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IC001Q01TA" sheetId="2" r:id="rId2"/>
    <s:sheet name="IC001Q02TA" sheetId="3" r:id="rId3"/>
    <s:sheet name="IC001Q03TA" sheetId="4" r:id="rId4"/>
    <s:sheet name="IC001Q04TA" sheetId="5" r:id="rId5"/>
    <s:sheet name="IC001Q05TA" sheetId="6" r:id="rId6"/>
    <s:sheet name="IC001Q06TA" sheetId="7" r:id="rId7"/>
    <s:sheet name="IC001Q07TA" sheetId="8" r:id="rId8"/>
    <s:sheet name="IC001Q08TA" sheetId="9" r:id="rId9"/>
    <s:sheet name="IC001Q09TA" sheetId="10" r:id="rId10"/>
    <s:sheet name="IC001Q10TA" sheetId="11" r:id="rId11"/>
    <s:sheet name="IC001Q11TA" sheetId="12" r:id="rId12"/>
    <s:sheet name="IC009Q01TA" sheetId="13" r:id="rId13"/>
    <s:sheet name="IC009Q02TA" sheetId="14" r:id="rId14"/>
    <s:sheet name="IC009Q03TA" sheetId="15" r:id="rId15"/>
    <s:sheet name="IC009Q05NA" sheetId="16" r:id="rId16"/>
    <s:sheet name="IC009Q06NA" sheetId="17" r:id="rId17"/>
    <s:sheet name="IC009Q07NA" sheetId="18" r:id="rId18"/>
    <s:sheet name="IC009Q08TA" sheetId="19" r:id="rId19"/>
    <s:sheet name="IC009Q09TA" sheetId="20" r:id="rId20"/>
    <s:sheet name="IC009Q10NA" sheetId="21" r:id="rId21"/>
    <s:sheet name="IC009Q11NA" sheetId="22" r:id="rId22"/>
    <s:sheet name="IC002Q01NA" sheetId="23" r:id="rId23"/>
    <s:sheet name="IC003Q01TA" sheetId="24" r:id="rId24"/>
    <s:sheet name="IC004Q01TA" sheetId="25" r:id="rId25"/>
    <s:sheet name="IC005Q01TA" sheetId="26" r:id="rId26"/>
    <s:sheet name="IC006Q01TA" sheetId="27" r:id="rId27"/>
    <s:sheet name="IC007Q01TA" sheetId="28" r:id="rId28"/>
    <s:sheet name="IC008Q01TA" sheetId="29" r:id="rId29"/>
    <s:sheet name="IC008Q02TA" sheetId="30" r:id="rId30"/>
    <s:sheet name="IC008Q03TA" sheetId="31" r:id="rId31"/>
    <s:sheet name="IC008Q04TA" sheetId="32" r:id="rId32"/>
    <s:sheet name="IC008Q05TA" sheetId="33" r:id="rId33"/>
    <s:sheet name="IC008Q07NA" sheetId="34" r:id="rId34"/>
    <s:sheet name="IC008Q08TA" sheetId="35" r:id="rId35"/>
    <s:sheet name="IC008Q09TA" sheetId="36" r:id="rId36"/>
    <s:sheet name="IC008Q10TA" sheetId="37" r:id="rId37"/>
    <s:sheet name="IC008Q11TA" sheetId="38" r:id="rId38"/>
    <s:sheet name="IC008Q12TA" sheetId="39" r:id="rId39"/>
    <s:sheet name="IC008Q13NA" sheetId="40" r:id="rId40"/>
    <s:sheet name="IC010Q01TA" sheetId="41" r:id="rId41"/>
    <s:sheet name="IC010Q02NA" sheetId="42" r:id="rId42"/>
    <s:sheet name="IC010Q03TA" sheetId="43" r:id="rId43"/>
    <s:sheet name="IC010Q04TA" sheetId="44" r:id="rId44"/>
    <s:sheet name="IC010Q05NA" sheetId="45" r:id="rId45"/>
    <s:sheet name="IC010Q06NA" sheetId="46" r:id="rId46"/>
    <s:sheet name="IC010Q07TA" sheetId="47" r:id="rId47"/>
    <s:sheet name="IC010Q08TA" sheetId="48" r:id="rId48"/>
    <s:sheet name="IC010Q09NA" sheetId="49" r:id="rId49"/>
    <s:sheet name="IC010Q10NA" sheetId="50" r:id="rId50"/>
    <s:sheet name="IC010Q11NA" sheetId="51" r:id="rId51"/>
    <s:sheet name="IC010Q12NA" sheetId="52" r:id="rId52"/>
    <s:sheet name="IC011Q01TA" sheetId="53" r:id="rId53"/>
    <s:sheet name="IC011Q02TA" sheetId="54" r:id="rId54"/>
    <s:sheet name="IC011Q03TA" sheetId="55" r:id="rId55"/>
    <s:sheet name="IC011Q04TA" sheetId="56" r:id="rId56"/>
    <s:sheet name="IC011Q05TA" sheetId="57" r:id="rId57"/>
    <s:sheet name="IC011Q06TA" sheetId="58" r:id="rId58"/>
    <s:sheet name="IC011Q07TA" sheetId="59" r:id="rId59"/>
    <s:sheet name="IC011Q08TA" sheetId="60" r:id="rId60"/>
    <s:sheet name="IC011Q09TA" sheetId="61" r:id="rId61"/>
    <s:sheet name="IC013Q01NA" sheetId="62" r:id="rId62"/>
    <s:sheet name="IC013Q04NA" sheetId="63" r:id="rId63"/>
    <s:sheet name="IC013Q05NA" sheetId="64" r:id="rId64"/>
    <s:sheet name="IC013Q11NA" sheetId="65" r:id="rId65"/>
    <s:sheet name="IC013Q12NA" sheetId="66" r:id="rId66"/>
    <s:sheet name="IC013Q13NA" sheetId="67" r:id="rId67"/>
    <s:sheet name="IC014Q03NA" sheetId="68" r:id="rId68"/>
    <s:sheet name="IC014Q04NA" sheetId="69" r:id="rId69"/>
    <s:sheet name="IC014Q06NA" sheetId="70" r:id="rId70"/>
    <s:sheet name="IC014Q08NA" sheetId="71" r:id="rId71"/>
    <s:sheet name="IC014Q09NA" sheetId="72" r:id="rId72"/>
    <s:sheet name="IC015Q02NA" sheetId="73" r:id="rId73"/>
    <s:sheet name="IC015Q03NA" sheetId="74" r:id="rId74"/>
    <s:sheet name="IC015Q05NA" sheetId="75" r:id="rId75"/>
    <s:sheet name="IC015Q07NA" sheetId="76" r:id="rId76"/>
    <s:sheet name="IC015Q09NA" sheetId="77" r:id="rId77"/>
    <s:sheet name="IC016Q01NA" sheetId="78" r:id="rId78"/>
    <s:sheet name="IC016Q02NA" sheetId="79" r:id="rId79"/>
    <s:sheet name="IC016Q04NA" sheetId="80" r:id="rId80"/>
    <s:sheet name="IC016Q05NA" sheetId="81" r:id="rId81"/>
    <s:sheet name="IC016Q07NA" sheetId="82" r:id="rId82"/>
  </s:sheets>
  <s:definedNames/>
  <s:calcPr calcId="124519" fullCalcOnLoad="1"/>
</s:workbook>
</file>

<file path=xl/sharedStrings.xml><?xml version="1.0" encoding="utf-8"?>
<sst xmlns="http://schemas.openxmlformats.org/spreadsheetml/2006/main" uniqueCount="374">
  <si>
    <t>Table of Contents</t>
  </si>
  <si>
    <t>IC001Q01TA</t>
  </si>
  <si>
    <t>Available for you to use at home: Desktop computer</t>
  </si>
  <si>
    <t>IC001Q02TA</t>
  </si>
  <si>
    <t>Available for you to use at home: Portable laptop, or notebook</t>
  </si>
  <si>
    <t>IC001Q03TA</t>
  </si>
  <si>
    <t>Available for you to use at home: &lt;Tablet computer&gt; (e.g. &lt;iPad®&gt;, &lt;BlackBerry® PlayBook&gt;)</t>
  </si>
  <si>
    <t>IC001Q04TA</t>
  </si>
  <si>
    <t>Available for you to use at home: Internet connection</t>
  </si>
  <si>
    <t>IC001Q05TA</t>
  </si>
  <si>
    <t>Available for you to use at home: &lt;Video games console&gt;, e.g. &lt;Sony® PlayStation®&gt;</t>
  </si>
  <si>
    <t>IC001Q06TA</t>
  </si>
  <si>
    <t>Available for you to use at home: &lt;Cell phone&gt; (without Internet access)</t>
  </si>
  <si>
    <t>IC001Q07TA</t>
  </si>
  <si>
    <t>Available for you to use at home: &lt;Cell phone&gt; (with Internet access)</t>
  </si>
  <si>
    <t>IC001Q08TA</t>
  </si>
  <si>
    <t>Available for you to use at home: Portable music player (Mp3\Mp4 player, iPod® or similar)</t>
  </si>
  <si>
    <t>IC001Q09TA</t>
  </si>
  <si>
    <t>Available for you to use at home: Printer</t>
  </si>
  <si>
    <t>IC001Q10TA</t>
  </si>
  <si>
    <t>Available for you to use at home: USB (memory) stick</t>
  </si>
  <si>
    <t>IC001Q11TA</t>
  </si>
  <si>
    <t>Available for you to use at home: &lt;ebook reader&gt;, e.g. &lt;Amazon® Kindle&gt;</t>
  </si>
  <si>
    <t>IC009Q01TA</t>
  </si>
  <si>
    <t>Digitial devices available at school: Desktop computer</t>
  </si>
  <si>
    <t>IC009Q02TA</t>
  </si>
  <si>
    <t>Digitial devices available at school: Portable laptop or notebook</t>
  </si>
  <si>
    <t>IC009Q03TA</t>
  </si>
  <si>
    <t>Digitial devices available at school: &lt;Tablet computer&gt; (e.g. &lt;iPad®&gt;, &lt;BlackBerry® PlayBook&gt;)</t>
  </si>
  <si>
    <t>IC009Q05NA</t>
  </si>
  <si>
    <t>Digitial devices available at school: Internet connected school computers</t>
  </si>
  <si>
    <t>IC009Q06NA</t>
  </si>
  <si>
    <t>Digitial devices available at school: Internet connection via wireless network</t>
  </si>
  <si>
    <t>IC009Q07NA</t>
  </si>
  <si>
    <t>Digitial devices available at school: Storage space for school-related data, e.g. a folder for own documents</t>
  </si>
  <si>
    <t>IC009Q08TA</t>
  </si>
  <si>
    <t>Digitial devices available at school: USB (memory) stick</t>
  </si>
  <si>
    <t>IC009Q09TA</t>
  </si>
  <si>
    <t>Digitial devices available at school: &lt;ebook reader&gt;, e.g. &lt;Amazon® Kindle&gt;</t>
  </si>
  <si>
    <t>IC009Q10NA</t>
  </si>
  <si>
    <t>Digitial devices available at school: Data projector, e.g. for slide presentations</t>
  </si>
  <si>
    <t>IC009Q11NA</t>
  </si>
  <si>
    <t>Digitial devices available at school: Interactive Whiteboard, e.g. &lt;Smartboard®&gt;</t>
  </si>
  <si>
    <t>IC002Q01NA</t>
  </si>
  <si>
    <t>How old were you when you first used a digital device?</t>
  </si>
  <si>
    <t>IC003Q01TA</t>
  </si>
  <si>
    <t>How old were you when you first used a computer?</t>
  </si>
  <si>
    <t>IC004Q01TA</t>
  </si>
  <si>
    <t>How old were you when you first accessed the Internet?</t>
  </si>
  <si>
    <t>IC005Q01TA</t>
  </si>
  <si>
    <t>During a typical weekday, for how long do you use the Internet at school?</t>
  </si>
  <si>
    <t>IC006Q01TA</t>
  </si>
  <si>
    <t>During a typical weekday, for how long do you use the Internet outside of school?</t>
  </si>
  <si>
    <t>IC007Q01TA</t>
  </si>
  <si>
    <t>On a typical weekend day, for how long do you use the Internet outside of school?</t>
  </si>
  <si>
    <t>IC008Q01TA</t>
  </si>
  <si>
    <t>Use digital devices outside school for playing one-player games.</t>
  </si>
  <si>
    <t>IC008Q02TA</t>
  </si>
  <si>
    <t>Use digital devices outside school for playing collaborative online games.</t>
  </si>
  <si>
    <t>IC008Q03TA</t>
  </si>
  <si>
    <t>Use digital devices outside school for using email.</t>
  </si>
  <si>
    <t>IC008Q04TA</t>
  </si>
  <si>
    <t>Use digital devices outside school for &lt;Chatting online&gt; (e.g. &lt;MSN®&gt;).</t>
  </si>
  <si>
    <t>IC008Q05TA</t>
  </si>
  <si>
    <t>Use digital devices outside school for social networks (e.g. &lt;Facebook&gt;, &lt;MySpace&gt;).</t>
  </si>
  <si>
    <t>IC008Q07NA</t>
  </si>
  <si>
    <t>Use digital devices outside school for online games\Social Networks (e.g. &lt;Farmville®&gt;, &lt;The Sims Social&gt;).</t>
  </si>
  <si>
    <t>IC008Q08TA</t>
  </si>
  <si>
    <t>Use digital devices outside school for browsing the Internet for fun videos, e.g. &lt;YouTube&gt;).</t>
  </si>
  <si>
    <t>IC008Q09TA</t>
  </si>
  <si>
    <t>Use digital devices outside school for reading news on the Internet (e.g. current affairs).</t>
  </si>
  <si>
    <t>IC008Q10TA</t>
  </si>
  <si>
    <t>Use digital devices outside school for obtaining practical information from the Internet</t>
  </si>
  <si>
    <t>IC008Q11TA</t>
  </si>
  <si>
    <t>Use digital devices outside school for downloading music, films, games or software from the Internet.</t>
  </si>
  <si>
    <t>IC008Q12TA</t>
  </si>
  <si>
    <t>Use digital devices outside school for uploading your own created contents for sharing</t>
  </si>
  <si>
    <t>IC008Q13NA</t>
  </si>
  <si>
    <t>Use digital devices outside school for downloading new apps on a mobile device.</t>
  </si>
  <si>
    <t>IC010Q01TA</t>
  </si>
  <si>
    <t>Frequency of use outside of school: Browsing the Internet for schoolwork (e.g. for preparing an essay or presentation</t>
  </si>
  <si>
    <t>IC010Q02NA</t>
  </si>
  <si>
    <t>Frequency of use outside of school: Browsing the Internet to follow up lessons, e.g. for finding explanations.</t>
  </si>
  <si>
    <t>IC010Q03TA</t>
  </si>
  <si>
    <t>Frequency of use outside of school: Using email for communication with other students about schoolwork.</t>
  </si>
  <si>
    <t>IC010Q04TA</t>
  </si>
  <si>
    <t>Frequency of use outside of school: Using email for communication with teacher\submit of homework or other schoolwork</t>
  </si>
  <si>
    <t>IC010Q05NA</t>
  </si>
  <si>
    <t>Frequency of use outside of school: Using Social Networks for communication with other students about schoolwork.</t>
  </si>
  <si>
    <t>IC010Q06NA</t>
  </si>
  <si>
    <t>Frequency of use outside of school: Using Social Networks for communication with teachers.</t>
  </si>
  <si>
    <t>IC010Q07TA</t>
  </si>
  <si>
    <t>Frequency of use outside of school: Download\upload\browsing from school website (e.g. time table or course materials</t>
  </si>
  <si>
    <t>IC010Q08TA</t>
  </si>
  <si>
    <t>Frequency of use outside of school: Checking the schools website for announcements, e.g. absence of teachers.</t>
  </si>
  <si>
    <t>IC010Q09NA</t>
  </si>
  <si>
    <t>Frequency of use outside of school: Doing homework on a computer.</t>
  </si>
  <si>
    <t>IC010Q10NA</t>
  </si>
  <si>
    <t>Frequency of use outside of school: Doing homework on a mobile device.</t>
  </si>
  <si>
    <t>IC010Q11NA</t>
  </si>
  <si>
    <t>Frequency of use outside of school: Downloading learning apps on a mobile device.</t>
  </si>
  <si>
    <t>IC010Q12NA</t>
  </si>
  <si>
    <t>Frequency of use outside of school: Downloading science learning apps on a mobile device.</t>
  </si>
  <si>
    <t>IC011Q01TA</t>
  </si>
  <si>
    <t>Frequency of use at school: &lt;Chatting on line&gt; at school.</t>
  </si>
  <si>
    <t>IC011Q02TA</t>
  </si>
  <si>
    <t>Frequency of use at school: Using email at school.</t>
  </si>
  <si>
    <t>IC011Q03TA</t>
  </si>
  <si>
    <t>Frequency of use at school: Browsing the Internet for schoolwork.</t>
  </si>
  <si>
    <t>IC011Q04TA</t>
  </si>
  <si>
    <t>Frequency of use at school: Download\upload\browse schools web (e.g. &lt;intranet&gt;).</t>
  </si>
  <si>
    <t>IC011Q05TA</t>
  </si>
  <si>
    <t>Frequency of use at school: Posting my work on the schools website.</t>
  </si>
  <si>
    <t>IC011Q06TA</t>
  </si>
  <si>
    <t>Frequency of use at school: Playing simulations at school.</t>
  </si>
  <si>
    <t>IC011Q07TA</t>
  </si>
  <si>
    <t>Frequency of use at school: Practicing and drilling, foreign language learning or math.</t>
  </si>
  <si>
    <t>IC011Q08TA</t>
  </si>
  <si>
    <t>Frequency of use at school: Doing homework on a school computer.</t>
  </si>
  <si>
    <t>IC011Q09TA</t>
  </si>
  <si>
    <t>Frequency of use at school: Using school computers for group work and communication with other students.</t>
  </si>
  <si>
    <t>IC013Q01NA</t>
  </si>
  <si>
    <t>I forget about time when I'm using digital devices.</t>
  </si>
  <si>
    <t>IC013Q04NA</t>
  </si>
  <si>
    <t>The Internet is a great resource for obtaining information I am interested in (e.g. news, sports, dictionary).</t>
  </si>
  <si>
    <t>IC013Q05NA</t>
  </si>
  <si>
    <t>It is very useful to have Social Networks on the Internet.</t>
  </si>
  <si>
    <t>IC013Q11NA</t>
  </si>
  <si>
    <t>I am really excited discovering new digital devices or applications.</t>
  </si>
  <si>
    <t>IC013Q12NA</t>
  </si>
  <si>
    <t>I really feel bad if no Internet connection is possible.</t>
  </si>
  <si>
    <t>IC013Q13NA</t>
  </si>
  <si>
    <t>I like using digital devices.</t>
  </si>
  <si>
    <t>IC014Q03NA</t>
  </si>
  <si>
    <t>I feel comfortable using digital devices that I am less familiar with.</t>
  </si>
  <si>
    <t>IC014Q04NA</t>
  </si>
  <si>
    <t>If my friends and relatives want to buy new digital devices or applications, I can give them advice.</t>
  </si>
  <si>
    <t>IC014Q06NA</t>
  </si>
  <si>
    <t>I feel comfortable using my digital devices at home.</t>
  </si>
  <si>
    <t>IC014Q08NA</t>
  </si>
  <si>
    <t>When I come across problems with digital devices, I think I can solve them.</t>
  </si>
  <si>
    <t>IC014Q09NA</t>
  </si>
  <si>
    <t>If my friends and relatives have a problem with digital devices, I can help them.</t>
  </si>
  <si>
    <t>IC015Q02NA</t>
  </si>
  <si>
    <t>If I need new software, I install it by myself.</t>
  </si>
  <si>
    <t>IC015Q03NA</t>
  </si>
  <si>
    <t>I read information about digital devices to be independent.</t>
  </si>
  <si>
    <t>IC015Q05NA</t>
  </si>
  <si>
    <t>I use digital devices as I want to use them.</t>
  </si>
  <si>
    <t>IC015Q07NA</t>
  </si>
  <si>
    <t>If I have a problem with digital devices I start to solve it on my own.</t>
  </si>
  <si>
    <t>IC015Q09NA</t>
  </si>
  <si>
    <t>If I need a new application, I choose it by myself.</t>
  </si>
  <si>
    <t>IC016Q01NA</t>
  </si>
  <si>
    <t>To learn something new about digital devices, I like to talk about them with my friends.</t>
  </si>
  <si>
    <t>IC016Q02NA</t>
  </si>
  <si>
    <t>I like to exchange solutions to problems with digital devices with others on the Internet.</t>
  </si>
  <si>
    <t>IC016Q04NA</t>
  </si>
  <si>
    <t>I like to meet friends and play computer and video games with them.</t>
  </si>
  <si>
    <t>IC016Q05NA</t>
  </si>
  <si>
    <t>I like to share information about digital devices with my friends.</t>
  </si>
  <si>
    <t>IC016Q07NA</t>
  </si>
  <si>
    <t>I learn a lot about digital media by discussing with my friends and relatives.</t>
  </si>
  <si>
    <t>Information and Communication Technology questionnaire: Science results</t>
  </si>
  <si>
    <t>IC001Q01TA: Available for you to use at home: Desktop computer</t>
  </si>
  <si>
    <t>N</t>
  </si>
  <si>
    <t>System</t>
  </si>
  <si>
    <t>Yes, and I use it</t>
  </si>
  <si>
    <t>Yes, but I don't use it</t>
  </si>
  <si>
    <t>No</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</si>
  <si>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</si>
  <si>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</si>
  <si>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</si>
  <si>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</si>
  <si>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</si>
  <si>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</si>
  <si>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</si>
  <si>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</si>
  <si>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</si>
  <si>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</si>
  <si>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</si>
  <si>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</si>
  <si>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</si>
  <si>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</si>
  <si>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</si>
  <si>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</si>
  <si>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</si>
  <si>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</si>
  <si>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</si>
  <si>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</si>
  <si>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</si>
  <si>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</si>
  <si>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</si>
  <si>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</si>
  <si>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</si>
  <si>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</si>
  <si>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</si>
  <si>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</si>
  <si>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</si>
  <si>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</si>
  <si>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</si>
  <si>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</si>
  <si>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</si>
  <si>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</si>
  <si>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</si>
  <si>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</si>
  <si>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</si>
  <si>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</si>
  <si>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</si>
  <si>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</si>
  <si>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</si>
  <si>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</si>
  <si>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</si>
  <si>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</si>
  <si>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</si>
  <si>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</si>
  <si>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</si>
  <si>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</si>
  <si>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</si>
  <si>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</si>
  <si>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</si>
  <si>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</si>
  <si>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</si>
  <si>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</si>
  <si>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</si>
  <si>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</si>
  <si>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</si>
  <si>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</si>
  <si>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</si>
  <si>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</si>
  <si>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</si>
  <si>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</si>
  <si>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</si>
  <si>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</si>
  <si>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</si>
  <si>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</si>
  <si>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</si>
  <si>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</si>
  <si>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</si>
  <si>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</si>
  <si>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</si>
  <si>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</si>
  <si>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</si>
  <si>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</si>
  <si>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</si>
  <si>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</si>
  <si>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</si>
  <si>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</si>
  <si>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</si>
  <si>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</si>
  <si>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</si>
  <si>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</si>
  <si>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</si>
  <si>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</si>
  <si>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</si>
  <si>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</si>
  <si>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</si>
  <si>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</si>
  <si>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</si>
  <si>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</si>
  <si>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</si>
  <si>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</si>
  <si>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</si>
  <si>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</si>
  <si>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</si>
  <si>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</si>
  <si>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</si>
  <si>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</si>
  <si>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</si>
  <si>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</si>
  <si>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</si>
  <si>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IC001Q02TA: Available for you to use at home: Portable laptop, or notebook</t>
  </si>
  <si>
    <t>IC001Q03TA: Available for you to use at home: &lt;Tablet computer&gt; (e.g. &lt;iPad®&gt;, &lt;BlackBerry® PlayBook&gt;)</t>
  </si>
  <si>
    <t>IC001Q04TA: Available for you to use at home: Internet connection</t>
  </si>
  <si>
    <t>IC001Q05TA: Available for you to use at home: &lt;Video games console&gt;, e.g. &lt;Sony® PlayStation®&gt;</t>
  </si>
  <si>
    <t>IC001Q06TA: Available for you to use at home: &lt;Cell phone&gt; (without Internet access)</t>
  </si>
  <si>
    <t>IC001Q07TA: Available for you to use at home: &lt;Cell phone&gt; (with Internet access)</t>
  </si>
  <si>
    <t>IC001Q08TA: Available for you to use at home: Portable music player (Mp3\Mp4 player, iPod® or similar)</t>
  </si>
  <si>
    <t>IC001Q09TA: Available for you to use at home: Printer</t>
  </si>
  <si>
    <t>IC001Q10TA: Available for you to use at home: USB (memory) stick</t>
  </si>
  <si>
    <t>IC001Q11TA: Available for you to use at home: &lt;ebook reader&gt;, e.g. &lt;Amazon® Kindle&gt;</t>
  </si>
  <si>
    <t>IC009Q01TA: Digitial devices available at school: Desktop computer</t>
  </si>
  <si>
    <t>IC009Q02TA: Digitial devices available at school: Portable laptop or notebook</t>
  </si>
  <si>
    <t>IC009Q03TA: Digitial devices available at school: &lt;Tablet computer&gt; (e.g. &lt;iPad®&gt;, &lt;BlackBerry® PlayBook&gt;)</t>
  </si>
  <si>
    <t>IC009Q05NA: Digitial devices available at school: Internet connected school computers</t>
  </si>
  <si>
    <t>IC009Q06NA: Digitial devices available at school: Internet connection via wireless network</t>
  </si>
  <si>
    <t>IC009Q07NA: Digitial devices available at school: Storage space for school-related data, e.g. a folder for own documents</t>
  </si>
  <si>
    <t>IC009Q08TA: Digitial devices available at school: USB (memory) stick</t>
  </si>
  <si>
    <t>IC009Q09TA: Digitial devices available at school: &lt;ebook reader&gt;, e.g. &lt;Amazon® Kindle&gt;</t>
  </si>
  <si>
    <t>IC009Q10NA: Digitial devices available at school: Data projector, e.g. for slide presentations</t>
  </si>
  <si>
    <t>IC009Q11NA: Digitial devices available at school: Interactive Whiteboard, e.g. &lt;Smartboard®&gt;</t>
  </si>
  <si>
    <t>IC002Q01NA: How old were you when you first used a digital device?</t>
  </si>
  <si>
    <t>6 years old or younger</t>
  </si>
  <si>
    <t>7-9 years old</t>
  </si>
  <si>
    <t>10-12 years old</t>
  </si>
  <si>
    <t>13 years old or older</t>
  </si>
  <si>
    <t>I have never used a digital device until today</t>
  </si>
  <si>
    <t>IC003Q01TA: How old were you when you first used a computer?</t>
  </si>
  <si>
    <t>I have never used a computer</t>
  </si>
  <si>
    <t>IC004Q01TA: How old were you when you first accessed the Internet?</t>
  </si>
  <si>
    <t>I have never accessed the Internet</t>
  </si>
  <si>
    <t>IC005Q01TA: During a typical weekday, for how long do you use the Internet at school?</t>
  </si>
  <si>
    <t>No time</t>
  </si>
  <si>
    <t>1-30 minutes per day</t>
  </si>
  <si>
    <t>31-60 minutes per day</t>
  </si>
  <si>
    <t>Between 1 hour and 2 hours per day</t>
  </si>
  <si>
    <t>Between 2 hours and 4 hours per day</t>
  </si>
  <si>
    <t>Between 4 hours and 6 hours per day</t>
  </si>
  <si>
    <t>More than 6 hours per day</t>
  </si>
  <si>
    <t>IC006Q01TA: During a typical weekday, for how long do you use the Internet outside of school?</t>
  </si>
  <si>
    <t>IC007Q01TA: On a typical weekend day, for how long do you use the Internet outside of school?</t>
  </si>
  <si>
    <t>IC008Q01TA: Use digital devices outside school for playing one-player games.</t>
  </si>
  <si>
    <t>Never or hardly ever</t>
  </si>
  <si>
    <t>Once or twice a month</t>
  </si>
  <si>
    <t>Once or twice a week</t>
  </si>
  <si>
    <t>Almost every day</t>
  </si>
  <si>
    <t>Every day</t>
  </si>
  <si>
    <t>IC008Q02TA: Use digital devices outside school for playing collaborative online games.</t>
  </si>
  <si>
    <t>IC008Q03TA: Use digital devices outside school for using email.</t>
  </si>
  <si>
    <t>IC008Q04TA: Use digital devices outside school for &lt;Chatting online&gt; (e.g. &lt;MSN®&gt;).</t>
  </si>
  <si>
    <t>IC008Q05TA: Use digital devices outside school for social networks (e.g. &lt;Facebook&gt;, &lt;MySpace&gt;).</t>
  </si>
  <si>
    <t>IC008Q07NA: Use digital devices outside school for online games\Social Networks (e.g. &lt;Farmville®&gt;, &lt;The Sims Social&gt;).</t>
  </si>
  <si>
    <t>IC008Q08TA: Use digital devices outside school for browsing the Internet for fun videos, e.g. &lt;YouTube&gt;).</t>
  </si>
  <si>
    <t>IC008Q09TA: Use digital devices outside school for reading news on the Internet (e.g. current affairs).</t>
  </si>
  <si>
    <t>IC008Q10TA: Use digital devices outside school for obtaining practical information from the Internet</t>
  </si>
  <si>
    <t>IC008Q11TA: Use digital devices outside school for downloading music, films, games or software from the Internet.</t>
  </si>
  <si>
    <t>IC008Q12TA: Use digital devices outside school for uploading your own created contents for sharing</t>
  </si>
  <si>
    <t>IC008Q13NA: Use digital devices outside school for downloading new apps on a mobile device.</t>
  </si>
  <si>
    <t>IC010Q01TA: Frequency of use outside of school: Browsing the Internet for schoolwork (e.g. for preparing an essay or presentation</t>
  </si>
  <si>
    <t>IC010Q02NA: Frequency of use outside of school: Browsing the Internet to follow up lessons, e.g. for finding explanations.</t>
  </si>
  <si>
    <t>IC010Q03TA: Frequency of use outside of school: Using email for communication with other students about schoolwork.</t>
  </si>
  <si>
    <t>IC010Q04TA: Frequency of use outside of school: Using email for communication with teacher\submit of homework or other schoolwork</t>
  </si>
  <si>
    <t>IC010Q05NA: Frequency of use outside of school: Using Social Networks for communication with other students about schoolwork.</t>
  </si>
  <si>
    <t>IC010Q06NA: Frequency of use outside of school: Using Social Networks for communication with teachers.</t>
  </si>
  <si>
    <t>IC010Q07TA: Frequency of use outside of school: Download\upload\browsing from school website (e.g. time table or course materials</t>
  </si>
  <si>
    <t>IC010Q08TA: Frequency of use outside of school: Checking the schools website for announcements, e.g. absence of teachers.</t>
  </si>
  <si>
    <t>IC010Q09NA: Frequency of use outside of school: Doing homework on a computer.</t>
  </si>
  <si>
    <t>IC010Q10NA: Frequency of use outside of school: Doing homework on a mobile device.</t>
  </si>
  <si>
    <t>IC010Q11NA: Frequency of use outside of school: Downloading learning apps on a mobile device.</t>
  </si>
  <si>
    <t>IC010Q12NA: Frequency of use outside of school: Downloading science learning apps on a mobile device.</t>
  </si>
  <si>
    <t>IC011Q01TA: Frequency of use at school: &lt;Chatting on line&gt; at school.</t>
  </si>
  <si>
    <t>IC011Q02TA: Frequency of use at school: Using email at school.</t>
  </si>
  <si>
    <t>IC011Q03TA: Frequency of use at school: Browsing the Internet for schoolwork.</t>
  </si>
  <si>
    <t>IC011Q04TA: Frequency of use at school: Download\upload\browse schools web (e.g. &lt;intranet&gt;).</t>
  </si>
  <si>
    <t>IC011Q05TA: Frequency of use at school: Posting my work on the schools website.</t>
  </si>
  <si>
    <t>IC011Q06TA: Frequency of use at school: Playing simulations at school.</t>
  </si>
  <si>
    <t>IC011Q07TA: Frequency of use at school: Practicing and drilling, foreign language learning or math.</t>
  </si>
  <si>
    <t>IC011Q08TA: Frequency of use at school: Doing homework on a school computer.</t>
  </si>
  <si>
    <t>IC011Q09TA: Frequency of use at school: Using school computers for group work and communication with other students.</t>
  </si>
  <si>
    <t>IC013Q01NA: I forget about time when I'm using digital devices.</t>
  </si>
  <si>
    <t>Strongly disagree</t>
  </si>
  <si>
    <t>Disagree</t>
  </si>
  <si>
    <t>Agree</t>
  </si>
  <si>
    <t>Strongly agree</t>
  </si>
  <si>
    <t>IC013Q04NA: The Internet is a great resource for obtaining information I am interested in (e.g. news, sports, dictionary).</t>
  </si>
  <si>
    <t>IC013Q05NA: It is very useful to have Social Networks on the Internet.</t>
  </si>
  <si>
    <t>IC013Q11NA: I am really excited discovering new digital devices or applications.</t>
  </si>
  <si>
    <t>IC013Q12NA: I really feel bad if no Internet connection is possible.</t>
  </si>
  <si>
    <t>IC013Q13NA: I like using digital devices.</t>
  </si>
  <si>
    <t>IC014Q03NA: I feel comfortable using digital devices that I am less familiar with.</t>
  </si>
  <si>
    <t>IC014Q04NA: If my friends and relatives want to buy new digital devices or applications, I can give them advice.</t>
  </si>
  <si>
    <t>IC014Q06NA: I feel comfortable using my digital devices at home.</t>
  </si>
  <si>
    <t>IC014Q08NA: When I come across problems with digital devices, I think I can solve them.</t>
  </si>
  <si>
    <t>IC014Q09NA: If my friends and relatives have a problem with digital devices, I can help them.</t>
  </si>
  <si>
    <t>IC015Q02NA: If I need new software, I install it by myself.</t>
  </si>
  <si>
    <t>IC015Q03NA: I read information about digital devices to be independent.</t>
  </si>
  <si>
    <t>IC015Q05NA: I use digital devices as I want to use them.</t>
  </si>
  <si>
    <t>IC015Q07NA: If I have a problem with digital devices I start to solve it on my own.</t>
  </si>
  <si>
    <t>IC015Q09NA: If I need a new application, I choose it by myself.</t>
  </si>
  <si>
    <t>IC016Q01NA: To learn something new about digital devices, I like to talk about them with my friends.</t>
  </si>
  <si>
    <t>IC016Q02NA: I like to exchange solutions to problems with digital devices with others on the Internet.</t>
  </si>
  <si>
    <t>IC016Q04NA: I like to meet friends and play computer and video games with them.</t>
  </si>
  <si>
    <t>IC016Q05NA: I like to share information about digital devices with my friends.</t>
  </si>
  <si>
    <t>IC016Q07NA: I learn a lot about digital media by discussing with my friends and relatives.</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</si>
</sst>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sharedStrings.xml" Type="http://schemas.openxmlformats.org/officeDocument/2006/relationships/sharedStrings"/><Relationship Id="rId84" Target="styles.xml" Type="http://schemas.openxmlformats.org/officeDocument/2006/relationships/styles"/><Relationship Id="rId8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IC001Q01TA'!A6" TargetMode="External" Type="http://schemas.openxmlformats.org/officeDocument/2006/relationships/hyperlink"/><Relationship Id="rId2" Target="#'IC001Q02TA'!A6" TargetMode="External" Type="http://schemas.openxmlformats.org/officeDocument/2006/relationships/hyperlink"/><Relationship Id="rId3" Target="#'IC001Q03TA'!A6" TargetMode="External" Type="http://schemas.openxmlformats.org/officeDocument/2006/relationships/hyperlink"/><Relationship Id="rId4" Target="#'IC001Q04TA'!A6" TargetMode="External" Type="http://schemas.openxmlformats.org/officeDocument/2006/relationships/hyperlink"/><Relationship Id="rId5" Target="#'IC001Q05TA'!A6" TargetMode="External" Type="http://schemas.openxmlformats.org/officeDocument/2006/relationships/hyperlink"/><Relationship Id="rId6" Target="#'IC001Q06TA'!A6" TargetMode="External" Type="http://schemas.openxmlformats.org/officeDocument/2006/relationships/hyperlink"/><Relationship Id="rId7" Target="#'IC001Q07TA'!A6" TargetMode="External" Type="http://schemas.openxmlformats.org/officeDocument/2006/relationships/hyperlink"/><Relationship Id="rId8" Target="#'IC001Q08TA'!A6" TargetMode="External" Type="http://schemas.openxmlformats.org/officeDocument/2006/relationships/hyperlink"/><Relationship Id="rId9" Target="#'IC001Q09TA'!A6" TargetMode="External" Type="http://schemas.openxmlformats.org/officeDocument/2006/relationships/hyperlink"/><Relationship Id="rId10" Target="#'IC001Q10TA'!A6" TargetMode="External" Type="http://schemas.openxmlformats.org/officeDocument/2006/relationships/hyperlink"/><Relationship Id="rId11" Target="#'IC001Q11TA'!A6" TargetMode="External" Type="http://schemas.openxmlformats.org/officeDocument/2006/relationships/hyperlink"/><Relationship Id="rId12" Target="#'IC009Q01TA'!A6" TargetMode="External" Type="http://schemas.openxmlformats.org/officeDocument/2006/relationships/hyperlink"/><Relationship Id="rId13" Target="#'IC009Q02TA'!A6" TargetMode="External" Type="http://schemas.openxmlformats.org/officeDocument/2006/relationships/hyperlink"/><Relationship Id="rId14" Target="#'IC009Q03TA'!A6" TargetMode="External" Type="http://schemas.openxmlformats.org/officeDocument/2006/relationships/hyperlink"/><Relationship Id="rId15" Target="#'IC009Q05NA'!A6" TargetMode="External" Type="http://schemas.openxmlformats.org/officeDocument/2006/relationships/hyperlink"/><Relationship Id="rId16" Target="#'IC009Q06NA'!A6" TargetMode="External" Type="http://schemas.openxmlformats.org/officeDocument/2006/relationships/hyperlink"/><Relationship Id="rId17" Target="#'IC009Q07NA'!A6" TargetMode="External" Type="http://schemas.openxmlformats.org/officeDocument/2006/relationships/hyperlink"/><Relationship Id="rId18" Target="#'IC009Q08TA'!A6" TargetMode="External" Type="http://schemas.openxmlformats.org/officeDocument/2006/relationships/hyperlink"/><Relationship Id="rId19" Target="#'IC009Q09TA'!A6" TargetMode="External" Type="http://schemas.openxmlformats.org/officeDocument/2006/relationships/hyperlink"/><Relationship Id="rId20" Target="#'IC009Q10NA'!A6" TargetMode="External" Type="http://schemas.openxmlformats.org/officeDocument/2006/relationships/hyperlink"/><Relationship Id="rId21" Target="#'IC009Q11NA'!A6" TargetMode="External" Type="http://schemas.openxmlformats.org/officeDocument/2006/relationships/hyperlink"/><Relationship Id="rId22" Target="#'IC002Q01NA'!A6" TargetMode="External" Type="http://schemas.openxmlformats.org/officeDocument/2006/relationships/hyperlink"/><Relationship Id="rId23" Target="#'IC003Q01TA'!A6" TargetMode="External" Type="http://schemas.openxmlformats.org/officeDocument/2006/relationships/hyperlink"/><Relationship Id="rId24" Target="#'IC004Q01TA'!A6" TargetMode="External" Type="http://schemas.openxmlformats.org/officeDocument/2006/relationships/hyperlink"/><Relationship Id="rId25" Target="#'IC005Q01TA'!A6" TargetMode="External" Type="http://schemas.openxmlformats.org/officeDocument/2006/relationships/hyperlink"/><Relationship Id="rId26" Target="#'IC006Q01TA'!A6" TargetMode="External" Type="http://schemas.openxmlformats.org/officeDocument/2006/relationships/hyperlink"/><Relationship Id="rId27" Target="#'IC007Q01TA'!A6" TargetMode="External" Type="http://schemas.openxmlformats.org/officeDocument/2006/relationships/hyperlink"/><Relationship Id="rId28" Target="#'IC008Q01TA'!A6" TargetMode="External" Type="http://schemas.openxmlformats.org/officeDocument/2006/relationships/hyperlink"/><Relationship Id="rId29" Target="#'IC008Q02TA'!A6" TargetMode="External" Type="http://schemas.openxmlformats.org/officeDocument/2006/relationships/hyperlink"/><Relationship Id="rId30" Target="#'IC008Q03TA'!A6" TargetMode="External" Type="http://schemas.openxmlformats.org/officeDocument/2006/relationships/hyperlink"/><Relationship Id="rId31" Target="#'IC008Q04TA'!A6" TargetMode="External" Type="http://schemas.openxmlformats.org/officeDocument/2006/relationships/hyperlink"/><Relationship Id="rId32" Target="#'IC008Q05TA'!A6" TargetMode="External" Type="http://schemas.openxmlformats.org/officeDocument/2006/relationships/hyperlink"/><Relationship Id="rId33" Target="#'IC008Q07NA'!A6" TargetMode="External" Type="http://schemas.openxmlformats.org/officeDocument/2006/relationships/hyperlink"/><Relationship Id="rId34" Target="#'IC008Q08TA'!A6" TargetMode="External" Type="http://schemas.openxmlformats.org/officeDocument/2006/relationships/hyperlink"/><Relationship Id="rId35" Target="#'IC008Q09TA'!A6" TargetMode="External" Type="http://schemas.openxmlformats.org/officeDocument/2006/relationships/hyperlink"/><Relationship Id="rId36" Target="#'IC008Q10TA'!A6" TargetMode="External" Type="http://schemas.openxmlformats.org/officeDocument/2006/relationships/hyperlink"/><Relationship Id="rId37" Target="#'IC008Q11TA'!A6" TargetMode="External" Type="http://schemas.openxmlformats.org/officeDocument/2006/relationships/hyperlink"/><Relationship Id="rId38" Target="#'IC008Q12TA'!A6" TargetMode="External" Type="http://schemas.openxmlformats.org/officeDocument/2006/relationships/hyperlink"/><Relationship Id="rId39" Target="#'IC008Q13NA'!A6" TargetMode="External" Type="http://schemas.openxmlformats.org/officeDocument/2006/relationships/hyperlink"/><Relationship Id="rId40" Target="#'IC010Q01TA'!A6" TargetMode="External" Type="http://schemas.openxmlformats.org/officeDocument/2006/relationships/hyperlink"/><Relationship Id="rId41" Target="#'IC010Q02NA'!A6" TargetMode="External" Type="http://schemas.openxmlformats.org/officeDocument/2006/relationships/hyperlink"/><Relationship Id="rId42" Target="#'IC010Q03TA'!A6" TargetMode="External" Type="http://schemas.openxmlformats.org/officeDocument/2006/relationships/hyperlink"/><Relationship Id="rId43" Target="#'IC010Q04TA'!A6" TargetMode="External" Type="http://schemas.openxmlformats.org/officeDocument/2006/relationships/hyperlink"/><Relationship Id="rId44" Target="#'IC010Q05NA'!A6" TargetMode="External" Type="http://schemas.openxmlformats.org/officeDocument/2006/relationships/hyperlink"/><Relationship Id="rId45" Target="#'IC010Q06NA'!A6" TargetMode="External" Type="http://schemas.openxmlformats.org/officeDocument/2006/relationships/hyperlink"/><Relationship Id="rId46" Target="#'IC010Q07TA'!A6" TargetMode="External" Type="http://schemas.openxmlformats.org/officeDocument/2006/relationships/hyperlink"/><Relationship Id="rId47" Target="#'IC010Q08TA'!A6" TargetMode="External" Type="http://schemas.openxmlformats.org/officeDocument/2006/relationships/hyperlink"/><Relationship Id="rId48" Target="#'IC010Q09NA'!A6" TargetMode="External" Type="http://schemas.openxmlformats.org/officeDocument/2006/relationships/hyperlink"/><Relationship Id="rId49" Target="#'IC010Q10NA'!A6" TargetMode="External" Type="http://schemas.openxmlformats.org/officeDocument/2006/relationships/hyperlink"/><Relationship Id="rId50" Target="#'IC010Q11NA'!A6" TargetMode="External" Type="http://schemas.openxmlformats.org/officeDocument/2006/relationships/hyperlink"/><Relationship Id="rId51" Target="#'IC010Q12NA'!A6" TargetMode="External" Type="http://schemas.openxmlformats.org/officeDocument/2006/relationships/hyperlink"/><Relationship Id="rId52" Target="#'IC011Q01TA'!A6" TargetMode="External" Type="http://schemas.openxmlformats.org/officeDocument/2006/relationships/hyperlink"/><Relationship Id="rId53" Target="#'IC011Q02TA'!A6" TargetMode="External" Type="http://schemas.openxmlformats.org/officeDocument/2006/relationships/hyperlink"/><Relationship Id="rId54" Target="#'IC011Q03TA'!A6" TargetMode="External" Type="http://schemas.openxmlformats.org/officeDocument/2006/relationships/hyperlink"/><Relationship Id="rId55" Target="#'IC011Q04TA'!A6" TargetMode="External" Type="http://schemas.openxmlformats.org/officeDocument/2006/relationships/hyperlink"/><Relationship Id="rId56" Target="#'IC011Q05TA'!A6" TargetMode="External" Type="http://schemas.openxmlformats.org/officeDocument/2006/relationships/hyperlink"/><Relationship Id="rId57" Target="#'IC011Q06TA'!A6" TargetMode="External" Type="http://schemas.openxmlformats.org/officeDocument/2006/relationships/hyperlink"/><Relationship Id="rId58" Target="#'IC011Q07TA'!A6" TargetMode="External" Type="http://schemas.openxmlformats.org/officeDocument/2006/relationships/hyperlink"/><Relationship Id="rId59" Target="#'IC011Q08TA'!A6" TargetMode="External" Type="http://schemas.openxmlformats.org/officeDocument/2006/relationships/hyperlink"/><Relationship Id="rId60" Target="#'IC011Q09TA'!A6" TargetMode="External" Type="http://schemas.openxmlformats.org/officeDocument/2006/relationships/hyperlink"/><Relationship Id="rId61" Target="#'IC013Q01NA'!A6" TargetMode="External" Type="http://schemas.openxmlformats.org/officeDocument/2006/relationships/hyperlink"/><Relationship Id="rId62" Target="#'IC013Q04NA'!A6" TargetMode="External" Type="http://schemas.openxmlformats.org/officeDocument/2006/relationships/hyperlink"/><Relationship Id="rId63" Target="#'IC013Q05NA'!A6" TargetMode="External" Type="http://schemas.openxmlformats.org/officeDocument/2006/relationships/hyperlink"/><Relationship Id="rId64" Target="#'IC013Q11NA'!A6" TargetMode="External" Type="http://schemas.openxmlformats.org/officeDocument/2006/relationships/hyperlink"/><Relationship Id="rId65" Target="#'IC013Q12NA'!A6" TargetMode="External" Type="http://schemas.openxmlformats.org/officeDocument/2006/relationships/hyperlink"/><Relationship Id="rId66" Target="#'IC013Q13NA'!A6" TargetMode="External" Type="http://schemas.openxmlformats.org/officeDocument/2006/relationships/hyperlink"/><Relationship Id="rId67" Target="#'IC014Q03NA'!A6" TargetMode="External" Type="http://schemas.openxmlformats.org/officeDocument/2006/relationships/hyperlink"/><Relationship Id="rId68" Target="#'IC014Q04NA'!A6" TargetMode="External" Type="http://schemas.openxmlformats.org/officeDocument/2006/relationships/hyperlink"/><Relationship Id="rId69" Target="#'IC014Q06NA'!A6" TargetMode="External" Type="http://schemas.openxmlformats.org/officeDocument/2006/relationships/hyperlink"/><Relationship Id="rId70" Target="#'IC014Q08NA'!A6" TargetMode="External" Type="http://schemas.openxmlformats.org/officeDocument/2006/relationships/hyperlink"/><Relationship Id="rId71" Target="#'IC014Q09NA'!A6" TargetMode="External" Type="http://schemas.openxmlformats.org/officeDocument/2006/relationships/hyperlink"/><Relationship Id="rId72" Target="#'IC015Q02NA'!A6" TargetMode="External" Type="http://schemas.openxmlformats.org/officeDocument/2006/relationships/hyperlink"/><Relationship Id="rId73" Target="#'IC015Q03NA'!A6" TargetMode="External" Type="http://schemas.openxmlformats.org/officeDocument/2006/relationships/hyperlink"/><Relationship Id="rId74" Target="#'IC015Q05NA'!A6" TargetMode="External" Type="http://schemas.openxmlformats.org/officeDocument/2006/relationships/hyperlink"/><Relationship Id="rId75" Target="#'IC015Q07NA'!A6" TargetMode="External" Type="http://schemas.openxmlformats.org/officeDocument/2006/relationships/hyperlink"/><Relationship Id="rId76" Target="#'IC015Q09NA'!A6" TargetMode="External" Type="http://schemas.openxmlformats.org/officeDocument/2006/relationships/hyperlink"/><Relationship Id="rId77" Target="#'IC016Q01NA'!A6" TargetMode="External" Type="http://schemas.openxmlformats.org/officeDocument/2006/relationships/hyperlink"/><Relationship Id="rId78" Target="#'IC016Q02NA'!A6" TargetMode="External" Type="http://schemas.openxmlformats.org/officeDocument/2006/relationships/hyperlink"/><Relationship Id="rId79" Target="#'IC016Q04NA'!A6" TargetMode="External" Type="http://schemas.openxmlformats.org/officeDocument/2006/relationships/hyperlink"/><Relationship Id="rId80" Target="#'IC016Q05NA'!A6" TargetMode="External" Type="http://schemas.openxmlformats.org/officeDocument/2006/relationships/hyperlink"/><Relationship Id="rId81" Target="#'IC016Q07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8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164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508.00932958</v>
      </c>
      <c r="F7" s="20" t="n">
        <v>1.77961296</v>
      </c>
      <c r="G7" s="18" t="n">
        <v>526.48439849</v>
      </c>
      <c r="H7" s="20" t="n">
        <v>2.67176453</v>
      </c>
      <c r="I7" s="18" t="n">
        <v>513.38701087</v>
      </c>
      <c r="J7" s="20" t="n">
        <v>2.65915309</v>
      </c>
      <c r="K7" s="18" t="s">
        <v>182</v>
      </c>
      <c r="L7" s="20" t="s">
        <v>182</v>
      </c>
      <c r="M7" s="18" t="s">
        <v>182</v>
      </c>
      <c r="N7" s="20" t="s">
        <v>182</v>
      </c>
      <c r="O7" s="18" t="s">
        <v>182</v>
      </c>
      <c r="P7" s="20" t="s">
        <v>182</v>
      </c>
      <c r="Q7" s="18" t="s">
        <v>182</v>
      </c>
      <c r="R7" s="20" t="s">
        <v>182</v>
      </c>
      <c r="S7" s="18" t="n">
        <v>449.78385163</v>
      </c>
      <c r="T7" s="20" t="n">
        <v>8.67194628</v>
      </c>
    </row>
    <row r="8" spans="1:20">
      <c r="A8" s="15" t="s">
        <v>183</v>
      </c>
      <c r="B8" s="17" t="n">
        <v>7007</v>
      </c>
      <c r="C8" s="18">
        <f>(121.0/B8*100)</f>
        <v/>
      </c>
      <c r="D8" s="19" t="n">
        <v>6886</v>
      </c>
      <c r="E8" s="18" t="n">
        <v>496.49712952</v>
      </c>
      <c r="F8" s="20" t="n">
        <v>2.69875917</v>
      </c>
      <c r="G8" s="18" t="n">
        <v>507.98957439</v>
      </c>
      <c r="H8" s="20" t="n">
        <v>4.96642977</v>
      </c>
      <c r="I8" s="18" t="n">
        <v>493.84855345</v>
      </c>
      <c r="J8" s="20" t="n">
        <v>4.08129681</v>
      </c>
      <c r="K8" s="18" t="s">
        <v>182</v>
      </c>
      <c r="L8" s="20" t="s">
        <v>182</v>
      </c>
      <c r="M8" s="18" t="s">
        <v>182</v>
      </c>
      <c r="N8" s="20" t="s">
        <v>182</v>
      </c>
      <c r="O8" s="18" t="n">
        <v>368.48347797</v>
      </c>
      <c r="P8" s="20" t="n">
        <v>14.99112476</v>
      </c>
      <c r="Q8" s="18" t="s">
        <v>182</v>
      </c>
      <c r="R8" s="20" t="s">
        <v>182</v>
      </c>
      <c r="S8" s="18" t="n">
        <v>413.91457306</v>
      </c>
      <c r="T8" s="20" t="n">
        <v>9.838769449999999</v>
      </c>
    </row>
    <row r="9" spans="1:20">
      <c r="A9" s="15" t="s">
        <v>184</v>
      </c>
      <c r="B9" s="17" t="n">
        <v>9651</v>
      </c>
      <c r="C9" s="18">
        <f>(461.0/B9*100)</f>
        <v/>
      </c>
      <c r="D9" s="19" t="n">
        <v>9190</v>
      </c>
      <c r="E9" s="18" t="n">
        <v>505.67304022</v>
      </c>
      <c r="F9" s="20" t="n">
        <v>2.3901407</v>
      </c>
      <c r="G9" s="18" t="n">
        <v>517.74144824</v>
      </c>
      <c r="H9" s="20" t="n">
        <v>4.09450804</v>
      </c>
      <c r="I9" s="18" t="n">
        <v>516.20497077</v>
      </c>
      <c r="J9" s="20" t="n">
        <v>3.40286401</v>
      </c>
      <c r="K9" s="18" t="s">
        <v>182</v>
      </c>
      <c r="L9" s="20" t="s">
        <v>182</v>
      </c>
      <c r="M9" s="18" t="s">
        <v>182</v>
      </c>
      <c r="N9" s="20" t="s">
        <v>182</v>
      </c>
      <c r="O9" s="18" t="n">
        <v>374.78530698</v>
      </c>
      <c r="P9" s="20" t="n">
        <v>11.62763904</v>
      </c>
      <c r="Q9" s="18" t="s">
        <v>182</v>
      </c>
      <c r="R9" s="20" t="s">
        <v>182</v>
      </c>
      <c r="S9" s="18" t="n">
        <v>415.17403351</v>
      </c>
      <c r="T9" s="20" t="n">
        <v>9.92599618</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439.51413548</v>
      </c>
      <c r="F11" s="20" t="n">
        <v>3.07402979</v>
      </c>
      <c r="G11" s="18" t="n">
        <v>457.05085313</v>
      </c>
      <c r="H11" s="20" t="n">
        <v>3.53725454</v>
      </c>
      <c r="I11" s="18" t="n">
        <v>452.16648595</v>
      </c>
      <c r="J11" s="20" t="n">
        <v>2.92006751</v>
      </c>
      <c r="K11" s="18" t="s">
        <v>182</v>
      </c>
      <c r="L11" s="20" t="s">
        <v>182</v>
      </c>
      <c r="M11" s="18" t="s">
        <v>182</v>
      </c>
      <c r="N11" s="20" t="s">
        <v>182</v>
      </c>
      <c r="O11" s="18" t="s">
        <v>182</v>
      </c>
      <c r="P11" s="20" t="s">
        <v>182</v>
      </c>
      <c r="Q11" s="18" t="s">
        <v>182</v>
      </c>
      <c r="R11" s="20" t="s">
        <v>182</v>
      </c>
      <c r="S11" s="18" t="n">
        <v>412.35236012</v>
      </c>
      <c r="T11" s="20" t="n">
        <v>8.79835808</v>
      </c>
    </row>
    <row r="12" spans="1:20">
      <c r="A12" s="15" t="s">
        <v>187</v>
      </c>
      <c r="B12" s="17" t="n">
        <v>6894</v>
      </c>
      <c r="C12" s="18">
        <f>(124.0/B12*100)</f>
        <v/>
      </c>
      <c r="D12" s="19" t="n">
        <v>6770</v>
      </c>
      <c r="E12" s="18" t="n">
        <v>493.76471481</v>
      </c>
      <c r="F12" s="20" t="n">
        <v>2.23831958</v>
      </c>
      <c r="G12" s="18" t="n">
        <v>516.49050563</v>
      </c>
      <c r="H12" s="20" t="n">
        <v>3.49758896</v>
      </c>
      <c r="I12" s="18" t="n">
        <v>495.79133485</v>
      </c>
      <c r="J12" s="20" t="n">
        <v>3.56459028</v>
      </c>
      <c r="K12" s="18" t="s">
        <v>182</v>
      </c>
      <c r="L12" s="20" t="s">
        <v>182</v>
      </c>
      <c r="M12" s="18" t="s">
        <v>182</v>
      </c>
      <c r="N12" s="20" t="s">
        <v>182</v>
      </c>
      <c r="O12" s="18" t="n">
        <v>366.6777112</v>
      </c>
      <c r="P12" s="20" t="n">
        <v>14.39052153</v>
      </c>
      <c r="Q12" s="18" t="s">
        <v>182</v>
      </c>
      <c r="R12" s="20" t="s">
        <v>182</v>
      </c>
      <c r="S12" s="18" t="n">
        <v>426.21763642</v>
      </c>
      <c r="T12" s="20" t="n">
        <v>9.594265569999999</v>
      </c>
    </row>
    <row r="13" spans="1:20">
      <c r="A13" s="15" t="s">
        <v>188</v>
      </c>
      <c r="B13" s="17" t="n">
        <v>7161</v>
      </c>
      <c r="C13" s="18">
        <f>(300.0/B13*100)</f>
        <v/>
      </c>
      <c r="D13" s="19" t="n">
        <v>6861</v>
      </c>
      <c r="E13" s="18" t="n">
        <v>503.11100533</v>
      </c>
      <c r="F13" s="20" t="n">
        <v>3.26161892</v>
      </c>
      <c r="G13" s="18" t="n">
        <v>514.98884435</v>
      </c>
      <c r="H13" s="20" t="n">
        <v>2.74495727</v>
      </c>
      <c r="I13" s="18" t="n">
        <v>507.41882421</v>
      </c>
      <c r="J13" s="20" t="n">
        <v>2.8506628</v>
      </c>
      <c r="K13" s="18" t="s">
        <v>182</v>
      </c>
      <c r="L13" s="20" t="s">
        <v>182</v>
      </c>
      <c r="M13" s="18" t="s">
        <v>182</v>
      </c>
      <c r="N13" s="20" t="s">
        <v>182</v>
      </c>
      <c r="O13" s="18" t="n">
        <v>436.36003517</v>
      </c>
      <c r="P13" s="20" t="n">
        <v>6.43426798</v>
      </c>
      <c r="Q13" s="18" t="s">
        <v>182</v>
      </c>
      <c r="R13" s="20" t="s">
        <v>182</v>
      </c>
      <c r="S13" s="18" t="n">
        <v>422.49286041</v>
      </c>
      <c r="T13" s="20" t="n">
        <v>8.86283658</v>
      </c>
    </row>
    <row r="14" spans="1:20">
      <c r="A14" s="15" t="s">
        <v>189</v>
      </c>
      <c r="B14" s="17" t="n">
        <v>5587</v>
      </c>
      <c r="C14" s="18">
        <f>(183.0/B14*100)</f>
        <v/>
      </c>
      <c r="D14" s="19" t="n">
        <v>5404</v>
      </c>
      <c r="E14" s="18" t="n">
        <v>530.4752843799999</v>
      </c>
      <c r="F14" s="20" t="n">
        <v>2.34084934</v>
      </c>
      <c r="G14" s="18" t="n">
        <v>543.22852708</v>
      </c>
      <c r="H14" s="20" t="n">
        <v>4.05215984</v>
      </c>
      <c r="I14" s="18" t="n">
        <v>542.9216057</v>
      </c>
      <c r="J14" s="20" t="n">
        <v>3.10683906</v>
      </c>
      <c r="K14" s="18" t="s">
        <v>182</v>
      </c>
      <c r="L14" s="20" t="s">
        <v>182</v>
      </c>
      <c r="M14" s="18" t="s">
        <v>182</v>
      </c>
      <c r="N14" s="20" t="s">
        <v>182</v>
      </c>
      <c r="O14" s="18" t="s">
        <v>182</v>
      </c>
      <c r="P14" s="20" t="s">
        <v>182</v>
      </c>
      <c r="Q14" s="18" t="s">
        <v>182</v>
      </c>
      <c r="R14" s="20" t="s">
        <v>182</v>
      </c>
      <c r="S14" s="18" t="n">
        <v>486.06147817</v>
      </c>
      <c r="T14" s="20" t="n">
        <v>15.16923791</v>
      </c>
    </row>
    <row r="15" spans="1:20">
      <c r="A15" s="15" t="s">
        <v>190</v>
      </c>
      <c r="B15" s="17" t="n">
        <v>5882</v>
      </c>
      <c r="C15" s="18">
        <f>(127.0/B15*100)</f>
        <v/>
      </c>
      <c r="D15" s="19" t="n">
        <v>5755</v>
      </c>
      <c r="E15" s="18" t="n">
        <v>528.21764418</v>
      </c>
      <c r="F15" s="20" t="n">
        <v>2.98099364</v>
      </c>
      <c r="G15" s="18" t="n">
        <v>537.90221888</v>
      </c>
      <c r="H15" s="20" t="n">
        <v>3.36155155</v>
      </c>
      <c r="I15" s="18" t="n">
        <v>543.41573893</v>
      </c>
      <c r="J15" s="20" t="n">
        <v>2.70051021</v>
      </c>
      <c r="K15" s="18" t="s">
        <v>182</v>
      </c>
      <c r="L15" s="20" t="s">
        <v>182</v>
      </c>
      <c r="M15" s="18" t="s">
        <v>182</v>
      </c>
      <c r="N15" s="20" t="s">
        <v>182</v>
      </c>
      <c r="O15" s="18" t="n">
        <v>375.95013089</v>
      </c>
      <c r="P15" s="20" t="n">
        <v>17.42774697</v>
      </c>
      <c r="Q15" s="18" t="s">
        <v>182</v>
      </c>
      <c r="R15" s="20" t="s">
        <v>182</v>
      </c>
      <c r="S15" s="18" t="n">
        <v>457.38545178</v>
      </c>
      <c r="T15" s="20" t="n">
        <v>10.96133009</v>
      </c>
    </row>
    <row r="16" spans="1:20">
      <c r="A16" s="15" t="s">
        <v>191</v>
      </c>
      <c r="B16" s="17" t="n">
        <v>6108</v>
      </c>
      <c r="C16" s="18">
        <f>(235.0/B16*100)</f>
        <v/>
      </c>
      <c r="D16" s="19" t="n">
        <v>5873</v>
      </c>
      <c r="E16" s="18" t="n">
        <v>496.06168634</v>
      </c>
      <c r="F16" s="20" t="n">
        <v>2.18392895</v>
      </c>
      <c r="G16" s="18" t="n">
        <v>517.34413032</v>
      </c>
      <c r="H16" s="20" t="n">
        <v>3.86604348</v>
      </c>
      <c r="I16" s="18" t="n">
        <v>511.24565015</v>
      </c>
      <c r="J16" s="20" t="n">
        <v>3.49893213</v>
      </c>
      <c r="K16" s="18" t="s">
        <v>182</v>
      </c>
      <c r="L16" s="20" t="s">
        <v>182</v>
      </c>
      <c r="M16" s="18" t="s">
        <v>182</v>
      </c>
      <c r="N16" s="20" t="s">
        <v>182</v>
      </c>
      <c r="O16" s="18" t="s">
        <v>182</v>
      </c>
      <c r="P16" s="20" t="s">
        <v>182</v>
      </c>
      <c r="Q16" s="18" t="s">
        <v>182</v>
      </c>
      <c r="R16" s="20" t="s">
        <v>182</v>
      </c>
      <c r="S16" s="18" t="n">
        <v>391.23255982</v>
      </c>
      <c r="T16" s="20" t="n">
        <v>10.38928451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457.53523396</v>
      </c>
      <c r="F18" s="20" t="n">
        <v>3.61605513</v>
      </c>
      <c r="G18" s="18" t="n">
        <v>461.92694447</v>
      </c>
      <c r="H18" s="20" t="n">
        <v>5.57652638</v>
      </c>
      <c r="I18" s="18" t="n">
        <v>457.95723125</v>
      </c>
      <c r="J18" s="20" t="n">
        <v>5.39755889</v>
      </c>
      <c r="K18" s="18" t="s">
        <v>182</v>
      </c>
      <c r="L18" s="20" t="s">
        <v>182</v>
      </c>
      <c r="M18" s="18" t="s">
        <v>182</v>
      </c>
      <c r="N18" s="20" t="s">
        <v>182</v>
      </c>
      <c r="O18" s="18" t="s">
        <v>182</v>
      </c>
      <c r="P18" s="20" t="s">
        <v>182</v>
      </c>
      <c r="Q18" s="18" t="s">
        <v>182</v>
      </c>
      <c r="R18" s="20" t="s">
        <v>182</v>
      </c>
      <c r="S18" s="18" t="n">
        <v>370.69289313</v>
      </c>
      <c r="T18" s="20" t="n">
        <v>9.13730138</v>
      </c>
    </row>
    <row r="19" spans="1:20">
      <c r="A19" s="15" t="s">
        <v>194</v>
      </c>
      <c r="B19" s="17" t="n">
        <v>5658</v>
      </c>
      <c r="C19" s="18">
        <f>(120.0/B19*100)</f>
        <v/>
      </c>
      <c r="D19" s="19" t="n">
        <v>5538</v>
      </c>
      <c r="E19" s="18" t="n">
        <v>474.32594011</v>
      </c>
      <c r="F19" s="20" t="n">
        <v>2.93529643</v>
      </c>
      <c r="G19" s="18" t="n">
        <v>495.68889857</v>
      </c>
      <c r="H19" s="20" t="n">
        <v>3.75113616</v>
      </c>
      <c r="I19" s="18" t="n">
        <v>476.89709562</v>
      </c>
      <c r="J19" s="20" t="n">
        <v>5.56966108</v>
      </c>
      <c r="K19" s="18" t="s">
        <v>182</v>
      </c>
      <c r="L19" s="20" t="s">
        <v>182</v>
      </c>
      <c r="M19" s="18" t="s">
        <v>182</v>
      </c>
      <c r="N19" s="20" t="s">
        <v>182</v>
      </c>
      <c r="O19" s="18" t="s">
        <v>182</v>
      </c>
      <c r="P19" s="20" t="s">
        <v>182</v>
      </c>
      <c r="Q19" s="18" t="s">
        <v>182</v>
      </c>
      <c r="R19" s="20" t="s">
        <v>182</v>
      </c>
      <c r="S19" s="18" t="n">
        <v>393.26862689</v>
      </c>
      <c r="T19" s="20" t="n">
        <v>11.89176419</v>
      </c>
    </row>
    <row r="20" spans="1:20">
      <c r="A20" s="15" t="s">
        <v>195</v>
      </c>
      <c r="B20" s="17" t="n">
        <v>3371</v>
      </c>
      <c r="C20" s="18">
        <f>(81.0/B20*100)</f>
        <v/>
      </c>
      <c r="D20" s="19" t="n">
        <v>3290</v>
      </c>
      <c r="E20" s="18" t="n">
        <v>472.10913136</v>
      </c>
      <c r="F20" s="20" t="n">
        <v>2.56095802</v>
      </c>
      <c r="G20" s="18" t="n">
        <v>479.54708373</v>
      </c>
      <c r="H20" s="20" t="n">
        <v>3.76982807</v>
      </c>
      <c r="I20" s="18" t="n">
        <v>476.27488226</v>
      </c>
      <c r="J20" s="20" t="n">
        <v>2.95538983</v>
      </c>
      <c r="K20" s="18" t="s">
        <v>182</v>
      </c>
      <c r="L20" s="20" t="s">
        <v>182</v>
      </c>
      <c r="M20" s="18" t="s">
        <v>182</v>
      </c>
      <c r="N20" s="20" t="s">
        <v>182</v>
      </c>
      <c r="O20" s="18" t="s">
        <v>182</v>
      </c>
      <c r="P20" s="20" t="s">
        <v>182</v>
      </c>
      <c r="Q20" s="18" t="s">
        <v>182</v>
      </c>
      <c r="R20" s="20" t="s">
        <v>182</v>
      </c>
      <c r="S20" s="18" t="n">
        <v>405.4578544</v>
      </c>
      <c r="T20" s="20" t="n">
        <v>12.61810702</v>
      </c>
    </row>
    <row r="21" spans="1:20">
      <c r="A21" s="15" t="s">
        <v>196</v>
      </c>
      <c r="B21" s="17" t="n">
        <v>5741</v>
      </c>
      <c r="C21" s="18">
        <f>(72.0/B21*100)</f>
        <v/>
      </c>
      <c r="D21" s="19" t="n">
        <v>5669</v>
      </c>
      <c r="E21" s="18" t="n">
        <v>497.40444194</v>
      </c>
      <c r="F21" s="20" t="n">
        <v>2.67812631</v>
      </c>
      <c r="G21" s="18" t="n">
        <v>511.00899982</v>
      </c>
      <c r="H21" s="20" t="n">
        <v>3.47566409</v>
      </c>
      <c r="I21" s="18" t="n">
        <v>508.06482903</v>
      </c>
      <c r="J21" s="20" t="n">
        <v>3.33873556</v>
      </c>
      <c r="K21" s="18" t="s">
        <v>182</v>
      </c>
      <c r="L21" s="20" t="s">
        <v>182</v>
      </c>
      <c r="M21" s="18" t="s">
        <v>182</v>
      </c>
      <c r="N21" s="20" t="s">
        <v>182</v>
      </c>
      <c r="O21" s="18" t="s">
        <v>182</v>
      </c>
      <c r="P21" s="20" t="s">
        <v>182</v>
      </c>
      <c r="Q21" s="18" t="s">
        <v>182</v>
      </c>
      <c r="R21" s="20" t="s">
        <v>182</v>
      </c>
      <c r="S21" s="18" t="n">
        <v>469.32485694</v>
      </c>
      <c r="T21" s="20" t="n">
        <v>13.27376698</v>
      </c>
    </row>
    <row r="22" spans="1:20">
      <c r="A22" s="15" t="s">
        <v>197</v>
      </c>
      <c r="B22" s="17" t="n">
        <v>6598</v>
      </c>
      <c r="C22" s="18">
        <f>(93.0/B22*100)</f>
        <v/>
      </c>
      <c r="D22" s="19" t="n">
        <v>6505</v>
      </c>
      <c r="E22" s="18" t="n">
        <v>474.8432954</v>
      </c>
      <c r="F22" s="20" t="n">
        <v>3.72606233</v>
      </c>
      <c r="G22" s="18" t="n">
        <v>482.5528025</v>
      </c>
      <c r="H22" s="20" t="n">
        <v>5.61130794</v>
      </c>
      <c r="I22" s="18" t="n">
        <v>459.38533308</v>
      </c>
      <c r="J22" s="20" t="n">
        <v>6.40435141</v>
      </c>
      <c r="K22" s="18" t="s">
        <v>182</v>
      </c>
      <c r="L22" s="20" t="s">
        <v>182</v>
      </c>
      <c r="M22" s="18" t="s">
        <v>182</v>
      </c>
      <c r="N22" s="20" t="s">
        <v>182</v>
      </c>
      <c r="O22" s="18" t="n">
        <v>448.28166515</v>
      </c>
      <c r="P22" s="20" t="n">
        <v>8.782882710000001</v>
      </c>
      <c r="Q22" s="18" t="s">
        <v>182</v>
      </c>
      <c r="R22" s="20" t="s">
        <v>182</v>
      </c>
      <c r="S22" s="18" t="n">
        <v>348.12881351</v>
      </c>
      <c r="T22" s="20" t="n">
        <v>9.83942188</v>
      </c>
    </row>
    <row r="23" spans="1:20">
      <c r="A23" s="15" t="s">
        <v>198</v>
      </c>
      <c r="B23" s="17" t="n">
        <v>11583</v>
      </c>
      <c r="C23" s="18">
        <f>(499.0/B23*100)</f>
        <v/>
      </c>
      <c r="D23" s="19" t="n">
        <v>11084</v>
      </c>
      <c r="E23" s="18" t="n">
        <v>483.30367568</v>
      </c>
      <c r="F23" s="20" t="n">
        <v>2.86810594</v>
      </c>
      <c r="G23" s="18" t="n">
        <v>486.10320565</v>
      </c>
      <c r="H23" s="20" t="n">
        <v>4.55421626</v>
      </c>
      <c r="I23" s="18" t="n">
        <v>485.30275803</v>
      </c>
      <c r="J23" s="20" t="n">
        <v>3.02597638</v>
      </c>
      <c r="K23" s="18" t="s">
        <v>182</v>
      </c>
      <c r="L23" s="20" t="s">
        <v>182</v>
      </c>
      <c r="M23" s="18" t="s">
        <v>182</v>
      </c>
      <c r="N23" s="20" t="s">
        <v>182</v>
      </c>
      <c r="O23" s="18" t="s">
        <v>182</v>
      </c>
      <c r="P23" s="20" t="s">
        <v>182</v>
      </c>
      <c r="Q23" s="18" t="s">
        <v>182</v>
      </c>
      <c r="R23" s="20" t="s">
        <v>182</v>
      </c>
      <c r="S23" s="18" t="n">
        <v>424.65143695</v>
      </c>
      <c r="T23" s="20" t="n">
        <v>9.315655100000001</v>
      </c>
    </row>
    <row r="24" spans="1:20">
      <c r="A24" s="15" t="s">
        <v>199</v>
      </c>
      <c r="B24" s="17" t="n">
        <v>6647</v>
      </c>
      <c r="C24" s="18">
        <f>(13.0/B24*100)</f>
        <v/>
      </c>
      <c r="D24" s="19" t="n">
        <v>6634</v>
      </c>
      <c r="E24" s="18" t="n">
        <v>539.6796495</v>
      </c>
      <c r="F24" s="20" t="n">
        <v>3.85375994</v>
      </c>
      <c r="G24" s="18" t="n">
        <v>540.06056841</v>
      </c>
      <c r="H24" s="20" t="n">
        <v>3.3481406</v>
      </c>
      <c r="I24" s="18" t="n">
        <v>538.46698694</v>
      </c>
      <c r="J24" s="20" t="n">
        <v>3.13440462</v>
      </c>
      <c r="K24" s="18" t="s">
        <v>182</v>
      </c>
      <c r="L24" s="20" t="s">
        <v>182</v>
      </c>
      <c r="M24" s="18" t="s">
        <v>182</v>
      </c>
      <c r="N24" s="20" t="s">
        <v>182</v>
      </c>
      <c r="O24" s="18" t="s">
        <v>182</v>
      </c>
      <c r="P24" s="20" t="s">
        <v>182</v>
      </c>
      <c r="Q24" s="18" t="s">
        <v>182</v>
      </c>
      <c r="R24" s="20" t="s">
        <v>182</v>
      </c>
      <c r="S24" s="18" t="n">
        <v>448.34510964</v>
      </c>
      <c r="T24" s="20" t="n">
        <v>17.44032586</v>
      </c>
    </row>
    <row r="25" spans="1:20">
      <c r="A25" s="15" t="s">
        <v>200</v>
      </c>
      <c r="B25" s="17" t="n">
        <v>5581</v>
      </c>
      <c r="C25" s="18">
        <f>(28.0/B25*100)</f>
        <v/>
      </c>
      <c r="D25" s="19" t="n">
        <v>5553</v>
      </c>
      <c r="E25" s="18" t="n">
        <v>531.47773878</v>
      </c>
      <c r="F25" s="20" t="n">
        <v>3.12122666</v>
      </c>
      <c r="G25" s="18" t="n">
        <v>491.99407071</v>
      </c>
      <c r="H25" s="20" t="n">
        <v>5.833992</v>
      </c>
      <c r="I25" s="18" t="n">
        <v>489.83817564</v>
      </c>
      <c r="J25" s="20" t="n">
        <v>3.6639488</v>
      </c>
      <c r="K25" s="18" t="s">
        <v>182</v>
      </c>
      <c r="L25" s="20" t="s">
        <v>182</v>
      </c>
      <c r="M25" s="18" t="s">
        <v>182</v>
      </c>
      <c r="N25" s="20" t="s">
        <v>182</v>
      </c>
      <c r="O25" s="18" t="s">
        <v>182</v>
      </c>
      <c r="P25" s="20" t="s">
        <v>182</v>
      </c>
      <c r="Q25" s="18" t="s">
        <v>182</v>
      </c>
      <c r="R25" s="20" t="s">
        <v>182</v>
      </c>
      <c r="S25" s="18" t="n">
        <v>433.98537322</v>
      </c>
      <c r="T25" s="20" t="n">
        <v>19.09286456</v>
      </c>
    </row>
    <row r="26" spans="1:20">
      <c r="A26" s="15" t="s">
        <v>201</v>
      </c>
      <c r="B26" s="17" t="n">
        <v>4869</v>
      </c>
      <c r="C26" s="18">
        <f>(95.0/B26*100)</f>
        <v/>
      </c>
      <c r="D26" s="19" t="n">
        <v>4774</v>
      </c>
      <c r="E26" s="18" t="n">
        <v>485.78060415</v>
      </c>
      <c r="F26" s="20" t="n">
        <v>2.00726877</v>
      </c>
      <c r="G26" s="18" t="n">
        <v>500.71180521</v>
      </c>
      <c r="H26" s="20" t="n">
        <v>3.47293059</v>
      </c>
      <c r="I26" s="18" t="n">
        <v>502.36037556</v>
      </c>
      <c r="J26" s="20" t="n">
        <v>3.35734757</v>
      </c>
      <c r="K26" s="18" t="s">
        <v>182</v>
      </c>
      <c r="L26" s="20" t="s">
        <v>182</v>
      </c>
      <c r="M26" s="18" t="s">
        <v>182</v>
      </c>
      <c r="N26" s="20" t="s">
        <v>182</v>
      </c>
      <c r="O26" s="18" t="s">
        <v>182</v>
      </c>
      <c r="P26" s="20" t="s">
        <v>182</v>
      </c>
      <c r="Q26" s="18" t="s">
        <v>182</v>
      </c>
      <c r="R26" s="20" t="s">
        <v>182</v>
      </c>
      <c r="S26" s="18" t="n">
        <v>442.8226601</v>
      </c>
      <c r="T26" s="20" t="n">
        <v>10.41909073</v>
      </c>
    </row>
    <row r="27" spans="1:20">
      <c r="A27" s="15" t="s">
        <v>202</v>
      </c>
      <c r="B27" s="17" t="n">
        <v>5299</v>
      </c>
      <c r="C27" s="18">
        <f>(154.0/B27*100)</f>
        <v/>
      </c>
      <c r="D27" s="19" t="n">
        <v>5145</v>
      </c>
      <c r="E27" s="18" t="n">
        <v>483.40491424</v>
      </c>
      <c r="F27" s="20" t="n">
        <v>1.29281253</v>
      </c>
      <c r="G27" s="18" t="n">
        <v>499.08002031</v>
      </c>
      <c r="H27" s="20" t="n">
        <v>4.04713722</v>
      </c>
      <c r="I27" s="18" t="n">
        <v>490.92215005</v>
      </c>
      <c r="J27" s="20" t="n">
        <v>3.85567546</v>
      </c>
      <c r="K27" s="18" t="s">
        <v>182</v>
      </c>
      <c r="L27" s="20" t="s">
        <v>182</v>
      </c>
      <c r="M27" s="18" t="s">
        <v>182</v>
      </c>
      <c r="N27" s="20" t="s">
        <v>182</v>
      </c>
      <c r="O27" s="18" t="s">
        <v>182</v>
      </c>
      <c r="P27" s="20" t="s">
        <v>182</v>
      </c>
      <c r="Q27" s="18" t="s">
        <v>182</v>
      </c>
      <c r="R27" s="20" t="s">
        <v>182</v>
      </c>
      <c r="S27" s="18" t="n">
        <v>409.22242642</v>
      </c>
      <c r="T27" s="20" t="n">
        <v>7.27149287</v>
      </c>
    </row>
    <row r="28" spans="1:20">
      <c r="A28" s="15" t="s">
        <v>203</v>
      </c>
      <c r="B28" s="17" t="n">
        <v>7568</v>
      </c>
      <c r="C28" s="18">
        <f>(120.0/B28*100)</f>
        <v/>
      </c>
      <c r="D28" s="19" t="n">
        <v>7448</v>
      </c>
      <c r="E28" s="18" t="n">
        <v>428.46097311</v>
      </c>
      <c r="F28" s="20" t="n">
        <v>2.84209723</v>
      </c>
      <c r="G28" s="18" t="n">
        <v>425.05472192</v>
      </c>
      <c r="H28" s="20" t="n">
        <v>3.53695437</v>
      </c>
      <c r="I28" s="18" t="n">
        <v>407.23311005</v>
      </c>
      <c r="J28" s="20" t="n">
        <v>2.26583267</v>
      </c>
      <c r="K28" s="18" t="s">
        <v>182</v>
      </c>
      <c r="L28" s="20" t="s">
        <v>182</v>
      </c>
      <c r="M28" s="18" t="s">
        <v>182</v>
      </c>
      <c r="N28" s="20" t="s">
        <v>182</v>
      </c>
      <c r="O28" s="18" t="s">
        <v>182</v>
      </c>
      <c r="P28" s="20" t="s">
        <v>182</v>
      </c>
      <c r="Q28" s="18" t="s">
        <v>182</v>
      </c>
      <c r="R28" s="20" t="s">
        <v>182</v>
      </c>
      <c r="S28" s="18" t="n">
        <v>368.1481277</v>
      </c>
      <c r="T28" s="20" t="n">
        <v>9.492495699999999</v>
      </c>
    </row>
    <row r="29" spans="1:20">
      <c r="A29" s="15" t="s">
        <v>204</v>
      </c>
      <c r="B29" s="17" t="n">
        <v>5385</v>
      </c>
      <c r="C29" s="18">
        <f>(35.0/B29*100)</f>
        <v/>
      </c>
      <c r="D29" s="19" t="n">
        <v>5350</v>
      </c>
      <c r="E29" s="18" t="n">
        <v>509.54830517</v>
      </c>
      <c r="F29" s="20" t="n">
        <v>2.33834627</v>
      </c>
      <c r="G29" s="18" t="n">
        <v>526.85563427</v>
      </c>
      <c r="H29" s="20" t="n">
        <v>5.4927924</v>
      </c>
      <c r="I29" s="18" t="n">
        <v>532.77031357</v>
      </c>
      <c r="J29" s="20" t="n">
        <v>4.93191935</v>
      </c>
      <c r="K29" s="18" t="s">
        <v>182</v>
      </c>
      <c r="L29" s="20" t="s">
        <v>182</v>
      </c>
      <c r="M29" s="18" t="s">
        <v>182</v>
      </c>
      <c r="N29" s="20" t="s">
        <v>182</v>
      </c>
      <c r="O29" s="18" t="n">
        <v>358.28551468</v>
      </c>
      <c r="P29" s="20" t="n">
        <v>8.567023300000001</v>
      </c>
      <c r="Q29" s="18" t="s">
        <v>182</v>
      </c>
      <c r="R29" s="20" t="s">
        <v>182</v>
      </c>
      <c r="S29" s="18" t="n">
        <v>426.83219679</v>
      </c>
      <c r="T29" s="20" t="n">
        <v>17.94477273</v>
      </c>
    </row>
    <row r="30" spans="1:20">
      <c r="A30" s="15" t="s">
        <v>205</v>
      </c>
      <c r="B30" s="17" t="n">
        <v>4520</v>
      </c>
      <c r="C30" s="18">
        <f>(497.0/B30*100)</f>
        <v/>
      </c>
      <c r="D30" s="19" t="n">
        <v>4023</v>
      </c>
      <c r="E30" s="18" t="n">
        <v>508.65683771</v>
      </c>
      <c r="F30" s="20" t="n">
        <v>2.96157877</v>
      </c>
      <c r="G30" s="18" t="n">
        <v>539.09517478</v>
      </c>
      <c r="H30" s="20" t="n">
        <v>4.30162839</v>
      </c>
      <c r="I30" s="18" t="n">
        <v>525.76848907</v>
      </c>
      <c r="J30" s="20" t="n">
        <v>3.59893311</v>
      </c>
      <c r="K30" s="18" t="s">
        <v>182</v>
      </c>
      <c r="L30" s="20" t="s">
        <v>182</v>
      </c>
      <c r="M30" s="18" t="s">
        <v>182</v>
      </c>
      <c r="N30" s="20" t="s">
        <v>182</v>
      </c>
      <c r="O30" s="18" t="s">
        <v>182</v>
      </c>
      <c r="P30" s="20" t="s">
        <v>182</v>
      </c>
      <c r="Q30" s="18" t="s">
        <v>182</v>
      </c>
      <c r="R30" s="20" t="s">
        <v>182</v>
      </c>
      <c r="S30" s="18" t="n">
        <v>415.82540225</v>
      </c>
      <c r="T30" s="20" t="n">
        <v>11.54664388</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498.09591095</v>
      </c>
      <c r="F32" s="20" t="n">
        <v>2.6599891</v>
      </c>
      <c r="G32" s="18" t="n">
        <v>515.29239536</v>
      </c>
      <c r="H32" s="20" t="n">
        <v>4.28112514</v>
      </c>
      <c r="I32" s="18" t="n">
        <v>512.9564887499999</v>
      </c>
      <c r="J32" s="20" t="n">
        <v>4.8056287</v>
      </c>
      <c r="K32" s="18" t="s">
        <v>182</v>
      </c>
      <c r="L32" s="20" t="s">
        <v>182</v>
      </c>
      <c r="M32" s="18" t="s">
        <v>182</v>
      </c>
      <c r="N32" s="20" t="s">
        <v>182</v>
      </c>
      <c r="O32" s="18" t="s">
        <v>182</v>
      </c>
      <c r="P32" s="20" t="s">
        <v>182</v>
      </c>
      <c r="Q32" s="18" t="s">
        <v>182</v>
      </c>
      <c r="R32" s="20" t="s">
        <v>182</v>
      </c>
      <c r="S32" s="18" t="n">
        <v>409.81255269</v>
      </c>
      <c r="T32" s="20" t="n">
        <v>19.8750351</v>
      </c>
    </row>
    <row r="33" spans="1:20">
      <c r="A33" s="15" t="s">
        <v>208</v>
      </c>
      <c r="B33" s="17" t="n">
        <v>7325</v>
      </c>
      <c r="C33" s="18">
        <f>(212.0/B33*100)</f>
        <v/>
      </c>
      <c r="D33" s="19" t="n">
        <v>7113</v>
      </c>
      <c r="E33" s="18" t="n">
        <v>492.66610492</v>
      </c>
      <c r="F33" s="20" t="n">
        <v>2.75198777</v>
      </c>
      <c r="G33" s="18" t="n">
        <v>528.86333976</v>
      </c>
      <c r="H33" s="20" t="n">
        <v>4.79060312</v>
      </c>
      <c r="I33" s="18" t="n">
        <v>512.2899000899999</v>
      </c>
      <c r="J33" s="20" t="n">
        <v>3.55378531</v>
      </c>
      <c r="K33" s="18" t="s">
        <v>182</v>
      </c>
      <c r="L33" s="20" t="s">
        <v>182</v>
      </c>
      <c r="M33" s="18" t="s">
        <v>182</v>
      </c>
      <c r="N33" s="20" t="s">
        <v>182</v>
      </c>
      <c r="O33" s="18" t="s">
        <v>182</v>
      </c>
      <c r="P33" s="20" t="s">
        <v>182</v>
      </c>
      <c r="Q33" s="18" t="s">
        <v>182</v>
      </c>
      <c r="R33" s="20" t="s">
        <v>182</v>
      </c>
      <c r="S33" s="18" t="n">
        <v>451.38459136</v>
      </c>
      <c r="T33" s="20" t="n">
        <v>11.13781866</v>
      </c>
    </row>
    <row r="34" spans="1:20">
      <c r="A34" s="15" t="s">
        <v>209</v>
      </c>
      <c r="B34" s="17" t="n">
        <v>6350</v>
      </c>
      <c r="C34" s="18">
        <f>(76.0/B34*100)</f>
        <v/>
      </c>
      <c r="D34" s="19" t="n">
        <v>6274</v>
      </c>
      <c r="E34" s="18" t="n">
        <v>463.22534856</v>
      </c>
      <c r="F34" s="20" t="n">
        <v>2.63863434</v>
      </c>
      <c r="G34" s="18" t="n">
        <v>486.19720383</v>
      </c>
      <c r="H34" s="20" t="n">
        <v>4.24755483</v>
      </c>
      <c r="I34" s="18" t="n">
        <v>467.10505957</v>
      </c>
      <c r="J34" s="20" t="n">
        <v>3.6570262</v>
      </c>
      <c r="K34" s="18" t="s">
        <v>182</v>
      </c>
      <c r="L34" s="20" t="s">
        <v>182</v>
      </c>
      <c r="M34" s="18" t="s">
        <v>182</v>
      </c>
      <c r="N34" s="20" t="s">
        <v>182</v>
      </c>
      <c r="O34" s="18" t="n">
        <v>306.56969545</v>
      </c>
      <c r="P34" s="20" t="n">
        <v>10.27624616</v>
      </c>
      <c r="Q34" s="18" t="s">
        <v>182</v>
      </c>
      <c r="R34" s="20" t="s">
        <v>182</v>
      </c>
      <c r="S34" s="18" t="n">
        <v>374.22053347</v>
      </c>
      <c r="T34" s="20" t="n">
        <v>9.038740499999999</v>
      </c>
    </row>
    <row r="35" spans="1:20">
      <c r="A35" s="15" t="s">
        <v>210</v>
      </c>
      <c r="B35" s="17" t="n">
        <v>6406</v>
      </c>
      <c r="C35" s="18">
        <f>(67.0/B35*100)</f>
        <v/>
      </c>
      <c r="D35" s="19" t="n">
        <v>6339</v>
      </c>
      <c r="E35" s="18" t="n">
        <v>512.38381851</v>
      </c>
      <c r="F35" s="20" t="n">
        <v>1.62324752</v>
      </c>
      <c r="G35" s="18" t="n">
        <v>524.76003356</v>
      </c>
      <c r="H35" s="20" t="n">
        <v>4.19971624</v>
      </c>
      <c r="I35" s="18" t="n">
        <v>531.8163233499999</v>
      </c>
      <c r="J35" s="20" t="n">
        <v>4.49985684</v>
      </c>
      <c r="K35" s="18" t="s">
        <v>182</v>
      </c>
      <c r="L35" s="20" t="s">
        <v>182</v>
      </c>
      <c r="M35" s="18" t="s">
        <v>182</v>
      </c>
      <c r="N35" s="20" t="s">
        <v>182</v>
      </c>
      <c r="O35" s="18" t="n">
        <v>374.85244494</v>
      </c>
      <c r="P35" s="20" t="n">
        <v>5.84040672</v>
      </c>
      <c r="Q35" s="18" t="s">
        <v>182</v>
      </c>
      <c r="R35" s="20" t="s">
        <v>182</v>
      </c>
      <c r="S35" s="18" t="n">
        <v>409.1132333</v>
      </c>
      <c r="T35" s="20" t="n">
        <v>11.53621883</v>
      </c>
    </row>
    <row r="36" spans="1:20">
      <c r="A36" s="15" t="s">
        <v>211</v>
      </c>
      <c r="B36" s="17" t="n">
        <v>6736</v>
      </c>
      <c r="C36" s="18">
        <f>(41.0/B36*100)</f>
        <v/>
      </c>
      <c r="D36" s="19" t="n">
        <v>6695</v>
      </c>
      <c r="E36" s="18" t="n">
        <v>496.67215859</v>
      </c>
      <c r="F36" s="20" t="n">
        <v>2.25070556</v>
      </c>
      <c r="G36" s="18" t="n">
        <v>499.23910251</v>
      </c>
      <c r="H36" s="20" t="n">
        <v>3.39638487</v>
      </c>
      <c r="I36" s="18" t="n">
        <v>485.30672933</v>
      </c>
      <c r="J36" s="20" t="n">
        <v>3.30880162</v>
      </c>
      <c r="K36" s="18" t="s">
        <v>182</v>
      </c>
      <c r="L36" s="20" t="s">
        <v>182</v>
      </c>
      <c r="M36" s="18" t="s">
        <v>182</v>
      </c>
      <c r="N36" s="20" t="s">
        <v>182</v>
      </c>
      <c r="O36" s="18" t="s">
        <v>182</v>
      </c>
      <c r="P36" s="20" t="s">
        <v>182</v>
      </c>
      <c r="Q36" s="18" t="s">
        <v>182</v>
      </c>
      <c r="R36" s="20" t="s">
        <v>182</v>
      </c>
      <c r="S36" s="18" t="n">
        <v>410.04052222</v>
      </c>
      <c r="T36" s="20" t="n">
        <v>11.03905389</v>
      </c>
    </row>
    <row r="37" spans="1:20">
      <c r="A37" s="15" t="s">
        <v>212</v>
      </c>
      <c r="B37" s="17" t="n">
        <v>5458</v>
      </c>
      <c r="C37" s="18">
        <f>(223.0/B37*100)</f>
        <v/>
      </c>
      <c r="D37" s="19" t="n">
        <v>5235</v>
      </c>
      <c r="E37" s="18" t="n">
        <v>497.49207644</v>
      </c>
      <c r="F37" s="20" t="n">
        <v>3.97941928</v>
      </c>
      <c r="G37" s="18" t="n">
        <v>504.30718014</v>
      </c>
      <c r="H37" s="20" t="n">
        <v>3.84923628</v>
      </c>
      <c r="I37" s="18" t="n">
        <v>494.78589833</v>
      </c>
      <c r="J37" s="20" t="n">
        <v>4.04012164</v>
      </c>
      <c r="K37" s="18" t="s">
        <v>182</v>
      </c>
      <c r="L37" s="20" t="s">
        <v>182</v>
      </c>
      <c r="M37" s="18" t="s">
        <v>182</v>
      </c>
      <c r="N37" s="20" t="s">
        <v>182</v>
      </c>
      <c r="O37" s="18" t="s">
        <v>182</v>
      </c>
      <c r="P37" s="20" t="s">
        <v>182</v>
      </c>
      <c r="Q37" s="18" t="s">
        <v>182</v>
      </c>
      <c r="R37" s="20" t="s">
        <v>182</v>
      </c>
      <c r="S37" s="18" t="n">
        <v>406.294939</v>
      </c>
      <c r="T37" s="20" t="n">
        <v>8.282724480000001</v>
      </c>
    </row>
    <row r="38" spans="1:20">
      <c r="A38" s="15" t="s">
        <v>213</v>
      </c>
      <c r="B38" s="17" t="n">
        <v>5860</v>
      </c>
      <c r="C38" s="18">
        <f>(60.0/B38*100)</f>
        <v/>
      </c>
      <c r="D38" s="19" t="n">
        <v>5800</v>
      </c>
      <c r="E38" s="18" t="n">
        <v>502.02590916</v>
      </c>
      <c r="F38" s="20" t="n">
        <v>3.08360179</v>
      </c>
      <c r="G38" s="18" t="n">
        <v>523.56916855</v>
      </c>
      <c r="H38" s="20" t="n">
        <v>4.83617304</v>
      </c>
      <c r="I38" s="18" t="n">
        <v>516.92977512</v>
      </c>
      <c r="J38" s="20" t="n">
        <v>4.2468567</v>
      </c>
      <c r="K38" s="18" t="s">
        <v>182</v>
      </c>
      <c r="L38" s="20" t="s">
        <v>182</v>
      </c>
      <c r="M38" s="18" t="s">
        <v>182</v>
      </c>
      <c r="N38" s="20" t="s">
        <v>182</v>
      </c>
      <c r="O38" s="18" t="s">
        <v>182</v>
      </c>
      <c r="P38" s="20" t="s">
        <v>182</v>
      </c>
      <c r="Q38" s="18" t="s">
        <v>182</v>
      </c>
      <c r="R38" s="20" t="s">
        <v>182</v>
      </c>
      <c r="S38" s="18" t="n">
        <v>436.46547153</v>
      </c>
      <c r="T38" s="20" t="n">
        <v>9.62161025</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511.56701597</v>
      </c>
      <c r="F40" s="20" t="n">
        <v>3.37832694</v>
      </c>
      <c r="G40" s="18" t="n">
        <v>518.34157081</v>
      </c>
      <c r="H40" s="20" t="n">
        <v>4.85889294</v>
      </c>
      <c r="I40" s="18" t="n">
        <v>521.89360278</v>
      </c>
      <c r="J40" s="20" t="n">
        <v>4.13075577</v>
      </c>
      <c r="K40" s="18" t="s">
        <v>182</v>
      </c>
      <c r="L40" s="20" t="s">
        <v>182</v>
      </c>
      <c r="M40" s="18" t="s">
        <v>182</v>
      </c>
      <c r="N40" s="20" t="s">
        <v>182</v>
      </c>
      <c r="O40" s="18" t="n">
        <v>496.75531263</v>
      </c>
      <c r="P40" s="20" t="n">
        <v>2.35939816</v>
      </c>
      <c r="Q40" s="18" t="s">
        <v>182</v>
      </c>
      <c r="R40" s="20" t="s">
        <v>182</v>
      </c>
      <c r="S40" s="18" t="n">
        <v>416.17940195</v>
      </c>
      <c r="T40" s="20" t="n">
        <v>10.14032125</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416.12034115</v>
      </c>
      <c r="F46" s="20" t="n">
        <v>3.21100639</v>
      </c>
      <c r="G46" s="18" t="n">
        <v>416.20854682</v>
      </c>
      <c r="H46" s="20" t="n">
        <v>4.75291265</v>
      </c>
      <c r="I46" s="18" t="n">
        <v>396.44716987</v>
      </c>
      <c r="J46" s="20" t="n">
        <v>2.81485516</v>
      </c>
      <c r="K46" s="18" t="s">
        <v>182</v>
      </c>
      <c r="L46" s="20" t="s">
        <v>182</v>
      </c>
      <c r="M46" s="18" t="s">
        <v>182</v>
      </c>
      <c r="N46" s="20" t="s">
        <v>182</v>
      </c>
      <c r="O46" s="18" t="s">
        <v>182</v>
      </c>
      <c r="P46" s="20" t="s">
        <v>182</v>
      </c>
      <c r="Q46" s="18" t="s">
        <v>182</v>
      </c>
      <c r="R46" s="20" t="s">
        <v>182</v>
      </c>
      <c r="S46" s="18" t="n">
        <v>379.49912397</v>
      </c>
      <c r="T46" s="20" t="n">
        <v>3.45664433</v>
      </c>
    </row>
    <row r="47" spans="1:20">
      <c r="A47" s="15" t="s">
        <v>222</v>
      </c>
      <c r="B47" s="17" t="n">
        <v>5928</v>
      </c>
      <c r="C47" s="18">
        <f>(101.0/B47*100)</f>
        <v/>
      </c>
      <c r="D47" s="19" t="n">
        <v>5827</v>
      </c>
      <c r="E47" s="18" t="n">
        <v>450.63574285</v>
      </c>
      <c r="F47" s="20" t="n">
        <v>4.10539444</v>
      </c>
      <c r="G47" s="18" t="n">
        <v>471.38571965</v>
      </c>
      <c r="H47" s="20" t="n">
        <v>6.85205257</v>
      </c>
      <c r="I47" s="18" t="n">
        <v>455.41396914</v>
      </c>
      <c r="J47" s="20" t="n">
        <v>8.4908734</v>
      </c>
      <c r="K47" s="18" t="s">
        <v>182</v>
      </c>
      <c r="L47" s="20" t="s">
        <v>182</v>
      </c>
      <c r="M47" s="18" t="s">
        <v>182</v>
      </c>
      <c r="N47" s="20" t="s">
        <v>182</v>
      </c>
      <c r="O47" s="18" t="s">
        <v>182</v>
      </c>
      <c r="P47" s="20" t="s">
        <v>182</v>
      </c>
      <c r="Q47" s="18" t="s">
        <v>182</v>
      </c>
      <c r="R47" s="20" t="s">
        <v>182</v>
      </c>
      <c r="S47" s="18" t="n">
        <v>361.11695111</v>
      </c>
      <c r="T47" s="20" t="n">
        <v>6.94013113</v>
      </c>
    </row>
    <row r="48" spans="1:20">
      <c r="A48" s="15" t="s">
        <v>223</v>
      </c>
      <c r="B48" s="17" t="n">
        <v>9841</v>
      </c>
      <c r="C48" s="18">
        <f>(19.0/B48*100)</f>
        <v/>
      </c>
      <c r="D48" s="19" t="n">
        <v>9822</v>
      </c>
      <c r="E48" s="18" t="n">
        <v>534.91930375</v>
      </c>
      <c r="F48" s="20" t="n">
        <v>4.58019964</v>
      </c>
      <c r="G48" s="18" t="n">
        <v>533.8289926800001</v>
      </c>
      <c r="H48" s="20" t="n">
        <v>6.09851629</v>
      </c>
      <c r="I48" s="18" t="n">
        <v>483.94892235</v>
      </c>
      <c r="J48" s="20" t="n">
        <v>5.70543523</v>
      </c>
      <c r="K48" s="18" t="s">
        <v>182</v>
      </c>
      <c r="L48" s="20" t="s">
        <v>182</v>
      </c>
      <c r="M48" s="18" t="s">
        <v>182</v>
      </c>
      <c r="N48" s="20" t="s">
        <v>182</v>
      </c>
      <c r="O48" s="18" t="s">
        <v>182</v>
      </c>
      <c r="P48" s="20" t="s">
        <v>182</v>
      </c>
      <c r="Q48" s="18" t="s">
        <v>182</v>
      </c>
      <c r="R48" s="20" t="s">
        <v>182</v>
      </c>
      <c r="S48" s="18" t="n">
        <v>478.57653442</v>
      </c>
      <c r="T48" s="20" t="n">
        <v>22.41926429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428.98115977</v>
      </c>
      <c r="F50" s="20" t="n">
        <v>2.32993268</v>
      </c>
      <c r="G50" s="18" t="n">
        <v>440.34414974</v>
      </c>
      <c r="H50" s="20" t="n">
        <v>5.38648436</v>
      </c>
      <c r="I50" s="18" t="n">
        <v>407.47712627</v>
      </c>
      <c r="J50" s="20" t="n">
        <v>3.17456947</v>
      </c>
      <c r="K50" s="18" t="s">
        <v>182</v>
      </c>
      <c r="L50" s="20" t="s">
        <v>182</v>
      </c>
      <c r="M50" s="18" t="s">
        <v>182</v>
      </c>
      <c r="N50" s="20" t="s">
        <v>182</v>
      </c>
      <c r="O50" s="18" t="s">
        <v>182</v>
      </c>
      <c r="P50" s="20" t="s">
        <v>182</v>
      </c>
      <c r="Q50" s="18" t="s">
        <v>182</v>
      </c>
      <c r="R50" s="20" t="s">
        <v>182</v>
      </c>
      <c r="S50" s="18" t="n">
        <v>387.84232359</v>
      </c>
      <c r="T50" s="20" t="n">
        <v>10.45046285</v>
      </c>
    </row>
    <row r="51" spans="1:20">
      <c r="A51" s="15" t="s">
        <v>226</v>
      </c>
      <c r="B51" s="17" t="n">
        <v>6866</v>
      </c>
      <c r="C51" s="18">
        <f>(115.0/B51*100)</f>
        <v/>
      </c>
      <c r="D51" s="19" t="n">
        <v>6751</v>
      </c>
      <c r="E51" s="18" t="n">
        <v>430.98692816</v>
      </c>
      <c r="F51" s="20" t="n">
        <v>2.75960094</v>
      </c>
      <c r="G51" s="18" t="n">
        <v>434.62026072</v>
      </c>
      <c r="H51" s="20" t="n">
        <v>4.08191893</v>
      </c>
      <c r="I51" s="18" t="n">
        <v>412.14878632</v>
      </c>
      <c r="J51" s="20" t="n">
        <v>2.36841306</v>
      </c>
      <c r="K51" s="18" t="s">
        <v>182</v>
      </c>
      <c r="L51" s="20" t="s">
        <v>182</v>
      </c>
      <c r="M51" s="18" t="s">
        <v>182</v>
      </c>
      <c r="N51" s="20" t="s">
        <v>182</v>
      </c>
      <c r="O51" s="18" t="n">
        <v>410.85572185</v>
      </c>
      <c r="P51" s="20" t="n">
        <v>3.7997542</v>
      </c>
      <c r="Q51" s="18" t="s">
        <v>182</v>
      </c>
      <c r="R51" s="20" t="s">
        <v>182</v>
      </c>
      <c r="S51" s="18" t="n">
        <v>394.41277336</v>
      </c>
      <c r="T51" s="20" t="n">
        <v>5.35312489</v>
      </c>
    </row>
    <row r="52" spans="1:20">
      <c r="A52" s="15" t="s">
        <v>227</v>
      </c>
      <c r="B52" s="17" t="n">
        <v>5809</v>
      </c>
      <c r="C52" s="18">
        <f>(115.0/B52*100)</f>
        <v/>
      </c>
      <c r="D52" s="19" t="n">
        <v>5694</v>
      </c>
      <c r="E52" s="18" t="n">
        <v>472.78691006</v>
      </c>
      <c r="F52" s="20" t="n">
        <v>2.58168865</v>
      </c>
      <c r="G52" s="18" t="n">
        <v>491.84772999</v>
      </c>
      <c r="H52" s="20" t="n">
        <v>4.78619607</v>
      </c>
      <c r="I52" s="18" t="n">
        <v>486.41091118</v>
      </c>
      <c r="J52" s="20" t="n">
        <v>3.98994907</v>
      </c>
      <c r="K52" s="18" t="s">
        <v>182</v>
      </c>
      <c r="L52" s="20" t="s">
        <v>182</v>
      </c>
      <c r="M52" s="18" t="s">
        <v>182</v>
      </c>
      <c r="N52" s="20" t="s">
        <v>182</v>
      </c>
      <c r="O52" s="18" t="s">
        <v>182</v>
      </c>
      <c r="P52" s="20" t="s">
        <v>182</v>
      </c>
      <c r="Q52" s="18" t="s">
        <v>182</v>
      </c>
      <c r="R52" s="20" t="s">
        <v>182</v>
      </c>
      <c r="S52" s="18" t="n">
        <v>404.32219808</v>
      </c>
      <c r="T52" s="20" t="n">
        <v>10.83505275</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341.30739634</v>
      </c>
      <c r="F54" s="20" t="n">
        <v>3.31017351</v>
      </c>
      <c r="G54" s="18" t="n">
        <v>350.96477407</v>
      </c>
      <c r="H54" s="20" t="n">
        <v>4.84334673</v>
      </c>
      <c r="I54" s="18" t="n">
        <v>325.81718581</v>
      </c>
      <c r="J54" s="20" t="n">
        <v>3.25975843</v>
      </c>
      <c r="K54" s="18" t="s">
        <v>182</v>
      </c>
      <c r="L54" s="20" t="s">
        <v>182</v>
      </c>
      <c r="M54" s="18" t="s">
        <v>182</v>
      </c>
      <c r="N54" s="20" t="s">
        <v>182</v>
      </c>
      <c r="O54" s="18" t="s">
        <v>182</v>
      </c>
      <c r="P54" s="20" t="s">
        <v>182</v>
      </c>
      <c r="Q54" s="18" t="s">
        <v>182</v>
      </c>
      <c r="R54" s="20" t="s">
        <v>182</v>
      </c>
      <c r="S54" s="18" t="n">
        <v>294.90365235</v>
      </c>
      <c r="T54" s="20" t="n">
        <v>5.41577635</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525.54518214</v>
      </c>
      <c r="F56" s="20" t="n">
        <v>2.44495795</v>
      </c>
      <c r="G56" s="18" t="n">
        <v>515.21582512</v>
      </c>
      <c r="H56" s="20" t="n">
        <v>4.56093191</v>
      </c>
      <c r="I56" s="18" t="n">
        <v>522.0388778400001</v>
      </c>
      <c r="J56" s="20" t="n">
        <v>4.17976626</v>
      </c>
      <c r="K56" s="18" t="s">
        <v>182</v>
      </c>
      <c r="L56" s="20" t="s">
        <v>182</v>
      </c>
      <c r="M56" s="18" t="s">
        <v>182</v>
      </c>
      <c r="N56" s="20" t="s">
        <v>182</v>
      </c>
      <c r="O56" s="18" t="s">
        <v>182</v>
      </c>
      <c r="P56" s="20" t="s">
        <v>182</v>
      </c>
      <c r="Q56" s="18" t="s">
        <v>182</v>
      </c>
      <c r="R56" s="20" t="s">
        <v>182</v>
      </c>
      <c r="S56" s="18" t="n">
        <v>449.11007372</v>
      </c>
      <c r="T56" s="20" t="n">
        <v>24.42396922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474.42385764</v>
      </c>
      <c r="F61" s="20" t="n">
        <v>2.6749424</v>
      </c>
      <c r="G61" s="18" t="n">
        <v>493.20469986</v>
      </c>
      <c r="H61" s="20" t="n">
        <v>4.26229218</v>
      </c>
      <c r="I61" s="18" t="n">
        <v>484.40744478</v>
      </c>
      <c r="J61" s="20" t="n">
        <v>3.76609117</v>
      </c>
      <c r="K61" s="18" t="s">
        <v>182</v>
      </c>
      <c r="L61" s="20" t="s">
        <v>182</v>
      </c>
      <c r="M61" s="18" t="s">
        <v>182</v>
      </c>
      <c r="N61" s="20" t="s">
        <v>182</v>
      </c>
      <c r="O61" s="18" t="s">
        <v>182</v>
      </c>
      <c r="P61" s="20" t="s">
        <v>182</v>
      </c>
      <c r="Q61" s="18" t="s">
        <v>182</v>
      </c>
      <c r="R61" s="20" t="s">
        <v>182</v>
      </c>
      <c r="S61" s="18" t="n">
        <v>382.85454696</v>
      </c>
      <c r="T61" s="20" t="n">
        <v>9.98851142</v>
      </c>
    </row>
    <row r="62" spans="1:20">
      <c r="A62" s="15" t="s">
        <v>237</v>
      </c>
      <c r="B62" s="17" t="n">
        <v>4476</v>
      </c>
      <c r="C62" s="18">
        <f>(5.0/B62*100)</f>
        <v/>
      </c>
      <c r="D62" s="19" t="n">
        <v>4471</v>
      </c>
      <c r="E62" s="18" t="n">
        <v>528.84533501</v>
      </c>
      <c r="F62" s="20" t="n">
        <v>1.29151375</v>
      </c>
      <c r="G62" s="18" t="n">
        <v>522.6375093299999</v>
      </c>
      <c r="H62" s="20" t="n">
        <v>3.11859813</v>
      </c>
      <c r="I62" s="18" t="n">
        <v>533.94660392</v>
      </c>
      <c r="J62" s="20" t="n">
        <v>3.53567287</v>
      </c>
      <c r="K62" s="18" t="s">
        <v>182</v>
      </c>
      <c r="L62" s="20" t="s">
        <v>182</v>
      </c>
      <c r="M62" s="18" t="s">
        <v>182</v>
      </c>
      <c r="N62" s="20" t="s">
        <v>182</v>
      </c>
      <c r="O62" s="18" t="s">
        <v>182</v>
      </c>
      <c r="P62" s="20" t="s">
        <v>182</v>
      </c>
      <c r="Q62" s="18" t="s">
        <v>182</v>
      </c>
      <c r="R62" s="20" t="s">
        <v>182</v>
      </c>
      <c r="S62" s="18" t="n">
        <v>464.33089171</v>
      </c>
      <c r="T62" s="20" t="n">
        <v>21.50552124</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423.35309559</v>
      </c>
      <c r="F67" s="20" t="n">
        <v>2.75539596</v>
      </c>
      <c r="G67" s="18" t="n">
        <v>420.37913209</v>
      </c>
      <c r="H67" s="20" t="n">
        <v>4.56676961</v>
      </c>
      <c r="I67" s="18" t="n">
        <v>371.20767292</v>
      </c>
      <c r="J67" s="20" t="n">
        <v>2.19966637</v>
      </c>
      <c r="K67" s="18" t="s">
        <v>182</v>
      </c>
      <c r="L67" s="20" t="s">
        <v>182</v>
      </c>
      <c r="M67" s="18" t="s">
        <v>182</v>
      </c>
      <c r="N67" s="20" t="s">
        <v>182</v>
      </c>
      <c r="O67" s="18" t="s">
        <v>182</v>
      </c>
      <c r="P67" s="20" t="s">
        <v>182</v>
      </c>
      <c r="Q67" s="18" t="s">
        <v>182</v>
      </c>
      <c r="R67" s="20" t="s">
        <v>182</v>
      </c>
      <c r="S67" s="18" t="n">
        <v>306.04315662</v>
      </c>
      <c r="T67" s="20" t="n">
        <v>9.134750929999999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487.55385615</v>
      </c>
      <c r="F70" s="20" t="n">
        <v>3.07845366</v>
      </c>
      <c r="G70" s="18" t="n">
        <v>492.2250099</v>
      </c>
      <c r="H70" s="20" t="n">
        <v>4.5375735</v>
      </c>
      <c r="I70" s="18" t="n">
        <v>496.64126208</v>
      </c>
      <c r="J70" s="20" t="n">
        <v>3.84783943</v>
      </c>
      <c r="K70" s="18" t="s">
        <v>182</v>
      </c>
      <c r="L70" s="20" t="s">
        <v>182</v>
      </c>
      <c r="M70" s="18" t="s">
        <v>182</v>
      </c>
      <c r="N70" s="20" t="s">
        <v>182</v>
      </c>
      <c r="O70" s="18" t="s">
        <v>182</v>
      </c>
      <c r="P70" s="20" t="s">
        <v>182</v>
      </c>
      <c r="Q70" s="18" t="s">
        <v>182</v>
      </c>
      <c r="R70" s="20" t="s">
        <v>182</v>
      </c>
      <c r="S70" s="18" t="n">
        <v>438.76204998</v>
      </c>
      <c r="T70" s="20" t="n">
        <v>9.98673771</v>
      </c>
    </row>
    <row r="71" spans="1:20">
      <c r="A71" s="15" t="s">
        <v>246</v>
      </c>
      <c r="B71" s="17" t="n">
        <v>6115</v>
      </c>
      <c r="C71" s="18">
        <f>(105.0/B71*100)</f>
        <v/>
      </c>
      <c r="D71" s="19" t="n">
        <v>6010</v>
      </c>
      <c r="E71" s="18" t="n">
        <v>549.65705086</v>
      </c>
      <c r="F71" s="20" t="n">
        <v>2.05722434</v>
      </c>
      <c r="G71" s="18" t="n">
        <v>567.73457531</v>
      </c>
      <c r="H71" s="20" t="n">
        <v>3.60770049</v>
      </c>
      <c r="I71" s="18" t="n">
        <v>561.88118137</v>
      </c>
      <c r="J71" s="20" t="n">
        <v>2.3980241</v>
      </c>
      <c r="K71" s="18" t="s">
        <v>182</v>
      </c>
      <c r="L71" s="20" t="s">
        <v>182</v>
      </c>
      <c r="M71" s="18" t="s">
        <v>182</v>
      </c>
      <c r="N71" s="20" t="s">
        <v>182</v>
      </c>
      <c r="O71" s="18" t="s">
        <v>182</v>
      </c>
      <c r="P71" s="20" t="s">
        <v>182</v>
      </c>
      <c r="Q71" s="18" t="s">
        <v>182</v>
      </c>
      <c r="R71" s="20" t="s">
        <v>182</v>
      </c>
      <c r="S71" s="18" t="n">
        <v>471.8660023</v>
      </c>
      <c r="T71" s="20" t="n">
        <v>19.66943538</v>
      </c>
    </row>
    <row r="72" spans="1:20">
      <c r="A72" s="15" t="s">
        <v>247</v>
      </c>
      <c r="B72" s="17" t="n">
        <v>7708</v>
      </c>
      <c r="C72" s="18">
        <f>(8.0/B72*100)</f>
        <v/>
      </c>
      <c r="D72" s="19" t="n">
        <v>7700</v>
      </c>
      <c r="E72" s="18" t="n">
        <v>534.03093942</v>
      </c>
      <c r="F72" s="20" t="n">
        <v>2.71391039</v>
      </c>
      <c r="G72" s="18" t="n">
        <v>526.06874999</v>
      </c>
      <c r="H72" s="20" t="n">
        <v>4.4750588</v>
      </c>
      <c r="I72" s="18" t="n">
        <v>526.57852889</v>
      </c>
      <c r="J72" s="20" t="n">
        <v>5.61531713</v>
      </c>
      <c r="K72" s="18" t="s">
        <v>182</v>
      </c>
      <c r="L72" s="20" t="s">
        <v>182</v>
      </c>
      <c r="M72" s="18" t="s">
        <v>182</v>
      </c>
      <c r="N72" s="20" t="s">
        <v>182</v>
      </c>
      <c r="O72" s="18" t="s">
        <v>182</v>
      </c>
      <c r="P72" s="20" t="s">
        <v>182</v>
      </c>
      <c r="Q72" s="18" t="s">
        <v>182</v>
      </c>
      <c r="R72" s="20" t="s">
        <v>182</v>
      </c>
      <c r="S72" s="18" t="n">
        <v>502.16723754</v>
      </c>
      <c r="T72" s="20" t="n">
        <v>33.3522056</v>
      </c>
    </row>
    <row r="73" spans="1:20">
      <c r="A73" s="15" t="s">
        <v>248</v>
      </c>
      <c r="B73" s="17" t="n">
        <v>8249</v>
      </c>
      <c r="C73" s="18">
        <f>(222.0/B73*100)</f>
        <v/>
      </c>
      <c r="D73" s="19" t="n">
        <v>8027</v>
      </c>
      <c r="E73" s="18" t="n">
        <v>433.16420194</v>
      </c>
      <c r="F73" s="20" t="n">
        <v>3.91508442</v>
      </c>
      <c r="G73" s="18" t="n">
        <v>421.5255693</v>
      </c>
      <c r="H73" s="20" t="n">
        <v>4.73538256</v>
      </c>
      <c r="I73" s="18" t="n">
        <v>410.60128848</v>
      </c>
      <c r="J73" s="20" t="n">
        <v>2.58143993</v>
      </c>
      <c r="K73" s="18" t="s">
        <v>182</v>
      </c>
      <c r="L73" s="20" t="s">
        <v>182</v>
      </c>
      <c r="M73" s="18" t="s">
        <v>182</v>
      </c>
      <c r="N73" s="20" t="s">
        <v>182</v>
      </c>
      <c r="O73" s="18" t="s">
        <v>182</v>
      </c>
      <c r="P73" s="20" t="s">
        <v>182</v>
      </c>
      <c r="Q73" s="18" t="s">
        <v>182</v>
      </c>
      <c r="R73" s="20" t="s">
        <v>182</v>
      </c>
      <c r="S73" s="18" t="n">
        <v>358.58481826</v>
      </c>
      <c r="T73" s="20" t="n">
        <v>12.8299705</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439.72007116</v>
      </c>
      <c r="F77" s="20" t="n">
        <v>2.30388233</v>
      </c>
      <c r="G77" s="18" t="n">
        <v>454.76335343</v>
      </c>
      <c r="H77" s="20" t="n">
        <v>3.94559473</v>
      </c>
      <c r="I77" s="18" t="n">
        <v>436.00095536</v>
      </c>
      <c r="J77" s="20" t="n">
        <v>3.30961608</v>
      </c>
      <c r="K77" s="18" t="s">
        <v>182</v>
      </c>
      <c r="L77" s="20" t="s">
        <v>182</v>
      </c>
      <c r="M77" s="18" t="s">
        <v>182</v>
      </c>
      <c r="N77" s="20" t="s">
        <v>182</v>
      </c>
      <c r="O77" s="18" t="s">
        <v>182</v>
      </c>
      <c r="P77" s="20" t="s">
        <v>182</v>
      </c>
      <c r="Q77" s="18" t="s">
        <v>182</v>
      </c>
      <c r="R77" s="20" t="s">
        <v>182</v>
      </c>
      <c r="S77" s="18" t="n">
        <v>364.46224106</v>
      </c>
      <c r="T77" s="20" t="n">
        <v>4.73553892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271</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518.1290169</v>
      </c>
      <c r="F7" s="20" t="n">
        <v>1.60285018</v>
      </c>
      <c r="G7" s="18" t="n">
        <v>500.10966771</v>
      </c>
      <c r="H7" s="20" t="n">
        <v>4.16390556</v>
      </c>
      <c r="I7" s="18" t="n">
        <v>472.03453926</v>
      </c>
      <c r="J7" s="20" t="n">
        <v>5.42173597</v>
      </c>
      <c r="K7" s="18" t="s">
        <v>182</v>
      </c>
      <c r="L7" s="20" t="s">
        <v>182</v>
      </c>
      <c r="M7" s="18" t="s">
        <v>182</v>
      </c>
      <c r="N7" s="20" t="s">
        <v>182</v>
      </c>
      <c r="O7" s="18" t="s">
        <v>182</v>
      </c>
      <c r="P7" s="20" t="s">
        <v>182</v>
      </c>
      <c r="Q7" s="18" t="s">
        <v>182</v>
      </c>
      <c r="R7" s="20" t="s">
        <v>182</v>
      </c>
      <c r="S7" s="18" t="n">
        <v>447.4413107</v>
      </c>
      <c r="T7" s="20" t="n">
        <v>8.16004714</v>
      </c>
    </row>
    <row r="8" spans="1:20">
      <c r="A8" s="15" t="s">
        <v>183</v>
      </c>
      <c r="B8" s="17" t="n">
        <v>7007</v>
      </c>
      <c r="C8" s="18">
        <f>(121.0/B8*100)</f>
        <v/>
      </c>
      <c r="D8" s="19" t="n">
        <v>6886</v>
      </c>
      <c r="E8" s="18" t="n">
        <v>498.74016279</v>
      </c>
      <c r="F8" s="20" t="n">
        <v>2.59151612</v>
      </c>
      <c r="G8" s="18" t="n">
        <v>496.65224142</v>
      </c>
      <c r="H8" s="20" t="n">
        <v>5.19032502</v>
      </c>
      <c r="I8" s="18" t="n">
        <v>479.84792834</v>
      </c>
      <c r="J8" s="20" t="n">
        <v>5.78522909</v>
      </c>
      <c r="K8" s="18" t="s">
        <v>182</v>
      </c>
      <c r="L8" s="20" t="s">
        <v>182</v>
      </c>
      <c r="M8" s="18" t="s">
        <v>182</v>
      </c>
      <c r="N8" s="20" t="s">
        <v>182</v>
      </c>
      <c r="O8" s="18" t="n">
        <v>368.48347797</v>
      </c>
      <c r="P8" s="20" t="n">
        <v>14.99112476</v>
      </c>
      <c r="Q8" s="18" t="s">
        <v>182</v>
      </c>
      <c r="R8" s="20" t="s">
        <v>182</v>
      </c>
      <c r="S8" s="18" t="n">
        <v>438.51086818</v>
      </c>
      <c r="T8" s="20" t="n">
        <v>8.64234647</v>
      </c>
    </row>
    <row r="9" spans="1:20">
      <c r="A9" s="15" t="s">
        <v>184</v>
      </c>
      <c r="B9" s="17" t="n">
        <v>9651</v>
      </c>
      <c r="C9" s="18">
        <f>(461.0/B9*100)</f>
        <v/>
      </c>
      <c r="D9" s="19" t="n">
        <v>9190</v>
      </c>
      <c r="E9" s="18" t="n">
        <v>511.28129055</v>
      </c>
      <c r="F9" s="20" t="n">
        <v>2.35002199</v>
      </c>
      <c r="G9" s="18" t="n">
        <v>508.09519277</v>
      </c>
      <c r="H9" s="20" t="n">
        <v>5.78553013</v>
      </c>
      <c r="I9" s="18" t="n">
        <v>493.19319021</v>
      </c>
      <c r="J9" s="20" t="n">
        <v>5.54412455</v>
      </c>
      <c r="K9" s="18" t="s">
        <v>182</v>
      </c>
      <c r="L9" s="20" t="s">
        <v>182</v>
      </c>
      <c r="M9" s="18" t="s">
        <v>182</v>
      </c>
      <c r="N9" s="20" t="s">
        <v>182</v>
      </c>
      <c r="O9" s="18" t="n">
        <v>374.78530698</v>
      </c>
      <c r="P9" s="20" t="n">
        <v>11.62763904</v>
      </c>
      <c r="Q9" s="18" t="s">
        <v>182</v>
      </c>
      <c r="R9" s="20" t="s">
        <v>182</v>
      </c>
      <c r="S9" s="18" t="n">
        <v>407.67053138</v>
      </c>
      <c r="T9" s="20" t="n">
        <v>9.01224423</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456.61516308</v>
      </c>
      <c r="F11" s="20" t="n">
        <v>2.57811227</v>
      </c>
      <c r="G11" s="18" t="n">
        <v>448.69184091</v>
      </c>
      <c r="H11" s="20" t="n">
        <v>3.87804839</v>
      </c>
      <c r="I11" s="18" t="n">
        <v>416.86901104</v>
      </c>
      <c r="J11" s="20" t="n">
        <v>4.14701366</v>
      </c>
      <c r="K11" s="18" t="s">
        <v>182</v>
      </c>
      <c r="L11" s="20" t="s">
        <v>182</v>
      </c>
      <c r="M11" s="18" t="s">
        <v>182</v>
      </c>
      <c r="N11" s="20" t="s">
        <v>182</v>
      </c>
      <c r="O11" s="18" t="s">
        <v>182</v>
      </c>
      <c r="P11" s="20" t="s">
        <v>182</v>
      </c>
      <c r="Q11" s="18" t="s">
        <v>182</v>
      </c>
      <c r="R11" s="20" t="s">
        <v>182</v>
      </c>
      <c r="S11" s="18" t="n">
        <v>413.56953314</v>
      </c>
      <c r="T11" s="20" t="n">
        <v>8.87892744</v>
      </c>
    </row>
    <row r="12" spans="1:20">
      <c r="A12" s="15" t="s">
        <v>187</v>
      </c>
      <c r="B12" s="17" t="n">
        <v>6894</v>
      </c>
      <c r="C12" s="18">
        <f>(124.0/B12*100)</f>
        <v/>
      </c>
      <c r="D12" s="19" t="n">
        <v>6770</v>
      </c>
      <c r="E12" s="18" t="n">
        <v>497.23437267</v>
      </c>
      <c r="F12" s="20" t="n">
        <v>1.89827871</v>
      </c>
      <c r="G12" s="18" t="n">
        <v>517.1584911</v>
      </c>
      <c r="H12" s="20" t="n">
        <v>4.58752333</v>
      </c>
      <c r="I12" s="18" t="n">
        <v>489.29904133</v>
      </c>
      <c r="J12" s="20" t="n">
        <v>4.3573386</v>
      </c>
      <c r="K12" s="18" t="s">
        <v>182</v>
      </c>
      <c r="L12" s="20" t="s">
        <v>182</v>
      </c>
      <c r="M12" s="18" t="s">
        <v>182</v>
      </c>
      <c r="N12" s="20" t="s">
        <v>182</v>
      </c>
      <c r="O12" s="18" t="n">
        <v>366.6777112</v>
      </c>
      <c r="P12" s="20" t="n">
        <v>14.39052153</v>
      </c>
      <c r="Q12" s="18" t="s">
        <v>182</v>
      </c>
      <c r="R12" s="20" t="s">
        <v>182</v>
      </c>
      <c r="S12" s="18" t="n">
        <v>412.64638221</v>
      </c>
      <c r="T12" s="20" t="n">
        <v>10.27924602</v>
      </c>
    </row>
    <row r="13" spans="1:20">
      <c r="A13" s="15" t="s">
        <v>188</v>
      </c>
      <c r="B13" s="17" t="n">
        <v>7161</v>
      </c>
      <c r="C13" s="18">
        <f>(300.0/B13*100)</f>
        <v/>
      </c>
      <c r="D13" s="19" t="n">
        <v>6861</v>
      </c>
      <c r="E13" s="18" t="n">
        <v>508.80437341</v>
      </c>
      <c r="F13" s="20" t="n">
        <v>2.32406011</v>
      </c>
      <c r="G13" s="18" t="n">
        <v>498.84174148</v>
      </c>
      <c r="H13" s="20" t="n">
        <v>6.52269591</v>
      </c>
      <c r="I13" s="18" t="n">
        <v>491.62107803</v>
      </c>
      <c r="J13" s="20" t="n">
        <v>11.54490764</v>
      </c>
      <c r="K13" s="18" t="s">
        <v>182</v>
      </c>
      <c r="L13" s="20" t="s">
        <v>182</v>
      </c>
      <c r="M13" s="18" t="s">
        <v>182</v>
      </c>
      <c r="N13" s="20" t="s">
        <v>182</v>
      </c>
      <c r="O13" s="18" t="n">
        <v>436.36003517</v>
      </c>
      <c r="P13" s="20" t="n">
        <v>6.43426798</v>
      </c>
      <c r="Q13" s="18" t="s">
        <v>182</v>
      </c>
      <c r="R13" s="20" t="s">
        <v>182</v>
      </c>
      <c r="S13" s="18" t="n">
        <v>411.87752679</v>
      </c>
      <c r="T13" s="20" t="n">
        <v>9.2996436</v>
      </c>
    </row>
    <row r="14" spans="1:20">
      <c r="A14" s="15" t="s">
        <v>189</v>
      </c>
      <c r="B14" s="17" t="n">
        <v>5587</v>
      </c>
      <c r="C14" s="18">
        <f>(183.0/B14*100)</f>
        <v/>
      </c>
      <c r="D14" s="19" t="n">
        <v>5404</v>
      </c>
      <c r="E14" s="18" t="n">
        <v>532.82857308</v>
      </c>
      <c r="F14" s="20" t="n">
        <v>2.17053329</v>
      </c>
      <c r="G14" s="18" t="n">
        <v>551.80761388</v>
      </c>
      <c r="H14" s="20" t="n">
        <v>3.47002449</v>
      </c>
      <c r="I14" s="18" t="n">
        <v>531.72916707</v>
      </c>
      <c r="J14" s="20" t="n">
        <v>5.24739238</v>
      </c>
      <c r="K14" s="18" t="s">
        <v>182</v>
      </c>
      <c r="L14" s="20" t="s">
        <v>182</v>
      </c>
      <c r="M14" s="18" t="s">
        <v>182</v>
      </c>
      <c r="N14" s="20" t="s">
        <v>182</v>
      </c>
      <c r="O14" s="18" t="s">
        <v>182</v>
      </c>
      <c r="P14" s="20" t="s">
        <v>182</v>
      </c>
      <c r="Q14" s="18" t="s">
        <v>182</v>
      </c>
      <c r="R14" s="20" t="s">
        <v>182</v>
      </c>
      <c r="S14" s="18" t="n">
        <v>494.70552408</v>
      </c>
      <c r="T14" s="20" t="n">
        <v>15.6798158</v>
      </c>
    </row>
    <row r="15" spans="1:20">
      <c r="A15" s="15" t="s">
        <v>190</v>
      </c>
      <c r="B15" s="17" t="n">
        <v>5882</v>
      </c>
      <c r="C15" s="18">
        <f>(127.0/B15*100)</f>
        <v/>
      </c>
      <c r="D15" s="19" t="n">
        <v>5755</v>
      </c>
      <c r="E15" s="18" t="n">
        <v>533.66231334</v>
      </c>
      <c r="F15" s="20" t="n">
        <v>2.46797048</v>
      </c>
      <c r="G15" s="18" t="n">
        <v>542.76210278</v>
      </c>
      <c r="H15" s="20" t="n">
        <v>3.54482957</v>
      </c>
      <c r="I15" s="18" t="n">
        <v>522.57973894</v>
      </c>
      <c r="J15" s="20" t="n">
        <v>5.82841626</v>
      </c>
      <c r="K15" s="18" t="s">
        <v>182</v>
      </c>
      <c r="L15" s="20" t="s">
        <v>182</v>
      </c>
      <c r="M15" s="18" t="s">
        <v>182</v>
      </c>
      <c r="N15" s="20" t="s">
        <v>182</v>
      </c>
      <c r="O15" s="18" t="n">
        <v>375.95013089</v>
      </c>
      <c r="P15" s="20" t="n">
        <v>17.42774697</v>
      </c>
      <c r="Q15" s="18" t="s">
        <v>182</v>
      </c>
      <c r="R15" s="20" t="s">
        <v>182</v>
      </c>
      <c r="S15" s="18" t="n">
        <v>453.96443792</v>
      </c>
      <c r="T15" s="20" t="n">
        <v>13.52691573</v>
      </c>
    </row>
    <row r="16" spans="1:20">
      <c r="A16" s="15" t="s">
        <v>191</v>
      </c>
      <c r="B16" s="17" t="n">
        <v>6108</v>
      </c>
      <c r="C16" s="18">
        <f>(235.0/B16*100)</f>
        <v/>
      </c>
      <c r="D16" s="19" t="n">
        <v>5873</v>
      </c>
      <c r="E16" s="18" t="n">
        <v>503.28332923</v>
      </c>
      <c r="F16" s="20" t="n">
        <v>2.00901108</v>
      </c>
      <c r="G16" s="18" t="n">
        <v>511.20558102</v>
      </c>
      <c r="H16" s="20" t="n">
        <v>5.48754678</v>
      </c>
      <c r="I16" s="18" t="n">
        <v>488.73204763</v>
      </c>
      <c r="J16" s="20" t="n">
        <v>5.04971669</v>
      </c>
      <c r="K16" s="18" t="s">
        <v>182</v>
      </c>
      <c r="L16" s="20" t="s">
        <v>182</v>
      </c>
      <c r="M16" s="18" t="s">
        <v>182</v>
      </c>
      <c r="N16" s="20" t="s">
        <v>182</v>
      </c>
      <c r="O16" s="18" t="s">
        <v>182</v>
      </c>
      <c r="P16" s="20" t="s">
        <v>182</v>
      </c>
      <c r="Q16" s="18" t="s">
        <v>182</v>
      </c>
      <c r="R16" s="20" t="s">
        <v>182</v>
      </c>
      <c r="S16" s="18" t="n">
        <v>390.78902874</v>
      </c>
      <c r="T16" s="20" t="n">
        <v>9.65193842</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459.1232488</v>
      </c>
      <c r="F18" s="20" t="n">
        <v>3.51233484</v>
      </c>
      <c r="G18" s="18" t="n">
        <v>452.92263465</v>
      </c>
      <c r="H18" s="20" t="n">
        <v>6.40822045</v>
      </c>
      <c r="I18" s="18" t="n">
        <v>458.65492594</v>
      </c>
      <c r="J18" s="20" t="n">
        <v>5.20108038</v>
      </c>
      <c r="K18" s="18" t="s">
        <v>182</v>
      </c>
      <c r="L18" s="20" t="s">
        <v>182</v>
      </c>
      <c r="M18" s="18" t="s">
        <v>182</v>
      </c>
      <c r="N18" s="20" t="s">
        <v>182</v>
      </c>
      <c r="O18" s="18" t="s">
        <v>182</v>
      </c>
      <c r="P18" s="20" t="s">
        <v>182</v>
      </c>
      <c r="Q18" s="18" t="s">
        <v>182</v>
      </c>
      <c r="R18" s="20" t="s">
        <v>182</v>
      </c>
      <c r="S18" s="18" t="n">
        <v>371.09142823</v>
      </c>
      <c r="T18" s="20" t="n">
        <v>9.988611300000001</v>
      </c>
    </row>
    <row r="19" spans="1:20">
      <c r="A19" s="15" t="s">
        <v>194</v>
      </c>
      <c r="B19" s="17" t="n">
        <v>5658</v>
      </c>
      <c r="C19" s="18">
        <f>(120.0/B19*100)</f>
        <v/>
      </c>
      <c r="D19" s="19" t="n">
        <v>5538</v>
      </c>
      <c r="E19" s="18" t="n">
        <v>485.9795602</v>
      </c>
      <c r="F19" s="20" t="n">
        <v>2.66993457</v>
      </c>
      <c r="G19" s="18" t="n">
        <v>479.30528542</v>
      </c>
      <c r="H19" s="20" t="n">
        <v>5.24606582</v>
      </c>
      <c r="I19" s="18" t="n">
        <v>457.49690056</v>
      </c>
      <c r="J19" s="20" t="n">
        <v>3.64117495</v>
      </c>
      <c r="K19" s="18" t="s">
        <v>182</v>
      </c>
      <c r="L19" s="20" t="s">
        <v>182</v>
      </c>
      <c r="M19" s="18" t="s">
        <v>182</v>
      </c>
      <c r="N19" s="20" t="s">
        <v>182</v>
      </c>
      <c r="O19" s="18" t="s">
        <v>182</v>
      </c>
      <c r="P19" s="20" t="s">
        <v>182</v>
      </c>
      <c r="Q19" s="18" t="s">
        <v>182</v>
      </c>
      <c r="R19" s="20" t="s">
        <v>182</v>
      </c>
      <c r="S19" s="18" t="n">
        <v>393.45131115</v>
      </c>
      <c r="T19" s="20" t="n">
        <v>10.41453183</v>
      </c>
    </row>
    <row r="20" spans="1:20">
      <c r="A20" s="15" t="s">
        <v>195</v>
      </c>
      <c r="B20" s="17" t="n">
        <v>3371</v>
      </c>
      <c r="C20" s="18">
        <f>(81.0/B20*100)</f>
        <v/>
      </c>
      <c r="D20" s="19" t="n">
        <v>3290</v>
      </c>
      <c r="E20" s="18" t="n">
        <v>473.88865584</v>
      </c>
      <c r="F20" s="20" t="n">
        <v>1.87309478</v>
      </c>
      <c r="G20" s="18" t="n">
        <v>488.78909729</v>
      </c>
      <c r="H20" s="20" t="n">
        <v>5.02109135</v>
      </c>
      <c r="I20" s="18" t="n">
        <v>463.31786308</v>
      </c>
      <c r="J20" s="20" t="n">
        <v>7.17131491</v>
      </c>
      <c r="K20" s="18" t="s">
        <v>182</v>
      </c>
      <c r="L20" s="20" t="s">
        <v>182</v>
      </c>
      <c r="M20" s="18" t="s">
        <v>182</v>
      </c>
      <c r="N20" s="20" t="s">
        <v>182</v>
      </c>
      <c r="O20" s="18" t="s">
        <v>182</v>
      </c>
      <c r="P20" s="20" t="s">
        <v>182</v>
      </c>
      <c r="Q20" s="18" t="s">
        <v>182</v>
      </c>
      <c r="R20" s="20" t="s">
        <v>182</v>
      </c>
      <c r="S20" s="18" t="n">
        <v>387.83825381</v>
      </c>
      <c r="T20" s="20" t="n">
        <v>10.86897159</v>
      </c>
    </row>
    <row r="21" spans="1:20">
      <c r="A21" s="15" t="s">
        <v>196</v>
      </c>
      <c r="B21" s="17" t="n">
        <v>5741</v>
      </c>
      <c r="C21" s="18">
        <f>(72.0/B21*100)</f>
        <v/>
      </c>
      <c r="D21" s="19" t="n">
        <v>5669</v>
      </c>
      <c r="E21" s="18" t="n">
        <v>504.02201679</v>
      </c>
      <c r="F21" s="20" t="n">
        <v>2.23482389</v>
      </c>
      <c r="G21" s="18" t="n">
        <v>506.8607519</v>
      </c>
      <c r="H21" s="20" t="n">
        <v>4.12773638</v>
      </c>
      <c r="I21" s="18" t="n">
        <v>492.38250255</v>
      </c>
      <c r="J21" s="20" t="n">
        <v>4.98528591</v>
      </c>
      <c r="K21" s="18" t="s">
        <v>182</v>
      </c>
      <c r="L21" s="20" t="s">
        <v>182</v>
      </c>
      <c r="M21" s="18" t="s">
        <v>182</v>
      </c>
      <c r="N21" s="20" t="s">
        <v>182</v>
      </c>
      <c r="O21" s="18" t="s">
        <v>182</v>
      </c>
      <c r="P21" s="20" t="s">
        <v>182</v>
      </c>
      <c r="Q21" s="18" t="s">
        <v>182</v>
      </c>
      <c r="R21" s="20" t="s">
        <v>182</v>
      </c>
      <c r="S21" s="18" t="n">
        <v>441.09067669</v>
      </c>
      <c r="T21" s="20" t="n">
        <v>11.86326554</v>
      </c>
    </row>
    <row r="22" spans="1:20">
      <c r="A22" s="15" t="s">
        <v>197</v>
      </c>
      <c r="B22" s="17" t="n">
        <v>6598</v>
      </c>
      <c r="C22" s="18">
        <f>(93.0/B22*100)</f>
        <v/>
      </c>
      <c r="D22" s="19" t="n">
        <v>6505</v>
      </c>
      <c r="E22" s="18" t="n">
        <v>476.3632524</v>
      </c>
      <c r="F22" s="20" t="n">
        <v>3.51956134</v>
      </c>
      <c r="G22" s="18" t="n">
        <v>487.16617027</v>
      </c>
      <c r="H22" s="20" t="n">
        <v>5.60021877</v>
      </c>
      <c r="I22" s="18" t="n">
        <v>455.23247881</v>
      </c>
      <c r="J22" s="20" t="n">
        <v>6.7983597</v>
      </c>
      <c r="K22" s="18" t="s">
        <v>182</v>
      </c>
      <c r="L22" s="20" t="s">
        <v>182</v>
      </c>
      <c r="M22" s="18" t="s">
        <v>182</v>
      </c>
      <c r="N22" s="20" t="s">
        <v>182</v>
      </c>
      <c r="O22" s="18" t="n">
        <v>448.28166515</v>
      </c>
      <c r="P22" s="20" t="n">
        <v>8.782882710000001</v>
      </c>
      <c r="Q22" s="18" t="s">
        <v>182</v>
      </c>
      <c r="R22" s="20" t="s">
        <v>182</v>
      </c>
      <c r="S22" s="18" t="n">
        <v>351.97649807</v>
      </c>
      <c r="T22" s="20" t="n">
        <v>9.992867629999999</v>
      </c>
    </row>
    <row r="23" spans="1:20">
      <c r="A23" s="15" t="s">
        <v>198</v>
      </c>
      <c r="B23" s="17" t="n">
        <v>11583</v>
      </c>
      <c r="C23" s="18">
        <f>(499.0/B23*100)</f>
        <v/>
      </c>
      <c r="D23" s="19" t="n">
        <v>11084</v>
      </c>
      <c r="E23" s="18" t="n">
        <v>486.92917421</v>
      </c>
      <c r="F23" s="20" t="n">
        <v>2.70138094</v>
      </c>
      <c r="G23" s="18" t="n">
        <v>477.50068617</v>
      </c>
      <c r="H23" s="20" t="n">
        <v>4.43352178</v>
      </c>
      <c r="I23" s="18" t="n">
        <v>476.2885195</v>
      </c>
      <c r="J23" s="20" t="n">
        <v>4.66581647</v>
      </c>
      <c r="K23" s="18" t="s">
        <v>182</v>
      </c>
      <c r="L23" s="20" t="s">
        <v>182</v>
      </c>
      <c r="M23" s="18" t="s">
        <v>182</v>
      </c>
      <c r="N23" s="20" t="s">
        <v>182</v>
      </c>
      <c r="O23" s="18" t="s">
        <v>182</v>
      </c>
      <c r="P23" s="20" t="s">
        <v>182</v>
      </c>
      <c r="Q23" s="18" t="s">
        <v>182</v>
      </c>
      <c r="R23" s="20" t="s">
        <v>182</v>
      </c>
      <c r="S23" s="18" t="n">
        <v>414.34858611</v>
      </c>
      <c r="T23" s="20" t="n">
        <v>9.53305729</v>
      </c>
    </row>
    <row r="24" spans="1:20">
      <c r="A24" s="15" t="s">
        <v>199</v>
      </c>
      <c r="B24" s="17" t="n">
        <v>6647</v>
      </c>
      <c r="C24" s="18">
        <f>(13.0/B24*100)</f>
        <v/>
      </c>
      <c r="D24" s="19" t="n">
        <v>6634</v>
      </c>
      <c r="E24" s="18" t="n">
        <v>547.68616171</v>
      </c>
      <c r="F24" s="20" t="n">
        <v>3.62911415</v>
      </c>
      <c r="G24" s="18" t="n">
        <v>539.28162696</v>
      </c>
      <c r="H24" s="20" t="n">
        <v>3.09832574</v>
      </c>
      <c r="I24" s="18" t="n">
        <v>524.12893303</v>
      </c>
      <c r="J24" s="20" t="n">
        <v>3.38121258</v>
      </c>
      <c r="K24" s="18" t="s">
        <v>182</v>
      </c>
      <c r="L24" s="20" t="s">
        <v>182</v>
      </c>
      <c r="M24" s="18" t="s">
        <v>182</v>
      </c>
      <c r="N24" s="20" t="s">
        <v>182</v>
      </c>
      <c r="O24" s="18" t="s">
        <v>182</v>
      </c>
      <c r="P24" s="20" t="s">
        <v>182</v>
      </c>
      <c r="Q24" s="18" t="s">
        <v>182</v>
      </c>
      <c r="R24" s="20" t="s">
        <v>182</v>
      </c>
      <c r="S24" s="18" t="n">
        <v>478.91699572</v>
      </c>
      <c r="T24" s="20" t="n">
        <v>17.93323557</v>
      </c>
    </row>
    <row r="25" spans="1:20">
      <c r="A25" s="15" t="s">
        <v>200</v>
      </c>
      <c r="B25" s="17" t="n">
        <v>5581</v>
      </c>
      <c r="C25" s="18">
        <f>(28.0/B25*100)</f>
        <v/>
      </c>
      <c r="D25" s="19" t="n">
        <v>5553</v>
      </c>
      <c r="E25" s="18" t="n">
        <v>525.07713172</v>
      </c>
      <c r="F25" s="20" t="n">
        <v>3.88088999</v>
      </c>
      <c r="G25" s="18" t="n">
        <v>517.53178066</v>
      </c>
      <c r="H25" s="20" t="n">
        <v>4.36955959</v>
      </c>
      <c r="I25" s="18" t="n">
        <v>505.98452977</v>
      </c>
      <c r="J25" s="20" t="n">
        <v>3.2457282</v>
      </c>
      <c r="K25" s="18" t="s">
        <v>182</v>
      </c>
      <c r="L25" s="20" t="s">
        <v>182</v>
      </c>
      <c r="M25" s="18" t="s">
        <v>182</v>
      </c>
      <c r="N25" s="20" t="s">
        <v>182</v>
      </c>
      <c r="O25" s="18" t="s">
        <v>182</v>
      </c>
      <c r="P25" s="20" t="s">
        <v>182</v>
      </c>
      <c r="Q25" s="18" t="s">
        <v>182</v>
      </c>
      <c r="R25" s="20" t="s">
        <v>182</v>
      </c>
      <c r="S25" s="18" t="n">
        <v>437.97061096</v>
      </c>
      <c r="T25" s="20" t="n">
        <v>15.91942656</v>
      </c>
    </row>
    <row r="26" spans="1:20">
      <c r="A26" s="15" t="s">
        <v>201</v>
      </c>
      <c r="B26" s="17" t="n">
        <v>4869</v>
      </c>
      <c r="C26" s="18">
        <f>(95.0/B26*100)</f>
        <v/>
      </c>
      <c r="D26" s="19" t="n">
        <v>4774</v>
      </c>
      <c r="E26" s="18" t="n">
        <v>491.10440053</v>
      </c>
      <c r="F26" s="20" t="n">
        <v>1.88307781</v>
      </c>
      <c r="G26" s="18" t="n">
        <v>499.62407488</v>
      </c>
      <c r="H26" s="20" t="n">
        <v>3.81561224</v>
      </c>
      <c r="I26" s="18" t="n">
        <v>486.56319541</v>
      </c>
      <c r="J26" s="20" t="n">
        <v>3.42072395</v>
      </c>
      <c r="K26" s="18" t="s">
        <v>182</v>
      </c>
      <c r="L26" s="20" t="s">
        <v>182</v>
      </c>
      <c r="M26" s="18" t="s">
        <v>182</v>
      </c>
      <c r="N26" s="20" t="s">
        <v>182</v>
      </c>
      <c r="O26" s="18" t="s">
        <v>182</v>
      </c>
      <c r="P26" s="20" t="s">
        <v>182</v>
      </c>
      <c r="Q26" s="18" t="s">
        <v>182</v>
      </c>
      <c r="R26" s="20" t="s">
        <v>182</v>
      </c>
      <c r="S26" s="18" t="n">
        <v>453.8465769</v>
      </c>
      <c r="T26" s="20" t="n">
        <v>10.23124255</v>
      </c>
    </row>
    <row r="27" spans="1:20">
      <c r="A27" s="15" t="s">
        <v>202</v>
      </c>
      <c r="B27" s="17" t="n">
        <v>5299</v>
      </c>
      <c r="C27" s="18">
        <f>(154.0/B27*100)</f>
        <v/>
      </c>
      <c r="D27" s="19" t="n">
        <v>5145</v>
      </c>
      <c r="E27" s="18" t="n">
        <v>487.66305025</v>
      </c>
      <c r="F27" s="20" t="n">
        <v>1.23233438</v>
      </c>
      <c r="G27" s="18" t="n">
        <v>490.08261324</v>
      </c>
      <c r="H27" s="20" t="n">
        <v>4.74161661</v>
      </c>
      <c r="I27" s="18" t="n">
        <v>474.50801913</v>
      </c>
      <c r="J27" s="20" t="n">
        <v>5.48401114</v>
      </c>
      <c r="K27" s="18" t="s">
        <v>182</v>
      </c>
      <c r="L27" s="20" t="s">
        <v>182</v>
      </c>
      <c r="M27" s="18" t="s">
        <v>182</v>
      </c>
      <c r="N27" s="20" t="s">
        <v>182</v>
      </c>
      <c r="O27" s="18" t="s">
        <v>182</v>
      </c>
      <c r="P27" s="20" t="s">
        <v>182</v>
      </c>
      <c r="Q27" s="18" t="s">
        <v>182</v>
      </c>
      <c r="R27" s="20" t="s">
        <v>182</v>
      </c>
      <c r="S27" s="18" t="n">
        <v>405.8436887</v>
      </c>
      <c r="T27" s="20" t="n">
        <v>6.63686904</v>
      </c>
    </row>
    <row r="28" spans="1:20">
      <c r="A28" s="15" t="s">
        <v>203</v>
      </c>
      <c r="B28" s="17" t="n">
        <v>7568</v>
      </c>
      <c r="C28" s="18">
        <f>(120.0/B28*100)</f>
        <v/>
      </c>
      <c r="D28" s="19" t="n">
        <v>7448</v>
      </c>
      <c r="E28" s="18" t="n">
        <v>436.30837558</v>
      </c>
      <c r="F28" s="20" t="n">
        <v>2.88061236</v>
      </c>
      <c r="G28" s="18" t="n">
        <v>420.73882557</v>
      </c>
      <c r="H28" s="20" t="n">
        <v>3.73418814</v>
      </c>
      <c r="I28" s="18" t="n">
        <v>401.15876805</v>
      </c>
      <c r="J28" s="20" t="n">
        <v>2.14956113</v>
      </c>
      <c r="K28" s="18" t="s">
        <v>182</v>
      </c>
      <c r="L28" s="20" t="s">
        <v>182</v>
      </c>
      <c r="M28" s="18" t="s">
        <v>182</v>
      </c>
      <c r="N28" s="20" t="s">
        <v>182</v>
      </c>
      <c r="O28" s="18" t="s">
        <v>182</v>
      </c>
      <c r="P28" s="20" t="s">
        <v>182</v>
      </c>
      <c r="Q28" s="18" t="s">
        <v>182</v>
      </c>
      <c r="R28" s="20" t="s">
        <v>182</v>
      </c>
      <c r="S28" s="18" t="n">
        <v>364.1696388</v>
      </c>
      <c r="T28" s="20" t="n">
        <v>8.83672885</v>
      </c>
    </row>
    <row r="29" spans="1:20">
      <c r="A29" s="15" t="s">
        <v>204</v>
      </c>
      <c r="B29" s="17" t="n">
        <v>5385</v>
      </c>
      <c r="C29" s="18">
        <f>(35.0/B29*100)</f>
        <v/>
      </c>
      <c r="D29" s="19" t="n">
        <v>5350</v>
      </c>
      <c r="E29" s="18" t="n">
        <v>512.25276387</v>
      </c>
      <c r="F29" s="20" t="n">
        <v>2.25285587</v>
      </c>
      <c r="G29" s="18" t="n">
        <v>533.76781622</v>
      </c>
      <c r="H29" s="20" t="n">
        <v>6.88892368</v>
      </c>
      <c r="I29" s="18" t="n">
        <v>511.0351419</v>
      </c>
      <c r="J29" s="20" t="n">
        <v>7.40149932</v>
      </c>
      <c r="K29" s="18" t="s">
        <v>182</v>
      </c>
      <c r="L29" s="20" t="s">
        <v>182</v>
      </c>
      <c r="M29" s="18" t="s">
        <v>182</v>
      </c>
      <c r="N29" s="20" t="s">
        <v>182</v>
      </c>
      <c r="O29" s="18" t="n">
        <v>358.28551468</v>
      </c>
      <c r="P29" s="20" t="n">
        <v>8.567023300000001</v>
      </c>
      <c r="Q29" s="18" t="s">
        <v>182</v>
      </c>
      <c r="R29" s="20" t="s">
        <v>182</v>
      </c>
      <c r="S29" s="18" t="n">
        <v>436.82748737</v>
      </c>
      <c r="T29" s="20" t="n">
        <v>18.06518904</v>
      </c>
    </row>
    <row r="30" spans="1:20">
      <c r="A30" s="15" t="s">
        <v>205</v>
      </c>
      <c r="B30" s="17" t="n">
        <v>4520</v>
      </c>
      <c r="C30" s="18">
        <f>(497.0/B30*100)</f>
        <v/>
      </c>
      <c r="D30" s="19" t="n">
        <v>4023</v>
      </c>
      <c r="E30" s="18" t="n">
        <v>522.03701829</v>
      </c>
      <c r="F30" s="20" t="n">
        <v>2.7112563</v>
      </c>
      <c r="G30" s="18" t="n">
        <v>521.12901096</v>
      </c>
      <c r="H30" s="20" t="n">
        <v>5.90619214</v>
      </c>
      <c r="I30" s="18" t="n">
        <v>489.42685846</v>
      </c>
      <c r="J30" s="20" t="n">
        <v>7.14493629</v>
      </c>
      <c r="K30" s="18" t="s">
        <v>182</v>
      </c>
      <c r="L30" s="20" t="s">
        <v>182</v>
      </c>
      <c r="M30" s="18" t="s">
        <v>182</v>
      </c>
      <c r="N30" s="20" t="s">
        <v>182</v>
      </c>
      <c r="O30" s="18" t="s">
        <v>182</v>
      </c>
      <c r="P30" s="20" t="s">
        <v>182</v>
      </c>
      <c r="Q30" s="18" t="s">
        <v>182</v>
      </c>
      <c r="R30" s="20" t="s">
        <v>182</v>
      </c>
      <c r="S30" s="18" t="n">
        <v>419.44056774</v>
      </c>
      <c r="T30" s="20" t="n">
        <v>10.98935033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501.48465539</v>
      </c>
      <c r="F32" s="20" t="n">
        <v>2.53749514</v>
      </c>
      <c r="G32" s="18" t="n">
        <v>521.3990070900001</v>
      </c>
      <c r="H32" s="20" t="n">
        <v>5.7477421</v>
      </c>
      <c r="I32" s="18" t="n">
        <v>496.36262771</v>
      </c>
      <c r="J32" s="20" t="n">
        <v>4.82018146</v>
      </c>
      <c r="K32" s="18" t="s">
        <v>182</v>
      </c>
      <c r="L32" s="20" t="s">
        <v>182</v>
      </c>
      <c r="M32" s="18" t="s">
        <v>182</v>
      </c>
      <c r="N32" s="20" t="s">
        <v>182</v>
      </c>
      <c r="O32" s="18" t="s">
        <v>182</v>
      </c>
      <c r="P32" s="20" t="s">
        <v>182</v>
      </c>
      <c r="Q32" s="18" t="s">
        <v>182</v>
      </c>
      <c r="R32" s="20" t="s">
        <v>182</v>
      </c>
      <c r="S32" s="18" t="n">
        <v>408.40252763</v>
      </c>
      <c r="T32" s="20" t="n">
        <v>15.22720408</v>
      </c>
    </row>
    <row r="33" spans="1:20">
      <c r="A33" s="15" t="s">
        <v>208</v>
      </c>
      <c r="B33" s="17" t="n">
        <v>7325</v>
      </c>
      <c r="C33" s="18">
        <f>(212.0/B33*100)</f>
        <v/>
      </c>
      <c r="D33" s="19" t="n">
        <v>7113</v>
      </c>
      <c r="E33" s="18" t="n">
        <v>505.04549648</v>
      </c>
      <c r="F33" s="20" t="n">
        <v>2.30705021</v>
      </c>
      <c r="G33" s="18" t="n">
        <v>512.12706865</v>
      </c>
      <c r="H33" s="20" t="n">
        <v>7.09094955</v>
      </c>
      <c r="I33" s="18" t="n">
        <v>468.93100883</v>
      </c>
      <c r="J33" s="20" t="n">
        <v>5.02523805</v>
      </c>
      <c r="K33" s="18" t="s">
        <v>182</v>
      </c>
      <c r="L33" s="20" t="s">
        <v>182</v>
      </c>
      <c r="M33" s="18" t="s">
        <v>182</v>
      </c>
      <c r="N33" s="20" t="s">
        <v>182</v>
      </c>
      <c r="O33" s="18" t="s">
        <v>182</v>
      </c>
      <c r="P33" s="20" t="s">
        <v>182</v>
      </c>
      <c r="Q33" s="18" t="s">
        <v>182</v>
      </c>
      <c r="R33" s="20" t="s">
        <v>182</v>
      </c>
      <c r="S33" s="18" t="n">
        <v>450.22513617</v>
      </c>
      <c r="T33" s="20" t="n">
        <v>12.32194294</v>
      </c>
    </row>
    <row r="34" spans="1:20">
      <c r="A34" s="15" t="s">
        <v>209</v>
      </c>
      <c r="B34" s="17" t="n">
        <v>6350</v>
      </c>
      <c r="C34" s="18">
        <f>(76.0/B34*100)</f>
        <v/>
      </c>
      <c r="D34" s="19" t="n">
        <v>6274</v>
      </c>
      <c r="E34" s="18" t="n">
        <v>471.45053319</v>
      </c>
      <c r="F34" s="20" t="n">
        <v>2.34114318</v>
      </c>
      <c r="G34" s="18" t="n">
        <v>471.63410575</v>
      </c>
      <c r="H34" s="20" t="n">
        <v>5.60475546</v>
      </c>
      <c r="I34" s="18" t="n">
        <v>447.09901257</v>
      </c>
      <c r="J34" s="20" t="n">
        <v>5.36108542</v>
      </c>
      <c r="K34" s="18" t="s">
        <v>182</v>
      </c>
      <c r="L34" s="20" t="s">
        <v>182</v>
      </c>
      <c r="M34" s="18" t="s">
        <v>182</v>
      </c>
      <c r="N34" s="20" t="s">
        <v>182</v>
      </c>
      <c r="O34" s="18" t="n">
        <v>306.56969545</v>
      </c>
      <c r="P34" s="20" t="n">
        <v>10.27624616</v>
      </c>
      <c r="Q34" s="18" t="s">
        <v>182</v>
      </c>
      <c r="R34" s="20" t="s">
        <v>182</v>
      </c>
      <c r="S34" s="18" t="n">
        <v>364.54600198</v>
      </c>
      <c r="T34" s="20" t="n">
        <v>9.7891789</v>
      </c>
    </row>
    <row r="35" spans="1:20">
      <c r="A35" s="15" t="s">
        <v>210</v>
      </c>
      <c r="B35" s="17" t="n">
        <v>6406</v>
      </c>
      <c r="C35" s="18">
        <f>(67.0/B35*100)</f>
        <v/>
      </c>
      <c r="D35" s="19" t="n">
        <v>6339</v>
      </c>
      <c r="E35" s="18" t="n">
        <v>514.90879992</v>
      </c>
      <c r="F35" s="20" t="n">
        <v>1.48507976</v>
      </c>
      <c r="G35" s="18" t="n">
        <v>534.73693621</v>
      </c>
      <c r="H35" s="20" t="n">
        <v>5.18372842</v>
      </c>
      <c r="I35" s="18" t="n">
        <v>515.2436103</v>
      </c>
      <c r="J35" s="20" t="n">
        <v>4.92526775</v>
      </c>
      <c r="K35" s="18" t="s">
        <v>182</v>
      </c>
      <c r="L35" s="20" t="s">
        <v>182</v>
      </c>
      <c r="M35" s="18" t="s">
        <v>182</v>
      </c>
      <c r="N35" s="20" t="s">
        <v>182</v>
      </c>
      <c r="O35" s="18" t="n">
        <v>374.85244494</v>
      </c>
      <c r="P35" s="20" t="n">
        <v>5.84040672</v>
      </c>
      <c r="Q35" s="18" t="s">
        <v>182</v>
      </c>
      <c r="R35" s="20" t="s">
        <v>182</v>
      </c>
      <c r="S35" s="18" t="n">
        <v>417.68341769</v>
      </c>
      <c r="T35" s="20" t="n">
        <v>10.29002466</v>
      </c>
    </row>
    <row r="36" spans="1:20">
      <c r="A36" s="15" t="s">
        <v>211</v>
      </c>
      <c r="B36" s="17" t="n">
        <v>6736</v>
      </c>
      <c r="C36" s="18">
        <f>(41.0/B36*100)</f>
        <v/>
      </c>
      <c r="D36" s="19" t="n">
        <v>6695</v>
      </c>
      <c r="E36" s="18" t="n">
        <v>498.09542212</v>
      </c>
      <c r="F36" s="20" t="n">
        <v>2.01614209</v>
      </c>
      <c r="G36" s="18" t="n">
        <v>494.35253724</v>
      </c>
      <c r="H36" s="20" t="n">
        <v>4.29234785</v>
      </c>
      <c r="I36" s="18" t="n">
        <v>471.51763731</v>
      </c>
      <c r="J36" s="20" t="n">
        <v>3.85088657</v>
      </c>
      <c r="K36" s="18" t="s">
        <v>182</v>
      </c>
      <c r="L36" s="20" t="s">
        <v>182</v>
      </c>
      <c r="M36" s="18" t="s">
        <v>182</v>
      </c>
      <c r="N36" s="20" t="s">
        <v>182</v>
      </c>
      <c r="O36" s="18" t="s">
        <v>182</v>
      </c>
      <c r="P36" s="20" t="s">
        <v>182</v>
      </c>
      <c r="Q36" s="18" t="s">
        <v>182</v>
      </c>
      <c r="R36" s="20" t="s">
        <v>182</v>
      </c>
      <c r="S36" s="18" t="n">
        <v>420.5925011</v>
      </c>
      <c r="T36" s="20" t="n">
        <v>12.72154996</v>
      </c>
    </row>
    <row r="37" spans="1:20">
      <c r="A37" s="15" t="s">
        <v>212</v>
      </c>
      <c r="B37" s="17" t="n">
        <v>5458</v>
      </c>
      <c r="C37" s="18">
        <f>(223.0/B37*100)</f>
        <v/>
      </c>
      <c r="D37" s="19" t="n">
        <v>5235</v>
      </c>
      <c r="E37" s="18" t="n">
        <v>496.91949134</v>
      </c>
      <c r="F37" s="20" t="n">
        <v>3.60143026</v>
      </c>
      <c r="G37" s="18" t="n">
        <v>510.58430656</v>
      </c>
      <c r="H37" s="20" t="n">
        <v>4.73102041</v>
      </c>
      <c r="I37" s="18" t="n">
        <v>467.9373432</v>
      </c>
      <c r="J37" s="20" t="n">
        <v>7.54362795</v>
      </c>
      <c r="K37" s="18" t="s">
        <v>182</v>
      </c>
      <c r="L37" s="20" t="s">
        <v>182</v>
      </c>
      <c r="M37" s="18" t="s">
        <v>182</v>
      </c>
      <c r="N37" s="20" t="s">
        <v>182</v>
      </c>
      <c r="O37" s="18" t="s">
        <v>182</v>
      </c>
      <c r="P37" s="20" t="s">
        <v>182</v>
      </c>
      <c r="Q37" s="18" t="s">
        <v>182</v>
      </c>
      <c r="R37" s="20" t="s">
        <v>182</v>
      </c>
      <c r="S37" s="18" t="n">
        <v>389.11950071</v>
      </c>
      <c r="T37" s="20" t="n">
        <v>8.526830800000001</v>
      </c>
    </row>
    <row r="38" spans="1:20">
      <c r="A38" s="15" t="s">
        <v>213</v>
      </c>
      <c r="B38" s="17" t="n">
        <v>5860</v>
      </c>
      <c r="C38" s="18">
        <f>(60.0/B38*100)</f>
        <v/>
      </c>
      <c r="D38" s="19" t="n">
        <v>5800</v>
      </c>
      <c r="E38" s="18" t="n">
        <v>507.36130939</v>
      </c>
      <c r="F38" s="20" t="n">
        <v>3.08182819</v>
      </c>
      <c r="G38" s="18" t="n">
        <v>510.86992624</v>
      </c>
      <c r="H38" s="20" t="n">
        <v>6.04939488</v>
      </c>
      <c r="I38" s="18" t="n">
        <v>507.91481435</v>
      </c>
      <c r="J38" s="20" t="n">
        <v>5.84663656</v>
      </c>
      <c r="K38" s="18" t="s">
        <v>182</v>
      </c>
      <c r="L38" s="20" t="s">
        <v>182</v>
      </c>
      <c r="M38" s="18" t="s">
        <v>182</v>
      </c>
      <c r="N38" s="20" t="s">
        <v>182</v>
      </c>
      <c r="O38" s="18" t="s">
        <v>182</v>
      </c>
      <c r="P38" s="20" t="s">
        <v>182</v>
      </c>
      <c r="Q38" s="18" t="s">
        <v>182</v>
      </c>
      <c r="R38" s="20" t="s">
        <v>182</v>
      </c>
      <c r="S38" s="18" t="n">
        <v>433.92001273</v>
      </c>
      <c r="T38" s="20" t="n">
        <v>9.521757450000001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516.21166157</v>
      </c>
      <c r="F40" s="20" t="n">
        <v>3.20700579</v>
      </c>
      <c r="G40" s="18" t="n">
        <v>515.84643608</v>
      </c>
      <c r="H40" s="20" t="n">
        <v>5.30450293</v>
      </c>
      <c r="I40" s="18" t="n">
        <v>503.95053131</v>
      </c>
      <c r="J40" s="20" t="n">
        <v>5.92010741</v>
      </c>
      <c r="K40" s="18" t="s">
        <v>182</v>
      </c>
      <c r="L40" s="20" t="s">
        <v>182</v>
      </c>
      <c r="M40" s="18" t="s">
        <v>182</v>
      </c>
      <c r="N40" s="20" t="s">
        <v>182</v>
      </c>
      <c r="O40" s="18" t="n">
        <v>496.75531263</v>
      </c>
      <c r="P40" s="20" t="n">
        <v>2.35939816</v>
      </c>
      <c r="Q40" s="18" t="s">
        <v>182</v>
      </c>
      <c r="R40" s="20" t="s">
        <v>182</v>
      </c>
      <c r="S40" s="18" t="n">
        <v>413.78793907</v>
      </c>
      <c r="T40" s="20" t="n">
        <v>9.58557806</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424.50978729</v>
      </c>
      <c r="F46" s="20" t="n">
        <v>3.28709936</v>
      </c>
      <c r="G46" s="18" t="n">
        <v>411.54439944</v>
      </c>
      <c r="H46" s="20" t="n">
        <v>5.22507822</v>
      </c>
      <c r="I46" s="18" t="n">
        <v>389.71414307</v>
      </c>
      <c r="J46" s="20" t="n">
        <v>2.45559752</v>
      </c>
      <c r="K46" s="18" t="s">
        <v>182</v>
      </c>
      <c r="L46" s="20" t="s">
        <v>182</v>
      </c>
      <c r="M46" s="18" t="s">
        <v>182</v>
      </c>
      <c r="N46" s="20" t="s">
        <v>182</v>
      </c>
      <c r="O46" s="18" t="s">
        <v>182</v>
      </c>
      <c r="P46" s="20" t="s">
        <v>182</v>
      </c>
      <c r="Q46" s="18" t="s">
        <v>182</v>
      </c>
      <c r="R46" s="20" t="s">
        <v>182</v>
      </c>
      <c r="S46" s="18" t="n">
        <v>376.81725696</v>
      </c>
      <c r="T46" s="20" t="n">
        <v>3.42034578</v>
      </c>
    </row>
    <row r="47" spans="1:20">
      <c r="A47" s="15" t="s">
        <v>222</v>
      </c>
      <c r="B47" s="17" t="n">
        <v>5928</v>
      </c>
      <c r="C47" s="18">
        <f>(101.0/B47*100)</f>
        <v/>
      </c>
      <c r="D47" s="19" t="n">
        <v>5827</v>
      </c>
      <c r="E47" s="18" t="n">
        <v>458.38759217</v>
      </c>
      <c r="F47" s="20" t="n">
        <v>3.90046454</v>
      </c>
      <c r="G47" s="18" t="n">
        <v>447.60740597</v>
      </c>
      <c r="H47" s="20" t="n">
        <v>7.7662865</v>
      </c>
      <c r="I47" s="18" t="n">
        <v>439.64124271</v>
      </c>
      <c r="J47" s="20" t="n">
        <v>5.7661054</v>
      </c>
      <c r="K47" s="18" t="s">
        <v>182</v>
      </c>
      <c r="L47" s="20" t="s">
        <v>182</v>
      </c>
      <c r="M47" s="18" t="s">
        <v>182</v>
      </c>
      <c r="N47" s="20" t="s">
        <v>182</v>
      </c>
      <c r="O47" s="18" t="s">
        <v>182</v>
      </c>
      <c r="P47" s="20" t="s">
        <v>182</v>
      </c>
      <c r="Q47" s="18" t="s">
        <v>182</v>
      </c>
      <c r="R47" s="20" t="s">
        <v>182</v>
      </c>
      <c r="S47" s="18" t="n">
        <v>353.2779668</v>
      </c>
      <c r="T47" s="20" t="n">
        <v>6.50756139</v>
      </c>
    </row>
    <row r="48" spans="1:20">
      <c r="A48" s="15" t="s">
        <v>223</v>
      </c>
      <c r="B48" s="17" t="n">
        <v>9841</v>
      </c>
      <c r="C48" s="18">
        <f>(19.0/B48*100)</f>
        <v/>
      </c>
      <c r="D48" s="19" t="n">
        <v>9822</v>
      </c>
      <c r="E48" s="18" t="n">
        <v>553.4443598</v>
      </c>
      <c r="F48" s="20" t="n">
        <v>5.28821052</v>
      </c>
      <c r="G48" s="18" t="n">
        <v>534.82030665</v>
      </c>
      <c r="H48" s="20" t="n">
        <v>6.82272915</v>
      </c>
      <c r="I48" s="18" t="n">
        <v>495.07376016</v>
      </c>
      <c r="J48" s="20" t="n">
        <v>4.9083554</v>
      </c>
      <c r="K48" s="18" t="s">
        <v>182</v>
      </c>
      <c r="L48" s="20" t="s">
        <v>182</v>
      </c>
      <c r="M48" s="18" t="s">
        <v>182</v>
      </c>
      <c r="N48" s="20" t="s">
        <v>182</v>
      </c>
      <c r="O48" s="18" t="s">
        <v>182</v>
      </c>
      <c r="P48" s="20" t="s">
        <v>182</v>
      </c>
      <c r="Q48" s="18" t="s">
        <v>182</v>
      </c>
      <c r="R48" s="20" t="s">
        <v>182</v>
      </c>
      <c r="S48" s="18" t="n">
        <v>479.87925339</v>
      </c>
      <c r="T48" s="20" t="n">
        <v>17.982326</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437.67397916</v>
      </c>
      <c r="F50" s="20" t="n">
        <v>3.31178385</v>
      </c>
      <c r="G50" s="18" t="n">
        <v>430.29630924</v>
      </c>
      <c r="H50" s="20" t="n">
        <v>4.32300249</v>
      </c>
      <c r="I50" s="18" t="n">
        <v>404.73619357</v>
      </c>
      <c r="J50" s="20" t="n">
        <v>2.78592602</v>
      </c>
      <c r="K50" s="18" t="s">
        <v>182</v>
      </c>
      <c r="L50" s="20" t="s">
        <v>182</v>
      </c>
      <c r="M50" s="18" t="s">
        <v>182</v>
      </c>
      <c r="N50" s="20" t="s">
        <v>182</v>
      </c>
      <c r="O50" s="18" t="s">
        <v>182</v>
      </c>
      <c r="P50" s="20" t="s">
        <v>182</v>
      </c>
      <c r="Q50" s="18" t="s">
        <v>182</v>
      </c>
      <c r="R50" s="20" t="s">
        <v>182</v>
      </c>
      <c r="S50" s="18" t="n">
        <v>379.08738371</v>
      </c>
      <c r="T50" s="20" t="n">
        <v>9.83503797</v>
      </c>
    </row>
    <row r="51" spans="1:20">
      <c r="A51" s="15" t="s">
        <v>226</v>
      </c>
      <c r="B51" s="17" t="n">
        <v>6866</v>
      </c>
      <c r="C51" s="18">
        <f>(115.0/B51*100)</f>
        <v/>
      </c>
      <c r="D51" s="19" t="n">
        <v>6751</v>
      </c>
      <c r="E51" s="18" t="n">
        <v>437.55973818</v>
      </c>
      <c r="F51" s="20" t="n">
        <v>2.56687845</v>
      </c>
      <c r="G51" s="18" t="n">
        <v>425.83795689</v>
      </c>
      <c r="H51" s="20" t="n">
        <v>4.12903278</v>
      </c>
      <c r="I51" s="18" t="n">
        <v>399.75558016</v>
      </c>
      <c r="J51" s="20" t="n">
        <v>2.90772298</v>
      </c>
      <c r="K51" s="18" t="s">
        <v>182</v>
      </c>
      <c r="L51" s="20" t="s">
        <v>182</v>
      </c>
      <c r="M51" s="18" t="s">
        <v>182</v>
      </c>
      <c r="N51" s="20" t="s">
        <v>182</v>
      </c>
      <c r="O51" s="18" t="n">
        <v>410.85572185</v>
      </c>
      <c r="P51" s="20" t="n">
        <v>3.7997542</v>
      </c>
      <c r="Q51" s="18" t="s">
        <v>182</v>
      </c>
      <c r="R51" s="20" t="s">
        <v>182</v>
      </c>
      <c r="S51" s="18" t="n">
        <v>391.3876583</v>
      </c>
      <c r="T51" s="20" t="n">
        <v>5.63018207</v>
      </c>
    </row>
    <row r="52" spans="1:20">
      <c r="A52" s="15" t="s">
        <v>227</v>
      </c>
      <c r="B52" s="17" t="n">
        <v>5809</v>
      </c>
      <c r="C52" s="18">
        <f>(115.0/B52*100)</f>
        <v/>
      </c>
      <c r="D52" s="19" t="n">
        <v>5694</v>
      </c>
      <c r="E52" s="18" t="n">
        <v>477.0296985</v>
      </c>
      <c r="F52" s="20" t="n">
        <v>2.72200526</v>
      </c>
      <c r="G52" s="18" t="n">
        <v>490.90761431</v>
      </c>
      <c r="H52" s="20" t="n">
        <v>4.76389039</v>
      </c>
      <c r="I52" s="18" t="n">
        <v>474.51334641</v>
      </c>
      <c r="J52" s="20" t="n">
        <v>3.41334453</v>
      </c>
      <c r="K52" s="18" t="s">
        <v>182</v>
      </c>
      <c r="L52" s="20" t="s">
        <v>182</v>
      </c>
      <c r="M52" s="18" t="s">
        <v>182</v>
      </c>
      <c r="N52" s="20" t="s">
        <v>182</v>
      </c>
      <c r="O52" s="18" t="s">
        <v>182</v>
      </c>
      <c r="P52" s="20" t="s">
        <v>182</v>
      </c>
      <c r="Q52" s="18" t="s">
        <v>182</v>
      </c>
      <c r="R52" s="20" t="s">
        <v>182</v>
      </c>
      <c r="S52" s="18" t="n">
        <v>403.47681281</v>
      </c>
      <c r="T52" s="20" t="n">
        <v>7.86594534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352.45436634</v>
      </c>
      <c r="F54" s="20" t="n">
        <v>3.69462296</v>
      </c>
      <c r="G54" s="18" t="n">
        <v>343.41241815</v>
      </c>
      <c r="H54" s="20" t="n">
        <v>4.48884017</v>
      </c>
      <c r="I54" s="18" t="n">
        <v>329.94582644</v>
      </c>
      <c r="J54" s="20" t="n">
        <v>3.01307359</v>
      </c>
      <c r="K54" s="18" t="s">
        <v>182</v>
      </c>
      <c r="L54" s="20" t="s">
        <v>182</v>
      </c>
      <c r="M54" s="18" t="s">
        <v>182</v>
      </c>
      <c r="N54" s="20" t="s">
        <v>182</v>
      </c>
      <c r="O54" s="18" t="s">
        <v>182</v>
      </c>
      <c r="P54" s="20" t="s">
        <v>182</v>
      </c>
      <c r="Q54" s="18" t="s">
        <v>182</v>
      </c>
      <c r="R54" s="20" t="s">
        <v>182</v>
      </c>
      <c r="S54" s="18" t="n">
        <v>287.50878817</v>
      </c>
      <c r="T54" s="20" t="n">
        <v>3.86193727</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523.7530008700001</v>
      </c>
      <c r="F56" s="20" t="n">
        <v>2.89583566</v>
      </c>
      <c r="G56" s="18" t="n">
        <v>529.02043711</v>
      </c>
      <c r="H56" s="20" t="n">
        <v>3.86250176</v>
      </c>
      <c r="I56" s="18" t="n">
        <v>521.2261516999999</v>
      </c>
      <c r="J56" s="20" t="n">
        <v>2.9461676</v>
      </c>
      <c r="K56" s="18" t="s">
        <v>182</v>
      </c>
      <c r="L56" s="20" t="s">
        <v>182</v>
      </c>
      <c r="M56" s="18" t="s">
        <v>182</v>
      </c>
      <c r="N56" s="20" t="s">
        <v>182</v>
      </c>
      <c r="O56" s="18" t="s">
        <v>182</v>
      </c>
      <c r="P56" s="20" t="s">
        <v>182</v>
      </c>
      <c r="Q56" s="18" t="s">
        <v>182</v>
      </c>
      <c r="R56" s="20" t="s">
        <v>182</v>
      </c>
      <c r="S56" s="18" t="n">
        <v>471.92070294</v>
      </c>
      <c r="T56" s="20" t="n">
        <v>19.25111126</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478.66213045</v>
      </c>
      <c r="F61" s="20" t="n">
        <v>2.54803474</v>
      </c>
      <c r="G61" s="18" t="n">
        <v>484.17661833</v>
      </c>
      <c r="H61" s="20" t="n">
        <v>6.02464186</v>
      </c>
      <c r="I61" s="18" t="n">
        <v>476.96771862</v>
      </c>
      <c r="J61" s="20" t="n">
        <v>4.00381018</v>
      </c>
      <c r="K61" s="18" t="s">
        <v>182</v>
      </c>
      <c r="L61" s="20" t="s">
        <v>182</v>
      </c>
      <c r="M61" s="18" t="s">
        <v>182</v>
      </c>
      <c r="N61" s="20" t="s">
        <v>182</v>
      </c>
      <c r="O61" s="18" t="s">
        <v>182</v>
      </c>
      <c r="P61" s="20" t="s">
        <v>182</v>
      </c>
      <c r="Q61" s="18" t="s">
        <v>182</v>
      </c>
      <c r="R61" s="20" t="s">
        <v>182</v>
      </c>
      <c r="S61" s="18" t="n">
        <v>383.35883964</v>
      </c>
      <c r="T61" s="20" t="n">
        <v>8.55588154</v>
      </c>
    </row>
    <row r="62" spans="1:20">
      <c r="A62" s="15" t="s">
        <v>237</v>
      </c>
      <c r="B62" s="17" t="n">
        <v>4476</v>
      </c>
      <c r="C62" s="18">
        <f>(5.0/B62*100)</f>
        <v/>
      </c>
      <c r="D62" s="19" t="n">
        <v>4471</v>
      </c>
      <c r="E62" s="18" t="n">
        <v>523.60015414</v>
      </c>
      <c r="F62" s="20" t="n">
        <v>1.42654296</v>
      </c>
      <c r="G62" s="18" t="n">
        <v>537.73752772</v>
      </c>
      <c r="H62" s="20" t="n">
        <v>3.43524775</v>
      </c>
      <c r="I62" s="18" t="n">
        <v>535.60552594</v>
      </c>
      <c r="J62" s="20" t="n">
        <v>2.39599679</v>
      </c>
      <c r="K62" s="18" t="s">
        <v>182</v>
      </c>
      <c r="L62" s="20" t="s">
        <v>182</v>
      </c>
      <c r="M62" s="18" t="s">
        <v>182</v>
      </c>
      <c r="N62" s="20" t="s">
        <v>182</v>
      </c>
      <c r="O62" s="18" t="s">
        <v>182</v>
      </c>
      <c r="P62" s="20" t="s">
        <v>182</v>
      </c>
      <c r="Q62" s="18" t="s">
        <v>182</v>
      </c>
      <c r="R62" s="20" t="s">
        <v>182</v>
      </c>
      <c r="S62" s="18" t="n">
        <v>504.66178316</v>
      </c>
      <c r="T62" s="20" t="n">
        <v>16.44378175</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428.17804322</v>
      </c>
      <c r="F67" s="20" t="n">
        <v>3.44391131</v>
      </c>
      <c r="G67" s="18" t="n">
        <v>412.36296459</v>
      </c>
      <c r="H67" s="20" t="n">
        <v>4.78658126</v>
      </c>
      <c r="I67" s="18" t="n">
        <v>378.23347641</v>
      </c>
      <c r="J67" s="20" t="n">
        <v>2.11371284</v>
      </c>
      <c r="K67" s="18" t="s">
        <v>182</v>
      </c>
      <c r="L67" s="20" t="s">
        <v>182</v>
      </c>
      <c r="M67" s="18" t="s">
        <v>182</v>
      </c>
      <c r="N67" s="20" t="s">
        <v>182</v>
      </c>
      <c r="O67" s="18" t="s">
        <v>182</v>
      </c>
      <c r="P67" s="20" t="s">
        <v>182</v>
      </c>
      <c r="Q67" s="18" t="s">
        <v>182</v>
      </c>
      <c r="R67" s="20" t="s">
        <v>182</v>
      </c>
      <c r="S67" s="18" t="n">
        <v>333.75378296</v>
      </c>
      <c r="T67" s="20" t="n">
        <v>9.967546179999999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487.46994361</v>
      </c>
      <c r="F70" s="20" t="n">
        <v>2.71458573</v>
      </c>
      <c r="G70" s="18" t="n">
        <v>499.37209942</v>
      </c>
      <c r="H70" s="20" t="n">
        <v>5.28477764</v>
      </c>
      <c r="I70" s="18" t="n">
        <v>493.16630988</v>
      </c>
      <c r="J70" s="20" t="n">
        <v>4.56316079</v>
      </c>
      <c r="K70" s="18" t="s">
        <v>182</v>
      </c>
      <c r="L70" s="20" t="s">
        <v>182</v>
      </c>
      <c r="M70" s="18" t="s">
        <v>182</v>
      </c>
      <c r="N70" s="20" t="s">
        <v>182</v>
      </c>
      <c r="O70" s="18" t="s">
        <v>182</v>
      </c>
      <c r="P70" s="20" t="s">
        <v>182</v>
      </c>
      <c r="Q70" s="18" t="s">
        <v>182</v>
      </c>
      <c r="R70" s="20" t="s">
        <v>182</v>
      </c>
      <c r="S70" s="18" t="n">
        <v>438.58608917</v>
      </c>
      <c r="T70" s="20" t="n">
        <v>9.083872169999999</v>
      </c>
    </row>
    <row r="71" spans="1:20">
      <c r="A71" s="15" t="s">
        <v>246</v>
      </c>
      <c r="B71" s="17" t="n">
        <v>6115</v>
      </c>
      <c r="C71" s="18">
        <f>(105.0/B71*100)</f>
        <v/>
      </c>
      <c r="D71" s="19" t="n">
        <v>6010</v>
      </c>
      <c r="E71" s="18" t="n">
        <v>565.56364451</v>
      </c>
      <c r="F71" s="20" t="n">
        <v>1.50738818</v>
      </c>
      <c r="G71" s="18" t="n">
        <v>547.89896537</v>
      </c>
      <c r="H71" s="20" t="n">
        <v>3.7583978</v>
      </c>
      <c r="I71" s="18" t="n">
        <v>503.59091227</v>
      </c>
      <c r="J71" s="20" t="n">
        <v>4.93965713</v>
      </c>
      <c r="K71" s="18" t="s">
        <v>182</v>
      </c>
      <c r="L71" s="20" t="s">
        <v>182</v>
      </c>
      <c r="M71" s="18" t="s">
        <v>182</v>
      </c>
      <c r="N71" s="20" t="s">
        <v>182</v>
      </c>
      <c r="O71" s="18" t="s">
        <v>182</v>
      </c>
      <c r="P71" s="20" t="s">
        <v>182</v>
      </c>
      <c r="Q71" s="18" t="s">
        <v>182</v>
      </c>
      <c r="R71" s="20" t="s">
        <v>182</v>
      </c>
      <c r="S71" s="18" t="n">
        <v>462.59796119</v>
      </c>
      <c r="T71" s="20" t="n">
        <v>17.90875127</v>
      </c>
    </row>
    <row r="72" spans="1:20">
      <c r="A72" s="15" t="s">
        <v>247</v>
      </c>
      <c r="B72" s="17" t="n">
        <v>7708</v>
      </c>
      <c r="C72" s="18">
        <f>(8.0/B72*100)</f>
        <v/>
      </c>
      <c r="D72" s="19" t="n">
        <v>7700</v>
      </c>
      <c r="E72" s="18" t="n">
        <v>537.0934213100001</v>
      </c>
      <c r="F72" s="20" t="n">
        <v>3.43112435</v>
      </c>
      <c r="G72" s="18" t="n">
        <v>544.29970704</v>
      </c>
      <c r="H72" s="20" t="n">
        <v>3.81395267</v>
      </c>
      <c r="I72" s="18" t="n">
        <v>520.69671051</v>
      </c>
      <c r="J72" s="20" t="n">
        <v>3.05989451</v>
      </c>
      <c r="K72" s="18" t="s">
        <v>182</v>
      </c>
      <c r="L72" s="20" t="s">
        <v>182</v>
      </c>
      <c r="M72" s="18" t="s">
        <v>182</v>
      </c>
      <c r="N72" s="20" t="s">
        <v>182</v>
      </c>
      <c r="O72" s="18" t="s">
        <v>182</v>
      </c>
      <c r="P72" s="20" t="s">
        <v>182</v>
      </c>
      <c r="Q72" s="18" t="s">
        <v>182</v>
      </c>
      <c r="R72" s="20" t="s">
        <v>182</v>
      </c>
      <c r="S72" s="18" t="n">
        <v>458.46470831</v>
      </c>
      <c r="T72" s="20" t="n">
        <v>19.09551078</v>
      </c>
    </row>
    <row r="73" spans="1:20">
      <c r="A73" s="15" t="s">
        <v>248</v>
      </c>
      <c r="B73" s="17" t="n">
        <v>8249</v>
      </c>
      <c r="C73" s="18">
        <f>(222.0/B73*100)</f>
        <v/>
      </c>
      <c r="D73" s="19" t="n">
        <v>8027</v>
      </c>
      <c r="E73" s="18" t="n">
        <v>436.09764948</v>
      </c>
      <c r="F73" s="20" t="n">
        <v>3.55894957</v>
      </c>
      <c r="G73" s="18" t="n">
        <v>409.59558438</v>
      </c>
      <c r="H73" s="20" t="n">
        <v>5.30965692</v>
      </c>
      <c r="I73" s="18" t="n">
        <v>409.11127505</v>
      </c>
      <c r="J73" s="20" t="n">
        <v>2.62868619</v>
      </c>
      <c r="K73" s="18" t="s">
        <v>182</v>
      </c>
      <c r="L73" s="20" t="s">
        <v>182</v>
      </c>
      <c r="M73" s="18" t="s">
        <v>182</v>
      </c>
      <c r="N73" s="20" t="s">
        <v>182</v>
      </c>
      <c r="O73" s="18" t="s">
        <v>182</v>
      </c>
      <c r="P73" s="20" t="s">
        <v>182</v>
      </c>
      <c r="Q73" s="18" t="s">
        <v>182</v>
      </c>
      <c r="R73" s="20" t="s">
        <v>182</v>
      </c>
      <c r="S73" s="18" t="n">
        <v>380.82733911</v>
      </c>
      <c r="T73" s="20" t="n">
        <v>10.18794175</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439.95322188</v>
      </c>
      <c r="F77" s="20" t="n">
        <v>2.36522096</v>
      </c>
      <c r="G77" s="18" t="n">
        <v>446.25730157</v>
      </c>
      <c r="H77" s="20" t="n">
        <v>3.51963829</v>
      </c>
      <c r="I77" s="18" t="n">
        <v>429.25614002</v>
      </c>
      <c r="J77" s="20" t="n">
        <v>5.26055572</v>
      </c>
      <c r="K77" s="18" t="s">
        <v>182</v>
      </c>
      <c r="L77" s="20" t="s">
        <v>182</v>
      </c>
      <c r="M77" s="18" t="s">
        <v>182</v>
      </c>
      <c r="N77" s="20" t="s">
        <v>182</v>
      </c>
      <c r="O77" s="18" t="s">
        <v>182</v>
      </c>
      <c r="P77" s="20" t="s">
        <v>182</v>
      </c>
      <c r="Q77" s="18" t="s">
        <v>182</v>
      </c>
      <c r="R77" s="20" t="s">
        <v>182</v>
      </c>
      <c r="S77" s="18" t="n">
        <v>360.35143947</v>
      </c>
      <c r="T77" s="20" t="n">
        <v>5.21267579</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272</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507.66373216</v>
      </c>
      <c r="F7" s="20" t="n">
        <v>1.73729445</v>
      </c>
      <c r="G7" s="18" t="n">
        <v>535.51053188</v>
      </c>
      <c r="H7" s="20" t="n">
        <v>2.49764664</v>
      </c>
      <c r="I7" s="18" t="n">
        <v>506.10151571</v>
      </c>
      <c r="J7" s="20" t="n">
        <v>3.1471327</v>
      </c>
      <c r="K7" s="18" t="s">
        <v>182</v>
      </c>
      <c r="L7" s="20" t="s">
        <v>182</v>
      </c>
      <c r="M7" s="18" t="s">
        <v>182</v>
      </c>
      <c r="N7" s="20" t="s">
        <v>182</v>
      </c>
      <c r="O7" s="18" t="s">
        <v>182</v>
      </c>
      <c r="P7" s="20" t="s">
        <v>182</v>
      </c>
      <c r="Q7" s="18" t="s">
        <v>182</v>
      </c>
      <c r="R7" s="20" t="s">
        <v>182</v>
      </c>
      <c r="S7" s="18" t="n">
        <v>449.35628003</v>
      </c>
      <c r="T7" s="20" t="n">
        <v>8.94981089</v>
      </c>
    </row>
    <row r="8" spans="1:20">
      <c r="A8" s="15" t="s">
        <v>183</v>
      </c>
      <c r="B8" s="17" t="n">
        <v>7007</v>
      </c>
      <c r="C8" s="18">
        <f>(121.0/B8*100)</f>
        <v/>
      </c>
      <c r="D8" s="19" t="n">
        <v>6886</v>
      </c>
      <c r="E8" s="18" t="n">
        <v>483.59861205</v>
      </c>
      <c r="F8" s="20" t="n">
        <v>3.05594244</v>
      </c>
      <c r="G8" s="18" t="n">
        <v>513.82051533</v>
      </c>
      <c r="H8" s="20" t="n">
        <v>4.26423309</v>
      </c>
      <c r="I8" s="18" t="n">
        <v>513.3295134700001</v>
      </c>
      <c r="J8" s="20" t="n">
        <v>2.69900791</v>
      </c>
      <c r="K8" s="18" t="s">
        <v>182</v>
      </c>
      <c r="L8" s="20" t="s">
        <v>182</v>
      </c>
      <c r="M8" s="18" t="s">
        <v>182</v>
      </c>
      <c r="N8" s="20" t="s">
        <v>182</v>
      </c>
      <c r="O8" s="18" t="n">
        <v>368.48347797</v>
      </c>
      <c r="P8" s="20" t="n">
        <v>14.99112476</v>
      </c>
      <c r="Q8" s="18" t="s">
        <v>182</v>
      </c>
      <c r="R8" s="20" t="s">
        <v>182</v>
      </c>
      <c r="S8" s="18" t="n">
        <v>424.3719793</v>
      </c>
      <c r="T8" s="20" t="n">
        <v>6.8854598</v>
      </c>
    </row>
    <row r="9" spans="1:20">
      <c r="A9" s="15" t="s">
        <v>184</v>
      </c>
      <c r="B9" s="17" t="n">
        <v>9651</v>
      </c>
      <c r="C9" s="18">
        <f>(461.0/B9*100)</f>
        <v/>
      </c>
      <c r="D9" s="19" t="n">
        <v>9190</v>
      </c>
      <c r="E9" s="18" t="n">
        <v>504.329118</v>
      </c>
      <c r="F9" s="20" t="n">
        <v>2.4832125</v>
      </c>
      <c r="G9" s="18" t="n">
        <v>527.94132763</v>
      </c>
      <c r="H9" s="20" t="n">
        <v>3.50207568</v>
      </c>
      <c r="I9" s="18" t="n">
        <v>514.46318954</v>
      </c>
      <c r="J9" s="20" t="n">
        <v>3.45082838</v>
      </c>
      <c r="K9" s="18" t="s">
        <v>182</v>
      </c>
      <c r="L9" s="20" t="s">
        <v>182</v>
      </c>
      <c r="M9" s="18" t="s">
        <v>182</v>
      </c>
      <c r="N9" s="20" t="s">
        <v>182</v>
      </c>
      <c r="O9" s="18" t="n">
        <v>374.78530698</v>
      </c>
      <c r="P9" s="20" t="n">
        <v>11.62763904</v>
      </c>
      <c r="Q9" s="18" t="s">
        <v>182</v>
      </c>
      <c r="R9" s="20" t="s">
        <v>182</v>
      </c>
      <c r="S9" s="18" t="n">
        <v>416.49748864</v>
      </c>
      <c r="T9" s="20" t="n">
        <v>9.738612180000001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445.14801437</v>
      </c>
      <c r="F11" s="20" t="n">
        <v>2.93224735</v>
      </c>
      <c r="G11" s="18" t="n">
        <v>463.33038308</v>
      </c>
      <c r="H11" s="20" t="n">
        <v>3.69956978</v>
      </c>
      <c r="I11" s="18" t="n">
        <v>444.71017333</v>
      </c>
      <c r="J11" s="20" t="n">
        <v>3.00599634</v>
      </c>
      <c r="K11" s="18" t="s">
        <v>182</v>
      </c>
      <c r="L11" s="20" t="s">
        <v>182</v>
      </c>
      <c r="M11" s="18" t="s">
        <v>182</v>
      </c>
      <c r="N11" s="20" t="s">
        <v>182</v>
      </c>
      <c r="O11" s="18" t="s">
        <v>182</v>
      </c>
      <c r="P11" s="20" t="s">
        <v>182</v>
      </c>
      <c r="Q11" s="18" t="s">
        <v>182</v>
      </c>
      <c r="R11" s="20" t="s">
        <v>182</v>
      </c>
      <c r="S11" s="18" t="n">
        <v>407.26642106</v>
      </c>
      <c r="T11" s="20" t="n">
        <v>8.96539726</v>
      </c>
    </row>
    <row r="12" spans="1:20">
      <c r="A12" s="15" t="s">
        <v>187</v>
      </c>
      <c r="B12" s="17" t="n">
        <v>6894</v>
      </c>
      <c r="C12" s="18">
        <f>(124.0/B12*100)</f>
        <v/>
      </c>
      <c r="D12" s="19" t="n">
        <v>6770</v>
      </c>
      <c r="E12" s="18" t="n">
        <v>486.27473712</v>
      </c>
      <c r="F12" s="20" t="n">
        <v>2.08858954</v>
      </c>
      <c r="G12" s="18" t="n">
        <v>512.08577772</v>
      </c>
      <c r="H12" s="20" t="n">
        <v>3.16555962</v>
      </c>
      <c r="I12" s="18" t="n">
        <v>510.10653512</v>
      </c>
      <c r="J12" s="20" t="n">
        <v>2.82165839</v>
      </c>
      <c r="K12" s="18" t="s">
        <v>182</v>
      </c>
      <c r="L12" s="20" t="s">
        <v>182</v>
      </c>
      <c r="M12" s="18" t="s">
        <v>182</v>
      </c>
      <c r="N12" s="20" t="s">
        <v>182</v>
      </c>
      <c r="O12" s="18" t="n">
        <v>366.6777112</v>
      </c>
      <c r="P12" s="20" t="n">
        <v>14.39052153</v>
      </c>
      <c r="Q12" s="18" t="s">
        <v>182</v>
      </c>
      <c r="R12" s="20" t="s">
        <v>182</v>
      </c>
      <c r="S12" s="18" t="n">
        <v>419.23890454</v>
      </c>
      <c r="T12" s="20" t="n">
        <v>9.07553386</v>
      </c>
    </row>
    <row r="13" spans="1:20">
      <c r="A13" s="15" t="s">
        <v>188</v>
      </c>
      <c r="B13" s="17" t="n">
        <v>7161</v>
      </c>
      <c r="C13" s="18">
        <f>(300.0/B13*100)</f>
        <v/>
      </c>
      <c r="D13" s="19" t="n">
        <v>6861</v>
      </c>
      <c r="E13" s="18" t="n">
        <v>504.12656261</v>
      </c>
      <c r="F13" s="20" t="n">
        <v>2.36508431</v>
      </c>
      <c r="G13" s="18" t="n">
        <v>526.59433977</v>
      </c>
      <c r="H13" s="20" t="n">
        <v>3.88465975</v>
      </c>
      <c r="I13" s="18" t="n">
        <v>506.74392356</v>
      </c>
      <c r="J13" s="20" t="n">
        <v>5.33686102</v>
      </c>
      <c r="K13" s="18" t="s">
        <v>182</v>
      </c>
      <c r="L13" s="20" t="s">
        <v>182</v>
      </c>
      <c r="M13" s="18" t="s">
        <v>182</v>
      </c>
      <c r="N13" s="20" t="s">
        <v>182</v>
      </c>
      <c r="O13" s="18" t="n">
        <v>436.36003517</v>
      </c>
      <c r="P13" s="20" t="n">
        <v>6.43426798</v>
      </c>
      <c r="Q13" s="18" t="s">
        <v>182</v>
      </c>
      <c r="R13" s="20" t="s">
        <v>182</v>
      </c>
      <c r="S13" s="18" t="n">
        <v>405.45749529</v>
      </c>
      <c r="T13" s="20" t="n">
        <v>8.08157516</v>
      </c>
    </row>
    <row r="14" spans="1:20">
      <c r="A14" s="15" t="s">
        <v>189</v>
      </c>
      <c r="B14" s="17" t="n">
        <v>5587</v>
      </c>
      <c r="C14" s="18">
        <f>(183.0/B14*100)</f>
        <v/>
      </c>
      <c r="D14" s="19" t="n">
        <v>5404</v>
      </c>
      <c r="E14" s="18" t="n">
        <v>522.49643969</v>
      </c>
      <c r="F14" s="20" t="n">
        <v>2.31829868</v>
      </c>
      <c r="G14" s="18" t="n">
        <v>550.98380838</v>
      </c>
      <c r="H14" s="20" t="n">
        <v>3.32054485</v>
      </c>
      <c r="I14" s="18" t="n">
        <v>545.04094333</v>
      </c>
      <c r="J14" s="20" t="n">
        <v>2.80456209</v>
      </c>
      <c r="K14" s="18" t="s">
        <v>182</v>
      </c>
      <c r="L14" s="20" t="s">
        <v>182</v>
      </c>
      <c r="M14" s="18" t="s">
        <v>182</v>
      </c>
      <c r="N14" s="20" t="s">
        <v>182</v>
      </c>
      <c r="O14" s="18" t="s">
        <v>182</v>
      </c>
      <c r="P14" s="20" t="s">
        <v>182</v>
      </c>
      <c r="Q14" s="18" t="s">
        <v>182</v>
      </c>
      <c r="R14" s="20" t="s">
        <v>182</v>
      </c>
      <c r="S14" s="18" t="n">
        <v>495.99951243</v>
      </c>
      <c r="T14" s="20" t="n">
        <v>12.34658563</v>
      </c>
    </row>
    <row r="15" spans="1:20">
      <c r="A15" s="15" t="s">
        <v>190</v>
      </c>
      <c r="B15" s="17" t="n">
        <v>5882</v>
      </c>
      <c r="C15" s="18">
        <f>(127.0/B15*100)</f>
        <v/>
      </c>
      <c r="D15" s="19" t="n">
        <v>5755</v>
      </c>
      <c r="E15" s="18" t="n">
        <v>529.00177379</v>
      </c>
      <c r="F15" s="20" t="n">
        <v>2.37186582</v>
      </c>
      <c r="G15" s="18" t="n">
        <v>548.53896215</v>
      </c>
      <c r="H15" s="20" t="n">
        <v>4.25396647</v>
      </c>
      <c r="I15" s="18" t="n">
        <v>539.71666611</v>
      </c>
      <c r="J15" s="20" t="n">
        <v>3.70546617</v>
      </c>
      <c r="K15" s="18" t="s">
        <v>182</v>
      </c>
      <c r="L15" s="20" t="s">
        <v>182</v>
      </c>
      <c r="M15" s="18" t="s">
        <v>182</v>
      </c>
      <c r="N15" s="20" t="s">
        <v>182</v>
      </c>
      <c r="O15" s="18" t="n">
        <v>375.95013089</v>
      </c>
      <c r="P15" s="20" t="n">
        <v>17.42774697</v>
      </c>
      <c r="Q15" s="18" t="s">
        <v>182</v>
      </c>
      <c r="R15" s="20" t="s">
        <v>182</v>
      </c>
      <c r="S15" s="18" t="n">
        <v>460.85430428</v>
      </c>
      <c r="T15" s="20" t="n">
        <v>11.54767907</v>
      </c>
    </row>
    <row r="16" spans="1:20">
      <c r="A16" s="15" t="s">
        <v>191</v>
      </c>
      <c r="B16" s="17" t="n">
        <v>6108</v>
      </c>
      <c r="C16" s="18">
        <f>(235.0/B16*100)</f>
        <v/>
      </c>
      <c r="D16" s="19" t="n">
        <v>5873</v>
      </c>
      <c r="E16" s="18" t="n">
        <v>489.27630564</v>
      </c>
      <c r="F16" s="20" t="n">
        <v>2.15250102</v>
      </c>
      <c r="G16" s="18" t="n">
        <v>530.85262622</v>
      </c>
      <c r="H16" s="20" t="n">
        <v>3.67000673</v>
      </c>
      <c r="I16" s="18" t="n">
        <v>512.16888507</v>
      </c>
      <c r="J16" s="20" t="n">
        <v>3.31291067</v>
      </c>
      <c r="K16" s="18" t="s">
        <v>182</v>
      </c>
      <c r="L16" s="20" t="s">
        <v>182</v>
      </c>
      <c r="M16" s="18" t="s">
        <v>182</v>
      </c>
      <c r="N16" s="20" t="s">
        <v>182</v>
      </c>
      <c r="O16" s="18" t="s">
        <v>182</v>
      </c>
      <c r="P16" s="20" t="s">
        <v>182</v>
      </c>
      <c r="Q16" s="18" t="s">
        <v>182</v>
      </c>
      <c r="R16" s="20" t="s">
        <v>182</v>
      </c>
      <c r="S16" s="18" t="n">
        <v>394.18679352</v>
      </c>
      <c r="T16" s="20" t="n">
        <v>9.28145728</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449.38874657</v>
      </c>
      <c r="F18" s="20" t="n">
        <v>3.83276417</v>
      </c>
      <c r="G18" s="18" t="n">
        <v>468.57219801</v>
      </c>
      <c r="H18" s="20" t="n">
        <v>5.53720699</v>
      </c>
      <c r="I18" s="18" t="n">
        <v>470.46715246</v>
      </c>
      <c r="J18" s="20" t="n">
        <v>3.9438055</v>
      </c>
      <c r="K18" s="18" t="s">
        <v>182</v>
      </c>
      <c r="L18" s="20" t="s">
        <v>182</v>
      </c>
      <c r="M18" s="18" t="s">
        <v>182</v>
      </c>
      <c r="N18" s="20" t="s">
        <v>182</v>
      </c>
      <c r="O18" s="18" t="s">
        <v>182</v>
      </c>
      <c r="P18" s="20" t="s">
        <v>182</v>
      </c>
      <c r="Q18" s="18" t="s">
        <v>182</v>
      </c>
      <c r="R18" s="20" t="s">
        <v>182</v>
      </c>
      <c r="S18" s="18" t="n">
        <v>374.31578078</v>
      </c>
      <c r="T18" s="20" t="n">
        <v>10.57734551</v>
      </c>
    </row>
    <row r="19" spans="1:20">
      <c r="A19" s="15" t="s">
        <v>194</v>
      </c>
      <c r="B19" s="17" t="n">
        <v>5658</v>
      </c>
      <c r="C19" s="18">
        <f>(120.0/B19*100)</f>
        <v/>
      </c>
      <c r="D19" s="19" t="n">
        <v>5538</v>
      </c>
      <c r="E19" s="18" t="n">
        <v>469.34320317</v>
      </c>
      <c r="F19" s="20" t="n">
        <v>2.9449778</v>
      </c>
      <c r="G19" s="18" t="n">
        <v>493.18701014</v>
      </c>
      <c r="H19" s="20" t="n">
        <v>4.22921885</v>
      </c>
      <c r="I19" s="18" t="n">
        <v>483.27728671</v>
      </c>
      <c r="J19" s="20" t="n">
        <v>3.37912665</v>
      </c>
      <c r="K19" s="18" t="s">
        <v>182</v>
      </c>
      <c r="L19" s="20" t="s">
        <v>182</v>
      </c>
      <c r="M19" s="18" t="s">
        <v>182</v>
      </c>
      <c r="N19" s="20" t="s">
        <v>182</v>
      </c>
      <c r="O19" s="18" t="s">
        <v>182</v>
      </c>
      <c r="P19" s="20" t="s">
        <v>182</v>
      </c>
      <c r="Q19" s="18" t="s">
        <v>182</v>
      </c>
      <c r="R19" s="20" t="s">
        <v>182</v>
      </c>
      <c r="S19" s="18" t="n">
        <v>392.57345386</v>
      </c>
      <c r="T19" s="20" t="n">
        <v>10.55419099</v>
      </c>
    </row>
    <row r="20" spans="1:20">
      <c r="A20" s="15" t="s">
        <v>195</v>
      </c>
      <c r="B20" s="17" t="n">
        <v>3371</v>
      </c>
      <c r="C20" s="18">
        <f>(81.0/B20*100)</f>
        <v/>
      </c>
      <c r="D20" s="19" t="n">
        <v>3290</v>
      </c>
      <c r="E20" s="18" t="n">
        <v>472.08556874</v>
      </c>
      <c r="F20" s="20" t="n">
        <v>2.03337577</v>
      </c>
      <c r="G20" s="18" t="n">
        <v>484.05087989</v>
      </c>
      <c r="H20" s="20" t="n">
        <v>3.79545773</v>
      </c>
      <c r="I20" s="18" t="n">
        <v>474.50387909</v>
      </c>
      <c r="J20" s="20" t="n">
        <v>4.37169373</v>
      </c>
      <c r="K20" s="18" t="s">
        <v>182</v>
      </c>
      <c r="L20" s="20" t="s">
        <v>182</v>
      </c>
      <c r="M20" s="18" t="s">
        <v>182</v>
      </c>
      <c r="N20" s="20" t="s">
        <v>182</v>
      </c>
      <c r="O20" s="18" t="s">
        <v>182</v>
      </c>
      <c r="P20" s="20" t="s">
        <v>182</v>
      </c>
      <c r="Q20" s="18" t="s">
        <v>182</v>
      </c>
      <c r="R20" s="20" t="s">
        <v>182</v>
      </c>
      <c r="S20" s="18" t="n">
        <v>391.97426941</v>
      </c>
      <c r="T20" s="20" t="n">
        <v>15.89816165</v>
      </c>
    </row>
    <row r="21" spans="1:20">
      <c r="A21" s="15" t="s">
        <v>196</v>
      </c>
      <c r="B21" s="17" t="n">
        <v>5741</v>
      </c>
      <c r="C21" s="18">
        <f>(72.0/B21*100)</f>
        <v/>
      </c>
      <c r="D21" s="19" t="n">
        <v>5669</v>
      </c>
      <c r="E21" s="18" t="n">
        <v>496.20915829</v>
      </c>
      <c r="F21" s="20" t="n">
        <v>2.56207401</v>
      </c>
      <c r="G21" s="18" t="n">
        <v>522.83579778</v>
      </c>
      <c r="H21" s="20" t="n">
        <v>3.50380199</v>
      </c>
      <c r="I21" s="18" t="n">
        <v>512.81480528</v>
      </c>
      <c r="J21" s="20" t="n">
        <v>3.4104294</v>
      </c>
      <c r="K21" s="18" t="s">
        <v>182</v>
      </c>
      <c r="L21" s="20" t="s">
        <v>182</v>
      </c>
      <c r="M21" s="18" t="s">
        <v>182</v>
      </c>
      <c r="N21" s="20" t="s">
        <v>182</v>
      </c>
      <c r="O21" s="18" t="s">
        <v>182</v>
      </c>
      <c r="P21" s="20" t="s">
        <v>182</v>
      </c>
      <c r="Q21" s="18" t="s">
        <v>182</v>
      </c>
      <c r="R21" s="20" t="s">
        <v>182</v>
      </c>
      <c r="S21" s="18" t="n">
        <v>448.88629278</v>
      </c>
      <c r="T21" s="20" t="n">
        <v>11.85991103</v>
      </c>
    </row>
    <row r="22" spans="1:20">
      <c r="A22" s="15" t="s">
        <v>197</v>
      </c>
      <c r="B22" s="17" t="n">
        <v>6598</v>
      </c>
      <c r="C22" s="18">
        <f>(93.0/B22*100)</f>
        <v/>
      </c>
      <c r="D22" s="19" t="n">
        <v>6505</v>
      </c>
      <c r="E22" s="18" t="n">
        <v>463.90990208</v>
      </c>
      <c r="F22" s="20" t="n">
        <v>3.60299332</v>
      </c>
      <c r="G22" s="18" t="n">
        <v>494.60824487</v>
      </c>
      <c r="H22" s="20" t="n">
        <v>4.29245248</v>
      </c>
      <c r="I22" s="18" t="n">
        <v>483.67584575</v>
      </c>
      <c r="J22" s="20" t="n">
        <v>7.11748097</v>
      </c>
      <c r="K22" s="18" t="s">
        <v>182</v>
      </c>
      <c r="L22" s="20" t="s">
        <v>182</v>
      </c>
      <c r="M22" s="18" t="s">
        <v>182</v>
      </c>
      <c r="N22" s="20" t="s">
        <v>182</v>
      </c>
      <c r="O22" s="18" t="n">
        <v>448.28166515</v>
      </c>
      <c r="P22" s="20" t="n">
        <v>8.782882710000001</v>
      </c>
      <c r="Q22" s="18" t="s">
        <v>182</v>
      </c>
      <c r="R22" s="20" t="s">
        <v>182</v>
      </c>
      <c r="S22" s="18" t="n">
        <v>348.68517685</v>
      </c>
      <c r="T22" s="20" t="n">
        <v>9.329071559999999</v>
      </c>
    </row>
    <row r="23" spans="1:20">
      <c r="A23" s="15" t="s">
        <v>198</v>
      </c>
      <c r="B23" s="17" t="n">
        <v>11583</v>
      </c>
      <c r="C23" s="18">
        <f>(499.0/B23*100)</f>
        <v/>
      </c>
      <c r="D23" s="19" t="n">
        <v>11084</v>
      </c>
      <c r="E23" s="18" t="n">
        <v>482.08587982</v>
      </c>
      <c r="F23" s="20" t="n">
        <v>2.85406111</v>
      </c>
      <c r="G23" s="18" t="n">
        <v>482.66940109</v>
      </c>
      <c r="H23" s="20" t="n">
        <v>4.73837832</v>
      </c>
      <c r="I23" s="18" t="n">
        <v>490.90586464</v>
      </c>
      <c r="J23" s="20" t="n">
        <v>2.97297888</v>
      </c>
      <c r="K23" s="18" t="s">
        <v>182</v>
      </c>
      <c r="L23" s="20" t="s">
        <v>182</v>
      </c>
      <c r="M23" s="18" t="s">
        <v>182</v>
      </c>
      <c r="N23" s="20" t="s">
        <v>182</v>
      </c>
      <c r="O23" s="18" t="s">
        <v>182</v>
      </c>
      <c r="P23" s="20" t="s">
        <v>182</v>
      </c>
      <c r="Q23" s="18" t="s">
        <v>182</v>
      </c>
      <c r="R23" s="20" t="s">
        <v>182</v>
      </c>
      <c r="S23" s="18" t="n">
        <v>420.92134629</v>
      </c>
      <c r="T23" s="20" t="n">
        <v>8.81789536</v>
      </c>
    </row>
    <row r="24" spans="1:20">
      <c r="A24" s="15" t="s">
        <v>199</v>
      </c>
      <c r="B24" s="17" t="n">
        <v>6647</v>
      </c>
      <c r="C24" s="18">
        <f>(13.0/B24*100)</f>
        <v/>
      </c>
      <c r="D24" s="19" t="n">
        <v>6634</v>
      </c>
      <c r="E24" s="18" t="n">
        <v>538.34179142</v>
      </c>
      <c r="F24" s="20" t="n">
        <v>3.96851351</v>
      </c>
      <c r="G24" s="18" t="n">
        <v>539.47527422</v>
      </c>
      <c r="H24" s="20" t="n">
        <v>3.77050132</v>
      </c>
      <c r="I24" s="18" t="n">
        <v>540.01380052</v>
      </c>
      <c r="J24" s="20" t="n">
        <v>3.17789346</v>
      </c>
      <c r="K24" s="18" t="s">
        <v>182</v>
      </c>
      <c r="L24" s="20" t="s">
        <v>182</v>
      </c>
      <c r="M24" s="18" t="s">
        <v>182</v>
      </c>
      <c r="N24" s="20" t="s">
        <v>182</v>
      </c>
      <c r="O24" s="18" t="s">
        <v>182</v>
      </c>
      <c r="P24" s="20" t="s">
        <v>182</v>
      </c>
      <c r="Q24" s="18" t="s">
        <v>182</v>
      </c>
      <c r="R24" s="20" t="s">
        <v>182</v>
      </c>
      <c r="S24" s="18" t="n">
        <v>472.19569453</v>
      </c>
      <c r="T24" s="20" t="n">
        <v>17.2285096</v>
      </c>
    </row>
    <row r="25" spans="1:20">
      <c r="A25" s="15" t="s">
        <v>200</v>
      </c>
      <c r="B25" s="17" t="n">
        <v>5581</v>
      </c>
      <c r="C25" s="18">
        <f>(28.0/B25*100)</f>
        <v/>
      </c>
      <c r="D25" s="19" t="n">
        <v>5553</v>
      </c>
      <c r="E25" s="18" t="n">
        <v>521.77794837</v>
      </c>
      <c r="F25" s="20" t="n">
        <v>4.73867307</v>
      </c>
      <c r="G25" s="18" t="n">
        <v>516.49686698</v>
      </c>
      <c r="H25" s="20" t="n">
        <v>5.4123041</v>
      </c>
      <c r="I25" s="18" t="n">
        <v>514.64858172</v>
      </c>
      <c r="J25" s="20" t="n">
        <v>2.97146963</v>
      </c>
      <c r="K25" s="18" t="s">
        <v>182</v>
      </c>
      <c r="L25" s="20" t="s">
        <v>182</v>
      </c>
      <c r="M25" s="18" t="s">
        <v>182</v>
      </c>
      <c r="N25" s="20" t="s">
        <v>182</v>
      </c>
      <c r="O25" s="18" t="s">
        <v>182</v>
      </c>
      <c r="P25" s="20" t="s">
        <v>182</v>
      </c>
      <c r="Q25" s="18" t="s">
        <v>182</v>
      </c>
      <c r="R25" s="20" t="s">
        <v>182</v>
      </c>
      <c r="S25" s="18" t="n">
        <v>457.18889126</v>
      </c>
      <c r="T25" s="20" t="n">
        <v>12.36854279</v>
      </c>
    </row>
    <row r="26" spans="1:20">
      <c r="A26" s="15" t="s">
        <v>201</v>
      </c>
      <c r="B26" s="17" t="n">
        <v>4869</v>
      </c>
      <c r="C26" s="18">
        <f>(95.0/B26*100)</f>
        <v/>
      </c>
      <c r="D26" s="19" t="n">
        <v>4774</v>
      </c>
      <c r="E26" s="18" t="n">
        <v>486.1911194</v>
      </c>
      <c r="F26" s="20" t="n">
        <v>1.87645575</v>
      </c>
      <c r="G26" s="18" t="n">
        <v>499.53757432</v>
      </c>
      <c r="H26" s="20" t="n">
        <v>3.56847273</v>
      </c>
      <c r="I26" s="18" t="n">
        <v>493.97023503</v>
      </c>
      <c r="J26" s="20" t="n">
        <v>2.55940686</v>
      </c>
      <c r="K26" s="18" t="s">
        <v>182</v>
      </c>
      <c r="L26" s="20" t="s">
        <v>182</v>
      </c>
      <c r="M26" s="18" t="s">
        <v>182</v>
      </c>
      <c r="N26" s="20" t="s">
        <v>182</v>
      </c>
      <c r="O26" s="18" t="s">
        <v>182</v>
      </c>
      <c r="P26" s="20" t="s">
        <v>182</v>
      </c>
      <c r="Q26" s="18" t="s">
        <v>182</v>
      </c>
      <c r="R26" s="20" t="s">
        <v>182</v>
      </c>
      <c r="S26" s="18" t="n">
        <v>444.17083028</v>
      </c>
      <c r="T26" s="20" t="n">
        <v>10.78732709</v>
      </c>
    </row>
    <row r="27" spans="1:20">
      <c r="A27" s="15" t="s">
        <v>202</v>
      </c>
      <c r="B27" s="17" t="n">
        <v>5299</v>
      </c>
      <c r="C27" s="18">
        <f>(154.0/B27*100)</f>
        <v/>
      </c>
      <c r="D27" s="19" t="n">
        <v>5145</v>
      </c>
      <c r="E27" s="18" t="n">
        <v>479.22258399</v>
      </c>
      <c r="F27" s="20" t="n">
        <v>1.46402319</v>
      </c>
      <c r="G27" s="18" t="n">
        <v>509.80960126</v>
      </c>
      <c r="H27" s="20" t="n">
        <v>3.40997577</v>
      </c>
      <c r="I27" s="18" t="n">
        <v>490.2889838</v>
      </c>
      <c r="J27" s="20" t="n">
        <v>2.93026971</v>
      </c>
      <c r="K27" s="18" t="s">
        <v>182</v>
      </c>
      <c r="L27" s="20" t="s">
        <v>182</v>
      </c>
      <c r="M27" s="18" t="s">
        <v>182</v>
      </c>
      <c r="N27" s="20" t="s">
        <v>182</v>
      </c>
      <c r="O27" s="18" t="s">
        <v>182</v>
      </c>
      <c r="P27" s="20" t="s">
        <v>182</v>
      </c>
      <c r="Q27" s="18" t="s">
        <v>182</v>
      </c>
      <c r="R27" s="20" t="s">
        <v>182</v>
      </c>
      <c r="S27" s="18" t="n">
        <v>409.52701215</v>
      </c>
      <c r="T27" s="20" t="n">
        <v>6.62591287</v>
      </c>
    </row>
    <row r="28" spans="1:20">
      <c r="A28" s="15" t="s">
        <v>203</v>
      </c>
      <c r="B28" s="17" t="n">
        <v>7568</v>
      </c>
      <c r="C28" s="18">
        <f>(120.0/B28*100)</f>
        <v/>
      </c>
      <c r="D28" s="19" t="n">
        <v>7448</v>
      </c>
      <c r="E28" s="18" t="n">
        <v>421.09449498</v>
      </c>
      <c r="F28" s="20" t="n">
        <v>3.16232684</v>
      </c>
      <c r="G28" s="18" t="n">
        <v>428.69360309</v>
      </c>
      <c r="H28" s="20" t="n">
        <v>3.7788307</v>
      </c>
      <c r="I28" s="18" t="n">
        <v>411.9915722</v>
      </c>
      <c r="J28" s="20" t="n">
        <v>2.26444473</v>
      </c>
      <c r="K28" s="18" t="s">
        <v>182</v>
      </c>
      <c r="L28" s="20" t="s">
        <v>182</v>
      </c>
      <c r="M28" s="18" t="s">
        <v>182</v>
      </c>
      <c r="N28" s="20" t="s">
        <v>182</v>
      </c>
      <c r="O28" s="18" t="s">
        <v>182</v>
      </c>
      <c r="P28" s="20" t="s">
        <v>182</v>
      </c>
      <c r="Q28" s="18" t="s">
        <v>182</v>
      </c>
      <c r="R28" s="20" t="s">
        <v>182</v>
      </c>
      <c r="S28" s="18" t="n">
        <v>382.95691977</v>
      </c>
      <c r="T28" s="20" t="n">
        <v>9.119899029999999</v>
      </c>
    </row>
    <row r="29" spans="1:20">
      <c r="A29" s="15" t="s">
        <v>204</v>
      </c>
      <c r="B29" s="17" t="n">
        <v>5385</v>
      </c>
      <c r="C29" s="18">
        <f>(35.0/B29*100)</f>
        <v/>
      </c>
      <c r="D29" s="19" t="n">
        <v>5350</v>
      </c>
      <c r="E29" s="18" t="n">
        <v>508.54837203</v>
      </c>
      <c r="F29" s="20" t="n">
        <v>2.38083437</v>
      </c>
      <c r="G29" s="18" t="n">
        <v>544.83524053</v>
      </c>
      <c r="H29" s="20" t="n">
        <v>4.16761115</v>
      </c>
      <c r="I29" s="18" t="n">
        <v>509.70385719</v>
      </c>
      <c r="J29" s="20" t="n">
        <v>4.48100319</v>
      </c>
      <c r="K29" s="18" t="s">
        <v>182</v>
      </c>
      <c r="L29" s="20" t="s">
        <v>182</v>
      </c>
      <c r="M29" s="18" t="s">
        <v>182</v>
      </c>
      <c r="N29" s="20" t="s">
        <v>182</v>
      </c>
      <c r="O29" s="18" t="n">
        <v>358.28551468</v>
      </c>
      <c r="P29" s="20" t="n">
        <v>8.567023300000001</v>
      </c>
      <c r="Q29" s="18" t="s">
        <v>182</v>
      </c>
      <c r="R29" s="20" t="s">
        <v>182</v>
      </c>
      <c r="S29" s="18" t="n">
        <v>451.53960445</v>
      </c>
      <c r="T29" s="20" t="n">
        <v>13.63887114</v>
      </c>
    </row>
    <row r="30" spans="1:20">
      <c r="A30" s="15" t="s">
        <v>205</v>
      </c>
      <c r="B30" s="17" t="n">
        <v>4520</v>
      </c>
      <c r="C30" s="18">
        <f>(497.0/B30*100)</f>
        <v/>
      </c>
      <c r="D30" s="19" t="n">
        <v>4023</v>
      </c>
      <c r="E30" s="18" t="n">
        <v>509.50673735</v>
      </c>
      <c r="F30" s="20" t="n">
        <v>2.92921017</v>
      </c>
      <c r="G30" s="18" t="n">
        <v>543.60061259</v>
      </c>
      <c r="H30" s="20" t="n">
        <v>4.25600349</v>
      </c>
      <c r="I30" s="18" t="n">
        <v>517.93108742</v>
      </c>
      <c r="J30" s="20" t="n">
        <v>4.13834252</v>
      </c>
      <c r="K30" s="18" t="s">
        <v>182</v>
      </c>
      <c r="L30" s="20" t="s">
        <v>182</v>
      </c>
      <c r="M30" s="18" t="s">
        <v>182</v>
      </c>
      <c r="N30" s="20" t="s">
        <v>182</v>
      </c>
      <c r="O30" s="18" t="s">
        <v>182</v>
      </c>
      <c r="P30" s="20" t="s">
        <v>182</v>
      </c>
      <c r="Q30" s="18" t="s">
        <v>182</v>
      </c>
      <c r="R30" s="20" t="s">
        <v>182</v>
      </c>
      <c r="S30" s="18" t="n">
        <v>423.3751135</v>
      </c>
      <c r="T30" s="20" t="n">
        <v>12.52567129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490.2807972</v>
      </c>
      <c r="F32" s="20" t="n">
        <v>2.64965801</v>
      </c>
      <c r="G32" s="18" t="n">
        <v>521.44361154</v>
      </c>
      <c r="H32" s="20" t="n">
        <v>4.28479034</v>
      </c>
      <c r="I32" s="18" t="n">
        <v>509.4254453</v>
      </c>
      <c r="J32" s="20" t="n">
        <v>3.23210455</v>
      </c>
      <c r="K32" s="18" t="s">
        <v>182</v>
      </c>
      <c r="L32" s="20" t="s">
        <v>182</v>
      </c>
      <c r="M32" s="18" t="s">
        <v>182</v>
      </c>
      <c r="N32" s="20" t="s">
        <v>182</v>
      </c>
      <c r="O32" s="18" t="s">
        <v>182</v>
      </c>
      <c r="P32" s="20" t="s">
        <v>182</v>
      </c>
      <c r="Q32" s="18" t="s">
        <v>182</v>
      </c>
      <c r="R32" s="20" t="s">
        <v>182</v>
      </c>
      <c r="S32" s="18" t="n">
        <v>433.39542862</v>
      </c>
      <c r="T32" s="20" t="n">
        <v>17.01785956</v>
      </c>
    </row>
    <row r="33" spans="1:20">
      <c r="A33" s="15" t="s">
        <v>208</v>
      </c>
      <c r="B33" s="17" t="n">
        <v>7325</v>
      </c>
      <c r="C33" s="18">
        <f>(212.0/B33*100)</f>
        <v/>
      </c>
      <c r="D33" s="19" t="n">
        <v>7113</v>
      </c>
      <c r="E33" s="18" t="n">
        <v>496.54149115</v>
      </c>
      <c r="F33" s="20" t="n">
        <v>2.72693094</v>
      </c>
      <c r="G33" s="18" t="n">
        <v>519.04533028</v>
      </c>
      <c r="H33" s="20" t="n">
        <v>3.9574103</v>
      </c>
      <c r="I33" s="18" t="n">
        <v>511.00872626</v>
      </c>
      <c r="J33" s="20" t="n">
        <v>3.17395569</v>
      </c>
      <c r="K33" s="18" t="s">
        <v>182</v>
      </c>
      <c r="L33" s="20" t="s">
        <v>182</v>
      </c>
      <c r="M33" s="18" t="s">
        <v>182</v>
      </c>
      <c r="N33" s="20" t="s">
        <v>182</v>
      </c>
      <c r="O33" s="18" t="s">
        <v>182</v>
      </c>
      <c r="P33" s="20" t="s">
        <v>182</v>
      </c>
      <c r="Q33" s="18" t="s">
        <v>182</v>
      </c>
      <c r="R33" s="20" t="s">
        <v>182</v>
      </c>
      <c r="S33" s="18" t="n">
        <v>445.14079737</v>
      </c>
      <c r="T33" s="20" t="n">
        <v>9.520852639999999</v>
      </c>
    </row>
    <row r="34" spans="1:20">
      <c r="A34" s="15" t="s">
        <v>209</v>
      </c>
      <c r="B34" s="17" t="n">
        <v>6350</v>
      </c>
      <c r="C34" s="18">
        <f>(76.0/B34*100)</f>
        <v/>
      </c>
      <c r="D34" s="19" t="n">
        <v>6274</v>
      </c>
      <c r="E34" s="18" t="n">
        <v>461.06158674</v>
      </c>
      <c r="F34" s="20" t="n">
        <v>2.53135877</v>
      </c>
      <c r="G34" s="18" t="n">
        <v>478.77817289</v>
      </c>
      <c r="H34" s="20" t="n">
        <v>4.32180038</v>
      </c>
      <c r="I34" s="18" t="n">
        <v>475.6539085</v>
      </c>
      <c r="J34" s="20" t="n">
        <v>3.29104332</v>
      </c>
      <c r="K34" s="18" t="s">
        <v>182</v>
      </c>
      <c r="L34" s="20" t="s">
        <v>182</v>
      </c>
      <c r="M34" s="18" t="s">
        <v>182</v>
      </c>
      <c r="N34" s="20" t="s">
        <v>182</v>
      </c>
      <c r="O34" s="18" t="n">
        <v>306.56969545</v>
      </c>
      <c r="P34" s="20" t="n">
        <v>10.27624616</v>
      </c>
      <c r="Q34" s="18" t="s">
        <v>182</v>
      </c>
      <c r="R34" s="20" t="s">
        <v>182</v>
      </c>
      <c r="S34" s="18" t="n">
        <v>374.72066203</v>
      </c>
      <c r="T34" s="20" t="n">
        <v>10.45190103</v>
      </c>
    </row>
    <row r="35" spans="1:20">
      <c r="A35" s="15" t="s">
        <v>210</v>
      </c>
      <c r="B35" s="17" t="n">
        <v>6406</v>
      </c>
      <c r="C35" s="18">
        <f>(67.0/B35*100)</f>
        <v/>
      </c>
      <c r="D35" s="19" t="n">
        <v>6339</v>
      </c>
      <c r="E35" s="18" t="n">
        <v>506.25036849</v>
      </c>
      <c r="F35" s="20" t="n">
        <v>2.32932771</v>
      </c>
      <c r="G35" s="18" t="n">
        <v>527.73264738</v>
      </c>
      <c r="H35" s="20" t="n">
        <v>4.21367749</v>
      </c>
      <c r="I35" s="18" t="n">
        <v>525.11205167</v>
      </c>
      <c r="J35" s="20" t="n">
        <v>2.33515971</v>
      </c>
      <c r="K35" s="18" t="s">
        <v>182</v>
      </c>
      <c r="L35" s="20" t="s">
        <v>182</v>
      </c>
      <c r="M35" s="18" t="s">
        <v>182</v>
      </c>
      <c r="N35" s="20" t="s">
        <v>182</v>
      </c>
      <c r="O35" s="18" t="n">
        <v>374.85244494</v>
      </c>
      <c r="P35" s="20" t="n">
        <v>5.84040672</v>
      </c>
      <c r="Q35" s="18" t="s">
        <v>182</v>
      </c>
      <c r="R35" s="20" t="s">
        <v>182</v>
      </c>
      <c r="S35" s="18" t="n">
        <v>433.25169227</v>
      </c>
      <c r="T35" s="20" t="n">
        <v>8.33952835</v>
      </c>
    </row>
    <row r="36" spans="1:20">
      <c r="A36" s="15" t="s">
        <v>211</v>
      </c>
      <c r="B36" s="17" t="n">
        <v>6736</v>
      </c>
      <c r="C36" s="18">
        <f>(41.0/B36*100)</f>
        <v/>
      </c>
      <c r="D36" s="19" t="n">
        <v>6695</v>
      </c>
      <c r="E36" s="18" t="n">
        <v>493.6384241</v>
      </c>
      <c r="F36" s="20" t="n">
        <v>2.06100992</v>
      </c>
      <c r="G36" s="18" t="n">
        <v>503.51796709</v>
      </c>
      <c r="H36" s="20" t="n">
        <v>3.31193338</v>
      </c>
      <c r="I36" s="18" t="n">
        <v>488.99928423</v>
      </c>
      <c r="J36" s="20" t="n">
        <v>3.40122237</v>
      </c>
      <c r="K36" s="18" t="s">
        <v>182</v>
      </c>
      <c r="L36" s="20" t="s">
        <v>182</v>
      </c>
      <c r="M36" s="18" t="s">
        <v>182</v>
      </c>
      <c r="N36" s="20" t="s">
        <v>182</v>
      </c>
      <c r="O36" s="18" t="s">
        <v>182</v>
      </c>
      <c r="P36" s="20" t="s">
        <v>182</v>
      </c>
      <c r="Q36" s="18" t="s">
        <v>182</v>
      </c>
      <c r="R36" s="20" t="s">
        <v>182</v>
      </c>
      <c r="S36" s="18" t="n">
        <v>408.06821538</v>
      </c>
      <c r="T36" s="20" t="n">
        <v>10.81156138</v>
      </c>
    </row>
    <row r="37" spans="1:20">
      <c r="A37" s="15" t="s">
        <v>212</v>
      </c>
      <c r="B37" s="17" t="n">
        <v>5458</v>
      </c>
      <c r="C37" s="18">
        <f>(223.0/B37*100)</f>
        <v/>
      </c>
      <c r="D37" s="19" t="n">
        <v>5235</v>
      </c>
      <c r="E37" s="18" t="n">
        <v>490.97212736</v>
      </c>
      <c r="F37" s="20" t="n">
        <v>3.46879127</v>
      </c>
      <c r="G37" s="18" t="n">
        <v>521.9871925800001</v>
      </c>
      <c r="H37" s="20" t="n">
        <v>4.96555924</v>
      </c>
      <c r="I37" s="18" t="n">
        <v>500.13878644</v>
      </c>
      <c r="J37" s="20" t="n">
        <v>5.71577507</v>
      </c>
      <c r="K37" s="18" t="s">
        <v>182</v>
      </c>
      <c r="L37" s="20" t="s">
        <v>182</v>
      </c>
      <c r="M37" s="18" t="s">
        <v>182</v>
      </c>
      <c r="N37" s="20" t="s">
        <v>182</v>
      </c>
      <c r="O37" s="18" t="s">
        <v>182</v>
      </c>
      <c r="P37" s="20" t="s">
        <v>182</v>
      </c>
      <c r="Q37" s="18" t="s">
        <v>182</v>
      </c>
      <c r="R37" s="20" t="s">
        <v>182</v>
      </c>
      <c r="S37" s="18" t="n">
        <v>400.15192042</v>
      </c>
      <c r="T37" s="20" t="n">
        <v>8.664110020000001</v>
      </c>
    </row>
    <row r="38" spans="1:20">
      <c r="A38" s="15" t="s">
        <v>213</v>
      </c>
      <c r="B38" s="17" t="n">
        <v>5860</v>
      </c>
      <c r="C38" s="18">
        <f>(60.0/B38*100)</f>
        <v/>
      </c>
      <c r="D38" s="19" t="n">
        <v>5800</v>
      </c>
      <c r="E38" s="18" t="n">
        <v>497.04203849</v>
      </c>
      <c r="F38" s="20" t="n">
        <v>3.32989349</v>
      </c>
      <c r="G38" s="18" t="n">
        <v>525.03486502</v>
      </c>
      <c r="H38" s="20" t="n">
        <v>4.3232647</v>
      </c>
      <c r="I38" s="18" t="n">
        <v>524.78568516</v>
      </c>
      <c r="J38" s="20" t="n">
        <v>3.63670633</v>
      </c>
      <c r="K38" s="18" t="s">
        <v>182</v>
      </c>
      <c r="L38" s="20" t="s">
        <v>182</v>
      </c>
      <c r="M38" s="18" t="s">
        <v>182</v>
      </c>
      <c r="N38" s="20" t="s">
        <v>182</v>
      </c>
      <c r="O38" s="18" t="s">
        <v>182</v>
      </c>
      <c r="P38" s="20" t="s">
        <v>182</v>
      </c>
      <c r="Q38" s="18" t="s">
        <v>182</v>
      </c>
      <c r="R38" s="20" t="s">
        <v>182</v>
      </c>
      <c r="S38" s="18" t="n">
        <v>430.38486265</v>
      </c>
      <c r="T38" s="20" t="n">
        <v>8.78316401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507.38092406</v>
      </c>
      <c r="F40" s="20" t="n">
        <v>2.89655234</v>
      </c>
      <c r="G40" s="18" t="n">
        <v>538.51832434</v>
      </c>
      <c r="H40" s="20" t="n">
        <v>4.68776577</v>
      </c>
      <c r="I40" s="18" t="n">
        <v>534.2653346</v>
      </c>
      <c r="J40" s="20" t="n">
        <v>6.35933028</v>
      </c>
      <c r="K40" s="18" t="s">
        <v>182</v>
      </c>
      <c r="L40" s="20" t="s">
        <v>182</v>
      </c>
      <c r="M40" s="18" t="s">
        <v>182</v>
      </c>
      <c r="N40" s="20" t="s">
        <v>182</v>
      </c>
      <c r="O40" s="18" t="n">
        <v>496.75531263</v>
      </c>
      <c r="P40" s="20" t="n">
        <v>2.35939816</v>
      </c>
      <c r="Q40" s="18" t="s">
        <v>182</v>
      </c>
      <c r="R40" s="20" t="s">
        <v>182</v>
      </c>
      <c r="S40" s="18" t="n">
        <v>415.06435074</v>
      </c>
      <c r="T40" s="20" t="n">
        <v>12.78594468</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411.96708883</v>
      </c>
      <c r="F46" s="20" t="n">
        <v>3.90633524</v>
      </c>
      <c r="G46" s="18" t="n">
        <v>420.42884299</v>
      </c>
      <c r="H46" s="20" t="n">
        <v>4.62575337</v>
      </c>
      <c r="I46" s="18" t="n">
        <v>407.27277804</v>
      </c>
      <c r="J46" s="20" t="n">
        <v>2.70751635</v>
      </c>
      <c r="K46" s="18" t="s">
        <v>182</v>
      </c>
      <c r="L46" s="20" t="s">
        <v>182</v>
      </c>
      <c r="M46" s="18" t="s">
        <v>182</v>
      </c>
      <c r="N46" s="20" t="s">
        <v>182</v>
      </c>
      <c r="O46" s="18" t="s">
        <v>182</v>
      </c>
      <c r="P46" s="20" t="s">
        <v>182</v>
      </c>
      <c r="Q46" s="18" t="s">
        <v>182</v>
      </c>
      <c r="R46" s="20" t="s">
        <v>182</v>
      </c>
      <c r="S46" s="18" t="n">
        <v>376.16783581</v>
      </c>
      <c r="T46" s="20" t="n">
        <v>3.29488205</v>
      </c>
    </row>
    <row r="47" spans="1:20">
      <c r="A47" s="15" t="s">
        <v>222</v>
      </c>
      <c r="B47" s="17" t="n">
        <v>5928</v>
      </c>
      <c r="C47" s="18">
        <f>(101.0/B47*100)</f>
        <v/>
      </c>
      <c r="D47" s="19" t="n">
        <v>5827</v>
      </c>
      <c r="E47" s="18" t="n">
        <v>443.63393041</v>
      </c>
      <c r="F47" s="20" t="n">
        <v>4.11117826</v>
      </c>
      <c r="G47" s="18" t="n">
        <v>470.75889213</v>
      </c>
      <c r="H47" s="20" t="n">
        <v>5.89352879</v>
      </c>
      <c r="I47" s="18" t="n">
        <v>467.69891637</v>
      </c>
      <c r="J47" s="20" t="n">
        <v>4.92586229</v>
      </c>
      <c r="K47" s="18" t="s">
        <v>182</v>
      </c>
      <c r="L47" s="20" t="s">
        <v>182</v>
      </c>
      <c r="M47" s="18" t="s">
        <v>182</v>
      </c>
      <c r="N47" s="20" t="s">
        <v>182</v>
      </c>
      <c r="O47" s="18" t="s">
        <v>182</v>
      </c>
      <c r="P47" s="20" t="s">
        <v>182</v>
      </c>
      <c r="Q47" s="18" t="s">
        <v>182</v>
      </c>
      <c r="R47" s="20" t="s">
        <v>182</v>
      </c>
      <c r="S47" s="18" t="n">
        <v>357.79855531</v>
      </c>
      <c r="T47" s="20" t="n">
        <v>6.80876248</v>
      </c>
    </row>
    <row r="48" spans="1:20">
      <c r="A48" s="15" t="s">
        <v>223</v>
      </c>
      <c r="B48" s="17" t="n">
        <v>9841</v>
      </c>
      <c r="C48" s="18">
        <f>(19.0/B48*100)</f>
        <v/>
      </c>
      <c r="D48" s="19" t="n">
        <v>9822</v>
      </c>
      <c r="E48" s="18" t="n">
        <v>553.62367508</v>
      </c>
      <c r="F48" s="20" t="n">
        <v>7.36114994</v>
      </c>
      <c r="G48" s="18" t="n">
        <v>530.43116958</v>
      </c>
      <c r="H48" s="20" t="n">
        <v>6.28482885</v>
      </c>
      <c r="I48" s="18" t="n">
        <v>503.89721419</v>
      </c>
      <c r="J48" s="20" t="n">
        <v>4.86018562</v>
      </c>
      <c r="K48" s="18" t="s">
        <v>182</v>
      </c>
      <c r="L48" s="20" t="s">
        <v>182</v>
      </c>
      <c r="M48" s="18" t="s">
        <v>182</v>
      </c>
      <c r="N48" s="20" t="s">
        <v>182</v>
      </c>
      <c r="O48" s="18" t="s">
        <v>182</v>
      </c>
      <c r="P48" s="20" t="s">
        <v>182</v>
      </c>
      <c r="Q48" s="18" t="s">
        <v>182</v>
      </c>
      <c r="R48" s="20" t="s">
        <v>182</v>
      </c>
      <c r="S48" s="18" t="n">
        <v>474.98458958</v>
      </c>
      <c r="T48" s="20" t="n">
        <v>14.7444503</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429.10835215</v>
      </c>
      <c r="F50" s="20" t="n">
        <v>3.0401317</v>
      </c>
      <c r="G50" s="18" t="n">
        <v>440.25341688</v>
      </c>
      <c r="H50" s="20" t="n">
        <v>4.12156453</v>
      </c>
      <c r="I50" s="18" t="n">
        <v>408.53729142</v>
      </c>
      <c r="J50" s="20" t="n">
        <v>2.87860725</v>
      </c>
      <c r="K50" s="18" t="s">
        <v>182</v>
      </c>
      <c r="L50" s="20" t="s">
        <v>182</v>
      </c>
      <c r="M50" s="18" t="s">
        <v>182</v>
      </c>
      <c r="N50" s="20" t="s">
        <v>182</v>
      </c>
      <c r="O50" s="18" t="s">
        <v>182</v>
      </c>
      <c r="P50" s="20" t="s">
        <v>182</v>
      </c>
      <c r="Q50" s="18" t="s">
        <v>182</v>
      </c>
      <c r="R50" s="20" t="s">
        <v>182</v>
      </c>
      <c r="S50" s="18" t="n">
        <v>375.27091574</v>
      </c>
      <c r="T50" s="20" t="n">
        <v>10.72281474</v>
      </c>
    </row>
    <row r="51" spans="1:20">
      <c r="A51" s="15" t="s">
        <v>226</v>
      </c>
      <c r="B51" s="17" t="n">
        <v>6866</v>
      </c>
      <c r="C51" s="18">
        <f>(115.0/B51*100)</f>
        <v/>
      </c>
      <c r="D51" s="19" t="n">
        <v>6751</v>
      </c>
      <c r="E51" s="18" t="n">
        <v>433.81411761</v>
      </c>
      <c r="F51" s="20" t="n">
        <v>2.9081967</v>
      </c>
      <c r="G51" s="18" t="n">
        <v>439.9853418</v>
      </c>
      <c r="H51" s="20" t="n">
        <v>3.56049523</v>
      </c>
      <c r="I51" s="18" t="n">
        <v>412.36002732</v>
      </c>
      <c r="J51" s="20" t="n">
        <v>2.41363658</v>
      </c>
      <c r="K51" s="18" t="s">
        <v>182</v>
      </c>
      <c r="L51" s="20" t="s">
        <v>182</v>
      </c>
      <c r="M51" s="18" t="s">
        <v>182</v>
      </c>
      <c r="N51" s="20" t="s">
        <v>182</v>
      </c>
      <c r="O51" s="18" t="n">
        <v>410.85572185</v>
      </c>
      <c r="P51" s="20" t="n">
        <v>3.7997542</v>
      </c>
      <c r="Q51" s="18" t="s">
        <v>182</v>
      </c>
      <c r="R51" s="20" t="s">
        <v>182</v>
      </c>
      <c r="S51" s="18" t="n">
        <v>393.64650212</v>
      </c>
      <c r="T51" s="20" t="n">
        <v>5.25383246</v>
      </c>
    </row>
    <row r="52" spans="1:20">
      <c r="A52" s="15" t="s">
        <v>227</v>
      </c>
      <c r="B52" s="17" t="n">
        <v>5809</v>
      </c>
      <c r="C52" s="18">
        <f>(115.0/B52*100)</f>
        <v/>
      </c>
      <c r="D52" s="19" t="n">
        <v>5694</v>
      </c>
      <c r="E52" s="18" t="n">
        <v>469.95339671</v>
      </c>
      <c r="F52" s="20" t="n">
        <v>3.11270817</v>
      </c>
      <c r="G52" s="18" t="n">
        <v>493.23615507</v>
      </c>
      <c r="H52" s="20" t="n">
        <v>4.2318026</v>
      </c>
      <c r="I52" s="18" t="n">
        <v>481.70937836</v>
      </c>
      <c r="J52" s="20" t="n">
        <v>2.79743334</v>
      </c>
      <c r="K52" s="18" t="s">
        <v>182</v>
      </c>
      <c r="L52" s="20" t="s">
        <v>182</v>
      </c>
      <c r="M52" s="18" t="s">
        <v>182</v>
      </c>
      <c r="N52" s="20" t="s">
        <v>182</v>
      </c>
      <c r="O52" s="18" t="s">
        <v>182</v>
      </c>
      <c r="P52" s="20" t="s">
        <v>182</v>
      </c>
      <c r="Q52" s="18" t="s">
        <v>182</v>
      </c>
      <c r="R52" s="20" t="s">
        <v>182</v>
      </c>
      <c r="S52" s="18" t="n">
        <v>399.49862524</v>
      </c>
      <c r="T52" s="20" t="n">
        <v>7.50186149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343.01694481</v>
      </c>
      <c r="F54" s="20" t="n">
        <v>3.05154482</v>
      </c>
      <c r="G54" s="18" t="n">
        <v>339.85800575</v>
      </c>
      <c r="H54" s="20" t="n">
        <v>5.4130991</v>
      </c>
      <c r="I54" s="18" t="n">
        <v>335.79863244</v>
      </c>
      <c r="J54" s="20" t="n">
        <v>3.25894386</v>
      </c>
      <c r="K54" s="18" t="s">
        <v>182</v>
      </c>
      <c r="L54" s="20" t="s">
        <v>182</v>
      </c>
      <c r="M54" s="18" t="s">
        <v>182</v>
      </c>
      <c r="N54" s="20" t="s">
        <v>182</v>
      </c>
      <c r="O54" s="18" t="s">
        <v>182</v>
      </c>
      <c r="P54" s="20" t="s">
        <v>182</v>
      </c>
      <c r="Q54" s="18" t="s">
        <v>182</v>
      </c>
      <c r="R54" s="20" t="s">
        <v>182</v>
      </c>
      <c r="S54" s="18" t="n">
        <v>286.85268992</v>
      </c>
      <c r="T54" s="20" t="n">
        <v>4.18407439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520.36557208</v>
      </c>
      <c r="F56" s="20" t="n">
        <v>3.11254012</v>
      </c>
      <c r="G56" s="18" t="n">
        <v>530.3347523899999</v>
      </c>
      <c r="H56" s="20" t="n">
        <v>4.30279354</v>
      </c>
      <c r="I56" s="18" t="n">
        <v>527.26455915</v>
      </c>
      <c r="J56" s="20" t="n">
        <v>2.60330915</v>
      </c>
      <c r="K56" s="18" t="s">
        <v>182</v>
      </c>
      <c r="L56" s="20" t="s">
        <v>182</v>
      </c>
      <c r="M56" s="18" t="s">
        <v>182</v>
      </c>
      <c r="N56" s="20" t="s">
        <v>182</v>
      </c>
      <c r="O56" s="18" t="s">
        <v>182</v>
      </c>
      <c r="P56" s="20" t="s">
        <v>182</v>
      </c>
      <c r="Q56" s="18" t="s">
        <v>182</v>
      </c>
      <c r="R56" s="20" t="s">
        <v>182</v>
      </c>
      <c r="S56" s="18" t="n">
        <v>465.35402413</v>
      </c>
      <c r="T56" s="20" t="n">
        <v>16.84444816</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468.7741168</v>
      </c>
      <c r="F61" s="20" t="n">
        <v>3.05878781</v>
      </c>
      <c r="G61" s="18" t="n">
        <v>495.64738706</v>
      </c>
      <c r="H61" s="20" t="n">
        <v>4.35592166</v>
      </c>
      <c r="I61" s="18" t="n">
        <v>484.16868864</v>
      </c>
      <c r="J61" s="20" t="n">
        <v>2.70253774</v>
      </c>
      <c r="K61" s="18" t="s">
        <v>182</v>
      </c>
      <c r="L61" s="20" t="s">
        <v>182</v>
      </c>
      <c r="M61" s="18" t="s">
        <v>182</v>
      </c>
      <c r="N61" s="20" t="s">
        <v>182</v>
      </c>
      <c r="O61" s="18" t="s">
        <v>182</v>
      </c>
      <c r="P61" s="20" t="s">
        <v>182</v>
      </c>
      <c r="Q61" s="18" t="s">
        <v>182</v>
      </c>
      <c r="R61" s="20" t="s">
        <v>182</v>
      </c>
      <c r="S61" s="18" t="n">
        <v>382.80025046</v>
      </c>
      <c r="T61" s="20" t="n">
        <v>10.12161789</v>
      </c>
    </row>
    <row r="62" spans="1:20">
      <c r="A62" s="15" t="s">
        <v>237</v>
      </c>
      <c r="B62" s="17" t="n">
        <v>4476</v>
      </c>
      <c r="C62" s="18">
        <f>(5.0/B62*100)</f>
        <v/>
      </c>
      <c r="D62" s="19" t="n">
        <v>4471</v>
      </c>
      <c r="E62" s="18" t="n">
        <v>520.74435836</v>
      </c>
      <c r="F62" s="20" t="n">
        <v>1.56295884</v>
      </c>
      <c r="G62" s="18" t="n">
        <v>541.97023324</v>
      </c>
      <c r="H62" s="20" t="n">
        <v>3.21598999</v>
      </c>
      <c r="I62" s="18" t="n">
        <v>535.92089362</v>
      </c>
      <c r="J62" s="20" t="n">
        <v>2.11557742</v>
      </c>
      <c r="K62" s="18" t="s">
        <v>182</v>
      </c>
      <c r="L62" s="20" t="s">
        <v>182</v>
      </c>
      <c r="M62" s="18" t="s">
        <v>182</v>
      </c>
      <c r="N62" s="20" t="s">
        <v>182</v>
      </c>
      <c r="O62" s="18" t="s">
        <v>182</v>
      </c>
      <c r="P62" s="20" t="s">
        <v>182</v>
      </c>
      <c r="Q62" s="18" t="s">
        <v>182</v>
      </c>
      <c r="R62" s="20" t="s">
        <v>182</v>
      </c>
      <c r="S62" s="18" t="n">
        <v>519.61008956</v>
      </c>
      <c r="T62" s="20" t="n">
        <v>16.6143575</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419.43769911</v>
      </c>
      <c r="F67" s="20" t="n">
        <v>3.81429518</v>
      </c>
      <c r="G67" s="18" t="n">
        <v>427.70866092</v>
      </c>
      <c r="H67" s="20" t="n">
        <v>4.26827007</v>
      </c>
      <c r="I67" s="18" t="n">
        <v>384.9002607</v>
      </c>
      <c r="J67" s="20" t="n">
        <v>2.19420993</v>
      </c>
      <c r="K67" s="18" t="s">
        <v>182</v>
      </c>
      <c r="L67" s="20" t="s">
        <v>182</v>
      </c>
      <c r="M67" s="18" t="s">
        <v>182</v>
      </c>
      <c r="N67" s="20" t="s">
        <v>182</v>
      </c>
      <c r="O67" s="18" t="s">
        <v>182</v>
      </c>
      <c r="P67" s="20" t="s">
        <v>182</v>
      </c>
      <c r="Q67" s="18" t="s">
        <v>182</v>
      </c>
      <c r="R67" s="20" t="s">
        <v>182</v>
      </c>
      <c r="S67" s="18" t="n">
        <v>335.13192718</v>
      </c>
      <c r="T67" s="20" t="n">
        <v>9.9258098</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486.29309536</v>
      </c>
      <c r="F70" s="20" t="n">
        <v>3.11062144</v>
      </c>
      <c r="G70" s="18" t="n">
        <v>504.32279282</v>
      </c>
      <c r="H70" s="20" t="n">
        <v>4.29355301</v>
      </c>
      <c r="I70" s="18" t="n">
        <v>491.40651517</v>
      </c>
      <c r="J70" s="20" t="n">
        <v>3.39119876</v>
      </c>
      <c r="K70" s="18" t="s">
        <v>182</v>
      </c>
      <c r="L70" s="20" t="s">
        <v>182</v>
      </c>
      <c r="M70" s="18" t="s">
        <v>182</v>
      </c>
      <c r="N70" s="20" t="s">
        <v>182</v>
      </c>
      <c r="O70" s="18" t="s">
        <v>182</v>
      </c>
      <c r="P70" s="20" t="s">
        <v>182</v>
      </c>
      <c r="Q70" s="18" t="s">
        <v>182</v>
      </c>
      <c r="R70" s="20" t="s">
        <v>182</v>
      </c>
      <c r="S70" s="18" t="n">
        <v>431.84245943</v>
      </c>
      <c r="T70" s="20" t="n">
        <v>8.04565242</v>
      </c>
    </row>
    <row r="71" spans="1:20">
      <c r="A71" s="15" t="s">
        <v>246</v>
      </c>
      <c r="B71" s="17" t="n">
        <v>6115</v>
      </c>
      <c r="C71" s="18">
        <f>(105.0/B71*100)</f>
        <v/>
      </c>
      <c r="D71" s="19" t="n">
        <v>6010</v>
      </c>
      <c r="E71" s="18" t="n">
        <v>556.4476651700001</v>
      </c>
      <c r="F71" s="20" t="n">
        <v>1.97954138</v>
      </c>
      <c r="G71" s="18" t="n">
        <v>576.01997394</v>
      </c>
      <c r="H71" s="20" t="n">
        <v>2.88449741</v>
      </c>
      <c r="I71" s="18" t="n">
        <v>537.48026468</v>
      </c>
      <c r="J71" s="20" t="n">
        <v>2.52118411</v>
      </c>
      <c r="K71" s="18" t="s">
        <v>182</v>
      </c>
      <c r="L71" s="20" t="s">
        <v>182</v>
      </c>
      <c r="M71" s="18" t="s">
        <v>182</v>
      </c>
      <c r="N71" s="20" t="s">
        <v>182</v>
      </c>
      <c r="O71" s="18" t="s">
        <v>182</v>
      </c>
      <c r="P71" s="20" t="s">
        <v>182</v>
      </c>
      <c r="Q71" s="18" t="s">
        <v>182</v>
      </c>
      <c r="R71" s="20" t="s">
        <v>182</v>
      </c>
      <c r="S71" s="18" t="n">
        <v>482.24273592</v>
      </c>
      <c r="T71" s="20" t="n">
        <v>13.44021491</v>
      </c>
    </row>
    <row r="72" spans="1:20">
      <c r="A72" s="15" t="s">
        <v>247</v>
      </c>
      <c r="B72" s="17" t="n">
        <v>7708</v>
      </c>
      <c r="C72" s="18">
        <f>(8.0/B72*100)</f>
        <v/>
      </c>
      <c r="D72" s="19" t="n">
        <v>7700</v>
      </c>
      <c r="E72" s="18" t="n">
        <v>529.83396146</v>
      </c>
      <c r="F72" s="20" t="n">
        <v>2.95572139</v>
      </c>
      <c r="G72" s="18" t="n">
        <v>542.8652783</v>
      </c>
      <c r="H72" s="20" t="n">
        <v>4.60630585</v>
      </c>
      <c r="I72" s="18" t="n">
        <v>531.97527331</v>
      </c>
      <c r="J72" s="20" t="n">
        <v>3.16392518</v>
      </c>
      <c r="K72" s="18" t="s">
        <v>182</v>
      </c>
      <c r="L72" s="20" t="s">
        <v>182</v>
      </c>
      <c r="M72" s="18" t="s">
        <v>182</v>
      </c>
      <c r="N72" s="20" t="s">
        <v>182</v>
      </c>
      <c r="O72" s="18" t="s">
        <v>182</v>
      </c>
      <c r="P72" s="20" t="s">
        <v>182</v>
      </c>
      <c r="Q72" s="18" t="s">
        <v>182</v>
      </c>
      <c r="R72" s="20" t="s">
        <v>182</v>
      </c>
      <c r="S72" s="18" t="n">
        <v>498.80480954</v>
      </c>
      <c r="T72" s="20" t="n">
        <v>19.00083678</v>
      </c>
    </row>
    <row r="73" spans="1:20">
      <c r="A73" s="15" t="s">
        <v>248</v>
      </c>
      <c r="B73" s="17" t="n">
        <v>8249</v>
      </c>
      <c r="C73" s="18">
        <f>(222.0/B73*100)</f>
        <v/>
      </c>
      <c r="D73" s="19" t="n">
        <v>8027</v>
      </c>
      <c r="E73" s="18" t="n">
        <v>427.0336846</v>
      </c>
      <c r="F73" s="20" t="n">
        <v>4.10517455</v>
      </c>
      <c r="G73" s="18" t="n">
        <v>415.61023269</v>
      </c>
      <c r="H73" s="20" t="n">
        <v>4.38211321</v>
      </c>
      <c r="I73" s="18" t="n">
        <v>421.49949318</v>
      </c>
      <c r="J73" s="20" t="n">
        <v>2.68938624</v>
      </c>
      <c r="K73" s="18" t="s">
        <v>182</v>
      </c>
      <c r="L73" s="20" t="s">
        <v>182</v>
      </c>
      <c r="M73" s="18" t="s">
        <v>182</v>
      </c>
      <c r="N73" s="20" t="s">
        <v>182</v>
      </c>
      <c r="O73" s="18" t="s">
        <v>182</v>
      </c>
      <c r="P73" s="20" t="s">
        <v>182</v>
      </c>
      <c r="Q73" s="18" t="s">
        <v>182</v>
      </c>
      <c r="R73" s="20" t="s">
        <v>182</v>
      </c>
      <c r="S73" s="18" t="n">
        <v>376.44302109</v>
      </c>
      <c r="T73" s="20" t="n">
        <v>8.15159918</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439.87456341</v>
      </c>
      <c r="F77" s="20" t="n">
        <v>2.8857706</v>
      </c>
      <c r="G77" s="18" t="n">
        <v>460.10202458</v>
      </c>
      <c r="H77" s="20" t="n">
        <v>3.46906311</v>
      </c>
      <c r="I77" s="18" t="n">
        <v>441.34378269</v>
      </c>
      <c r="J77" s="20" t="n">
        <v>2.50964708</v>
      </c>
      <c r="K77" s="18" t="s">
        <v>182</v>
      </c>
      <c r="L77" s="20" t="s">
        <v>182</v>
      </c>
      <c r="M77" s="18" t="s">
        <v>182</v>
      </c>
      <c r="N77" s="20" t="s">
        <v>182</v>
      </c>
      <c r="O77" s="18" t="s">
        <v>182</v>
      </c>
      <c r="P77" s="20" t="s">
        <v>182</v>
      </c>
      <c r="Q77" s="18" t="s">
        <v>182</v>
      </c>
      <c r="R77" s="20" t="s">
        <v>182</v>
      </c>
      <c r="S77" s="18" t="n">
        <v>364.09513166</v>
      </c>
      <c r="T77" s="20" t="n">
        <v>3.59629544</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273</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516.64226364</v>
      </c>
      <c r="F7" s="20" t="n">
        <v>1.50881877</v>
      </c>
      <c r="G7" s="18" t="n">
        <v>437.30054201</v>
      </c>
      <c r="H7" s="20" t="n">
        <v>10.43900166</v>
      </c>
      <c r="I7" s="18" t="n">
        <v>446.77044777</v>
      </c>
      <c r="J7" s="20" t="n">
        <v>5.52607025</v>
      </c>
      <c r="K7" s="18" t="s">
        <v>182</v>
      </c>
      <c r="L7" s="20" t="s">
        <v>182</v>
      </c>
      <c r="M7" s="18" t="s">
        <v>182</v>
      </c>
      <c r="N7" s="20" t="s">
        <v>182</v>
      </c>
      <c r="O7" s="18" t="s">
        <v>182</v>
      </c>
      <c r="P7" s="20" t="s">
        <v>182</v>
      </c>
      <c r="Q7" s="18" t="s">
        <v>182</v>
      </c>
      <c r="R7" s="20" t="s">
        <v>182</v>
      </c>
      <c r="S7" s="18" t="n">
        <v>456.38338963</v>
      </c>
      <c r="T7" s="20" t="n">
        <v>7.51650224</v>
      </c>
    </row>
    <row r="8" spans="1:20">
      <c r="A8" s="15" t="s">
        <v>183</v>
      </c>
      <c r="B8" s="17" t="n">
        <v>7007</v>
      </c>
      <c r="C8" s="18">
        <f>(121.0/B8*100)</f>
        <v/>
      </c>
      <c r="D8" s="19" t="n">
        <v>6886</v>
      </c>
      <c r="E8" s="18" t="n">
        <v>499.60507321</v>
      </c>
      <c r="F8" s="20" t="n">
        <v>2.36435565</v>
      </c>
      <c r="G8" s="18" t="n">
        <v>420.11721338</v>
      </c>
      <c r="H8" s="20" t="n">
        <v>13.55316256</v>
      </c>
      <c r="I8" s="18" t="n">
        <v>423.00227084</v>
      </c>
      <c r="J8" s="20" t="n">
        <v>15.04097106</v>
      </c>
      <c r="K8" s="18" t="s">
        <v>182</v>
      </c>
      <c r="L8" s="20" t="s">
        <v>182</v>
      </c>
      <c r="M8" s="18" t="s">
        <v>182</v>
      </c>
      <c r="N8" s="20" t="s">
        <v>182</v>
      </c>
      <c r="O8" s="18" t="n">
        <v>368.48347797</v>
      </c>
      <c r="P8" s="20" t="n">
        <v>14.99112476</v>
      </c>
      <c r="Q8" s="18" t="s">
        <v>182</v>
      </c>
      <c r="R8" s="20" t="s">
        <v>182</v>
      </c>
      <c r="S8" s="18" t="n">
        <v>419.73142363</v>
      </c>
      <c r="T8" s="20" t="n">
        <v>10.6192816</v>
      </c>
    </row>
    <row r="9" spans="1:20">
      <c r="A9" s="15" t="s">
        <v>184</v>
      </c>
      <c r="B9" s="17" t="n">
        <v>9651</v>
      </c>
      <c r="C9" s="18">
        <f>(461.0/B9*100)</f>
        <v/>
      </c>
      <c r="D9" s="19" t="n">
        <v>9190</v>
      </c>
      <c r="E9" s="18" t="n">
        <v>510.9743855</v>
      </c>
      <c r="F9" s="20" t="n">
        <v>2.30400343</v>
      </c>
      <c r="G9" s="18" t="n">
        <v>428.5849441</v>
      </c>
      <c r="H9" s="20" t="n">
        <v>12.07768051</v>
      </c>
      <c r="I9" s="18" t="n">
        <v>426.30617261</v>
      </c>
      <c r="J9" s="20" t="n">
        <v>12.91591006</v>
      </c>
      <c r="K9" s="18" t="s">
        <v>182</v>
      </c>
      <c r="L9" s="20" t="s">
        <v>182</v>
      </c>
      <c r="M9" s="18" t="s">
        <v>182</v>
      </c>
      <c r="N9" s="20" t="s">
        <v>182</v>
      </c>
      <c r="O9" s="18" t="n">
        <v>374.78530698</v>
      </c>
      <c r="P9" s="20" t="n">
        <v>11.62763904</v>
      </c>
      <c r="Q9" s="18" t="s">
        <v>182</v>
      </c>
      <c r="R9" s="20" t="s">
        <v>182</v>
      </c>
      <c r="S9" s="18" t="n">
        <v>428.12932863</v>
      </c>
      <c r="T9" s="20" t="n">
        <v>9.8939784</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455.17526353</v>
      </c>
      <c r="F11" s="20" t="n">
        <v>2.48872154</v>
      </c>
      <c r="G11" s="18" t="n">
        <v>398.43331621</v>
      </c>
      <c r="H11" s="20" t="n">
        <v>12.29461142</v>
      </c>
      <c r="I11" s="18" t="n">
        <v>414.33156704</v>
      </c>
      <c r="J11" s="20" t="n">
        <v>4.06894384</v>
      </c>
      <c r="K11" s="18" t="s">
        <v>182</v>
      </c>
      <c r="L11" s="20" t="s">
        <v>182</v>
      </c>
      <c r="M11" s="18" t="s">
        <v>182</v>
      </c>
      <c r="N11" s="20" t="s">
        <v>182</v>
      </c>
      <c r="O11" s="18" t="s">
        <v>182</v>
      </c>
      <c r="P11" s="20" t="s">
        <v>182</v>
      </c>
      <c r="Q11" s="18" t="s">
        <v>182</v>
      </c>
      <c r="R11" s="20" t="s">
        <v>182</v>
      </c>
      <c r="S11" s="18" t="n">
        <v>424.7419948</v>
      </c>
      <c r="T11" s="20" t="n">
        <v>8.88405538</v>
      </c>
    </row>
    <row r="12" spans="1:20">
      <c r="A12" s="15" t="s">
        <v>187</v>
      </c>
      <c r="B12" s="17" t="n">
        <v>6894</v>
      </c>
      <c r="C12" s="18">
        <f>(124.0/B12*100)</f>
        <v/>
      </c>
      <c r="D12" s="19" t="n">
        <v>6770</v>
      </c>
      <c r="E12" s="18" t="n">
        <v>500.14328365</v>
      </c>
      <c r="F12" s="20" t="n">
        <v>1.96957684</v>
      </c>
      <c r="G12" s="18" t="n">
        <v>413.16465989</v>
      </c>
      <c r="H12" s="20" t="n">
        <v>10.87577638</v>
      </c>
      <c r="I12" s="18" t="n">
        <v>442.17207052</v>
      </c>
      <c r="J12" s="20" t="n">
        <v>9.79239988</v>
      </c>
      <c r="K12" s="18" t="s">
        <v>182</v>
      </c>
      <c r="L12" s="20" t="s">
        <v>182</v>
      </c>
      <c r="M12" s="18" t="s">
        <v>182</v>
      </c>
      <c r="N12" s="20" t="s">
        <v>182</v>
      </c>
      <c r="O12" s="18" t="n">
        <v>366.6777112</v>
      </c>
      <c r="P12" s="20" t="n">
        <v>14.39052153</v>
      </c>
      <c r="Q12" s="18" t="s">
        <v>182</v>
      </c>
      <c r="R12" s="20" t="s">
        <v>182</v>
      </c>
      <c r="S12" s="18" t="n">
        <v>417.18646378</v>
      </c>
      <c r="T12" s="20" t="n">
        <v>9.308933079999999</v>
      </c>
    </row>
    <row r="13" spans="1:20">
      <c r="A13" s="15" t="s">
        <v>188</v>
      </c>
      <c r="B13" s="17" t="n">
        <v>7161</v>
      </c>
      <c r="C13" s="18">
        <f>(300.0/B13*100)</f>
        <v/>
      </c>
      <c r="D13" s="19" t="n">
        <v>6861</v>
      </c>
      <c r="E13" s="18" t="n">
        <v>508.92198417</v>
      </c>
      <c r="F13" s="20" t="n">
        <v>2.24637119</v>
      </c>
      <c r="G13" s="18" t="n">
        <v>426.65371657</v>
      </c>
      <c r="H13" s="20" t="n">
        <v>15.59672543</v>
      </c>
      <c r="I13" s="18" t="n">
        <v>418.80375473</v>
      </c>
      <c r="J13" s="20" t="n">
        <v>20.84960865</v>
      </c>
      <c r="K13" s="18" t="s">
        <v>182</v>
      </c>
      <c r="L13" s="20" t="s">
        <v>182</v>
      </c>
      <c r="M13" s="18" t="s">
        <v>182</v>
      </c>
      <c r="N13" s="20" t="s">
        <v>182</v>
      </c>
      <c r="O13" s="18" t="n">
        <v>436.36003517</v>
      </c>
      <c r="P13" s="20" t="n">
        <v>6.43426798</v>
      </c>
      <c r="Q13" s="18" t="s">
        <v>182</v>
      </c>
      <c r="R13" s="20" t="s">
        <v>182</v>
      </c>
      <c r="S13" s="18" t="n">
        <v>418.79172548</v>
      </c>
      <c r="T13" s="20" t="n">
        <v>8.87326481</v>
      </c>
    </row>
    <row r="14" spans="1:20">
      <c r="A14" s="15" t="s">
        <v>189</v>
      </c>
      <c r="B14" s="17" t="n">
        <v>5587</v>
      </c>
      <c r="C14" s="18">
        <f>(183.0/B14*100)</f>
        <v/>
      </c>
      <c r="D14" s="19" t="n">
        <v>5404</v>
      </c>
      <c r="E14" s="18" t="n">
        <v>536.63149481</v>
      </c>
      <c r="F14" s="20" t="n">
        <v>2.0567457</v>
      </c>
      <c r="G14" s="18" t="n">
        <v>460.00614972</v>
      </c>
      <c r="H14" s="20" t="n">
        <v>9.91474009</v>
      </c>
      <c r="I14" s="18" t="n">
        <v>485.16146272</v>
      </c>
      <c r="J14" s="20" t="n">
        <v>17.69042889</v>
      </c>
      <c r="K14" s="18" t="s">
        <v>182</v>
      </c>
      <c r="L14" s="20" t="s">
        <v>182</v>
      </c>
      <c r="M14" s="18" t="s">
        <v>182</v>
      </c>
      <c r="N14" s="20" t="s">
        <v>182</v>
      </c>
      <c r="O14" s="18" t="s">
        <v>182</v>
      </c>
      <c r="P14" s="20" t="s">
        <v>182</v>
      </c>
      <c r="Q14" s="18" t="s">
        <v>182</v>
      </c>
      <c r="R14" s="20" t="s">
        <v>182</v>
      </c>
      <c r="S14" s="18" t="n">
        <v>515.08276614</v>
      </c>
      <c r="T14" s="20" t="n">
        <v>12.93977344</v>
      </c>
    </row>
    <row r="15" spans="1:20">
      <c r="A15" s="15" t="s">
        <v>190</v>
      </c>
      <c r="B15" s="17" t="n">
        <v>5882</v>
      </c>
      <c r="C15" s="18">
        <f>(127.0/B15*100)</f>
        <v/>
      </c>
      <c r="D15" s="19" t="n">
        <v>5755</v>
      </c>
      <c r="E15" s="18" t="n">
        <v>535.1958217</v>
      </c>
      <c r="F15" s="20" t="n">
        <v>2.22332345</v>
      </c>
      <c r="G15" s="18" t="n">
        <v>441.05408579</v>
      </c>
      <c r="H15" s="20" t="n">
        <v>16.86792553</v>
      </c>
      <c r="I15" s="18" t="n">
        <v>462.92800295</v>
      </c>
      <c r="J15" s="20" t="n">
        <v>25.9945912</v>
      </c>
      <c r="K15" s="18" t="s">
        <v>182</v>
      </c>
      <c r="L15" s="20" t="s">
        <v>182</v>
      </c>
      <c r="M15" s="18" t="s">
        <v>182</v>
      </c>
      <c r="N15" s="20" t="s">
        <v>182</v>
      </c>
      <c r="O15" s="18" t="n">
        <v>375.95013089</v>
      </c>
      <c r="P15" s="20" t="n">
        <v>17.42774697</v>
      </c>
      <c r="Q15" s="18" t="s">
        <v>182</v>
      </c>
      <c r="R15" s="20" t="s">
        <v>182</v>
      </c>
      <c r="S15" s="18" t="n">
        <v>466.762889</v>
      </c>
      <c r="T15" s="20" t="n">
        <v>11.39916091</v>
      </c>
    </row>
    <row r="16" spans="1:20">
      <c r="A16" s="15" t="s">
        <v>191</v>
      </c>
      <c r="B16" s="17" t="n">
        <v>6108</v>
      </c>
      <c r="C16" s="18">
        <f>(235.0/B16*100)</f>
        <v/>
      </c>
      <c r="D16" s="19" t="n">
        <v>5873</v>
      </c>
      <c r="E16" s="18" t="n">
        <v>503.68997147</v>
      </c>
      <c r="F16" s="20" t="n">
        <v>1.91643956</v>
      </c>
      <c r="G16" s="18" t="n">
        <v>409.55862664</v>
      </c>
      <c r="H16" s="20" t="n">
        <v>13.30160382</v>
      </c>
      <c r="I16" s="18" t="n">
        <v>418.99575122</v>
      </c>
      <c r="J16" s="20" t="n">
        <v>14.37616012</v>
      </c>
      <c r="K16" s="18" t="s">
        <v>182</v>
      </c>
      <c r="L16" s="20" t="s">
        <v>182</v>
      </c>
      <c r="M16" s="18" t="s">
        <v>182</v>
      </c>
      <c r="N16" s="20" t="s">
        <v>182</v>
      </c>
      <c r="O16" s="18" t="s">
        <v>182</v>
      </c>
      <c r="P16" s="20" t="s">
        <v>182</v>
      </c>
      <c r="Q16" s="18" t="s">
        <v>182</v>
      </c>
      <c r="R16" s="20" t="s">
        <v>182</v>
      </c>
      <c r="S16" s="18" t="n">
        <v>409.90144355</v>
      </c>
      <c r="T16" s="20" t="n">
        <v>9.73245039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463.84637879</v>
      </c>
      <c r="F18" s="20" t="n">
        <v>3.54442231</v>
      </c>
      <c r="G18" s="18" t="n">
        <v>375.04419525</v>
      </c>
      <c r="H18" s="20" t="n">
        <v>7.23069146</v>
      </c>
      <c r="I18" s="18" t="n">
        <v>409.71154636</v>
      </c>
      <c r="J18" s="20" t="n">
        <v>8.62730889</v>
      </c>
      <c r="K18" s="18" t="s">
        <v>182</v>
      </c>
      <c r="L18" s="20" t="s">
        <v>182</v>
      </c>
      <c r="M18" s="18" t="s">
        <v>182</v>
      </c>
      <c r="N18" s="20" t="s">
        <v>182</v>
      </c>
      <c r="O18" s="18" t="s">
        <v>182</v>
      </c>
      <c r="P18" s="20" t="s">
        <v>182</v>
      </c>
      <c r="Q18" s="18" t="s">
        <v>182</v>
      </c>
      <c r="R18" s="20" t="s">
        <v>182</v>
      </c>
      <c r="S18" s="18" t="n">
        <v>382.51372047</v>
      </c>
      <c r="T18" s="20" t="n">
        <v>9.791389199999999</v>
      </c>
    </row>
    <row r="19" spans="1:20">
      <c r="A19" s="15" t="s">
        <v>194</v>
      </c>
      <c r="B19" s="17" t="n">
        <v>5658</v>
      </c>
      <c r="C19" s="18">
        <f>(120.0/B19*100)</f>
        <v/>
      </c>
      <c r="D19" s="19" t="n">
        <v>5538</v>
      </c>
      <c r="E19" s="18" t="n">
        <v>482.85926028</v>
      </c>
      <c r="F19" s="20" t="n">
        <v>2.47774662</v>
      </c>
      <c r="G19" s="18" t="n">
        <v>380.16760025</v>
      </c>
      <c r="H19" s="20" t="n">
        <v>10.69300288</v>
      </c>
      <c r="I19" s="18" t="n">
        <v>400.9956984</v>
      </c>
      <c r="J19" s="20" t="n">
        <v>9.47691798</v>
      </c>
      <c r="K19" s="18" t="s">
        <v>182</v>
      </c>
      <c r="L19" s="20" t="s">
        <v>182</v>
      </c>
      <c r="M19" s="18" t="s">
        <v>182</v>
      </c>
      <c r="N19" s="20" t="s">
        <v>182</v>
      </c>
      <c r="O19" s="18" t="s">
        <v>182</v>
      </c>
      <c r="P19" s="20" t="s">
        <v>182</v>
      </c>
      <c r="Q19" s="18" t="s">
        <v>182</v>
      </c>
      <c r="R19" s="20" t="s">
        <v>182</v>
      </c>
      <c r="S19" s="18" t="n">
        <v>390.09706739</v>
      </c>
      <c r="T19" s="20" t="n">
        <v>10.7945562</v>
      </c>
    </row>
    <row r="20" spans="1:20">
      <c r="A20" s="15" t="s">
        <v>195</v>
      </c>
      <c r="B20" s="17" t="n">
        <v>3371</v>
      </c>
      <c r="C20" s="18">
        <f>(81.0/B20*100)</f>
        <v/>
      </c>
      <c r="D20" s="19" t="n">
        <v>3290</v>
      </c>
      <c r="E20" s="18" t="n">
        <v>476.6784322</v>
      </c>
      <c r="F20" s="20" t="n">
        <v>1.75344073</v>
      </c>
      <c r="G20" s="18" t="n">
        <v>403.80205065</v>
      </c>
      <c r="H20" s="20" t="n">
        <v>16.18625008</v>
      </c>
      <c r="I20" s="18" t="n">
        <v>406.43596845</v>
      </c>
      <c r="J20" s="20" t="n">
        <v>17.83371108</v>
      </c>
      <c r="K20" s="18" t="s">
        <v>182</v>
      </c>
      <c r="L20" s="20" t="s">
        <v>182</v>
      </c>
      <c r="M20" s="18" t="s">
        <v>182</v>
      </c>
      <c r="N20" s="20" t="s">
        <v>182</v>
      </c>
      <c r="O20" s="18" t="s">
        <v>182</v>
      </c>
      <c r="P20" s="20" t="s">
        <v>182</v>
      </c>
      <c r="Q20" s="18" t="s">
        <v>182</v>
      </c>
      <c r="R20" s="20" t="s">
        <v>182</v>
      </c>
      <c r="S20" s="18" t="n">
        <v>399.75364063</v>
      </c>
      <c r="T20" s="20" t="n">
        <v>12.15337582</v>
      </c>
    </row>
    <row r="21" spans="1:20">
      <c r="A21" s="15" t="s">
        <v>196</v>
      </c>
      <c r="B21" s="17" t="n">
        <v>5741</v>
      </c>
      <c r="C21" s="18">
        <f>(72.0/B21*100)</f>
        <v/>
      </c>
      <c r="D21" s="19" t="n">
        <v>5669</v>
      </c>
      <c r="E21" s="18" t="n">
        <v>504.50583873</v>
      </c>
      <c r="F21" s="20" t="n">
        <v>2.36325936</v>
      </c>
      <c r="G21" s="18" t="n">
        <v>415.4410452</v>
      </c>
      <c r="H21" s="20" t="n">
        <v>16.23675214</v>
      </c>
      <c r="I21" s="18" t="n">
        <v>458.91740252</v>
      </c>
      <c r="J21" s="20" t="n">
        <v>13.23894284</v>
      </c>
      <c r="K21" s="18" t="s">
        <v>182</v>
      </c>
      <c r="L21" s="20" t="s">
        <v>182</v>
      </c>
      <c r="M21" s="18" t="s">
        <v>182</v>
      </c>
      <c r="N21" s="20" t="s">
        <v>182</v>
      </c>
      <c r="O21" s="18" t="s">
        <v>182</v>
      </c>
      <c r="P21" s="20" t="s">
        <v>182</v>
      </c>
      <c r="Q21" s="18" t="s">
        <v>182</v>
      </c>
      <c r="R21" s="20" t="s">
        <v>182</v>
      </c>
      <c r="S21" s="18" t="n">
        <v>449.45333981</v>
      </c>
      <c r="T21" s="20" t="n">
        <v>13.26263321</v>
      </c>
    </row>
    <row r="22" spans="1:20">
      <c r="A22" s="15" t="s">
        <v>197</v>
      </c>
      <c r="B22" s="17" t="n">
        <v>6598</v>
      </c>
      <c r="C22" s="18">
        <f>(93.0/B22*100)</f>
        <v/>
      </c>
      <c r="D22" s="19" t="n">
        <v>6505</v>
      </c>
      <c r="E22" s="18" t="n">
        <v>481.60525675</v>
      </c>
      <c r="F22" s="20" t="n">
        <v>3.43377955</v>
      </c>
      <c r="G22" s="18" t="n">
        <v>399.91708888</v>
      </c>
      <c r="H22" s="20" t="n">
        <v>9.499215149999999</v>
      </c>
      <c r="I22" s="18" t="n">
        <v>399.41080471</v>
      </c>
      <c r="J22" s="20" t="n">
        <v>8.22437581</v>
      </c>
      <c r="K22" s="18" t="s">
        <v>182</v>
      </c>
      <c r="L22" s="20" t="s">
        <v>182</v>
      </c>
      <c r="M22" s="18" t="s">
        <v>182</v>
      </c>
      <c r="N22" s="20" t="s">
        <v>182</v>
      </c>
      <c r="O22" s="18" t="n">
        <v>448.28166515</v>
      </c>
      <c r="P22" s="20" t="n">
        <v>8.782882710000001</v>
      </c>
      <c r="Q22" s="18" t="s">
        <v>182</v>
      </c>
      <c r="R22" s="20" t="s">
        <v>182</v>
      </c>
      <c r="S22" s="18" t="n">
        <v>357.71608654</v>
      </c>
      <c r="T22" s="20" t="n">
        <v>9.58926752</v>
      </c>
    </row>
    <row r="23" spans="1:20">
      <c r="A23" s="15" t="s">
        <v>198</v>
      </c>
      <c r="B23" s="17" t="n">
        <v>11583</v>
      </c>
      <c r="C23" s="18">
        <f>(499.0/B23*100)</f>
        <v/>
      </c>
      <c r="D23" s="19" t="n">
        <v>11084</v>
      </c>
      <c r="E23" s="18" t="n">
        <v>486.69444064</v>
      </c>
      <c r="F23" s="20" t="n">
        <v>2.5274077</v>
      </c>
      <c r="G23" s="18" t="n">
        <v>427.04929211</v>
      </c>
      <c r="H23" s="20" t="n">
        <v>8.851031170000001</v>
      </c>
      <c r="I23" s="18" t="n">
        <v>449.27794344</v>
      </c>
      <c r="J23" s="20" t="n">
        <v>7.93652461</v>
      </c>
      <c r="K23" s="18" t="s">
        <v>182</v>
      </c>
      <c r="L23" s="20" t="s">
        <v>182</v>
      </c>
      <c r="M23" s="18" t="s">
        <v>182</v>
      </c>
      <c r="N23" s="20" t="s">
        <v>182</v>
      </c>
      <c r="O23" s="18" t="s">
        <v>182</v>
      </c>
      <c r="P23" s="20" t="s">
        <v>182</v>
      </c>
      <c r="Q23" s="18" t="s">
        <v>182</v>
      </c>
      <c r="R23" s="20" t="s">
        <v>182</v>
      </c>
      <c r="S23" s="18" t="n">
        <v>419.47858504</v>
      </c>
      <c r="T23" s="20" t="n">
        <v>8.70327183</v>
      </c>
    </row>
    <row r="24" spans="1:20">
      <c r="A24" s="15" t="s">
        <v>199</v>
      </c>
      <c r="B24" s="17" t="n">
        <v>6647</v>
      </c>
      <c r="C24" s="18">
        <f>(13.0/B24*100)</f>
        <v/>
      </c>
      <c r="D24" s="19" t="n">
        <v>6634</v>
      </c>
      <c r="E24" s="18" t="n">
        <v>544.50027848</v>
      </c>
      <c r="F24" s="20" t="n">
        <v>2.92142422</v>
      </c>
      <c r="G24" s="18" t="n">
        <v>512.6272322900001</v>
      </c>
      <c r="H24" s="20" t="n">
        <v>5.42177115</v>
      </c>
      <c r="I24" s="18" t="n">
        <v>500.70722528</v>
      </c>
      <c r="J24" s="20" t="n">
        <v>5.25133957</v>
      </c>
      <c r="K24" s="18" t="s">
        <v>182</v>
      </c>
      <c r="L24" s="20" t="s">
        <v>182</v>
      </c>
      <c r="M24" s="18" t="s">
        <v>182</v>
      </c>
      <c r="N24" s="20" t="s">
        <v>182</v>
      </c>
      <c r="O24" s="18" t="s">
        <v>182</v>
      </c>
      <c r="P24" s="20" t="s">
        <v>182</v>
      </c>
      <c r="Q24" s="18" t="s">
        <v>182</v>
      </c>
      <c r="R24" s="20" t="s">
        <v>182</v>
      </c>
      <c r="S24" s="18" t="n">
        <v>472.52608776</v>
      </c>
      <c r="T24" s="20" t="n">
        <v>15.43004957</v>
      </c>
    </row>
    <row r="25" spans="1:20">
      <c r="A25" s="15" t="s">
        <v>200</v>
      </c>
      <c r="B25" s="17" t="n">
        <v>5581</v>
      </c>
      <c r="C25" s="18">
        <f>(28.0/B25*100)</f>
        <v/>
      </c>
      <c r="D25" s="19" t="n">
        <v>5553</v>
      </c>
      <c r="E25" s="18" t="n">
        <v>522.81733395</v>
      </c>
      <c r="F25" s="20" t="n">
        <v>3.05485336</v>
      </c>
      <c r="G25" s="18" t="n">
        <v>473.64741075</v>
      </c>
      <c r="H25" s="20" t="n">
        <v>7.07174267</v>
      </c>
      <c r="I25" s="18" t="n">
        <v>452.00290657</v>
      </c>
      <c r="J25" s="20" t="n">
        <v>7.42060528</v>
      </c>
      <c r="K25" s="18" t="s">
        <v>182</v>
      </c>
      <c r="L25" s="20" t="s">
        <v>182</v>
      </c>
      <c r="M25" s="18" t="s">
        <v>182</v>
      </c>
      <c r="N25" s="20" t="s">
        <v>182</v>
      </c>
      <c r="O25" s="18" t="s">
        <v>182</v>
      </c>
      <c r="P25" s="20" t="s">
        <v>182</v>
      </c>
      <c r="Q25" s="18" t="s">
        <v>182</v>
      </c>
      <c r="R25" s="20" t="s">
        <v>182</v>
      </c>
      <c r="S25" s="18" t="n">
        <v>447.19854712</v>
      </c>
      <c r="T25" s="20" t="n">
        <v>20.82633149</v>
      </c>
    </row>
    <row r="26" spans="1:20">
      <c r="A26" s="15" t="s">
        <v>201</v>
      </c>
      <c r="B26" s="17" t="n">
        <v>4869</v>
      </c>
      <c r="C26" s="18">
        <f>(95.0/B26*100)</f>
        <v/>
      </c>
      <c r="D26" s="19" t="n">
        <v>4774</v>
      </c>
      <c r="E26" s="18" t="n">
        <v>493.78670744</v>
      </c>
      <c r="F26" s="20" t="n">
        <v>1.61764608</v>
      </c>
      <c r="G26" s="18" t="n">
        <v>422.2038078</v>
      </c>
      <c r="H26" s="20" t="n">
        <v>9.27686462</v>
      </c>
      <c r="I26" s="18" t="n">
        <v>434.98594295</v>
      </c>
      <c r="J26" s="20" t="n">
        <v>10.85733473</v>
      </c>
      <c r="K26" s="18" t="s">
        <v>182</v>
      </c>
      <c r="L26" s="20" t="s">
        <v>182</v>
      </c>
      <c r="M26" s="18" t="s">
        <v>182</v>
      </c>
      <c r="N26" s="20" t="s">
        <v>182</v>
      </c>
      <c r="O26" s="18" t="s">
        <v>182</v>
      </c>
      <c r="P26" s="20" t="s">
        <v>182</v>
      </c>
      <c r="Q26" s="18" t="s">
        <v>182</v>
      </c>
      <c r="R26" s="20" t="s">
        <v>182</v>
      </c>
      <c r="S26" s="18" t="n">
        <v>449.107141</v>
      </c>
      <c r="T26" s="20" t="n">
        <v>10.70903712</v>
      </c>
    </row>
    <row r="27" spans="1:20">
      <c r="A27" s="15" t="s">
        <v>202</v>
      </c>
      <c r="B27" s="17" t="n">
        <v>5299</v>
      </c>
      <c r="C27" s="18">
        <f>(154.0/B27*100)</f>
        <v/>
      </c>
      <c r="D27" s="19" t="n">
        <v>5145</v>
      </c>
      <c r="E27" s="18" t="n">
        <v>489.79660523</v>
      </c>
      <c r="F27" s="20" t="n">
        <v>1.0854048</v>
      </c>
      <c r="G27" s="18" t="n">
        <v>407.91067217</v>
      </c>
      <c r="H27" s="20" t="n">
        <v>9.19995142</v>
      </c>
      <c r="I27" s="18" t="n">
        <v>423.10625358</v>
      </c>
      <c r="J27" s="20" t="n">
        <v>10.32806833</v>
      </c>
      <c r="K27" s="18" t="s">
        <v>182</v>
      </c>
      <c r="L27" s="20" t="s">
        <v>182</v>
      </c>
      <c r="M27" s="18" t="s">
        <v>182</v>
      </c>
      <c r="N27" s="20" t="s">
        <v>182</v>
      </c>
      <c r="O27" s="18" t="s">
        <v>182</v>
      </c>
      <c r="P27" s="20" t="s">
        <v>182</v>
      </c>
      <c r="Q27" s="18" t="s">
        <v>182</v>
      </c>
      <c r="R27" s="20" t="s">
        <v>182</v>
      </c>
      <c r="S27" s="18" t="n">
        <v>406.38426806</v>
      </c>
      <c r="T27" s="20" t="n">
        <v>6.05047616</v>
      </c>
    </row>
    <row r="28" spans="1:20">
      <c r="A28" s="15" t="s">
        <v>203</v>
      </c>
      <c r="B28" s="17" t="n">
        <v>7568</v>
      </c>
      <c r="C28" s="18">
        <f>(120.0/B28*100)</f>
        <v/>
      </c>
      <c r="D28" s="19" t="n">
        <v>7448</v>
      </c>
      <c r="E28" s="18" t="n">
        <v>432.42973096</v>
      </c>
      <c r="F28" s="20" t="n">
        <v>2.60096548</v>
      </c>
      <c r="G28" s="18" t="n">
        <v>372.76652972</v>
      </c>
      <c r="H28" s="20" t="n">
        <v>6.10875669</v>
      </c>
      <c r="I28" s="18" t="n">
        <v>400.08656481</v>
      </c>
      <c r="J28" s="20" t="n">
        <v>2.34416673</v>
      </c>
      <c r="K28" s="18" t="s">
        <v>182</v>
      </c>
      <c r="L28" s="20" t="s">
        <v>182</v>
      </c>
      <c r="M28" s="18" t="s">
        <v>182</v>
      </c>
      <c r="N28" s="20" t="s">
        <v>182</v>
      </c>
      <c r="O28" s="18" t="s">
        <v>182</v>
      </c>
      <c r="P28" s="20" t="s">
        <v>182</v>
      </c>
      <c r="Q28" s="18" t="s">
        <v>182</v>
      </c>
      <c r="R28" s="20" t="s">
        <v>182</v>
      </c>
      <c r="S28" s="18" t="n">
        <v>379.63990197</v>
      </c>
      <c r="T28" s="20" t="n">
        <v>11.05020195</v>
      </c>
    </row>
    <row r="29" spans="1:20">
      <c r="A29" s="15" t="s">
        <v>204</v>
      </c>
      <c r="B29" s="17" t="n">
        <v>5385</v>
      </c>
      <c r="C29" s="18">
        <f>(35.0/B29*100)</f>
        <v/>
      </c>
      <c r="D29" s="19" t="n">
        <v>5350</v>
      </c>
      <c r="E29" s="18" t="n">
        <v>514.64538926</v>
      </c>
      <c r="F29" s="20" t="n">
        <v>2.2654888</v>
      </c>
      <c r="G29" s="18" t="n">
        <v>418.401236</v>
      </c>
      <c r="H29" s="20" t="n">
        <v>16.00535552</v>
      </c>
      <c r="I29" s="18" t="n">
        <v>431.88371865</v>
      </c>
      <c r="J29" s="20" t="n">
        <v>34.2371179</v>
      </c>
      <c r="K29" s="18" t="s">
        <v>182</v>
      </c>
      <c r="L29" s="20" t="s">
        <v>182</v>
      </c>
      <c r="M29" s="18" t="s">
        <v>182</v>
      </c>
      <c r="N29" s="20" t="s">
        <v>182</v>
      </c>
      <c r="O29" s="18" t="n">
        <v>358.28551468</v>
      </c>
      <c r="P29" s="20" t="n">
        <v>8.567023300000001</v>
      </c>
      <c r="Q29" s="18" t="s">
        <v>182</v>
      </c>
      <c r="R29" s="20" t="s">
        <v>182</v>
      </c>
      <c r="S29" s="18" t="n">
        <v>467.60448804</v>
      </c>
      <c r="T29" s="20" t="n">
        <v>12.96615448</v>
      </c>
    </row>
    <row r="30" spans="1:20">
      <c r="A30" s="15" t="s">
        <v>205</v>
      </c>
      <c r="B30" s="17" t="n">
        <v>4520</v>
      </c>
      <c r="C30" s="18">
        <f>(497.0/B30*100)</f>
        <v/>
      </c>
      <c r="D30" s="19" t="n">
        <v>4023</v>
      </c>
      <c r="E30" s="18" t="n">
        <v>522.29983656</v>
      </c>
      <c r="F30" s="20" t="n">
        <v>2.69213408</v>
      </c>
      <c r="G30" s="18" t="n">
        <v>443.96764609</v>
      </c>
      <c r="H30" s="20" t="n">
        <v>15.02273868</v>
      </c>
      <c r="I30" s="18" t="n">
        <v>449.14530236</v>
      </c>
      <c r="J30" s="20" t="n">
        <v>10.50876346</v>
      </c>
      <c r="K30" s="18" t="s">
        <v>182</v>
      </c>
      <c r="L30" s="20" t="s">
        <v>182</v>
      </c>
      <c r="M30" s="18" t="s">
        <v>182</v>
      </c>
      <c r="N30" s="20" t="s">
        <v>182</v>
      </c>
      <c r="O30" s="18" t="s">
        <v>182</v>
      </c>
      <c r="P30" s="20" t="s">
        <v>182</v>
      </c>
      <c r="Q30" s="18" t="s">
        <v>182</v>
      </c>
      <c r="R30" s="20" t="s">
        <v>182</v>
      </c>
      <c r="S30" s="18" t="n">
        <v>430.34948831</v>
      </c>
      <c r="T30" s="20" t="n">
        <v>12.71454923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503.73114164</v>
      </c>
      <c r="F32" s="20" t="n">
        <v>2.53323693</v>
      </c>
      <c r="G32" s="18" t="n">
        <v>438.58447964</v>
      </c>
      <c r="H32" s="20" t="n">
        <v>13.84510044</v>
      </c>
      <c r="I32" s="18" t="n">
        <v>457.33421742</v>
      </c>
      <c r="J32" s="20" t="n">
        <v>11.52842301</v>
      </c>
      <c r="K32" s="18" t="s">
        <v>182</v>
      </c>
      <c r="L32" s="20" t="s">
        <v>182</v>
      </c>
      <c r="M32" s="18" t="s">
        <v>182</v>
      </c>
      <c r="N32" s="20" t="s">
        <v>182</v>
      </c>
      <c r="O32" s="18" t="s">
        <v>182</v>
      </c>
      <c r="P32" s="20" t="s">
        <v>182</v>
      </c>
      <c r="Q32" s="18" t="s">
        <v>182</v>
      </c>
      <c r="R32" s="20" t="s">
        <v>182</v>
      </c>
      <c r="S32" s="18" t="n">
        <v>458.08035259</v>
      </c>
      <c r="T32" s="20" t="n">
        <v>13.35036323</v>
      </c>
    </row>
    <row r="33" spans="1:20">
      <c r="A33" s="15" t="s">
        <v>208</v>
      </c>
      <c r="B33" s="17" t="n">
        <v>7325</v>
      </c>
      <c r="C33" s="18">
        <f>(212.0/B33*100)</f>
        <v/>
      </c>
      <c r="D33" s="19" t="n">
        <v>7113</v>
      </c>
      <c r="E33" s="18" t="n">
        <v>505.29841437</v>
      </c>
      <c r="F33" s="20" t="n">
        <v>2.4407746</v>
      </c>
      <c r="G33" s="18" t="n">
        <v>419.78694759</v>
      </c>
      <c r="H33" s="20" t="n">
        <v>14.12409441</v>
      </c>
      <c r="I33" s="18" t="n">
        <v>438.40030812</v>
      </c>
      <c r="J33" s="20" t="n">
        <v>9.53623428</v>
      </c>
      <c r="K33" s="18" t="s">
        <v>182</v>
      </c>
      <c r="L33" s="20" t="s">
        <v>182</v>
      </c>
      <c r="M33" s="18" t="s">
        <v>182</v>
      </c>
      <c r="N33" s="20" t="s">
        <v>182</v>
      </c>
      <c r="O33" s="18" t="s">
        <v>182</v>
      </c>
      <c r="P33" s="20" t="s">
        <v>182</v>
      </c>
      <c r="Q33" s="18" t="s">
        <v>182</v>
      </c>
      <c r="R33" s="20" t="s">
        <v>182</v>
      </c>
      <c r="S33" s="18" t="n">
        <v>453.53207759</v>
      </c>
      <c r="T33" s="20" t="n">
        <v>10.2168773</v>
      </c>
    </row>
    <row r="34" spans="1:20">
      <c r="A34" s="15" t="s">
        <v>209</v>
      </c>
      <c r="B34" s="17" t="n">
        <v>6350</v>
      </c>
      <c r="C34" s="18">
        <f>(76.0/B34*100)</f>
        <v/>
      </c>
      <c r="D34" s="19" t="n">
        <v>6274</v>
      </c>
      <c r="E34" s="18" t="n">
        <v>473.37412402</v>
      </c>
      <c r="F34" s="20" t="n">
        <v>2.35086531</v>
      </c>
      <c r="G34" s="18" t="n">
        <v>387.25758668</v>
      </c>
      <c r="H34" s="20" t="n">
        <v>9.43940738</v>
      </c>
      <c r="I34" s="18" t="n">
        <v>393.5953044</v>
      </c>
      <c r="J34" s="20" t="n">
        <v>9.34182614</v>
      </c>
      <c r="K34" s="18" t="s">
        <v>182</v>
      </c>
      <c r="L34" s="20" t="s">
        <v>182</v>
      </c>
      <c r="M34" s="18" t="s">
        <v>182</v>
      </c>
      <c r="N34" s="20" t="s">
        <v>182</v>
      </c>
      <c r="O34" s="18" t="n">
        <v>306.56969545</v>
      </c>
      <c r="P34" s="20" t="n">
        <v>10.27624616</v>
      </c>
      <c r="Q34" s="18" t="s">
        <v>182</v>
      </c>
      <c r="R34" s="20" t="s">
        <v>182</v>
      </c>
      <c r="S34" s="18" t="n">
        <v>373.19136327</v>
      </c>
      <c r="T34" s="20" t="n">
        <v>9.76389191</v>
      </c>
    </row>
    <row r="35" spans="1:20">
      <c r="A35" s="15" t="s">
        <v>210</v>
      </c>
      <c r="B35" s="17" t="n">
        <v>6406</v>
      </c>
      <c r="C35" s="18">
        <f>(67.0/B35*100)</f>
        <v/>
      </c>
      <c r="D35" s="19" t="n">
        <v>6339</v>
      </c>
      <c r="E35" s="18" t="n">
        <v>519.44550159</v>
      </c>
      <c r="F35" s="20" t="n">
        <v>1.30753082</v>
      </c>
      <c r="G35" s="18" t="n">
        <v>415.20082028</v>
      </c>
      <c r="H35" s="20" t="n">
        <v>12.2213532</v>
      </c>
      <c r="I35" s="18" t="n">
        <v>438.41873374</v>
      </c>
      <c r="J35" s="20" t="n">
        <v>14.27148186</v>
      </c>
      <c r="K35" s="18" t="s">
        <v>182</v>
      </c>
      <c r="L35" s="20" t="s">
        <v>182</v>
      </c>
      <c r="M35" s="18" t="s">
        <v>182</v>
      </c>
      <c r="N35" s="20" t="s">
        <v>182</v>
      </c>
      <c r="O35" s="18" t="n">
        <v>374.85244494</v>
      </c>
      <c r="P35" s="20" t="n">
        <v>5.84040672</v>
      </c>
      <c r="Q35" s="18" t="s">
        <v>182</v>
      </c>
      <c r="R35" s="20" t="s">
        <v>182</v>
      </c>
      <c r="S35" s="18" t="n">
        <v>426.48881182</v>
      </c>
      <c r="T35" s="20" t="n">
        <v>9.857948410000001</v>
      </c>
    </row>
    <row r="36" spans="1:20">
      <c r="A36" s="15" t="s">
        <v>211</v>
      </c>
      <c r="B36" s="17" t="n">
        <v>6736</v>
      </c>
      <c r="C36" s="18">
        <f>(41.0/B36*100)</f>
        <v/>
      </c>
      <c r="D36" s="19" t="n">
        <v>6695</v>
      </c>
      <c r="E36" s="18" t="n">
        <v>497.13172076</v>
      </c>
      <c r="F36" s="20" t="n">
        <v>2.05498605</v>
      </c>
      <c r="G36" s="18" t="n">
        <v>424.75308559</v>
      </c>
      <c r="H36" s="20" t="n">
        <v>11.66360154</v>
      </c>
      <c r="I36" s="18" t="n">
        <v>440.46548539</v>
      </c>
      <c r="J36" s="20" t="n">
        <v>6.3469389</v>
      </c>
      <c r="K36" s="18" t="s">
        <v>182</v>
      </c>
      <c r="L36" s="20" t="s">
        <v>182</v>
      </c>
      <c r="M36" s="18" t="s">
        <v>182</v>
      </c>
      <c r="N36" s="20" t="s">
        <v>182</v>
      </c>
      <c r="O36" s="18" t="s">
        <v>182</v>
      </c>
      <c r="P36" s="20" t="s">
        <v>182</v>
      </c>
      <c r="Q36" s="18" t="s">
        <v>182</v>
      </c>
      <c r="R36" s="20" t="s">
        <v>182</v>
      </c>
      <c r="S36" s="18" t="n">
        <v>439.08475822</v>
      </c>
      <c r="T36" s="20" t="n">
        <v>10.90972001</v>
      </c>
    </row>
    <row r="37" spans="1:20">
      <c r="A37" s="15" t="s">
        <v>212</v>
      </c>
      <c r="B37" s="17" t="n">
        <v>5458</v>
      </c>
      <c r="C37" s="18">
        <f>(223.0/B37*100)</f>
        <v/>
      </c>
      <c r="D37" s="19" t="n">
        <v>5235</v>
      </c>
      <c r="E37" s="18" t="n">
        <v>499.77866086</v>
      </c>
      <c r="F37" s="20" t="n">
        <v>3.41224461</v>
      </c>
      <c r="G37" s="18" t="n">
        <v>424.65822366</v>
      </c>
      <c r="H37" s="20" t="n">
        <v>12.63838314</v>
      </c>
      <c r="I37" s="18" t="n">
        <v>418.99258411</v>
      </c>
      <c r="J37" s="20" t="n">
        <v>13.54812187</v>
      </c>
      <c r="K37" s="18" t="s">
        <v>182</v>
      </c>
      <c r="L37" s="20" t="s">
        <v>182</v>
      </c>
      <c r="M37" s="18" t="s">
        <v>182</v>
      </c>
      <c r="N37" s="20" t="s">
        <v>182</v>
      </c>
      <c r="O37" s="18" t="s">
        <v>182</v>
      </c>
      <c r="P37" s="20" t="s">
        <v>182</v>
      </c>
      <c r="Q37" s="18" t="s">
        <v>182</v>
      </c>
      <c r="R37" s="20" t="s">
        <v>182</v>
      </c>
      <c r="S37" s="18" t="n">
        <v>404.12079387</v>
      </c>
      <c r="T37" s="20" t="n">
        <v>7.87448421</v>
      </c>
    </row>
    <row r="38" spans="1:20">
      <c r="A38" s="15" t="s">
        <v>213</v>
      </c>
      <c r="B38" s="17" t="n">
        <v>5860</v>
      </c>
      <c r="C38" s="18">
        <f>(60.0/B38*100)</f>
        <v/>
      </c>
      <c r="D38" s="19" t="n">
        <v>5800</v>
      </c>
      <c r="E38" s="18" t="n">
        <v>509.53544464</v>
      </c>
      <c r="F38" s="20" t="n">
        <v>2.82903014</v>
      </c>
      <c r="G38" s="18" t="n">
        <v>374.9483699</v>
      </c>
      <c r="H38" s="20" t="n">
        <v>15.8572202</v>
      </c>
      <c r="I38" s="18" t="n">
        <v>419.61290537</v>
      </c>
      <c r="J38" s="20" t="n">
        <v>13.89288641</v>
      </c>
      <c r="K38" s="18" t="s">
        <v>182</v>
      </c>
      <c r="L38" s="20" t="s">
        <v>182</v>
      </c>
      <c r="M38" s="18" t="s">
        <v>182</v>
      </c>
      <c r="N38" s="20" t="s">
        <v>182</v>
      </c>
      <c r="O38" s="18" t="s">
        <v>182</v>
      </c>
      <c r="P38" s="20" t="s">
        <v>182</v>
      </c>
      <c r="Q38" s="18" t="s">
        <v>182</v>
      </c>
      <c r="R38" s="20" t="s">
        <v>182</v>
      </c>
      <c r="S38" s="18" t="n">
        <v>439.43508207</v>
      </c>
      <c r="T38" s="20" t="n">
        <v>8.695645839999999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515.64818687</v>
      </c>
      <c r="F40" s="20" t="n">
        <v>2.9342773</v>
      </c>
      <c r="G40" s="18" t="n">
        <v>427.791711</v>
      </c>
      <c r="H40" s="20" t="n">
        <v>19.54670314</v>
      </c>
      <c r="I40" s="18" t="n">
        <v>458.62903713</v>
      </c>
      <c r="J40" s="20" t="n">
        <v>18.68969199</v>
      </c>
      <c r="K40" s="18" t="s">
        <v>182</v>
      </c>
      <c r="L40" s="20" t="s">
        <v>182</v>
      </c>
      <c r="M40" s="18" t="s">
        <v>182</v>
      </c>
      <c r="N40" s="20" t="s">
        <v>182</v>
      </c>
      <c r="O40" s="18" t="n">
        <v>496.75531263</v>
      </c>
      <c r="P40" s="20" t="n">
        <v>2.35939816</v>
      </c>
      <c r="Q40" s="18" t="s">
        <v>182</v>
      </c>
      <c r="R40" s="20" t="s">
        <v>182</v>
      </c>
      <c r="S40" s="18" t="n">
        <v>429.99692964</v>
      </c>
      <c r="T40" s="20" t="n">
        <v>10.06552453</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419.17885676</v>
      </c>
      <c r="F46" s="20" t="n">
        <v>2.95301154</v>
      </c>
      <c r="G46" s="18" t="n">
        <v>352.57627485</v>
      </c>
      <c r="H46" s="20" t="n">
        <v>6.34325456</v>
      </c>
      <c r="I46" s="18" t="n">
        <v>370.14860924</v>
      </c>
      <c r="J46" s="20" t="n">
        <v>3.663091</v>
      </c>
      <c r="K46" s="18" t="s">
        <v>182</v>
      </c>
      <c r="L46" s="20" t="s">
        <v>182</v>
      </c>
      <c r="M46" s="18" t="s">
        <v>182</v>
      </c>
      <c r="N46" s="20" t="s">
        <v>182</v>
      </c>
      <c r="O46" s="18" t="s">
        <v>182</v>
      </c>
      <c r="P46" s="20" t="s">
        <v>182</v>
      </c>
      <c r="Q46" s="18" t="s">
        <v>182</v>
      </c>
      <c r="R46" s="20" t="s">
        <v>182</v>
      </c>
      <c r="S46" s="18" t="n">
        <v>377.48204881</v>
      </c>
      <c r="T46" s="20" t="n">
        <v>3.4798702</v>
      </c>
    </row>
    <row r="47" spans="1:20">
      <c r="A47" s="15" t="s">
        <v>222</v>
      </c>
      <c r="B47" s="17" t="n">
        <v>5928</v>
      </c>
      <c r="C47" s="18">
        <f>(101.0/B47*100)</f>
        <v/>
      </c>
      <c r="D47" s="19" t="n">
        <v>5827</v>
      </c>
      <c r="E47" s="18" t="n">
        <v>459.31645606</v>
      </c>
      <c r="F47" s="20" t="n">
        <v>3.91357984</v>
      </c>
      <c r="G47" s="18" t="n">
        <v>372.65602222</v>
      </c>
      <c r="H47" s="20" t="n">
        <v>7.43291816</v>
      </c>
      <c r="I47" s="18" t="n">
        <v>371.40691445</v>
      </c>
      <c r="J47" s="20" t="n">
        <v>11.70286289</v>
      </c>
      <c r="K47" s="18" t="s">
        <v>182</v>
      </c>
      <c r="L47" s="20" t="s">
        <v>182</v>
      </c>
      <c r="M47" s="18" t="s">
        <v>182</v>
      </c>
      <c r="N47" s="20" t="s">
        <v>182</v>
      </c>
      <c r="O47" s="18" t="s">
        <v>182</v>
      </c>
      <c r="P47" s="20" t="s">
        <v>182</v>
      </c>
      <c r="Q47" s="18" t="s">
        <v>182</v>
      </c>
      <c r="R47" s="20" t="s">
        <v>182</v>
      </c>
      <c r="S47" s="18" t="n">
        <v>360.55314431</v>
      </c>
      <c r="T47" s="20" t="n">
        <v>7.35911578</v>
      </c>
    </row>
    <row r="48" spans="1:20">
      <c r="A48" s="15" t="s">
        <v>223</v>
      </c>
      <c r="B48" s="17" t="n">
        <v>9841</v>
      </c>
      <c r="C48" s="18">
        <f>(19.0/B48*100)</f>
        <v/>
      </c>
      <c r="D48" s="19" t="n">
        <v>9822</v>
      </c>
      <c r="E48" s="18" t="n">
        <v>548.18429137</v>
      </c>
      <c r="F48" s="20" t="n">
        <v>4.41813293</v>
      </c>
      <c r="G48" s="18" t="n">
        <v>493.16617107</v>
      </c>
      <c r="H48" s="20" t="n">
        <v>7.43786591</v>
      </c>
      <c r="I48" s="18" t="n">
        <v>457.7915194</v>
      </c>
      <c r="J48" s="20" t="n">
        <v>5.17673369</v>
      </c>
      <c r="K48" s="18" t="s">
        <v>182</v>
      </c>
      <c r="L48" s="20" t="s">
        <v>182</v>
      </c>
      <c r="M48" s="18" t="s">
        <v>182</v>
      </c>
      <c r="N48" s="20" t="s">
        <v>182</v>
      </c>
      <c r="O48" s="18" t="s">
        <v>182</v>
      </c>
      <c r="P48" s="20" t="s">
        <v>182</v>
      </c>
      <c r="Q48" s="18" t="s">
        <v>182</v>
      </c>
      <c r="R48" s="20" t="s">
        <v>182</v>
      </c>
      <c r="S48" s="18" t="n">
        <v>459.85059831</v>
      </c>
      <c r="T48" s="20" t="n">
        <v>18.47371812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436.63620746</v>
      </c>
      <c r="F50" s="20" t="n">
        <v>2.27317227</v>
      </c>
      <c r="G50" s="18" t="n">
        <v>377.16552906</v>
      </c>
      <c r="H50" s="20" t="n">
        <v>7.42454</v>
      </c>
      <c r="I50" s="18" t="n">
        <v>394.27629189</v>
      </c>
      <c r="J50" s="20" t="n">
        <v>3.25924011</v>
      </c>
      <c r="K50" s="18" t="s">
        <v>182</v>
      </c>
      <c r="L50" s="20" t="s">
        <v>182</v>
      </c>
      <c r="M50" s="18" t="s">
        <v>182</v>
      </c>
      <c r="N50" s="20" t="s">
        <v>182</v>
      </c>
      <c r="O50" s="18" t="s">
        <v>182</v>
      </c>
      <c r="P50" s="20" t="s">
        <v>182</v>
      </c>
      <c r="Q50" s="18" t="s">
        <v>182</v>
      </c>
      <c r="R50" s="20" t="s">
        <v>182</v>
      </c>
      <c r="S50" s="18" t="n">
        <v>381.8681886</v>
      </c>
      <c r="T50" s="20" t="n">
        <v>10.35071484</v>
      </c>
    </row>
    <row r="51" spans="1:20">
      <c r="A51" s="15" t="s">
        <v>226</v>
      </c>
      <c r="B51" s="17" t="n">
        <v>6866</v>
      </c>
      <c r="C51" s="18">
        <f>(115.0/B51*100)</f>
        <v/>
      </c>
      <c r="D51" s="19" t="n">
        <v>6751</v>
      </c>
      <c r="E51" s="18" t="n">
        <v>432.30583054</v>
      </c>
      <c r="F51" s="20" t="n">
        <v>2.33304682</v>
      </c>
      <c r="G51" s="18" t="n">
        <v>383.58421364</v>
      </c>
      <c r="H51" s="20" t="n">
        <v>6.8469874</v>
      </c>
      <c r="I51" s="18" t="n">
        <v>394.08147606</v>
      </c>
      <c r="J51" s="20" t="n">
        <v>3.15003135</v>
      </c>
      <c r="K51" s="18" t="s">
        <v>182</v>
      </c>
      <c r="L51" s="20" t="s">
        <v>182</v>
      </c>
      <c r="M51" s="18" t="s">
        <v>182</v>
      </c>
      <c r="N51" s="20" t="s">
        <v>182</v>
      </c>
      <c r="O51" s="18" t="n">
        <v>410.85572185</v>
      </c>
      <c r="P51" s="20" t="n">
        <v>3.7997542</v>
      </c>
      <c r="Q51" s="18" t="s">
        <v>182</v>
      </c>
      <c r="R51" s="20" t="s">
        <v>182</v>
      </c>
      <c r="S51" s="18" t="n">
        <v>396.45442007</v>
      </c>
      <c r="T51" s="20" t="n">
        <v>5.46303295</v>
      </c>
    </row>
    <row r="52" spans="1:20">
      <c r="A52" s="15" t="s">
        <v>227</v>
      </c>
      <c r="B52" s="17" t="n">
        <v>5809</v>
      </c>
      <c r="C52" s="18">
        <f>(115.0/B52*100)</f>
        <v/>
      </c>
      <c r="D52" s="19" t="n">
        <v>5694</v>
      </c>
      <c r="E52" s="18" t="n">
        <v>479.69992927</v>
      </c>
      <c r="F52" s="20" t="n">
        <v>2.53634981</v>
      </c>
      <c r="G52" s="18" t="n">
        <v>414.70638543</v>
      </c>
      <c r="H52" s="20" t="n">
        <v>9.837336779999999</v>
      </c>
      <c r="I52" s="18" t="n">
        <v>433.96211614</v>
      </c>
      <c r="J52" s="20" t="n">
        <v>9.496895029999999</v>
      </c>
      <c r="K52" s="18" t="s">
        <v>182</v>
      </c>
      <c r="L52" s="20" t="s">
        <v>182</v>
      </c>
      <c r="M52" s="18" t="s">
        <v>182</v>
      </c>
      <c r="N52" s="20" t="s">
        <v>182</v>
      </c>
      <c r="O52" s="18" t="s">
        <v>182</v>
      </c>
      <c r="P52" s="20" t="s">
        <v>182</v>
      </c>
      <c r="Q52" s="18" t="s">
        <v>182</v>
      </c>
      <c r="R52" s="20" t="s">
        <v>182</v>
      </c>
      <c r="S52" s="18" t="n">
        <v>404.63172069</v>
      </c>
      <c r="T52" s="20" t="n">
        <v>7.70326364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351.48864849</v>
      </c>
      <c r="F54" s="20" t="n">
        <v>3.31579821</v>
      </c>
      <c r="G54" s="18" t="n">
        <v>305.92271302</v>
      </c>
      <c r="H54" s="20" t="n">
        <v>5.96422329</v>
      </c>
      <c r="I54" s="18" t="n">
        <v>313.13986913</v>
      </c>
      <c r="J54" s="20" t="n">
        <v>3.03368411</v>
      </c>
      <c r="K54" s="18" t="s">
        <v>182</v>
      </c>
      <c r="L54" s="20" t="s">
        <v>182</v>
      </c>
      <c r="M54" s="18" t="s">
        <v>182</v>
      </c>
      <c r="N54" s="20" t="s">
        <v>182</v>
      </c>
      <c r="O54" s="18" t="s">
        <v>182</v>
      </c>
      <c r="P54" s="20" t="s">
        <v>182</v>
      </c>
      <c r="Q54" s="18" t="s">
        <v>182</v>
      </c>
      <c r="R54" s="20" t="s">
        <v>182</v>
      </c>
      <c r="S54" s="18" t="n">
        <v>282.77939812</v>
      </c>
      <c r="T54" s="20" t="n">
        <v>4.67895983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526.73746901</v>
      </c>
      <c r="F56" s="20" t="n">
        <v>2.46071763</v>
      </c>
      <c r="G56" s="18" t="n">
        <v>458.25322401</v>
      </c>
      <c r="H56" s="20" t="n">
        <v>7.38926716</v>
      </c>
      <c r="I56" s="18" t="n">
        <v>462.13624461</v>
      </c>
      <c r="J56" s="20" t="n">
        <v>11.29082107</v>
      </c>
      <c r="K56" s="18" t="s">
        <v>182</v>
      </c>
      <c r="L56" s="20" t="s">
        <v>182</v>
      </c>
      <c r="M56" s="18" t="s">
        <v>182</v>
      </c>
      <c r="N56" s="20" t="s">
        <v>182</v>
      </c>
      <c r="O56" s="18" t="s">
        <v>182</v>
      </c>
      <c r="P56" s="20" t="s">
        <v>182</v>
      </c>
      <c r="Q56" s="18" t="s">
        <v>182</v>
      </c>
      <c r="R56" s="20" t="s">
        <v>182</v>
      </c>
      <c r="S56" s="18" t="n">
        <v>489.40282214</v>
      </c>
      <c r="T56" s="20" t="n">
        <v>19.38376461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482.82323563</v>
      </c>
      <c r="F61" s="20" t="n">
        <v>2.50342236</v>
      </c>
      <c r="G61" s="18" t="n">
        <v>393.36295936</v>
      </c>
      <c r="H61" s="20" t="n">
        <v>10.08738081</v>
      </c>
      <c r="I61" s="18" t="n">
        <v>419.93448376</v>
      </c>
      <c r="J61" s="20" t="n">
        <v>7.11147668</v>
      </c>
      <c r="K61" s="18" t="s">
        <v>182</v>
      </c>
      <c r="L61" s="20" t="s">
        <v>182</v>
      </c>
      <c r="M61" s="18" t="s">
        <v>182</v>
      </c>
      <c r="N61" s="20" t="s">
        <v>182</v>
      </c>
      <c r="O61" s="18" t="s">
        <v>182</v>
      </c>
      <c r="P61" s="20" t="s">
        <v>182</v>
      </c>
      <c r="Q61" s="18" t="s">
        <v>182</v>
      </c>
      <c r="R61" s="20" t="s">
        <v>182</v>
      </c>
      <c r="S61" s="18" t="n">
        <v>397.90837959</v>
      </c>
      <c r="T61" s="20" t="n">
        <v>10.51967859</v>
      </c>
    </row>
    <row r="62" spans="1:20">
      <c r="A62" s="15" t="s">
        <v>237</v>
      </c>
      <c r="B62" s="17" t="n">
        <v>4476</v>
      </c>
      <c r="C62" s="18">
        <f>(5.0/B62*100)</f>
        <v/>
      </c>
      <c r="D62" s="19" t="n">
        <v>4471</v>
      </c>
      <c r="E62" s="18" t="n">
        <v>530.39358261</v>
      </c>
      <c r="F62" s="20" t="n">
        <v>1.08518308</v>
      </c>
      <c r="G62" s="18" t="n">
        <v>457.56640801</v>
      </c>
      <c r="H62" s="20" t="n">
        <v>9.03753538</v>
      </c>
      <c r="I62" s="18" t="n">
        <v>471.95448222</v>
      </c>
      <c r="J62" s="20" t="n">
        <v>12.09082509</v>
      </c>
      <c r="K62" s="18" t="s">
        <v>182</v>
      </c>
      <c r="L62" s="20" t="s">
        <v>182</v>
      </c>
      <c r="M62" s="18" t="s">
        <v>182</v>
      </c>
      <c r="N62" s="20" t="s">
        <v>182</v>
      </c>
      <c r="O62" s="18" t="s">
        <v>182</v>
      </c>
      <c r="P62" s="20" t="s">
        <v>182</v>
      </c>
      <c r="Q62" s="18" t="s">
        <v>182</v>
      </c>
      <c r="R62" s="20" t="s">
        <v>182</v>
      </c>
      <c r="S62" s="18" t="n">
        <v>522.8400625</v>
      </c>
      <c r="T62" s="20" t="n">
        <v>14.56206765</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427.12726902</v>
      </c>
      <c r="F67" s="20" t="n">
        <v>3.10255935</v>
      </c>
      <c r="G67" s="18" t="n">
        <v>369.88775543</v>
      </c>
      <c r="H67" s="20" t="n">
        <v>5.80639936</v>
      </c>
      <c r="I67" s="18" t="n">
        <v>372.90337285</v>
      </c>
      <c r="J67" s="20" t="n">
        <v>2.38279027</v>
      </c>
      <c r="K67" s="18" t="s">
        <v>182</v>
      </c>
      <c r="L67" s="20" t="s">
        <v>182</v>
      </c>
      <c r="M67" s="18" t="s">
        <v>182</v>
      </c>
      <c r="N67" s="20" t="s">
        <v>182</v>
      </c>
      <c r="O67" s="18" t="s">
        <v>182</v>
      </c>
      <c r="P67" s="20" t="s">
        <v>182</v>
      </c>
      <c r="Q67" s="18" t="s">
        <v>182</v>
      </c>
      <c r="R67" s="20" t="s">
        <v>182</v>
      </c>
      <c r="S67" s="18" t="n">
        <v>312.73676395</v>
      </c>
      <c r="T67" s="20" t="n">
        <v>9.1034557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491.08878417</v>
      </c>
      <c r="F70" s="20" t="n">
        <v>2.84784827</v>
      </c>
      <c r="G70" s="18" t="n">
        <v>436.98719034</v>
      </c>
      <c r="H70" s="20" t="n">
        <v>8.485874669999999</v>
      </c>
      <c r="I70" s="18" t="n">
        <v>463.65796477</v>
      </c>
      <c r="J70" s="20" t="n">
        <v>8.880193459999999</v>
      </c>
      <c r="K70" s="18" t="s">
        <v>182</v>
      </c>
      <c r="L70" s="20" t="s">
        <v>182</v>
      </c>
      <c r="M70" s="18" t="s">
        <v>182</v>
      </c>
      <c r="N70" s="20" t="s">
        <v>182</v>
      </c>
      <c r="O70" s="18" t="s">
        <v>182</v>
      </c>
      <c r="P70" s="20" t="s">
        <v>182</v>
      </c>
      <c r="Q70" s="18" t="s">
        <v>182</v>
      </c>
      <c r="R70" s="20" t="s">
        <v>182</v>
      </c>
      <c r="S70" s="18" t="n">
        <v>439.37498902</v>
      </c>
      <c r="T70" s="20" t="n">
        <v>7.1822395</v>
      </c>
    </row>
    <row r="71" spans="1:20">
      <c r="A71" s="15" t="s">
        <v>246</v>
      </c>
      <c r="B71" s="17" t="n">
        <v>6115</v>
      </c>
      <c r="C71" s="18">
        <f>(105.0/B71*100)</f>
        <v/>
      </c>
      <c r="D71" s="19" t="n">
        <v>6010</v>
      </c>
      <c r="E71" s="18" t="n">
        <v>559.30623388</v>
      </c>
      <c r="F71" s="20" t="n">
        <v>1.20876001</v>
      </c>
      <c r="G71" s="18" t="n">
        <v>506.25106514</v>
      </c>
      <c r="H71" s="20" t="n">
        <v>12.1242465</v>
      </c>
      <c r="I71" s="18" t="n">
        <v>463.94415849</v>
      </c>
      <c r="J71" s="20" t="n">
        <v>9.57265003</v>
      </c>
      <c r="K71" s="18" t="s">
        <v>182</v>
      </c>
      <c r="L71" s="20" t="s">
        <v>182</v>
      </c>
      <c r="M71" s="18" t="s">
        <v>182</v>
      </c>
      <c r="N71" s="20" t="s">
        <v>182</v>
      </c>
      <c r="O71" s="18" t="s">
        <v>182</v>
      </c>
      <c r="P71" s="20" t="s">
        <v>182</v>
      </c>
      <c r="Q71" s="18" t="s">
        <v>182</v>
      </c>
      <c r="R71" s="20" t="s">
        <v>182</v>
      </c>
      <c r="S71" s="18" t="n">
        <v>474.07806627</v>
      </c>
      <c r="T71" s="20" t="n">
        <v>21.99403127</v>
      </c>
    </row>
    <row r="72" spans="1:20">
      <c r="A72" s="15" t="s">
        <v>247</v>
      </c>
      <c r="B72" s="17" t="n">
        <v>7708</v>
      </c>
      <c r="C72" s="18">
        <f>(8.0/B72*100)</f>
        <v/>
      </c>
      <c r="D72" s="19" t="n">
        <v>7700</v>
      </c>
      <c r="E72" s="18" t="n">
        <v>535.0126347200001</v>
      </c>
      <c r="F72" s="20" t="n">
        <v>2.68054289</v>
      </c>
      <c r="G72" s="18" t="n">
        <v>505.92096816</v>
      </c>
      <c r="H72" s="20" t="n">
        <v>9.34117784</v>
      </c>
      <c r="I72" s="18" t="n">
        <v>478.07544186</v>
      </c>
      <c r="J72" s="20" t="n">
        <v>8.60116071</v>
      </c>
      <c r="K72" s="18" t="s">
        <v>182</v>
      </c>
      <c r="L72" s="20" t="s">
        <v>182</v>
      </c>
      <c r="M72" s="18" t="s">
        <v>182</v>
      </c>
      <c r="N72" s="20" t="s">
        <v>182</v>
      </c>
      <c r="O72" s="18" t="s">
        <v>182</v>
      </c>
      <c r="P72" s="20" t="s">
        <v>182</v>
      </c>
      <c r="Q72" s="18" t="s">
        <v>182</v>
      </c>
      <c r="R72" s="20" t="s">
        <v>182</v>
      </c>
      <c r="S72" s="18" t="n">
        <v>507.52984763</v>
      </c>
      <c r="T72" s="20" t="n">
        <v>15.43281857</v>
      </c>
    </row>
    <row r="73" spans="1:20">
      <c r="A73" s="15" t="s">
        <v>248</v>
      </c>
      <c r="B73" s="17" t="n">
        <v>8249</v>
      </c>
      <c r="C73" s="18">
        <f>(222.0/B73*100)</f>
        <v/>
      </c>
      <c r="D73" s="19" t="n">
        <v>8027</v>
      </c>
      <c r="E73" s="18" t="n">
        <v>434.34872105</v>
      </c>
      <c r="F73" s="20" t="n">
        <v>3.26318178</v>
      </c>
      <c r="G73" s="18" t="n">
        <v>373.44098805</v>
      </c>
      <c r="H73" s="20" t="n">
        <v>4.91228799</v>
      </c>
      <c r="I73" s="18" t="n">
        <v>399.43946426</v>
      </c>
      <c r="J73" s="20" t="n">
        <v>3.30943433</v>
      </c>
      <c r="K73" s="18" t="s">
        <v>182</v>
      </c>
      <c r="L73" s="20" t="s">
        <v>182</v>
      </c>
      <c r="M73" s="18" t="s">
        <v>182</v>
      </c>
      <c r="N73" s="20" t="s">
        <v>182</v>
      </c>
      <c r="O73" s="18" t="s">
        <v>182</v>
      </c>
      <c r="P73" s="20" t="s">
        <v>182</v>
      </c>
      <c r="Q73" s="18" t="s">
        <v>182</v>
      </c>
      <c r="R73" s="20" t="s">
        <v>182</v>
      </c>
      <c r="S73" s="18" t="n">
        <v>378.42800015</v>
      </c>
      <c r="T73" s="20" t="n">
        <v>9.849734700000001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448.17816195</v>
      </c>
      <c r="F77" s="20" t="n">
        <v>2.24124755</v>
      </c>
      <c r="G77" s="18" t="n">
        <v>384.12218406</v>
      </c>
      <c r="H77" s="20" t="n">
        <v>8.5648424</v>
      </c>
      <c r="I77" s="18" t="n">
        <v>398.21609608</v>
      </c>
      <c r="J77" s="20" t="n">
        <v>3.98425114</v>
      </c>
      <c r="K77" s="18" t="s">
        <v>182</v>
      </c>
      <c r="L77" s="20" t="s">
        <v>182</v>
      </c>
      <c r="M77" s="18" t="s">
        <v>182</v>
      </c>
      <c r="N77" s="20" t="s">
        <v>182</v>
      </c>
      <c r="O77" s="18" t="s">
        <v>182</v>
      </c>
      <c r="P77" s="20" t="s">
        <v>182</v>
      </c>
      <c r="Q77" s="18" t="s">
        <v>182</v>
      </c>
      <c r="R77" s="20" t="s">
        <v>182</v>
      </c>
      <c r="S77" s="18" t="n">
        <v>362.99118476</v>
      </c>
      <c r="T77" s="20" t="n">
        <v>4.5081896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505.6099574</v>
      </c>
      <c r="F7" s="20" t="n">
        <v>1.77956235</v>
      </c>
      <c r="G7" s="18" t="n">
        <v>527.48749223</v>
      </c>
      <c r="H7" s="20" t="n">
        <v>2.25771488</v>
      </c>
      <c r="I7" s="18" t="n">
        <v>518.73494314</v>
      </c>
      <c r="J7" s="20" t="n">
        <v>3.00342777</v>
      </c>
      <c r="K7" s="18" t="s">
        <v>182</v>
      </c>
      <c r="L7" s="20" t="s">
        <v>182</v>
      </c>
      <c r="M7" s="18" t="s">
        <v>182</v>
      </c>
      <c r="N7" s="20" t="s">
        <v>182</v>
      </c>
      <c r="O7" s="18" t="s">
        <v>182</v>
      </c>
      <c r="P7" s="20" t="s">
        <v>182</v>
      </c>
      <c r="Q7" s="18" t="s">
        <v>182</v>
      </c>
      <c r="R7" s="20" t="s">
        <v>182</v>
      </c>
      <c r="S7" s="18" t="n">
        <v>447.86709429</v>
      </c>
      <c r="T7" s="20" t="n">
        <v>7.88679731</v>
      </c>
    </row>
    <row r="8" spans="1:20">
      <c r="A8" s="15" t="s">
        <v>183</v>
      </c>
      <c r="B8" s="17" t="n">
        <v>7007</v>
      </c>
      <c r="C8" s="18">
        <f>(121.0/B8*100)</f>
        <v/>
      </c>
      <c r="D8" s="19" t="n">
        <v>6886</v>
      </c>
      <c r="E8" s="18" t="n">
        <v>492.33065169</v>
      </c>
      <c r="F8" s="20" t="n">
        <v>2.95559801</v>
      </c>
      <c r="G8" s="18" t="n">
        <v>508.79283597</v>
      </c>
      <c r="H8" s="20" t="n">
        <v>3.06483487</v>
      </c>
      <c r="I8" s="18" t="n">
        <v>499.66364517</v>
      </c>
      <c r="J8" s="20" t="n">
        <v>4.17750002</v>
      </c>
      <c r="K8" s="18" t="s">
        <v>182</v>
      </c>
      <c r="L8" s="20" t="s">
        <v>182</v>
      </c>
      <c r="M8" s="18" t="s">
        <v>182</v>
      </c>
      <c r="N8" s="20" t="s">
        <v>182</v>
      </c>
      <c r="O8" s="18" t="n">
        <v>368.48347797</v>
      </c>
      <c r="P8" s="20" t="n">
        <v>14.99112476</v>
      </c>
      <c r="Q8" s="18" t="s">
        <v>182</v>
      </c>
      <c r="R8" s="20" t="s">
        <v>182</v>
      </c>
      <c r="S8" s="18" t="n">
        <v>425.16166207</v>
      </c>
      <c r="T8" s="20" t="n">
        <v>8.33686587</v>
      </c>
    </row>
    <row r="9" spans="1:20">
      <c r="A9" s="15" t="s">
        <v>184</v>
      </c>
      <c r="B9" s="17" t="n">
        <v>9651</v>
      </c>
      <c r="C9" s="18">
        <f>(461.0/B9*100)</f>
        <v/>
      </c>
      <c r="D9" s="19" t="n">
        <v>9190</v>
      </c>
      <c r="E9" s="18" t="n">
        <v>506.39162432</v>
      </c>
      <c r="F9" s="20" t="n">
        <v>2.44166205</v>
      </c>
      <c r="G9" s="18" t="n">
        <v>517.78267992</v>
      </c>
      <c r="H9" s="20" t="n">
        <v>2.9299559</v>
      </c>
      <c r="I9" s="18" t="n">
        <v>511.6200356</v>
      </c>
      <c r="J9" s="20" t="n">
        <v>3.72870009</v>
      </c>
      <c r="K9" s="18" t="s">
        <v>182</v>
      </c>
      <c r="L9" s="20" t="s">
        <v>182</v>
      </c>
      <c r="M9" s="18" t="s">
        <v>182</v>
      </c>
      <c r="N9" s="20" t="s">
        <v>182</v>
      </c>
      <c r="O9" s="18" t="n">
        <v>374.78530698</v>
      </c>
      <c r="P9" s="20" t="n">
        <v>11.62763904</v>
      </c>
      <c r="Q9" s="18" t="s">
        <v>182</v>
      </c>
      <c r="R9" s="20" t="s">
        <v>182</v>
      </c>
      <c r="S9" s="18" t="n">
        <v>417.91687919</v>
      </c>
      <c r="T9" s="20" t="n">
        <v>8.894206499999999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457.06980047</v>
      </c>
      <c r="F11" s="20" t="n">
        <v>3.15022865</v>
      </c>
      <c r="G11" s="18" t="n">
        <v>455.24287468</v>
      </c>
      <c r="H11" s="20" t="n">
        <v>3.18088956</v>
      </c>
      <c r="I11" s="18" t="n">
        <v>435.00857351</v>
      </c>
      <c r="J11" s="20" t="n">
        <v>3.23973708</v>
      </c>
      <c r="K11" s="18" t="s">
        <v>182</v>
      </c>
      <c r="L11" s="20" t="s">
        <v>182</v>
      </c>
      <c r="M11" s="18" t="s">
        <v>182</v>
      </c>
      <c r="N11" s="20" t="s">
        <v>182</v>
      </c>
      <c r="O11" s="18" t="s">
        <v>182</v>
      </c>
      <c r="P11" s="20" t="s">
        <v>182</v>
      </c>
      <c r="Q11" s="18" t="s">
        <v>182</v>
      </c>
      <c r="R11" s="20" t="s">
        <v>182</v>
      </c>
      <c r="S11" s="18" t="n">
        <v>410.33783078</v>
      </c>
      <c r="T11" s="20" t="n">
        <v>9.016840439999999</v>
      </c>
    </row>
    <row r="12" spans="1:20">
      <c r="A12" s="15" t="s">
        <v>187</v>
      </c>
      <c r="B12" s="17" t="n">
        <v>6894</v>
      </c>
      <c r="C12" s="18">
        <f>(124.0/B12*100)</f>
        <v/>
      </c>
      <c r="D12" s="19" t="n">
        <v>6770</v>
      </c>
      <c r="E12" s="18" t="n">
        <v>478.48249134</v>
      </c>
      <c r="F12" s="20" t="n">
        <v>2.83400118</v>
      </c>
      <c r="G12" s="18" t="n">
        <v>505.0657459</v>
      </c>
      <c r="H12" s="20" t="n">
        <v>3.28606907</v>
      </c>
      <c r="I12" s="18" t="n">
        <v>512.82548794</v>
      </c>
      <c r="J12" s="20" t="n">
        <v>2.46949103</v>
      </c>
      <c r="K12" s="18" t="s">
        <v>182</v>
      </c>
      <c r="L12" s="20" t="s">
        <v>182</v>
      </c>
      <c r="M12" s="18" t="s">
        <v>182</v>
      </c>
      <c r="N12" s="20" t="s">
        <v>182</v>
      </c>
      <c r="O12" s="18" t="n">
        <v>366.6777112</v>
      </c>
      <c r="P12" s="20" t="n">
        <v>14.39052153</v>
      </c>
      <c r="Q12" s="18" t="s">
        <v>182</v>
      </c>
      <c r="R12" s="20" t="s">
        <v>182</v>
      </c>
      <c r="S12" s="18" t="n">
        <v>414.60943651</v>
      </c>
      <c r="T12" s="20" t="n">
        <v>8.06491686</v>
      </c>
    </row>
    <row r="13" spans="1:20">
      <c r="A13" s="15" t="s">
        <v>188</v>
      </c>
      <c r="B13" s="17" t="n">
        <v>7161</v>
      </c>
      <c r="C13" s="18">
        <f>(300.0/B13*100)</f>
        <v/>
      </c>
      <c r="D13" s="19" t="n">
        <v>6861</v>
      </c>
      <c r="E13" s="18" t="n">
        <v>501.87456968</v>
      </c>
      <c r="F13" s="20" t="n">
        <v>2.5952227</v>
      </c>
      <c r="G13" s="18" t="n">
        <v>521.38747554</v>
      </c>
      <c r="H13" s="20" t="n">
        <v>3.07048257</v>
      </c>
      <c r="I13" s="18" t="n">
        <v>504.78350859</v>
      </c>
      <c r="J13" s="20" t="n">
        <v>4.24814176</v>
      </c>
      <c r="K13" s="18" t="s">
        <v>182</v>
      </c>
      <c r="L13" s="20" t="s">
        <v>182</v>
      </c>
      <c r="M13" s="18" t="s">
        <v>182</v>
      </c>
      <c r="N13" s="20" t="s">
        <v>182</v>
      </c>
      <c r="O13" s="18" t="n">
        <v>436.36003517</v>
      </c>
      <c r="P13" s="20" t="n">
        <v>6.43426798</v>
      </c>
      <c r="Q13" s="18" t="s">
        <v>182</v>
      </c>
      <c r="R13" s="20" t="s">
        <v>182</v>
      </c>
      <c r="S13" s="18" t="n">
        <v>417.16680239</v>
      </c>
      <c r="T13" s="20" t="n">
        <v>8.33281719</v>
      </c>
    </row>
    <row r="14" spans="1:20">
      <c r="A14" s="15" t="s">
        <v>189</v>
      </c>
      <c r="B14" s="17" t="n">
        <v>5587</v>
      </c>
      <c r="C14" s="18">
        <f>(183.0/B14*100)</f>
        <v/>
      </c>
      <c r="D14" s="19" t="n">
        <v>5404</v>
      </c>
      <c r="E14" s="18" t="n">
        <v>521.71794127</v>
      </c>
      <c r="F14" s="20" t="n">
        <v>2.81009569</v>
      </c>
      <c r="G14" s="18" t="n">
        <v>546.27488649</v>
      </c>
      <c r="H14" s="20" t="n">
        <v>3.36148885</v>
      </c>
      <c r="I14" s="18" t="n">
        <v>542.44900535</v>
      </c>
      <c r="J14" s="20" t="n">
        <v>2.65556849</v>
      </c>
      <c r="K14" s="18" t="s">
        <v>182</v>
      </c>
      <c r="L14" s="20" t="s">
        <v>182</v>
      </c>
      <c r="M14" s="18" t="s">
        <v>182</v>
      </c>
      <c r="N14" s="20" t="s">
        <v>182</v>
      </c>
      <c r="O14" s="18" t="s">
        <v>182</v>
      </c>
      <c r="P14" s="20" t="s">
        <v>182</v>
      </c>
      <c r="Q14" s="18" t="s">
        <v>182</v>
      </c>
      <c r="R14" s="20" t="s">
        <v>182</v>
      </c>
      <c r="S14" s="18" t="n">
        <v>491.28793445</v>
      </c>
      <c r="T14" s="20" t="n">
        <v>13.84803784</v>
      </c>
    </row>
    <row r="15" spans="1:20">
      <c r="A15" s="15" t="s">
        <v>190</v>
      </c>
      <c r="B15" s="17" t="n">
        <v>5882</v>
      </c>
      <c r="C15" s="18">
        <f>(127.0/B15*100)</f>
        <v/>
      </c>
      <c r="D15" s="19" t="n">
        <v>5755</v>
      </c>
      <c r="E15" s="18" t="n">
        <v>527.2002340400001</v>
      </c>
      <c r="F15" s="20" t="n">
        <v>2.45590446</v>
      </c>
      <c r="G15" s="18" t="n">
        <v>548.99276332</v>
      </c>
      <c r="H15" s="20" t="n">
        <v>3.40472835</v>
      </c>
      <c r="I15" s="18" t="n">
        <v>538.76989156</v>
      </c>
      <c r="J15" s="20" t="n">
        <v>4.49218599</v>
      </c>
      <c r="K15" s="18" t="s">
        <v>182</v>
      </c>
      <c r="L15" s="20" t="s">
        <v>182</v>
      </c>
      <c r="M15" s="18" t="s">
        <v>182</v>
      </c>
      <c r="N15" s="20" t="s">
        <v>182</v>
      </c>
      <c r="O15" s="18" t="n">
        <v>375.95013089</v>
      </c>
      <c r="P15" s="20" t="n">
        <v>17.42774697</v>
      </c>
      <c r="Q15" s="18" t="s">
        <v>182</v>
      </c>
      <c r="R15" s="20" t="s">
        <v>182</v>
      </c>
      <c r="S15" s="18" t="n">
        <v>466.9489008</v>
      </c>
      <c r="T15" s="20" t="n">
        <v>11.94221502</v>
      </c>
    </row>
    <row r="16" spans="1:20">
      <c r="A16" s="15" t="s">
        <v>191</v>
      </c>
      <c r="B16" s="17" t="n">
        <v>6108</v>
      </c>
      <c r="C16" s="18">
        <f>(235.0/B16*100)</f>
        <v/>
      </c>
      <c r="D16" s="19" t="n">
        <v>5873</v>
      </c>
      <c r="E16" s="18" t="n">
        <v>494.00232168</v>
      </c>
      <c r="F16" s="20" t="n">
        <v>2.13485588</v>
      </c>
      <c r="G16" s="18" t="n">
        <v>518.78379732</v>
      </c>
      <c r="H16" s="20" t="n">
        <v>3.25472577</v>
      </c>
      <c r="I16" s="18" t="n">
        <v>508.3962189</v>
      </c>
      <c r="J16" s="20" t="n">
        <v>4.43138923</v>
      </c>
      <c r="K16" s="18" t="s">
        <v>182</v>
      </c>
      <c r="L16" s="20" t="s">
        <v>182</v>
      </c>
      <c r="M16" s="18" t="s">
        <v>182</v>
      </c>
      <c r="N16" s="20" t="s">
        <v>182</v>
      </c>
      <c r="O16" s="18" t="s">
        <v>182</v>
      </c>
      <c r="P16" s="20" t="s">
        <v>182</v>
      </c>
      <c r="Q16" s="18" t="s">
        <v>182</v>
      </c>
      <c r="R16" s="20" t="s">
        <v>182</v>
      </c>
      <c r="S16" s="18" t="n">
        <v>401.72336338</v>
      </c>
      <c r="T16" s="20" t="n">
        <v>9.700416690000001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453.33279852</v>
      </c>
      <c r="F18" s="20" t="n">
        <v>3.63004308</v>
      </c>
      <c r="G18" s="18" t="n">
        <v>465.03331189</v>
      </c>
      <c r="H18" s="20" t="n">
        <v>4.39303525</v>
      </c>
      <c r="I18" s="18" t="n">
        <v>461.70580866</v>
      </c>
      <c r="J18" s="20" t="n">
        <v>4.40697927</v>
      </c>
      <c r="K18" s="18" t="s">
        <v>182</v>
      </c>
      <c r="L18" s="20" t="s">
        <v>182</v>
      </c>
      <c r="M18" s="18" t="s">
        <v>182</v>
      </c>
      <c r="N18" s="20" t="s">
        <v>182</v>
      </c>
      <c r="O18" s="18" t="s">
        <v>182</v>
      </c>
      <c r="P18" s="20" t="s">
        <v>182</v>
      </c>
      <c r="Q18" s="18" t="s">
        <v>182</v>
      </c>
      <c r="R18" s="20" t="s">
        <v>182</v>
      </c>
      <c r="S18" s="18" t="n">
        <v>377.29099027</v>
      </c>
      <c r="T18" s="20" t="n">
        <v>10.19455435</v>
      </c>
    </row>
    <row r="19" spans="1:20">
      <c r="A19" s="15" t="s">
        <v>194</v>
      </c>
      <c r="B19" s="17" t="n">
        <v>5658</v>
      </c>
      <c r="C19" s="18">
        <f>(120.0/B19*100)</f>
        <v/>
      </c>
      <c r="D19" s="19" t="n">
        <v>5538</v>
      </c>
      <c r="E19" s="18" t="n">
        <v>465.48026484</v>
      </c>
      <c r="F19" s="20" t="n">
        <v>3.04994536</v>
      </c>
      <c r="G19" s="18" t="n">
        <v>481.15044448</v>
      </c>
      <c r="H19" s="20" t="n">
        <v>3.88745139</v>
      </c>
      <c r="I19" s="18" t="n">
        <v>493.53416247</v>
      </c>
      <c r="J19" s="20" t="n">
        <v>3.28314333</v>
      </c>
      <c r="K19" s="18" t="s">
        <v>182</v>
      </c>
      <c r="L19" s="20" t="s">
        <v>182</v>
      </c>
      <c r="M19" s="18" t="s">
        <v>182</v>
      </c>
      <c r="N19" s="20" t="s">
        <v>182</v>
      </c>
      <c r="O19" s="18" t="s">
        <v>182</v>
      </c>
      <c r="P19" s="20" t="s">
        <v>182</v>
      </c>
      <c r="Q19" s="18" t="s">
        <v>182</v>
      </c>
      <c r="R19" s="20" t="s">
        <v>182</v>
      </c>
      <c r="S19" s="18" t="n">
        <v>390.97996718</v>
      </c>
      <c r="T19" s="20" t="n">
        <v>10.59192669</v>
      </c>
    </row>
    <row r="20" spans="1:20">
      <c r="A20" s="15" t="s">
        <v>195</v>
      </c>
      <c r="B20" s="17" t="n">
        <v>3371</v>
      </c>
      <c r="C20" s="18">
        <f>(81.0/B20*100)</f>
        <v/>
      </c>
      <c r="D20" s="19" t="n">
        <v>3290</v>
      </c>
      <c r="E20" s="18" t="n">
        <v>468.37255821</v>
      </c>
      <c r="F20" s="20" t="n">
        <v>2.45149477</v>
      </c>
      <c r="G20" s="18" t="n">
        <v>490.71375027</v>
      </c>
      <c r="H20" s="20" t="n">
        <v>2.7328562</v>
      </c>
      <c r="I20" s="18" t="n">
        <v>471.23174253</v>
      </c>
      <c r="J20" s="20" t="n">
        <v>4.08823952</v>
      </c>
      <c r="K20" s="18" t="s">
        <v>182</v>
      </c>
      <c r="L20" s="20" t="s">
        <v>182</v>
      </c>
      <c r="M20" s="18" t="s">
        <v>182</v>
      </c>
      <c r="N20" s="20" t="s">
        <v>182</v>
      </c>
      <c r="O20" s="18" t="s">
        <v>182</v>
      </c>
      <c r="P20" s="20" t="s">
        <v>182</v>
      </c>
      <c r="Q20" s="18" t="s">
        <v>182</v>
      </c>
      <c r="R20" s="20" t="s">
        <v>182</v>
      </c>
      <c r="S20" s="18" t="n">
        <v>384.47438712</v>
      </c>
      <c r="T20" s="20" t="n">
        <v>11.60522225</v>
      </c>
    </row>
    <row r="21" spans="1:20">
      <c r="A21" s="15" t="s">
        <v>196</v>
      </c>
      <c r="B21" s="17" t="n">
        <v>5741</v>
      </c>
      <c r="C21" s="18">
        <f>(72.0/B21*100)</f>
        <v/>
      </c>
      <c r="D21" s="19" t="n">
        <v>5669</v>
      </c>
      <c r="E21" s="18" t="n">
        <v>503.98577946</v>
      </c>
      <c r="F21" s="20" t="n">
        <v>2.69901604</v>
      </c>
      <c r="G21" s="18" t="n">
        <v>505.96493551</v>
      </c>
      <c r="H21" s="20" t="n">
        <v>3.31487143</v>
      </c>
      <c r="I21" s="18" t="n">
        <v>493.76341688</v>
      </c>
      <c r="J21" s="20" t="n">
        <v>4.70858742</v>
      </c>
      <c r="K21" s="18" t="s">
        <v>182</v>
      </c>
      <c r="L21" s="20" t="s">
        <v>182</v>
      </c>
      <c r="M21" s="18" t="s">
        <v>182</v>
      </c>
      <c r="N21" s="20" t="s">
        <v>182</v>
      </c>
      <c r="O21" s="18" t="s">
        <v>182</v>
      </c>
      <c r="P21" s="20" t="s">
        <v>182</v>
      </c>
      <c r="Q21" s="18" t="s">
        <v>182</v>
      </c>
      <c r="R21" s="20" t="s">
        <v>182</v>
      </c>
      <c r="S21" s="18" t="n">
        <v>452.27707292</v>
      </c>
      <c r="T21" s="20" t="n">
        <v>10.7723772</v>
      </c>
    </row>
    <row r="22" spans="1:20">
      <c r="A22" s="15" t="s">
        <v>197</v>
      </c>
      <c r="B22" s="17" t="n">
        <v>6598</v>
      </c>
      <c r="C22" s="18">
        <f>(93.0/B22*100)</f>
        <v/>
      </c>
      <c r="D22" s="19" t="n">
        <v>6505</v>
      </c>
      <c r="E22" s="18" t="n">
        <v>459.51164199</v>
      </c>
      <c r="F22" s="20" t="n">
        <v>3.75410878</v>
      </c>
      <c r="G22" s="18" t="n">
        <v>491.76982515</v>
      </c>
      <c r="H22" s="20" t="n">
        <v>3.8980186</v>
      </c>
      <c r="I22" s="18" t="n">
        <v>486.18955039</v>
      </c>
      <c r="J22" s="20" t="n">
        <v>6.04929153</v>
      </c>
      <c r="K22" s="18" t="s">
        <v>182</v>
      </c>
      <c r="L22" s="20" t="s">
        <v>182</v>
      </c>
      <c r="M22" s="18" t="s">
        <v>182</v>
      </c>
      <c r="N22" s="20" t="s">
        <v>182</v>
      </c>
      <c r="O22" s="18" t="n">
        <v>448.28166515</v>
      </c>
      <c r="P22" s="20" t="n">
        <v>8.782882710000001</v>
      </c>
      <c r="Q22" s="18" t="s">
        <v>182</v>
      </c>
      <c r="R22" s="20" t="s">
        <v>182</v>
      </c>
      <c r="S22" s="18" t="n">
        <v>355.3119605</v>
      </c>
      <c r="T22" s="20" t="n">
        <v>8.98353315</v>
      </c>
    </row>
    <row r="23" spans="1:20">
      <c r="A23" s="15" t="s">
        <v>198</v>
      </c>
      <c r="B23" s="17" t="n">
        <v>11583</v>
      </c>
      <c r="C23" s="18">
        <f>(499.0/B23*100)</f>
        <v/>
      </c>
      <c r="D23" s="19" t="n">
        <v>11084</v>
      </c>
      <c r="E23" s="18" t="n">
        <v>485.35555727</v>
      </c>
      <c r="F23" s="20" t="n">
        <v>2.67353476</v>
      </c>
      <c r="G23" s="18" t="n">
        <v>486.64824995</v>
      </c>
      <c r="H23" s="20" t="n">
        <v>3.76435935</v>
      </c>
      <c r="I23" s="18" t="n">
        <v>478.65989297</v>
      </c>
      <c r="J23" s="20" t="n">
        <v>4.24749008</v>
      </c>
      <c r="K23" s="18" t="s">
        <v>182</v>
      </c>
      <c r="L23" s="20" t="s">
        <v>182</v>
      </c>
      <c r="M23" s="18" t="s">
        <v>182</v>
      </c>
      <c r="N23" s="20" t="s">
        <v>182</v>
      </c>
      <c r="O23" s="18" t="s">
        <v>182</v>
      </c>
      <c r="P23" s="20" t="s">
        <v>182</v>
      </c>
      <c r="Q23" s="18" t="s">
        <v>182</v>
      </c>
      <c r="R23" s="20" t="s">
        <v>182</v>
      </c>
      <c r="S23" s="18" t="n">
        <v>420.25190423</v>
      </c>
      <c r="T23" s="20" t="n">
        <v>9.282765980000001</v>
      </c>
    </row>
    <row r="24" spans="1:20">
      <c r="A24" s="15" t="s">
        <v>199</v>
      </c>
      <c r="B24" s="17" t="n">
        <v>6647</v>
      </c>
      <c r="C24" s="18">
        <f>(13.0/B24*100)</f>
        <v/>
      </c>
      <c r="D24" s="19" t="n">
        <v>6634</v>
      </c>
      <c r="E24" s="18" t="n">
        <v>542.1381993799999</v>
      </c>
      <c r="F24" s="20" t="n">
        <v>3.68051405</v>
      </c>
      <c r="G24" s="18" t="n">
        <v>543.3869696100001</v>
      </c>
      <c r="H24" s="20" t="n">
        <v>2.95426656</v>
      </c>
      <c r="I24" s="18" t="n">
        <v>528.19131112</v>
      </c>
      <c r="J24" s="20" t="n">
        <v>4.0685141</v>
      </c>
      <c r="K24" s="18" t="s">
        <v>182</v>
      </c>
      <c r="L24" s="20" t="s">
        <v>182</v>
      </c>
      <c r="M24" s="18" t="s">
        <v>182</v>
      </c>
      <c r="N24" s="20" t="s">
        <v>182</v>
      </c>
      <c r="O24" s="18" t="s">
        <v>182</v>
      </c>
      <c r="P24" s="20" t="s">
        <v>182</v>
      </c>
      <c r="Q24" s="18" t="s">
        <v>182</v>
      </c>
      <c r="R24" s="20" t="s">
        <v>182</v>
      </c>
      <c r="S24" s="18" t="n">
        <v>472.23496116</v>
      </c>
      <c r="T24" s="20" t="n">
        <v>18.19836213</v>
      </c>
    </row>
    <row r="25" spans="1:20">
      <c r="A25" s="15" t="s">
        <v>200</v>
      </c>
      <c r="B25" s="17" t="n">
        <v>5581</v>
      </c>
      <c r="C25" s="18">
        <f>(28.0/B25*100)</f>
        <v/>
      </c>
      <c r="D25" s="19" t="n">
        <v>5553</v>
      </c>
      <c r="E25" s="18" t="n">
        <v>502.40047335</v>
      </c>
      <c r="F25" s="20" t="n">
        <v>5.18584253</v>
      </c>
      <c r="G25" s="18" t="n">
        <v>520.21365308</v>
      </c>
      <c r="H25" s="20" t="n">
        <v>3.87706782</v>
      </c>
      <c r="I25" s="18" t="n">
        <v>521.53421403</v>
      </c>
      <c r="J25" s="20" t="n">
        <v>3.33841193</v>
      </c>
      <c r="K25" s="18" t="s">
        <v>182</v>
      </c>
      <c r="L25" s="20" t="s">
        <v>182</v>
      </c>
      <c r="M25" s="18" t="s">
        <v>182</v>
      </c>
      <c r="N25" s="20" t="s">
        <v>182</v>
      </c>
      <c r="O25" s="18" t="s">
        <v>182</v>
      </c>
      <c r="P25" s="20" t="s">
        <v>182</v>
      </c>
      <c r="Q25" s="18" t="s">
        <v>182</v>
      </c>
      <c r="R25" s="20" t="s">
        <v>182</v>
      </c>
      <c r="S25" s="18" t="n">
        <v>452.05626509</v>
      </c>
      <c r="T25" s="20" t="n">
        <v>12.5839877</v>
      </c>
    </row>
    <row r="26" spans="1:20">
      <c r="A26" s="15" t="s">
        <v>201</v>
      </c>
      <c r="B26" s="17" t="n">
        <v>4869</v>
      </c>
      <c r="C26" s="18">
        <f>(95.0/B26*100)</f>
        <v/>
      </c>
      <c r="D26" s="19" t="n">
        <v>4774</v>
      </c>
      <c r="E26" s="18" t="n">
        <v>475.38606065</v>
      </c>
      <c r="F26" s="20" t="n">
        <v>2.77648427</v>
      </c>
      <c r="G26" s="18" t="n">
        <v>483.86048468</v>
      </c>
      <c r="H26" s="20" t="n">
        <v>3.71139182</v>
      </c>
      <c r="I26" s="18" t="n">
        <v>503.28673764</v>
      </c>
      <c r="J26" s="20" t="n">
        <v>1.98738701</v>
      </c>
      <c r="K26" s="18" t="s">
        <v>182</v>
      </c>
      <c r="L26" s="20" t="s">
        <v>182</v>
      </c>
      <c r="M26" s="18" t="s">
        <v>182</v>
      </c>
      <c r="N26" s="20" t="s">
        <v>182</v>
      </c>
      <c r="O26" s="18" t="s">
        <v>182</v>
      </c>
      <c r="P26" s="20" t="s">
        <v>182</v>
      </c>
      <c r="Q26" s="18" t="s">
        <v>182</v>
      </c>
      <c r="R26" s="20" t="s">
        <v>182</v>
      </c>
      <c r="S26" s="18" t="n">
        <v>450.01483669</v>
      </c>
      <c r="T26" s="20" t="n">
        <v>10.48558281</v>
      </c>
    </row>
    <row r="27" spans="1:20">
      <c r="A27" s="15" t="s">
        <v>202</v>
      </c>
      <c r="B27" s="17" t="n">
        <v>5299</v>
      </c>
      <c r="C27" s="18">
        <f>(154.0/B27*100)</f>
        <v/>
      </c>
      <c r="D27" s="19" t="n">
        <v>5145</v>
      </c>
      <c r="E27" s="18" t="n">
        <v>478.44670144</v>
      </c>
      <c r="F27" s="20" t="n">
        <v>1.52397115</v>
      </c>
      <c r="G27" s="18" t="n">
        <v>499.19544867</v>
      </c>
      <c r="H27" s="20" t="n">
        <v>2.80219608</v>
      </c>
      <c r="I27" s="18" t="n">
        <v>506.41718151</v>
      </c>
      <c r="J27" s="20" t="n">
        <v>4.28497614</v>
      </c>
      <c r="K27" s="18" t="s">
        <v>182</v>
      </c>
      <c r="L27" s="20" t="s">
        <v>182</v>
      </c>
      <c r="M27" s="18" t="s">
        <v>182</v>
      </c>
      <c r="N27" s="20" t="s">
        <v>182</v>
      </c>
      <c r="O27" s="18" t="s">
        <v>182</v>
      </c>
      <c r="P27" s="20" t="s">
        <v>182</v>
      </c>
      <c r="Q27" s="18" t="s">
        <v>182</v>
      </c>
      <c r="R27" s="20" t="s">
        <v>182</v>
      </c>
      <c r="S27" s="18" t="n">
        <v>410.01202024</v>
      </c>
      <c r="T27" s="20" t="n">
        <v>6.57527601</v>
      </c>
    </row>
    <row r="28" spans="1:20">
      <c r="A28" s="15" t="s">
        <v>203</v>
      </c>
      <c r="B28" s="17" t="n">
        <v>7568</v>
      </c>
      <c r="C28" s="18">
        <f>(120.0/B28*100)</f>
        <v/>
      </c>
      <c r="D28" s="19" t="n">
        <v>7448</v>
      </c>
      <c r="E28" s="18" t="n">
        <v>431.78037739</v>
      </c>
      <c r="F28" s="20" t="n">
        <v>3.33869787</v>
      </c>
      <c r="G28" s="18" t="n">
        <v>424.03947111</v>
      </c>
      <c r="H28" s="20" t="n">
        <v>3.66955811</v>
      </c>
      <c r="I28" s="18" t="n">
        <v>407.0484276</v>
      </c>
      <c r="J28" s="20" t="n">
        <v>2.29673353</v>
      </c>
      <c r="K28" s="18" t="s">
        <v>182</v>
      </c>
      <c r="L28" s="20" t="s">
        <v>182</v>
      </c>
      <c r="M28" s="18" t="s">
        <v>182</v>
      </c>
      <c r="N28" s="20" t="s">
        <v>182</v>
      </c>
      <c r="O28" s="18" t="s">
        <v>182</v>
      </c>
      <c r="P28" s="20" t="s">
        <v>182</v>
      </c>
      <c r="Q28" s="18" t="s">
        <v>182</v>
      </c>
      <c r="R28" s="20" t="s">
        <v>182</v>
      </c>
      <c r="S28" s="18" t="n">
        <v>384.94569376</v>
      </c>
      <c r="T28" s="20" t="n">
        <v>8.048961759999999</v>
      </c>
    </row>
    <row r="29" spans="1:20">
      <c r="A29" s="15" t="s">
        <v>204</v>
      </c>
      <c r="B29" s="17" t="n">
        <v>5385</v>
      </c>
      <c r="C29" s="18">
        <f>(35.0/B29*100)</f>
        <v/>
      </c>
      <c r="D29" s="19" t="n">
        <v>5350</v>
      </c>
      <c r="E29" s="18" t="n">
        <v>510.60265142</v>
      </c>
      <c r="F29" s="20" t="n">
        <v>2.48562085</v>
      </c>
      <c r="G29" s="18" t="n">
        <v>527.05593583</v>
      </c>
      <c r="H29" s="20" t="n">
        <v>3.0011401</v>
      </c>
      <c r="I29" s="18" t="n">
        <v>502.27807911</v>
      </c>
      <c r="J29" s="20" t="n">
        <v>5.69570044</v>
      </c>
      <c r="K29" s="18" t="s">
        <v>182</v>
      </c>
      <c r="L29" s="20" t="s">
        <v>182</v>
      </c>
      <c r="M29" s="18" t="s">
        <v>182</v>
      </c>
      <c r="N29" s="20" t="s">
        <v>182</v>
      </c>
      <c r="O29" s="18" t="n">
        <v>358.28551468</v>
      </c>
      <c r="P29" s="20" t="n">
        <v>8.567023300000001</v>
      </c>
      <c r="Q29" s="18" t="s">
        <v>182</v>
      </c>
      <c r="R29" s="20" t="s">
        <v>182</v>
      </c>
      <c r="S29" s="18" t="n">
        <v>428.29638031</v>
      </c>
      <c r="T29" s="20" t="n">
        <v>13.10362528</v>
      </c>
    </row>
    <row r="30" spans="1:20">
      <c r="A30" s="15" t="s">
        <v>205</v>
      </c>
      <c r="B30" s="17" t="n">
        <v>4520</v>
      </c>
      <c r="C30" s="18">
        <f>(497.0/B30*100)</f>
        <v/>
      </c>
      <c r="D30" s="19" t="n">
        <v>4023</v>
      </c>
      <c r="E30" s="18" t="n">
        <v>509.1651745</v>
      </c>
      <c r="F30" s="20" t="n">
        <v>3.35959301</v>
      </c>
      <c r="G30" s="18" t="n">
        <v>529.15597618</v>
      </c>
      <c r="H30" s="20" t="n">
        <v>3.69698698</v>
      </c>
      <c r="I30" s="18" t="n">
        <v>531.84021561</v>
      </c>
      <c r="J30" s="20" t="n">
        <v>4.17599816</v>
      </c>
      <c r="K30" s="18" t="s">
        <v>182</v>
      </c>
      <c r="L30" s="20" t="s">
        <v>182</v>
      </c>
      <c r="M30" s="18" t="s">
        <v>182</v>
      </c>
      <c r="N30" s="20" t="s">
        <v>182</v>
      </c>
      <c r="O30" s="18" t="s">
        <v>182</v>
      </c>
      <c r="P30" s="20" t="s">
        <v>182</v>
      </c>
      <c r="Q30" s="18" t="s">
        <v>182</v>
      </c>
      <c r="R30" s="20" t="s">
        <v>182</v>
      </c>
      <c r="S30" s="18" t="n">
        <v>411.12834683</v>
      </c>
      <c r="T30" s="20" t="n">
        <v>9.37381143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489.3199</v>
      </c>
      <c r="F32" s="20" t="n">
        <v>2.70332756</v>
      </c>
      <c r="G32" s="18" t="n">
        <v>504.31120714</v>
      </c>
      <c r="H32" s="20" t="n">
        <v>4.41989576</v>
      </c>
      <c r="I32" s="18" t="n">
        <v>515.66020432</v>
      </c>
      <c r="J32" s="20" t="n">
        <v>3.10213373</v>
      </c>
      <c r="K32" s="18" t="s">
        <v>182</v>
      </c>
      <c r="L32" s="20" t="s">
        <v>182</v>
      </c>
      <c r="M32" s="18" t="s">
        <v>182</v>
      </c>
      <c r="N32" s="20" t="s">
        <v>182</v>
      </c>
      <c r="O32" s="18" t="s">
        <v>182</v>
      </c>
      <c r="P32" s="20" t="s">
        <v>182</v>
      </c>
      <c r="Q32" s="18" t="s">
        <v>182</v>
      </c>
      <c r="R32" s="20" t="s">
        <v>182</v>
      </c>
      <c r="S32" s="18" t="n">
        <v>422.17526526</v>
      </c>
      <c r="T32" s="20" t="n">
        <v>15.93184084</v>
      </c>
    </row>
    <row r="33" spans="1:20">
      <c r="A33" s="15" t="s">
        <v>208</v>
      </c>
      <c r="B33" s="17" t="n">
        <v>7325</v>
      </c>
      <c r="C33" s="18">
        <f>(212.0/B33*100)</f>
        <v/>
      </c>
      <c r="D33" s="19" t="n">
        <v>7113</v>
      </c>
      <c r="E33" s="18" t="n">
        <v>501.44841832</v>
      </c>
      <c r="F33" s="20" t="n">
        <v>2.75484465</v>
      </c>
      <c r="G33" s="18" t="n">
        <v>518.01704139</v>
      </c>
      <c r="H33" s="20" t="n">
        <v>3.05489908</v>
      </c>
      <c r="I33" s="18" t="n">
        <v>491.6524382</v>
      </c>
      <c r="J33" s="20" t="n">
        <v>3.97048045</v>
      </c>
      <c r="K33" s="18" t="s">
        <v>182</v>
      </c>
      <c r="L33" s="20" t="s">
        <v>182</v>
      </c>
      <c r="M33" s="18" t="s">
        <v>182</v>
      </c>
      <c r="N33" s="20" t="s">
        <v>182</v>
      </c>
      <c r="O33" s="18" t="s">
        <v>182</v>
      </c>
      <c r="P33" s="20" t="s">
        <v>182</v>
      </c>
      <c r="Q33" s="18" t="s">
        <v>182</v>
      </c>
      <c r="R33" s="20" t="s">
        <v>182</v>
      </c>
      <c r="S33" s="18" t="n">
        <v>451.98872927</v>
      </c>
      <c r="T33" s="20" t="n">
        <v>11.33768802</v>
      </c>
    </row>
    <row r="34" spans="1:20">
      <c r="A34" s="15" t="s">
        <v>209</v>
      </c>
      <c r="B34" s="17" t="n">
        <v>6350</v>
      </c>
      <c r="C34" s="18">
        <f>(76.0/B34*100)</f>
        <v/>
      </c>
      <c r="D34" s="19" t="n">
        <v>6274</v>
      </c>
      <c r="E34" s="18" t="n">
        <v>452.73031398</v>
      </c>
      <c r="F34" s="20" t="n">
        <v>3.02697003</v>
      </c>
      <c r="G34" s="18" t="n">
        <v>465.00293145</v>
      </c>
      <c r="H34" s="20" t="n">
        <v>3.84550101</v>
      </c>
      <c r="I34" s="18" t="n">
        <v>483.53696442</v>
      </c>
      <c r="J34" s="20" t="n">
        <v>2.50542815</v>
      </c>
      <c r="K34" s="18" t="s">
        <v>182</v>
      </c>
      <c r="L34" s="20" t="s">
        <v>182</v>
      </c>
      <c r="M34" s="18" t="s">
        <v>182</v>
      </c>
      <c r="N34" s="20" t="s">
        <v>182</v>
      </c>
      <c r="O34" s="18" t="n">
        <v>306.56969545</v>
      </c>
      <c r="P34" s="20" t="n">
        <v>10.27624616</v>
      </c>
      <c r="Q34" s="18" t="s">
        <v>182</v>
      </c>
      <c r="R34" s="20" t="s">
        <v>182</v>
      </c>
      <c r="S34" s="18" t="n">
        <v>372.78051581</v>
      </c>
      <c r="T34" s="20" t="n">
        <v>10.63609245</v>
      </c>
    </row>
    <row r="35" spans="1:20">
      <c r="A35" s="15" t="s">
        <v>210</v>
      </c>
      <c r="B35" s="17" t="n">
        <v>6406</v>
      </c>
      <c r="C35" s="18">
        <f>(67.0/B35*100)</f>
        <v/>
      </c>
      <c r="D35" s="19" t="n">
        <v>6339</v>
      </c>
      <c r="E35" s="18" t="n">
        <v>498.67411958</v>
      </c>
      <c r="F35" s="20" t="n">
        <v>2.39457981</v>
      </c>
      <c r="G35" s="18" t="n">
        <v>517.55762908</v>
      </c>
      <c r="H35" s="20" t="n">
        <v>3.98553726</v>
      </c>
      <c r="I35" s="18" t="n">
        <v>530.5519576</v>
      </c>
      <c r="J35" s="20" t="n">
        <v>2.18944583</v>
      </c>
      <c r="K35" s="18" t="s">
        <v>182</v>
      </c>
      <c r="L35" s="20" t="s">
        <v>182</v>
      </c>
      <c r="M35" s="18" t="s">
        <v>182</v>
      </c>
      <c r="N35" s="20" t="s">
        <v>182</v>
      </c>
      <c r="O35" s="18" t="n">
        <v>374.85244494</v>
      </c>
      <c r="P35" s="20" t="n">
        <v>5.84040672</v>
      </c>
      <c r="Q35" s="18" t="s">
        <v>182</v>
      </c>
      <c r="R35" s="20" t="s">
        <v>182</v>
      </c>
      <c r="S35" s="18" t="n">
        <v>418.33481373</v>
      </c>
      <c r="T35" s="20" t="n">
        <v>8.07693581</v>
      </c>
    </row>
    <row r="36" spans="1:20">
      <c r="A36" s="15" t="s">
        <v>211</v>
      </c>
      <c r="B36" s="17" t="n">
        <v>6736</v>
      </c>
      <c r="C36" s="18">
        <f>(41.0/B36*100)</f>
        <v/>
      </c>
      <c r="D36" s="19" t="n">
        <v>6695</v>
      </c>
      <c r="E36" s="18" t="n">
        <v>497.73249034</v>
      </c>
      <c r="F36" s="20" t="n">
        <v>2.41169697</v>
      </c>
      <c r="G36" s="18" t="n">
        <v>499.58685982</v>
      </c>
      <c r="H36" s="20" t="n">
        <v>2.5736045</v>
      </c>
      <c r="I36" s="18" t="n">
        <v>473.77324609</v>
      </c>
      <c r="J36" s="20" t="n">
        <v>3.33701258</v>
      </c>
      <c r="K36" s="18" t="s">
        <v>182</v>
      </c>
      <c r="L36" s="20" t="s">
        <v>182</v>
      </c>
      <c r="M36" s="18" t="s">
        <v>182</v>
      </c>
      <c r="N36" s="20" t="s">
        <v>182</v>
      </c>
      <c r="O36" s="18" t="s">
        <v>182</v>
      </c>
      <c r="P36" s="20" t="s">
        <v>182</v>
      </c>
      <c r="Q36" s="18" t="s">
        <v>182</v>
      </c>
      <c r="R36" s="20" t="s">
        <v>182</v>
      </c>
      <c r="S36" s="18" t="n">
        <v>409.67337591</v>
      </c>
      <c r="T36" s="20" t="n">
        <v>11.83935073</v>
      </c>
    </row>
    <row r="37" spans="1:20">
      <c r="A37" s="15" t="s">
        <v>212</v>
      </c>
      <c r="B37" s="17" t="n">
        <v>5458</v>
      </c>
      <c r="C37" s="18">
        <f>(223.0/B37*100)</f>
        <v/>
      </c>
      <c r="D37" s="19" t="n">
        <v>5235</v>
      </c>
      <c r="E37" s="18" t="n">
        <v>488.23247567</v>
      </c>
      <c r="F37" s="20" t="n">
        <v>3.63470147</v>
      </c>
      <c r="G37" s="18" t="n">
        <v>519.46060077</v>
      </c>
      <c r="H37" s="20" t="n">
        <v>4.08382076</v>
      </c>
      <c r="I37" s="18" t="n">
        <v>499.50131728</v>
      </c>
      <c r="J37" s="20" t="n">
        <v>5.39774353</v>
      </c>
      <c r="K37" s="18" t="s">
        <v>182</v>
      </c>
      <c r="L37" s="20" t="s">
        <v>182</v>
      </c>
      <c r="M37" s="18" t="s">
        <v>182</v>
      </c>
      <c r="N37" s="20" t="s">
        <v>182</v>
      </c>
      <c r="O37" s="18" t="s">
        <v>182</v>
      </c>
      <c r="P37" s="20" t="s">
        <v>182</v>
      </c>
      <c r="Q37" s="18" t="s">
        <v>182</v>
      </c>
      <c r="R37" s="20" t="s">
        <v>182</v>
      </c>
      <c r="S37" s="18" t="n">
        <v>399.11803873</v>
      </c>
      <c r="T37" s="20" t="n">
        <v>8.36313124</v>
      </c>
    </row>
    <row r="38" spans="1:20">
      <c r="A38" s="15" t="s">
        <v>213</v>
      </c>
      <c r="B38" s="17" t="n">
        <v>5860</v>
      </c>
      <c r="C38" s="18">
        <f>(60.0/B38*100)</f>
        <v/>
      </c>
      <c r="D38" s="19" t="n">
        <v>5800</v>
      </c>
      <c r="E38" s="18" t="n">
        <v>496.67953921</v>
      </c>
      <c r="F38" s="20" t="n">
        <v>3.31316937</v>
      </c>
      <c r="G38" s="18" t="n">
        <v>517.83876389</v>
      </c>
      <c r="H38" s="20" t="n">
        <v>4.18282242</v>
      </c>
      <c r="I38" s="18" t="n">
        <v>528.60621868</v>
      </c>
      <c r="J38" s="20" t="n">
        <v>3.74222345</v>
      </c>
      <c r="K38" s="18" t="s">
        <v>182</v>
      </c>
      <c r="L38" s="20" t="s">
        <v>182</v>
      </c>
      <c r="M38" s="18" t="s">
        <v>182</v>
      </c>
      <c r="N38" s="20" t="s">
        <v>182</v>
      </c>
      <c r="O38" s="18" t="s">
        <v>182</v>
      </c>
      <c r="P38" s="20" t="s">
        <v>182</v>
      </c>
      <c r="Q38" s="18" t="s">
        <v>182</v>
      </c>
      <c r="R38" s="20" t="s">
        <v>182</v>
      </c>
      <c r="S38" s="18" t="n">
        <v>426.13474375</v>
      </c>
      <c r="T38" s="20" t="n">
        <v>8.35194246</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507.8885473</v>
      </c>
      <c r="F40" s="20" t="n">
        <v>2.97027576</v>
      </c>
      <c r="G40" s="18" t="n">
        <v>524.22577093</v>
      </c>
      <c r="H40" s="20" t="n">
        <v>4.217568</v>
      </c>
      <c r="I40" s="18" t="n">
        <v>532.93232111</v>
      </c>
      <c r="J40" s="20" t="n">
        <v>5.37867765</v>
      </c>
      <c r="K40" s="18" t="s">
        <v>182</v>
      </c>
      <c r="L40" s="20" t="s">
        <v>182</v>
      </c>
      <c r="M40" s="18" t="s">
        <v>182</v>
      </c>
      <c r="N40" s="20" t="s">
        <v>182</v>
      </c>
      <c r="O40" s="18" t="n">
        <v>496.75531263</v>
      </c>
      <c r="P40" s="20" t="n">
        <v>2.35939816</v>
      </c>
      <c r="Q40" s="18" t="s">
        <v>182</v>
      </c>
      <c r="R40" s="20" t="s">
        <v>182</v>
      </c>
      <c r="S40" s="18" t="n">
        <v>417.17153152</v>
      </c>
      <c r="T40" s="20" t="n">
        <v>10.65058114</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413.9178194</v>
      </c>
      <c r="F46" s="20" t="n">
        <v>3.42091996</v>
      </c>
      <c r="G46" s="18" t="n">
        <v>420.88465607</v>
      </c>
      <c r="H46" s="20" t="n">
        <v>4.42879223</v>
      </c>
      <c r="I46" s="18" t="n">
        <v>403.22400258</v>
      </c>
      <c r="J46" s="20" t="n">
        <v>2.58987088</v>
      </c>
      <c r="K46" s="18" t="s">
        <v>182</v>
      </c>
      <c r="L46" s="20" t="s">
        <v>182</v>
      </c>
      <c r="M46" s="18" t="s">
        <v>182</v>
      </c>
      <c r="N46" s="20" t="s">
        <v>182</v>
      </c>
      <c r="O46" s="18" t="s">
        <v>182</v>
      </c>
      <c r="P46" s="20" t="s">
        <v>182</v>
      </c>
      <c r="Q46" s="18" t="s">
        <v>182</v>
      </c>
      <c r="R46" s="20" t="s">
        <v>182</v>
      </c>
      <c r="S46" s="18" t="n">
        <v>376.61511047</v>
      </c>
      <c r="T46" s="20" t="n">
        <v>3.35936066</v>
      </c>
    </row>
    <row r="47" spans="1:20">
      <c r="A47" s="15" t="s">
        <v>222</v>
      </c>
      <c r="B47" s="17" t="n">
        <v>5928</v>
      </c>
      <c r="C47" s="18">
        <f>(101.0/B47*100)</f>
        <v/>
      </c>
      <c r="D47" s="19" t="n">
        <v>5827</v>
      </c>
      <c r="E47" s="18" t="n">
        <v>433.6252519</v>
      </c>
      <c r="F47" s="20" t="n">
        <v>4.43149253</v>
      </c>
      <c r="G47" s="18" t="n">
        <v>448.43530735</v>
      </c>
      <c r="H47" s="20" t="n">
        <v>5.95024266</v>
      </c>
      <c r="I47" s="18" t="n">
        <v>476.52715383</v>
      </c>
      <c r="J47" s="20" t="n">
        <v>4.32027987</v>
      </c>
      <c r="K47" s="18" t="s">
        <v>182</v>
      </c>
      <c r="L47" s="20" t="s">
        <v>182</v>
      </c>
      <c r="M47" s="18" t="s">
        <v>182</v>
      </c>
      <c r="N47" s="20" t="s">
        <v>182</v>
      </c>
      <c r="O47" s="18" t="s">
        <v>182</v>
      </c>
      <c r="P47" s="20" t="s">
        <v>182</v>
      </c>
      <c r="Q47" s="18" t="s">
        <v>182</v>
      </c>
      <c r="R47" s="20" t="s">
        <v>182</v>
      </c>
      <c r="S47" s="18" t="n">
        <v>361.16555428</v>
      </c>
      <c r="T47" s="20" t="n">
        <v>6.03108465</v>
      </c>
    </row>
    <row r="48" spans="1:20">
      <c r="A48" s="15" t="s">
        <v>223</v>
      </c>
      <c r="B48" s="17" t="n">
        <v>9841</v>
      </c>
      <c r="C48" s="18">
        <f>(19.0/B48*100)</f>
        <v/>
      </c>
      <c r="D48" s="19" t="n">
        <v>9822</v>
      </c>
      <c r="E48" s="18" t="n">
        <v>507.06199436</v>
      </c>
      <c r="F48" s="20" t="n">
        <v>6.36445865</v>
      </c>
      <c r="G48" s="18" t="n">
        <v>530.80390312</v>
      </c>
      <c r="H48" s="20" t="n">
        <v>8.617544519999999</v>
      </c>
      <c r="I48" s="18" t="n">
        <v>520.42505009</v>
      </c>
      <c r="J48" s="20" t="n">
        <v>4.6099537</v>
      </c>
      <c r="K48" s="18" t="s">
        <v>182</v>
      </c>
      <c r="L48" s="20" t="s">
        <v>182</v>
      </c>
      <c r="M48" s="18" t="s">
        <v>182</v>
      </c>
      <c r="N48" s="20" t="s">
        <v>182</v>
      </c>
      <c r="O48" s="18" t="s">
        <v>182</v>
      </c>
      <c r="P48" s="20" t="s">
        <v>182</v>
      </c>
      <c r="Q48" s="18" t="s">
        <v>182</v>
      </c>
      <c r="R48" s="20" t="s">
        <v>182</v>
      </c>
      <c r="S48" s="18" t="n">
        <v>477.65489417</v>
      </c>
      <c r="T48" s="20" t="n">
        <v>15.52998049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431.60643904</v>
      </c>
      <c r="F50" s="20" t="n">
        <v>3.34237674</v>
      </c>
      <c r="G50" s="18" t="n">
        <v>440.43972482</v>
      </c>
      <c r="H50" s="20" t="n">
        <v>4.37912923</v>
      </c>
      <c r="I50" s="18" t="n">
        <v>412.29563975</v>
      </c>
      <c r="J50" s="20" t="n">
        <v>2.52299643</v>
      </c>
      <c r="K50" s="18" t="s">
        <v>182</v>
      </c>
      <c r="L50" s="20" t="s">
        <v>182</v>
      </c>
      <c r="M50" s="18" t="s">
        <v>182</v>
      </c>
      <c r="N50" s="20" t="s">
        <v>182</v>
      </c>
      <c r="O50" s="18" t="s">
        <v>182</v>
      </c>
      <c r="P50" s="20" t="s">
        <v>182</v>
      </c>
      <c r="Q50" s="18" t="s">
        <v>182</v>
      </c>
      <c r="R50" s="20" t="s">
        <v>182</v>
      </c>
      <c r="S50" s="18" t="n">
        <v>377.60278674</v>
      </c>
      <c r="T50" s="20" t="n">
        <v>9.699556579999999</v>
      </c>
    </row>
    <row r="51" spans="1:20">
      <c r="A51" s="15" t="s">
        <v>226</v>
      </c>
      <c r="B51" s="17" t="n">
        <v>6866</v>
      </c>
      <c r="C51" s="18">
        <f>(115.0/B51*100)</f>
        <v/>
      </c>
      <c r="D51" s="19" t="n">
        <v>6751</v>
      </c>
      <c r="E51" s="18" t="n">
        <v>437.77947312</v>
      </c>
      <c r="F51" s="20" t="n">
        <v>2.98447503</v>
      </c>
      <c r="G51" s="18" t="n">
        <v>435.20109905</v>
      </c>
      <c r="H51" s="20" t="n">
        <v>3.94687301</v>
      </c>
      <c r="I51" s="18" t="n">
        <v>406.90195394</v>
      </c>
      <c r="J51" s="20" t="n">
        <v>2.31569973</v>
      </c>
      <c r="K51" s="18" t="s">
        <v>182</v>
      </c>
      <c r="L51" s="20" t="s">
        <v>182</v>
      </c>
      <c r="M51" s="18" t="s">
        <v>182</v>
      </c>
      <c r="N51" s="20" t="s">
        <v>182</v>
      </c>
      <c r="O51" s="18" t="n">
        <v>410.85572185</v>
      </c>
      <c r="P51" s="20" t="n">
        <v>3.7997542</v>
      </c>
      <c r="Q51" s="18" t="s">
        <v>182</v>
      </c>
      <c r="R51" s="20" t="s">
        <v>182</v>
      </c>
      <c r="S51" s="18" t="n">
        <v>395.39986646</v>
      </c>
      <c r="T51" s="20" t="n">
        <v>5.2118511</v>
      </c>
    </row>
    <row r="52" spans="1:20">
      <c r="A52" s="15" t="s">
        <v>227</v>
      </c>
      <c r="B52" s="17" t="n">
        <v>5809</v>
      </c>
      <c r="C52" s="18">
        <f>(115.0/B52*100)</f>
        <v/>
      </c>
      <c r="D52" s="19" t="n">
        <v>5694</v>
      </c>
      <c r="E52" s="18" t="n">
        <v>470.16992182</v>
      </c>
      <c r="F52" s="20" t="n">
        <v>3.29154371</v>
      </c>
      <c r="G52" s="18" t="n">
        <v>487.84136903</v>
      </c>
      <c r="H52" s="20" t="n">
        <v>3.91879493</v>
      </c>
      <c r="I52" s="18" t="n">
        <v>483.25992548</v>
      </c>
      <c r="J52" s="20" t="n">
        <v>2.88484254</v>
      </c>
      <c r="K52" s="18" t="s">
        <v>182</v>
      </c>
      <c r="L52" s="20" t="s">
        <v>182</v>
      </c>
      <c r="M52" s="18" t="s">
        <v>182</v>
      </c>
      <c r="N52" s="20" t="s">
        <v>182</v>
      </c>
      <c r="O52" s="18" t="s">
        <v>182</v>
      </c>
      <c r="P52" s="20" t="s">
        <v>182</v>
      </c>
      <c r="Q52" s="18" t="s">
        <v>182</v>
      </c>
      <c r="R52" s="20" t="s">
        <v>182</v>
      </c>
      <c r="S52" s="18" t="n">
        <v>399.40400932</v>
      </c>
      <c r="T52" s="20" t="n">
        <v>7.43106812</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342.82278422</v>
      </c>
      <c r="F54" s="20" t="n">
        <v>3.49039913</v>
      </c>
      <c r="G54" s="18" t="n">
        <v>348.08347772</v>
      </c>
      <c r="H54" s="20" t="n">
        <v>4.99484901</v>
      </c>
      <c r="I54" s="18" t="n">
        <v>336.64972479</v>
      </c>
      <c r="J54" s="20" t="n">
        <v>3.04182588</v>
      </c>
      <c r="K54" s="18" t="s">
        <v>182</v>
      </c>
      <c r="L54" s="20" t="s">
        <v>182</v>
      </c>
      <c r="M54" s="18" t="s">
        <v>182</v>
      </c>
      <c r="N54" s="20" t="s">
        <v>182</v>
      </c>
      <c r="O54" s="18" t="s">
        <v>182</v>
      </c>
      <c r="P54" s="20" t="s">
        <v>182</v>
      </c>
      <c r="Q54" s="18" t="s">
        <v>182</v>
      </c>
      <c r="R54" s="20" t="s">
        <v>182</v>
      </c>
      <c r="S54" s="18" t="n">
        <v>282.40060041</v>
      </c>
      <c r="T54" s="20" t="n">
        <v>4.17153449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510.92236634</v>
      </c>
      <c r="F56" s="20" t="n">
        <v>3.10495299</v>
      </c>
      <c r="G56" s="18" t="n">
        <v>524.27756588</v>
      </c>
      <c r="H56" s="20" t="n">
        <v>4.12504694</v>
      </c>
      <c r="I56" s="18" t="n">
        <v>534.59866775</v>
      </c>
      <c r="J56" s="20" t="n">
        <v>2.72004768</v>
      </c>
      <c r="K56" s="18" t="s">
        <v>182</v>
      </c>
      <c r="L56" s="20" t="s">
        <v>182</v>
      </c>
      <c r="M56" s="18" t="s">
        <v>182</v>
      </c>
      <c r="N56" s="20" t="s">
        <v>182</v>
      </c>
      <c r="O56" s="18" t="s">
        <v>182</v>
      </c>
      <c r="P56" s="20" t="s">
        <v>182</v>
      </c>
      <c r="Q56" s="18" t="s">
        <v>182</v>
      </c>
      <c r="R56" s="20" t="s">
        <v>182</v>
      </c>
      <c r="S56" s="18" t="n">
        <v>473.81038256</v>
      </c>
      <c r="T56" s="20" t="n">
        <v>17.14946961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457.47048729</v>
      </c>
      <c r="F61" s="20" t="n">
        <v>3.3175164</v>
      </c>
      <c r="G61" s="18" t="n">
        <v>475.78081083</v>
      </c>
      <c r="H61" s="20" t="n">
        <v>4.48237366</v>
      </c>
      <c r="I61" s="18" t="n">
        <v>494.65871793</v>
      </c>
      <c r="J61" s="20" t="n">
        <v>2.52705086</v>
      </c>
      <c r="K61" s="18" t="s">
        <v>182</v>
      </c>
      <c r="L61" s="20" t="s">
        <v>182</v>
      </c>
      <c r="M61" s="18" t="s">
        <v>182</v>
      </c>
      <c r="N61" s="20" t="s">
        <v>182</v>
      </c>
      <c r="O61" s="18" t="s">
        <v>182</v>
      </c>
      <c r="P61" s="20" t="s">
        <v>182</v>
      </c>
      <c r="Q61" s="18" t="s">
        <v>182</v>
      </c>
      <c r="R61" s="20" t="s">
        <v>182</v>
      </c>
      <c r="S61" s="18" t="n">
        <v>388.24104106</v>
      </c>
      <c r="T61" s="20" t="n">
        <v>10.77606336</v>
      </c>
    </row>
    <row r="62" spans="1:20">
      <c r="A62" s="15" t="s">
        <v>237</v>
      </c>
      <c r="B62" s="17" t="n">
        <v>4476</v>
      </c>
      <c r="C62" s="18">
        <f>(5.0/B62*100)</f>
        <v/>
      </c>
      <c r="D62" s="19" t="n">
        <v>4471</v>
      </c>
      <c r="E62" s="18" t="n">
        <v>509.19190135</v>
      </c>
      <c r="F62" s="20" t="n">
        <v>1.99717733</v>
      </c>
      <c r="G62" s="18" t="n">
        <v>526.80769879</v>
      </c>
      <c r="H62" s="20" t="n">
        <v>2.43920775</v>
      </c>
      <c r="I62" s="18" t="n">
        <v>544.7895995</v>
      </c>
      <c r="J62" s="20" t="n">
        <v>1.62403323</v>
      </c>
      <c r="K62" s="18" t="s">
        <v>182</v>
      </c>
      <c r="L62" s="20" t="s">
        <v>182</v>
      </c>
      <c r="M62" s="18" t="s">
        <v>182</v>
      </c>
      <c r="N62" s="20" t="s">
        <v>182</v>
      </c>
      <c r="O62" s="18" t="s">
        <v>182</v>
      </c>
      <c r="P62" s="20" t="s">
        <v>182</v>
      </c>
      <c r="Q62" s="18" t="s">
        <v>182</v>
      </c>
      <c r="R62" s="20" t="s">
        <v>182</v>
      </c>
      <c r="S62" s="18" t="n">
        <v>507.18118653</v>
      </c>
      <c r="T62" s="20" t="n">
        <v>13.77446611</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420.34140424</v>
      </c>
      <c r="F67" s="20" t="n">
        <v>4.24440996</v>
      </c>
      <c r="G67" s="18" t="n">
        <v>414.38014711</v>
      </c>
      <c r="H67" s="20" t="n">
        <v>4.42519329</v>
      </c>
      <c r="I67" s="18" t="n">
        <v>388.94466238</v>
      </c>
      <c r="J67" s="20" t="n">
        <v>2.21925824</v>
      </c>
      <c r="K67" s="18" t="s">
        <v>182</v>
      </c>
      <c r="L67" s="20" t="s">
        <v>182</v>
      </c>
      <c r="M67" s="18" t="s">
        <v>182</v>
      </c>
      <c r="N67" s="20" t="s">
        <v>182</v>
      </c>
      <c r="O67" s="18" t="s">
        <v>182</v>
      </c>
      <c r="P67" s="20" t="s">
        <v>182</v>
      </c>
      <c r="Q67" s="18" t="s">
        <v>182</v>
      </c>
      <c r="R67" s="20" t="s">
        <v>182</v>
      </c>
      <c r="S67" s="18" t="n">
        <v>335.89922262</v>
      </c>
      <c r="T67" s="20" t="n">
        <v>7.69129312</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476.12760062</v>
      </c>
      <c r="F70" s="20" t="n">
        <v>3.12733027</v>
      </c>
      <c r="G70" s="18" t="n">
        <v>484.41501379</v>
      </c>
      <c r="H70" s="20" t="n">
        <v>4.27753064</v>
      </c>
      <c r="I70" s="18" t="n">
        <v>500.65105035</v>
      </c>
      <c r="J70" s="20" t="n">
        <v>3.06385998</v>
      </c>
      <c r="K70" s="18" t="s">
        <v>182</v>
      </c>
      <c r="L70" s="20" t="s">
        <v>182</v>
      </c>
      <c r="M70" s="18" t="s">
        <v>182</v>
      </c>
      <c r="N70" s="20" t="s">
        <v>182</v>
      </c>
      <c r="O70" s="18" t="s">
        <v>182</v>
      </c>
      <c r="P70" s="20" t="s">
        <v>182</v>
      </c>
      <c r="Q70" s="18" t="s">
        <v>182</v>
      </c>
      <c r="R70" s="20" t="s">
        <v>182</v>
      </c>
      <c r="S70" s="18" t="n">
        <v>435.06353767</v>
      </c>
      <c r="T70" s="20" t="n">
        <v>7.59843702</v>
      </c>
    </row>
    <row r="71" spans="1:20">
      <c r="A71" s="15" t="s">
        <v>246</v>
      </c>
      <c r="B71" s="17" t="n">
        <v>6115</v>
      </c>
      <c r="C71" s="18">
        <f>(105.0/B71*100)</f>
        <v/>
      </c>
      <c r="D71" s="19" t="n">
        <v>6010</v>
      </c>
      <c r="E71" s="18" t="n">
        <v>537.2132045</v>
      </c>
      <c r="F71" s="20" t="n">
        <v>2.41181717</v>
      </c>
      <c r="G71" s="18" t="n">
        <v>572.50882749</v>
      </c>
      <c r="H71" s="20" t="n">
        <v>2.89053696</v>
      </c>
      <c r="I71" s="18" t="n">
        <v>565.69651787</v>
      </c>
      <c r="J71" s="20" t="n">
        <v>2.15324029</v>
      </c>
      <c r="K71" s="18" t="s">
        <v>182</v>
      </c>
      <c r="L71" s="20" t="s">
        <v>182</v>
      </c>
      <c r="M71" s="18" t="s">
        <v>182</v>
      </c>
      <c r="N71" s="20" t="s">
        <v>182</v>
      </c>
      <c r="O71" s="18" t="s">
        <v>182</v>
      </c>
      <c r="P71" s="20" t="s">
        <v>182</v>
      </c>
      <c r="Q71" s="18" t="s">
        <v>182</v>
      </c>
      <c r="R71" s="20" t="s">
        <v>182</v>
      </c>
      <c r="S71" s="18" t="n">
        <v>460.99778948</v>
      </c>
      <c r="T71" s="20" t="n">
        <v>14.95833187</v>
      </c>
    </row>
    <row r="72" spans="1:20">
      <c r="A72" s="15" t="s">
        <v>247</v>
      </c>
      <c r="B72" s="17" t="n">
        <v>7708</v>
      </c>
      <c r="C72" s="18">
        <f>(8.0/B72*100)</f>
        <v/>
      </c>
      <c r="D72" s="19" t="n">
        <v>7700</v>
      </c>
      <c r="E72" s="18" t="n">
        <v>524.2749831</v>
      </c>
      <c r="F72" s="20" t="n">
        <v>3.19047617</v>
      </c>
      <c r="G72" s="18" t="n">
        <v>544.44526591</v>
      </c>
      <c r="H72" s="20" t="n">
        <v>4.33934554</v>
      </c>
      <c r="I72" s="18" t="n">
        <v>535.4805807</v>
      </c>
      <c r="J72" s="20" t="n">
        <v>2.99672531</v>
      </c>
      <c r="K72" s="18" t="s">
        <v>182</v>
      </c>
      <c r="L72" s="20" t="s">
        <v>182</v>
      </c>
      <c r="M72" s="18" t="s">
        <v>182</v>
      </c>
      <c r="N72" s="20" t="s">
        <v>182</v>
      </c>
      <c r="O72" s="18" t="s">
        <v>182</v>
      </c>
      <c r="P72" s="20" t="s">
        <v>182</v>
      </c>
      <c r="Q72" s="18" t="s">
        <v>182</v>
      </c>
      <c r="R72" s="20" t="s">
        <v>182</v>
      </c>
      <c r="S72" s="18" t="n">
        <v>477.1102067</v>
      </c>
      <c r="T72" s="20" t="n">
        <v>15.13319053</v>
      </c>
    </row>
    <row r="73" spans="1:20">
      <c r="A73" s="15" t="s">
        <v>248</v>
      </c>
      <c r="B73" s="17" t="n">
        <v>8249</v>
      </c>
      <c r="C73" s="18">
        <f>(222.0/B73*100)</f>
        <v/>
      </c>
      <c r="D73" s="19" t="n">
        <v>8027</v>
      </c>
      <c r="E73" s="18" t="n">
        <v>413.74444778</v>
      </c>
      <c r="F73" s="20" t="n">
        <v>3.24242741</v>
      </c>
      <c r="G73" s="18" t="n">
        <v>417.59404888</v>
      </c>
      <c r="H73" s="20" t="n">
        <v>5.24464774</v>
      </c>
      <c r="I73" s="18" t="n">
        <v>430.83269077</v>
      </c>
      <c r="J73" s="20" t="n">
        <v>2.93312145</v>
      </c>
      <c r="K73" s="18" t="s">
        <v>182</v>
      </c>
      <c r="L73" s="20" t="s">
        <v>182</v>
      </c>
      <c r="M73" s="18" t="s">
        <v>182</v>
      </c>
      <c r="N73" s="20" t="s">
        <v>182</v>
      </c>
      <c r="O73" s="18" t="s">
        <v>182</v>
      </c>
      <c r="P73" s="20" t="s">
        <v>182</v>
      </c>
      <c r="Q73" s="18" t="s">
        <v>182</v>
      </c>
      <c r="R73" s="20" t="s">
        <v>182</v>
      </c>
      <c r="S73" s="18" t="n">
        <v>370.40054089</v>
      </c>
      <c r="T73" s="20" t="n">
        <v>8.65730651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443.41137085</v>
      </c>
      <c r="F77" s="20" t="n">
        <v>2.63217415</v>
      </c>
      <c r="G77" s="18" t="n">
        <v>451.11479948</v>
      </c>
      <c r="H77" s="20" t="n">
        <v>3.91043172</v>
      </c>
      <c r="I77" s="18" t="n">
        <v>441.83145586</v>
      </c>
      <c r="J77" s="20" t="n">
        <v>2.64782109</v>
      </c>
      <c r="K77" s="18" t="s">
        <v>182</v>
      </c>
      <c r="L77" s="20" t="s">
        <v>182</v>
      </c>
      <c r="M77" s="18" t="s">
        <v>182</v>
      </c>
      <c r="N77" s="20" t="s">
        <v>182</v>
      </c>
      <c r="O77" s="18" t="s">
        <v>182</v>
      </c>
      <c r="P77" s="20" t="s">
        <v>182</v>
      </c>
      <c r="Q77" s="18" t="s">
        <v>182</v>
      </c>
      <c r="R77" s="20" t="s">
        <v>182</v>
      </c>
      <c r="S77" s="18" t="n">
        <v>361.65792731</v>
      </c>
      <c r="T77" s="20" t="n">
        <v>3.89271432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275</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490.13538687</v>
      </c>
      <c r="F7" s="20" t="n">
        <v>2.60832107</v>
      </c>
      <c r="G7" s="18" t="n">
        <v>537.1213437599999</v>
      </c>
      <c r="H7" s="20" t="n">
        <v>2.72690557</v>
      </c>
      <c r="I7" s="18" t="n">
        <v>520.57707571</v>
      </c>
      <c r="J7" s="20" t="n">
        <v>1.63511481</v>
      </c>
      <c r="K7" s="18" t="s">
        <v>182</v>
      </c>
      <c r="L7" s="20" t="s">
        <v>182</v>
      </c>
      <c r="M7" s="18" t="s">
        <v>182</v>
      </c>
      <c r="N7" s="20" t="s">
        <v>182</v>
      </c>
      <c r="O7" s="18" t="s">
        <v>182</v>
      </c>
      <c r="P7" s="20" t="s">
        <v>182</v>
      </c>
      <c r="Q7" s="18" t="s">
        <v>182</v>
      </c>
      <c r="R7" s="20" t="s">
        <v>182</v>
      </c>
      <c r="S7" s="18" t="n">
        <v>442.91089814</v>
      </c>
      <c r="T7" s="20" t="n">
        <v>7.31026819</v>
      </c>
    </row>
    <row r="8" spans="1:20">
      <c r="A8" s="15" t="s">
        <v>183</v>
      </c>
      <c r="B8" s="17" t="n">
        <v>7007</v>
      </c>
      <c r="C8" s="18">
        <f>(121.0/B8*100)</f>
        <v/>
      </c>
      <c r="D8" s="19" t="n">
        <v>6886</v>
      </c>
      <c r="E8" s="18" t="n">
        <v>463.06886224</v>
      </c>
      <c r="F8" s="20" t="n">
        <v>4.85336665</v>
      </c>
      <c r="G8" s="18" t="n">
        <v>520.44009245</v>
      </c>
      <c r="H8" s="20" t="n">
        <v>3.26476998</v>
      </c>
      <c r="I8" s="18" t="n">
        <v>500.57043448</v>
      </c>
      <c r="J8" s="20" t="n">
        <v>2.36116066</v>
      </c>
      <c r="K8" s="18" t="s">
        <v>182</v>
      </c>
      <c r="L8" s="20" t="s">
        <v>182</v>
      </c>
      <c r="M8" s="18" t="s">
        <v>182</v>
      </c>
      <c r="N8" s="20" t="s">
        <v>182</v>
      </c>
      <c r="O8" s="18" t="n">
        <v>368.48347797</v>
      </c>
      <c r="P8" s="20" t="n">
        <v>14.99112476</v>
      </c>
      <c r="Q8" s="18" t="s">
        <v>182</v>
      </c>
      <c r="R8" s="20" t="s">
        <v>182</v>
      </c>
      <c r="S8" s="18" t="n">
        <v>426.75336774</v>
      </c>
      <c r="T8" s="20" t="n">
        <v>7.36250099</v>
      </c>
    </row>
    <row r="9" spans="1:20">
      <c r="A9" s="15" t="s">
        <v>184</v>
      </c>
      <c r="B9" s="17" t="n">
        <v>9651</v>
      </c>
      <c r="C9" s="18">
        <f>(461.0/B9*100)</f>
        <v/>
      </c>
      <c r="D9" s="19" t="n">
        <v>9190</v>
      </c>
      <c r="E9" s="18" t="n">
        <v>494.96731564</v>
      </c>
      <c r="F9" s="20" t="n">
        <v>3.5995194</v>
      </c>
      <c r="G9" s="18" t="n">
        <v>532.51366509</v>
      </c>
      <c r="H9" s="20" t="n">
        <v>2.48752091</v>
      </c>
      <c r="I9" s="18" t="n">
        <v>506.75794238</v>
      </c>
      <c r="J9" s="20" t="n">
        <v>2.41924099</v>
      </c>
      <c r="K9" s="18" t="s">
        <v>182</v>
      </c>
      <c r="L9" s="20" t="s">
        <v>182</v>
      </c>
      <c r="M9" s="18" t="s">
        <v>182</v>
      </c>
      <c r="N9" s="20" t="s">
        <v>182</v>
      </c>
      <c r="O9" s="18" t="n">
        <v>374.78530698</v>
      </c>
      <c r="P9" s="20" t="n">
        <v>11.62763904</v>
      </c>
      <c r="Q9" s="18" t="s">
        <v>182</v>
      </c>
      <c r="R9" s="20" t="s">
        <v>182</v>
      </c>
      <c r="S9" s="18" t="n">
        <v>429.65987667</v>
      </c>
      <c r="T9" s="20" t="n">
        <v>7.51085921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437.16123689</v>
      </c>
      <c r="F11" s="20" t="n">
        <v>3.23849371</v>
      </c>
      <c r="G11" s="18" t="n">
        <v>471.17649059</v>
      </c>
      <c r="H11" s="20" t="n">
        <v>3.64295495</v>
      </c>
      <c r="I11" s="18" t="n">
        <v>448.76848062</v>
      </c>
      <c r="J11" s="20" t="n">
        <v>2.6386919</v>
      </c>
      <c r="K11" s="18" t="s">
        <v>182</v>
      </c>
      <c r="L11" s="20" t="s">
        <v>182</v>
      </c>
      <c r="M11" s="18" t="s">
        <v>182</v>
      </c>
      <c r="N11" s="20" t="s">
        <v>182</v>
      </c>
      <c r="O11" s="18" t="s">
        <v>182</v>
      </c>
      <c r="P11" s="20" t="s">
        <v>182</v>
      </c>
      <c r="Q11" s="18" t="s">
        <v>182</v>
      </c>
      <c r="R11" s="20" t="s">
        <v>182</v>
      </c>
      <c r="S11" s="18" t="n">
        <v>410.68420147</v>
      </c>
      <c r="T11" s="20" t="n">
        <v>8.136396660000001</v>
      </c>
    </row>
    <row r="12" spans="1:20">
      <c r="A12" s="15" t="s">
        <v>187</v>
      </c>
      <c r="B12" s="17" t="n">
        <v>6894</v>
      </c>
      <c r="C12" s="18">
        <f>(124.0/B12*100)</f>
        <v/>
      </c>
      <c r="D12" s="19" t="n">
        <v>6770</v>
      </c>
      <c r="E12" s="18" t="n">
        <v>477.32650617</v>
      </c>
      <c r="F12" s="20" t="n">
        <v>2.88126181</v>
      </c>
      <c r="G12" s="18" t="n">
        <v>524.94338439</v>
      </c>
      <c r="H12" s="20" t="n">
        <v>2.99805424</v>
      </c>
      <c r="I12" s="18" t="n">
        <v>498.60344463</v>
      </c>
      <c r="J12" s="20" t="n">
        <v>2.37564674</v>
      </c>
      <c r="K12" s="18" t="s">
        <v>182</v>
      </c>
      <c r="L12" s="20" t="s">
        <v>182</v>
      </c>
      <c r="M12" s="18" t="s">
        <v>182</v>
      </c>
      <c r="N12" s="20" t="s">
        <v>182</v>
      </c>
      <c r="O12" s="18" t="n">
        <v>366.6777112</v>
      </c>
      <c r="P12" s="20" t="n">
        <v>14.39052153</v>
      </c>
      <c r="Q12" s="18" t="s">
        <v>182</v>
      </c>
      <c r="R12" s="20" t="s">
        <v>182</v>
      </c>
      <c r="S12" s="18" t="n">
        <v>414.74234395</v>
      </c>
      <c r="T12" s="20" t="n">
        <v>7.45185701</v>
      </c>
    </row>
    <row r="13" spans="1:20">
      <c r="A13" s="15" t="s">
        <v>188</v>
      </c>
      <c r="B13" s="17" t="n">
        <v>7161</v>
      </c>
      <c r="C13" s="18">
        <f>(300.0/B13*100)</f>
        <v/>
      </c>
      <c r="D13" s="19" t="n">
        <v>6861</v>
      </c>
      <c r="E13" s="18" t="n">
        <v>494.10640781</v>
      </c>
      <c r="F13" s="20" t="n">
        <v>3.87863955</v>
      </c>
      <c r="G13" s="18" t="n">
        <v>527.13572686</v>
      </c>
      <c r="H13" s="20" t="n">
        <v>3.05121748</v>
      </c>
      <c r="I13" s="18" t="n">
        <v>505.99042928</v>
      </c>
      <c r="J13" s="20" t="n">
        <v>2.37124039</v>
      </c>
      <c r="K13" s="18" t="s">
        <v>182</v>
      </c>
      <c r="L13" s="20" t="s">
        <v>182</v>
      </c>
      <c r="M13" s="18" t="s">
        <v>182</v>
      </c>
      <c r="N13" s="20" t="s">
        <v>182</v>
      </c>
      <c r="O13" s="18" t="n">
        <v>436.36003517</v>
      </c>
      <c r="P13" s="20" t="n">
        <v>6.43426798</v>
      </c>
      <c r="Q13" s="18" t="s">
        <v>182</v>
      </c>
      <c r="R13" s="20" t="s">
        <v>182</v>
      </c>
      <c r="S13" s="18" t="n">
        <v>445.95780036</v>
      </c>
      <c r="T13" s="20" t="n">
        <v>6.83483258</v>
      </c>
    </row>
    <row r="14" spans="1:20">
      <c r="A14" s="15" t="s">
        <v>189</v>
      </c>
      <c r="B14" s="17" t="n">
        <v>5587</v>
      </c>
      <c r="C14" s="18">
        <f>(183.0/B14*100)</f>
        <v/>
      </c>
      <c r="D14" s="19" t="n">
        <v>5404</v>
      </c>
      <c r="E14" s="18" t="n">
        <v>512.30298938</v>
      </c>
      <c r="F14" s="20" t="n">
        <v>3.29865721</v>
      </c>
      <c r="G14" s="18" t="n">
        <v>559.51694517</v>
      </c>
      <c r="H14" s="20" t="n">
        <v>2.76404715</v>
      </c>
      <c r="I14" s="18" t="n">
        <v>536.16163704</v>
      </c>
      <c r="J14" s="20" t="n">
        <v>2.47775462</v>
      </c>
      <c r="K14" s="18" t="s">
        <v>182</v>
      </c>
      <c r="L14" s="20" t="s">
        <v>182</v>
      </c>
      <c r="M14" s="18" t="s">
        <v>182</v>
      </c>
      <c r="N14" s="20" t="s">
        <v>182</v>
      </c>
      <c r="O14" s="18" t="s">
        <v>182</v>
      </c>
      <c r="P14" s="20" t="s">
        <v>182</v>
      </c>
      <c r="Q14" s="18" t="s">
        <v>182</v>
      </c>
      <c r="R14" s="20" t="s">
        <v>182</v>
      </c>
      <c r="S14" s="18" t="n">
        <v>490.28388211</v>
      </c>
      <c r="T14" s="20" t="n">
        <v>11.40033363</v>
      </c>
    </row>
    <row r="15" spans="1:20">
      <c r="A15" s="15" t="s">
        <v>190</v>
      </c>
      <c r="B15" s="17" t="n">
        <v>5882</v>
      </c>
      <c r="C15" s="18">
        <f>(127.0/B15*100)</f>
        <v/>
      </c>
      <c r="D15" s="19" t="n">
        <v>5755</v>
      </c>
      <c r="E15" s="18" t="n">
        <v>518.9353077</v>
      </c>
      <c r="F15" s="20" t="n">
        <v>3.41522294</v>
      </c>
      <c r="G15" s="18" t="n">
        <v>548.26091512</v>
      </c>
      <c r="H15" s="20" t="n">
        <v>2.52263046</v>
      </c>
      <c r="I15" s="18" t="n">
        <v>533.6889965399999</v>
      </c>
      <c r="J15" s="20" t="n">
        <v>2.95014433</v>
      </c>
      <c r="K15" s="18" t="s">
        <v>182</v>
      </c>
      <c r="L15" s="20" t="s">
        <v>182</v>
      </c>
      <c r="M15" s="18" t="s">
        <v>182</v>
      </c>
      <c r="N15" s="20" t="s">
        <v>182</v>
      </c>
      <c r="O15" s="18" t="n">
        <v>375.95013089</v>
      </c>
      <c r="P15" s="20" t="n">
        <v>17.42774697</v>
      </c>
      <c r="Q15" s="18" t="s">
        <v>182</v>
      </c>
      <c r="R15" s="20" t="s">
        <v>182</v>
      </c>
      <c r="S15" s="18" t="n">
        <v>460.3012412</v>
      </c>
      <c r="T15" s="20" t="n">
        <v>10.46867465</v>
      </c>
    </row>
    <row r="16" spans="1:20">
      <c r="A16" s="15" t="s">
        <v>191</v>
      </c>
      <c r="B16" s="17" t="n">
        <v>6108</v>
      </c>
      <c r="C16" s="18">
        <f>(235.0/B16*100)</f>
        <v/>
      </c>
      <c r="D16" s="19" t="n">
        <v>5873</v>
      </c>
      <c r="E16" s="18" t="n">
        <v>487.37944329</v>
      </c>
      <c r="F16" s="20" t="n">
        <v>2.60977948</v>
      </c>
      <c r="G16" s="18" t="n">
        <v>520.93733232</v>
      </c>
      <c r="H16" s="20" t="n">
        <v>3.88915818</v>
      </c>
      <c r="I16" s="18" t="n">
        <v>506.87379493</v>
      </c>
      <c r="J16" s="20" t="n">
        <v>2.54570393</v>
      </c>
      <c r="K16" s="18" t="s">
        <v>182</v>
      </c>
      <c r="L16" s="20" t="s">
        <v>182</v>
      </c>
      <c r="M16" s="18" t="s">
        <v>182</v>
      </c>
      <c r="N16" s="20" t="s">
        <v>182</v>
      </c>
      <c r="O16" s="18" t="s">
        <v>182</v>
      </c>
      <c r="P16" s="20" t="s">
        <v>182</v>
      </c>
      <c r="Q16" s="18" t="s">
        <v>182</v>
      </c>
      <c r="R16" s="20" t="s">
        <v>182</v>
      </c>
      <c r="S16" s="18" t="n">
        <v>408.18582743</v>
      </c>
      <c r="T16" s="20" t="n">
        <v>8.82266117</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440.47617173</v>
      </c>
      <c r="F18" s="20" t="n">
        <v>4.13282951</v>
      </c>
      <c r="G18" s="18" t="n">
        <v>482.32918296</v>
      </c>
      <c r="H18" s="20" t="n">
        <v>4.05113589</v>
      </c>
      <c r="I18" s="18" t="n">
        <v>461.88932406</v>
      </c>
      <c r="J18" s="20" t="n">
        <v>4.2509396</v>
      </c>
      <c r="K18" s="18" t="s">
        <v>182</v>
      </c>
      <c r="L18" s="20" t="s">
        <v>182</v>
      </c>
      <c r="M18" s="18" t="s">
        <v>182</v>
      </c>
      <c r="N18" s="20" t="s">
        <v>182</v>
      </c>
      <c r="O18" s="18" t="s">
        <v>182</v>
      </c>
      <c r="P18" s="20" t="s">
        <v>182</v>
      </c>
      <c r="Q18" s="18" t="s">
        <v>182</v>
      </c>
      <c r="R18" s="20" t="s">
        <v>182</v>
      </c>
      <c r="S18" s="18" t="n">
        <v>375.27153165</v>
      </c>
      <c r="T18" s="20" t="n">
        <v>9.76341699</v>
      </c>
    </row>
    <row r="19" spans="1:20">
      <c r="A19" s="15" t="s">
        <v>194</v>
      </c>
      <c r="B19" s="17" t="n">
        <v>5658</v>
      </c>
      <c r="C19" s="18">
        <f>(120.0/B19*100)</f>
        <v/>
      </c>
      <c r="D19" s="19" t="n">
        <v>5538</v>
      </c>
      <c r="E19" s="18" t="n">
        <v>459.37153654</v>
      </c>
      <c r="F19" s="20" t="n">
        <v>2.79031532</v>
      </c>
      <c r="G19" s="18" t="n">
        <v>510.85894422</v>
      </c>
      <c r="H19" s="20" t="n">
        <v>3.7940686</v>
      </c>
      <c r="I19" s="18" t="n">
        <v>491.67041804</v>
      </c>
      <c r="J19" s="20" t="n">
        <v>3.81947047</v>
      </c>
      <c r="K19" s="18" t="s">
        <v>182</v>
      </c>
      <c r="L19" s="20" t="s">
        <v>182</v>
      </c>
      <c r="M19" s="18" t="s">
        <v>182</v>
      </c>
      <c r="N19" s="20" t="s">
        <v>182</v>
      </c>
      <c r="O19" s="18" t="s">
        <v>182</v>
      </c>
      <c r="P19" s="20" t="s">
        <v>182</v>
      </c>
      <c r="Q19" s="18" t="s">
        <v>182</v>
      </c>
      <c r="R19" s="20" t="s">
        <v>182</v>
      </c>
      <c r="S19" s="18" t="n">
        <v>392.05355066</v>
      </c>
      <c r="T19" s="20" t="n">
        <v>12.10865075</v>
      </c>
    </row>
    <row r="20" spans="1:20">
      <c r="A20" s="15" t="s">
        <v>195</v>
      </c>
      <c r="B20" s="17" t="n">
        <v>3371</v>
      </c>
      <c r="C20" s="18">
        <f>(81.0/B20*100)</f>
        <v/>
      </c>
      <c r="D20" s="19" t="n">
        <v>3290</v>
      </c>
      <c r="E20" s="18" t="n">
        <v>460.49580304</v>
      </c>
      <c r="F20" s="20" t="n">
        <v>2.98055037</v>
      </c>
      <c r="G20" s="18" t="n">
        <v>492.14064154</v>
      </c>
      <c r="H20" s="20" t="n">
        <v>3.1925406</v>
      </c>
      <c r="I20" s="18" t="n">
        <v>474.00501635</v>
      </c>
      <c r="J20" s="20" t="n">
        <v>2.61005572</v>
      </c>
      <c r="K20" s="18" t="s">
        <v>182</v>
      </c>
      <c r="L20" s="20" t="s">
        <v>182</v>
      </c>
      <c r="M20" s="18" t="s">
        <v>182</v>
      </c>
      <c r="N20" s="20" t="s">
        <v>182</v>
      </c>
      <c r="O20" s="18" t="s">
        <v>182</v>
      </c>
      <c r="P20" s="20" t="s">
        <v>182</v>
      </c>
      <c r="Q20" s="18" t="s">
        <v>182</v>
      </c>
      <c r="R20" s="20" t="s">
        <v>182</v>
      </c>
      <c r="S20" s="18" t="n">
        <v>398.54549252</v>
      </c>
      <c r="T20" s="20" t="n">
        <v>10.76576044</v>
      </c>
    </row>
    <row r="21" spans="1:20">
      <c r="A21" s="15" t="s">
        <v>196</v>
      </c>
      <c r="B21" s="17" t="n">
        <v>5741</v>
      </c>
      <c r="C21" s="18">
        <f>(72.0/B21*100)</f>
        <v/>
      </c>
      <c r="D21" s="19" t="n">
        <v>5669</v>
      </c>
      <c r="E21" s="18" t="n">
        <v>478.70973329</v>
      </c>
      <c r="F21" s="20" t="n">
        <v>3.88588783</v>
      </c>
      <c r="G21" s="18" t="n">
        <v>520.3400546399999</v>
      </c>
      <c r="H21" s="20" t="n">
        <v>2.53209567</v>
      </c>
      <c r="I21" s="18" t="n">
        <v>506.29605405</v>
      </c>
      <c r="J21" s="20" t="n">
        <v>2.73335929</v>
      </c>
      <c r="K21" s="18" t="s">
        <v>182</v>
      </c>
      <c r="L21" s="20" t="s">
        <v>182</v>
      </c>
      <c r="M21" s="18" t="s">
        <v>182</v>
      </c>
      <c r="N21" s="20" t="s">
        <v>182</v>
      </c>
      <c r="O21" s="18" t="s">
        <v>182</v>
      </c>
      <c r="P21" s="20" t="s">
        <v>182</v>
      </c>
      <c r="Q21" s="18" t="s">
        <v>182</v>
      </c>
      <c r="R21" s="20" t="s">
        <v>182</v>
      </c>
      <c r="S21" s="18" t="n">
        <v>451.95609593</v>
      </c>
      <c r="T21" s="20" t="n">
        <v>10.32101724</v>
      </c>
    </row>
    <row r="22" spans="1:20">
      <c r="A22" s="15" t="s">
        <v>197</v>
      </c>
      <c r="B22" s="17" t="n">
        <v>6598</v>
      </c>
      <c r="C22" s="18">
        <f>(93.0/B22*100)</f>
        <v/>
      </c>
      <c r="D22" s="19" t="n">
        <v>6505</v>
      </c>
      <c r="E22" s="18" t="n">
        <v>450.97769272</v>
      </c>
      <c r="F22" s="20" t="n">
        <v>6.68708645</v>
      </c>
      <c r="G22" s="18" t="n">
        <v>492.75873404</v>
      </c>
      <c r="H22" s="20" t="n">
        <v>4.97921807</v>
      </c>
      <c r="I22" s="18" t="n">
        <v>487.35974804</v>
      </c>
      <c r="J22" s="20" t="n">
        <v>3.41673479</v>
      </c>
      <c r="K22" s="18" t="s">
        <v>182</v>
      </c>
      <c r="L22" s="20" t="s">
        <v>182</v>
      </c>
      <c r="M22" s="18" t="s">
        <v>182</v>
      </c>
      <c r="N22" s="20" t="s">
        <v>182</v>
      </c>
      <c r="O22" s="18" t="n">
        <v>448.28166515</v>
      </c>
      <c r="P22" s="20" t="n">
        <v>8.782882710000001</v>
      </c>
      <c r="Q22" s="18" t="s">
        <v>182</v>
      </c>
      <c r="R22" s="20" t="s">
        <v>182</v>
      </c>
      <c r="S22" s="18" t="n">
        <v>363.61728558</v>
      </c>
      <c r="T22" s="20" t="n">
        <v>8.71680888</v>
      </c>
    </row>
    <row r="23" spans="1:20">
      <c r="A23" s="15" t="s">
        <v>198</v>
      </c>
      <c r="B23" s="17" t="n">
        <v>11583</v>
      </c>
      <c r="C23" s="18">
        <f>(499.0/B23*100)</f>
        <v/>
      </c>
      <c r="D23" s="19" t="n">
        <v>11084</v>
      </c>
      <c r="E23" s="18" t="n">
        <v>464.17491719</v>
      </c>
      <c r="F23" s="20" t="n">
        <v>3.18081601</v>
      </c>
      <c r="G23" s="18" t="n">
        <v>498.37556299</v>
      </c>
      <c r="H23" s="20" t="n">
        <v>3.52804255</v>
      </c>
      <c r="I23" s="18" t="n">
        <v>493.4393194</v>
      </c>
      <c r="J23" s="20" t="n">
        <v>2.75605048</v>
      </c>
      <c r="K23" s="18" t="s">
        <v>182</v>
      </c>
      <c r="L23" s="20" t="s">
        <v>182</v>
      </c>
      <c r="M23" s="18" t="s">
        <v>182</v>
      </c>
      <c r="N23" s="20" t="s">
        <v>182</v>
      </c>
      <c r="O23" s="18" t="s">
        <v>182</v>
      </c>
      <c r="P23" s="20" t="s">
        <v>182</v>
      </c>
      <c r="Q23" s="18" t="s">
        <v>182</v>
      </c>
      <c r="R23" s="20" t="s">
        <v>182</v>
      </c>
      <c r="S23" s="18" t="n">
        <v>423.67018608</v>
      </c>
      <c r="T23" s="20" t="n">
        <v>8.78879411</v>
      </c>
    </row>
    <row r="24" spans="1:20">
      <c r="A24" s="15" t="s">
        <v>199</v>
      </c>
      <c r="B24" s="17" t="n">
        <v>6647</v>
      </c>
      <c r="C24" s="18">
        <f>(13.0/B24*100)</f>
        <v/>
      </c>
      <c r="D24" s="19" t="n">
        <v>6634</v>
      </c>
      <c r="E24" s="18" t="n">
        <v>521.66364643</v>
      </c>
      <c r="F24" s="20" t="n">
        <v>3.69429073</v>
      </c>
      <c r="G24" s="18" t="n">
        <v>543.4485778</v>
      </c>
      <c r="H24" s="20" t="n">
        <v>3.50439155</v>
      </c>
      <c r="I24" s="18" t="n">
        <v>549.91232838</v>
      </c>
      <c r="J24" s="20" t="n">
        <v>2.87450642</v>
      </c>
      <c r="K24" s="18" t="s">
        <v>182</v>
      </c>
      <c r="L24" s="20" t="s">
        <v>182</v>
      </c>
      <c r="M24" s="18" t="s">
        <v>182</v>
      </c>
      <c r="N24" s="20" t="s">
        <v>182</v>
      </c>
      <c r="O24" s="18" t="s">
        <v>182</v>
      </c>
      <c r="P24" s="20" t="s">
        <v>182</v>
      </c>
      <c r="Q24" s="18" t="s">
        <v>182</v>
      </c>
      <c r="R24" s="20" t="s">
        <v>182</v>
      </c>
      <c r="S24" s="18" t="n">
        <v>469.0556202</v>
      </c>
      <c r="T24" s="20" t="n">
        <v>14.39662369</v>
      </c>
    </row>
    <row r="25" spans="1:20">
      <c r="A25" s="15" t="s">
        <v>200</v>
      </c>
      <c r="B25" s="17" t="n">
        <v>5581</v>
      </c>
      <c r="C25" s="18">
        <f>(28.0/B25*100)</f>
        <v/>
      </c>
      <c r="D25" s="19" t="n">
        <v>5553</v>
      </c>
      <c r="E25" s="18" t="n">
        <v>514.91393197</v>
      </c>
      <c r="F25" s="20" t="n">
        <v>4.40664205</v>
      </c>
      <c r="G25" s="18" t="n">
        <v>524.5350448299999</v>
      </c>
      <c r="H25" s="20" t="n">
        <v>3.75249863</v>
      </c>
      <c r="I25" s="18" t="n">
        <v>513.99648427</v>
      </c>
      <c r="J25" s="20" t="n">
        <v>3.28265863</v>
      </c>
      <c r="K25" s="18" t="s">
        <v>182</v>
      </c>
      <c r="L25" s="20" t="s">
        <v>182</v>
      </c>
      <c r="M25" s="18" t="s">
        <v>182</v>
      </c>
      <c r="N25" s="20" t="s">
        <v>182</v>
      </c>
      <c r="O25" s="18" t="s">
        <v>182</v>
      </c>
      <c r="P25" s="20" t="s">
        <v>182</v>
      </c>
      <c r="Q25" s="18" t="s">
        <v>182</v>
      </c>
      <c r="R25" s="20" t="s">
        <v>182</v>
      </c>
      <c r="S25" s="18" t="n">
        <v>451.25475459</v>
      </c>
      <c r="T25" s="20" t="n">
        <v>14.79361651</v>
      </c>
    </row>
    <row r="26" spans="1:20">
      <c r="A26" s="15" t="s">
        <v>201</v>
      </c>
      <c r="B26" s="17" t="n">
        <v>4869</v>
      </c>
      <c r="C26" s="18">
        <f>(95.0/B26*100)</f>
        <v/>
      </c>
      <c r="D26" s="19" t="n">
        <v>4774</v>
      </c>
      <c r="E26" s="18" t="n">
        <v>470.44263877</v>
      </c>
      <c r="F26" s="20" t="n">
        <v>2.60348855</v>
      </c>
      <c r="G26" s="18" t="n">
        <v>511.16409009</v>
      </c>
      <c r="H26" s="20" t="n">
        <v>2.26630062</v>
      </c>
      <c r="I26" s="18" t="n">
        <v>497.60498182</v>
      </c>
      <c r="J26" s="20" t="n">
        <v>2.52246186</v>
      </c>
      <c r="K26" s="18" t="s">
        <v>182</v>
      </c>
      <c r="L26" s="20" t="s">
        <v>182</v>
      </c>
      <c r="M26" s="18" t="s">
        <v>182</v>
      </c>
      <c r="N26" s="20" t="s">
        <v>182</v>
      </c>
      <c r="O26" s="18" t="s">
        <v>182</v>
      </c>
      <c r="P26" s="20" t="s">
        <v>182</v>
      </c>
      <c r="Q26" s="18" t="s">
        <v>182</v>
      </c>
      <c r="R26" s="20" t="s">
        <v>182</v>
      </c>
      <c r="S26" s="18" t="n">
        <v>444.89975359</v>
      </c>
      <c r="T26" s="20" t="n">
        <v>8.90496304</v>
      </c>
    </row>
    <row r="27" spans="1:20">
      <c r="A27" s="15" t="s">
        <v>202</v>
      </c>
      <c r="B27" s="17" t="n">
        <v>5299</v>
      </c>
      <c r="C27" s="18">
        <f>(154.0/B27*100)</f>
        <v/>
      </c>
      <c r="D27" s="19" t="n">
        <v>5145</v>
      </c>
      <c r="E27" s="18" t="n">
        <v>469.83425579</v>
      </c>
      <c r="F27" s="20" t="n">
        <v>2.27340338</v>
      </c>
      <c r="G27" s="18" t="n">
        <v>507.82159208</v>
      </c>
      <c r="H27" s="20" t="n">
        <v>2.78181071</v>
      </c>
      <c r="I27" s="18" t="n">
        <v>492.00850791</v>
      </c>
      <c r="J27" s="20" t="n">
        <v>2.20500298</v>
      </c>
      <c r="K27" s="18" t="s">
        <v>182</v>
      </c>
      <c r="L27" s="20" t="s">
        <v>182</v>
      </c>
      <c r="M27" s="18" t="s">
        <v>182</v>
      </c>
      <c r="N27" s="20" t="s">
        <v>182</v>
      </c>
      <c r="O27" s="18" t="s">
        <v>182</v>
      </c>
      <c r="P27" s="20" t="s">
        <v>182</v>
      </c>
      <c r="Q27" s="18" t="s">
        <v>182</v>
      </c>
      <c r="R27" s="20" t="s">
        <v>182</v>
      </c>
      <c r="S27" s="18" t="n">
        <v>410.36848403</v>
      </c>
      <c r="T27" s="20" t="n">
        <v>6.58939567</v>
      </c>
    </row>
    <row r="28" spans="1:20">
      <c r="A28" s="15" t="s">
        <v>203</v>
      </c>
      <c r="B28" s="17" t="n">
        <v>7568</v>
      </c>
      <c r="C28" s="18">
        <f>(120.0/B28*100)</f>
        <v/>
      </c>
      <c r="D28" s="19" t="n">
        <v>7448</v>
      </c>
      <c r="E28" s="18" t="n">
        <v>405.51855867</v>
      </c>
      <c r="F28" s="20" t="n">
        <v>2.47594948</v>
      </c>
      <c r="G28" s="18" t="n">
        <v>432.70079258</v>
      </c>
      <c r="H28" s="20" t="n">
        <v>2.70060498</v>
      </c>
      <c r="I28" s="18" t="n">
        <v>418.65431317</v>
      </c>
      <c r="J28" s="20" t="n">
        <v>2.56194048</v>
      </c>
      <c r="K28" s="18" t="s">
        <v>182</v>
      </c>
      <c r="L28" s="20" t="s">
        <v>182</v>
      </c>
      <c r="M28" s="18" t="s">
        <v>182</v>
      </c>
      <c r="N28" s="20" t="s">
        <v>182</v>
      </c>
      <c r="O28" s="18" t="s">
        <v>182</v>
      </c>
      <c r="P28" s="20" t="s">
        <v>182</v>
      </c>
      <c r="Q28" s="18" t="s">
        <v>182</v>
      </c>
      <c r="R28" s="20" t="s">
        <v>182</v>
      </c>
      <c r="S28" s="18" t="n">
        <v>377.91794672</v>
      </c>
      <c r="T28" s="20" t="n">
        <v>8.51637695</v>
      </c>
    </row>
    <row r="29" spans="1:20">
      <c r="A29" s="15" t="s">
        <v>204</v>
      </c>
      <c r="B29" s="17" t="n">
        <v>5385</v>
      </c>
      <c r="C29" s="18">
        <f>(35.0/B29*100)</f>
        <v/>
      </c>
      <c r="D29" s="19" t="n">
        <v>5350</v>
      </c>
      <c r="E29" s="18" t="n">
        <v>492.59331201</v>
      </c>
      <c r="F29" s="20" t="n">
        <v>3.98542747</v>
      </c>
      <c r="G29" s="18" t="n">
        <v>534.79206603</v>
      </c>
      <c r="H29" s="20" t="n">
        <v>2.803092</v>
      </c>
      <c r="I29" s="18" t="n">
        <v>508.31974716</v>
      </c>
      <c r="J29" s="20" t="n">
        <v>2.76886356</v>
      </c>
      <c r="K29" s="18" t="s">
        <v>182</v>
      </c>
      <c r="L29" s="20" t="s">
        <v>182</v>
      </c>
      <c r="M29" s="18" t="s">
        <v>182</v>
      </c>
      <c r="N29" s="20" t="s">
        <v>182</v>
      </c>
      <c r="O29" s="18" t="n">
        <v>358.28551468</v>
      </c>
      <c r="P29" s="20" t="n">
        <v>8.567023300000001</v>
      </c>
      <c r="Q29" s="18" t="s">
        <v>182</v>
      </c>
      <c r="R29" s="20" t="s">
        <v>182</v>
      </c>
      <c r="S29" s="18" t="n">
        <v>441.05883855</v>
      </c>
      <c r="T29" s="20" t="n">
        <v>14.39612427</v>
      </c>
    </row>
    <row r="30" spans="1:20">
      <c r="A30" s="15" t="s">
        <v>205</v>
      </c>
      <c r="B30" s="17" t="n">
        <v>4520</v>
      </c>
      <c r="C30" s="18">
        <f>(497.0/B30*100)</f>
        <v/>
      </c>
      <c r="D30" s="19" t="n">
        <v>4023</v>
      </c>
      <c r="E30" s="18" t="n">
        <v>487.42875178</v>
      </c>
      <c r="F30" s="20" t="n">
        <v>3.95469383</v>
      </c>
      <c r="G30" s="18" t="n">
        <v>540.72886761</v>
      </c>
      <c r="H30" s="20" t="n">
        <v>4.30723596</v>
      </c>
      <c r="I30" s="18" t="n">
        <v>533.59341133</v>
      </c>
      <c r="J30" s="20" t="n">
        <v>3.25724929</v>
      </c>
      <c r="K30" s="18" t="s">
        <v>182</v>
      </c>
      <c r="L30" s="20" t="s">
        <v>182</v>
      </c>
      <c r="M30" s="18" t="s">
        <v>182</v>
      </c>
      <c r="N30" s="20" t="s">
        <v>182</v>
      </c>
      <c r="O30" s="18" t="s">
        <v>182</v>
      </c>
      <c r="P30" s="20" t="s">
        <v>182</v>
      </c>
      <c r="Q30" s="18" t="s">
        <v>182</v>
      </c>
      <c r="R30" s="20" t="s">
        <v>182</v>
      </c>
      <c r="S30" s="18" t="n">
        <v>430.90130691</v>
      </c>
      <c r="T30" s="20" t="n">
        <v>11.21450381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486.85906681</v>
      </c>
      <c r="F32" s="20" t="n">
        <v>3.00952052</v>
      </c>
      <c r="G32" s="18" t="n">
        <v>529.8724138699999</v>
      </c>
      <c r="H32" s="20" t="n">
        <v>3.24529404</v>
      </c>
      <c r="I32" s="18" t="n">
        <v>500.32425606</v>
      </c>
      <c r="J32" s="20" t="n">
        <v>3.34208259</v>
      </c>
      <c r="K32" s="18" t="s">
        <v>182</v>
      </c>
      <c r="L32" s="20" t="s">
        <v>182</v>
      </c>
      <c r="M32" s="18" t="s">
        <v>182</v>
      </c>
      <c r="N32" s="20" t="s">
        <v>182</v>
      </c>
      <c r="O32" s="18" t="s">
        <v>182</v>
      </c>
      <c r="P32" s="20" t="s">
        <v>182</v>
      </c>
      <c r="Q32" s="18" t="s">
        <v>182</v>
      </c>
      <c r="R32" s="20" t="s">
        <v>182</v>
      </c>
      <c r="S32" s="18" t="n">
        <v>418.02389157</v>
      </c>
      <c r="T32" s="20" t="n">
        <v>16.74356981</v>
      </c>
    </row>
    <row r="33" spans="1:20">
      <c r="A33" s="15" t="s">
        <v>208</v>
      </c>
      <c r="B33" s="17" t="n">
        <v>7325</v>
      </c>
      <c r="C33" s="18">
        <f>(212.0/B33*100)</f>
        <v/>
      </c>
      <c r="D33" s="19" t="n">
        <v>7113</v>
      </c>
      <c r="E33" s="18" t="n">
        <v>480.20917497</v>
      </c>
      <c r="F33" s="20" t="n">
        <v>3.42901332</v>
      </c>
      <c r="G33" s="18" t="n">
        <v>530.83060312</v>
      </c>
      <c r="H33" s="20" t="n">
        <v>2.81247035</v>
      </c>
      <c r="I33" s="18" t="n">
        <v>498.06213918</v>
      </c>
      <c r="J33" s="20" t="n">
        <v>2.64629096</v>
      </c>
      <c r="K33" s="18" t="s">
        <v>182</v>
      </c>
      <c r="L33" s="20" t="s">
        <v>182</v>
      </c>
      <c r="M33" s="18" t="s">
        <v>182</v>
      </c>
      <c r="N33" s="20" t="s">
        <v>182</v>
      </c>
      <c r="O33" s="18" t="s">
        <v>182</v>
      </c>
      <c r="P33" s="20" t="s">
        <v>182</v>
      </c>
      <c r="Q33" s="18" t="s">
        <v>182</v>
      </c>
      <c r="R33" s="20" t="s">
        <v>182</v>
      </c>
      <c r="S33" s="18" t="n">
        <v>447.69075885</v>
      </c>
      <c r="T33" s="20" t="n">
        <v>8.94046674</v>
      </c>
    </row>
    <row r="34" spans="1:20">
      <c r="A34" s="15" t="s">
        <v>209</v>
      </c>
      <c r="B34" s="17" t="n">
        <v>6350</v>
      </c>
      <c r="C34" s="18">
        <f>(76.0/B34*100)</f>
        <v/>
      </c>
      <c r="D34" s="19" t="n">
        <v>6274</v>
      </c>
      <c r="E34" s="18" t="n">
        <v>447.81674885</v>
      </c>
      <c r="F34" s="20" t="n">
        <v>3.04545062</v>
      </c>
      <c r="G34" s="18" t="n">
        <v>492.99490198</v>
      </c>
      <c r="H34" s="20" t="n">
        <v>3.48332191</v>
      </c>
      <c r="I34" s="18" t="n">
        <v>473.4711597</v>
      </c>
      <c r="J34" s="20" t="n">
        <v>3.12295214</v>
      </c>
      <c r="K34" s="18" t="s">
        <v>182</v>
      </c>
      <c r="L34" s="20" t="s">
        <v>182</v>
      </c>
      <c r="M34" s="18" t="s">
        <v>182</v>
      </c>
      <c r="N34" s="20" t="s">
        <v>182</v>
      </c>
      <c r="O34" s="18" t="n">
        <v>306.56969545</v>
      </c>
      <c r="P34" s="20" t="n">
        <v>10.27624616</v>
      </c>
      <c r="Q34" s="18" t="s">
        <v>182</v>
      </c>
      <c r="R34" s="20" t="s">
        <v>182</v>
      </c>
      <c r="S34" s="18" t="n">
        <v>375.25465413</v>
      </c>
      <c r="T34" s="20" t="n">
        <v>9.39121355</v>
      </c>
    </row>
    <row r="35" spans="1:20">
      <c r="A35" s="15" t="s">
        <v>210</v>
      </c>
      <c r="B35" s="17" t="n">
        <v>6406</v>
      </c>
      <c r="C35" s="18">
        <f>(67.0/B35*100)</f>
        <v/>
      </c>
      <c r="D35" s="19" t="n">
        <v>6339</v>
      </c>
      <c r="E35" s="18" t="n">
        <v>494.40823094</v>
      </c>
      <c r="F35" s="20" t="n">
        <v>3.28465762</v>
      </c>
      <c r="G35" s="18" t="n">
        <v>536.7157438199999</v>
      </c>
      <c r="H35" s="20" t="n">
        <v>3.25730705</v>
      </c>
      <c r="I35" s="18" t="n">
        <v>518.14424621</v>
      </c>
      <c r="J35" s="20" t="n">
        <v>2.09112681</v>
      </c>
      <c r="K35" s="18" t="s">
        <v>182</v>
      </c>
      <c r="L35" s="20" t="s">
        <v>182</v>
      </c>
      <c r="M35" s="18" t="s">
        <v>182</v>
      </c>
      <c r="N35" s="20" t="s">
        <v>182</v>
      </c>
      <c r="O35" s="18" t="n">
        <v>374.85244494</v>
      </c>
      <c r="P35" s="20" t="n">
        <v>5.84040672</v>
      </c>
      <c r="Q35" s="18" t="s">
        <v>182</v>
      </c>
      <c r="R35" s="20" t="s">
        <v>182</v>
      </c>
      <c r="S35" s="18" t="n">
        <v>424.87833681</v>
      </c>
      <c r="T35" s="20" t="n">
        <v>9.45430344</v>
      </c>
    </row>
    <row r="36" spans="1:20">
      <c r="A36" s="15" t="s">
        <v>211</v>
      </c>
      <c r="B36" s="17" t="n">
        <v>6736</v>
      </c>
      <c r="C36" s="18">
        <f>(41.0/B36*100)</f>
        <v/>
      </c>
      <c r="D36" s="19" t="n">
        <v>6695</v>
      </c>
      <c r="E36" s="18" t="n">
        <v>472.75652814</v>
      </c>
      <c r="F36" s="20" t="n">
        <v>3.85171491</v>
      </c>
      <c r="G36" s="18" t="n">
        <v>512.27086995</v>
      </c>
      <c r="H36" s="20" t="n">
        <v>2.47397168</v>
      </c>
      <c r="I36" s="18" t="n">
        <v>493.67064517</v>
      </c>
      <c r="J36" s="20" t="n">
        <v>2.39841049</v>
      </c>
      <c r="K36" s="18" t="s">
        <v>182</v>
      </c>
      <c r="L36" s="20" t="s">
        <v>182</v>
      </c>
      <c r="M36" s="18" t="s">
        <v>182</v>
      </c>
      <c r="N36" s="20" t="s">
        <v>182</v>
      </c>
      <c r="O36" s="18" t="s">
        <v>182</v>
      </c>
      <c r="P36" s="20" t="s">
        <v>182</v>
      </c>
      <c r="Q36" s="18" t="s">
        <v>182</v>
      </c>
      <c r="R36" s="20" t="s">
        <v>182</v>
      </c>
      <c r="S36" s="18" t="n">
        <v>416.12901541</v>
      </c>
      <c r="T36" s="20" t="n">
        <v>8.13767618</v>
      </c>
    </row>
    <row r="37" spans="1:20">
      <c r="A37" s="15" t="s">
        <v>212</v>
      </c>
      <c r="B37" s="17" t="n">
        <v>5458</v>
      </c>
      <c r="C37" s="18">
        <f>(223.0/B37*100)</f>
        <v/>
      </c>
      <c r="D37" s="19" t="n">
        <v>5235</v>
      </c>
      <c r="E37" s="18" t="n">
        <v>462.98222263</v>
      </c>
      <c r="F37" s="20" t="n">
        <v>4.37189733</v>
      </c>
      <c r="G37" s="18" t="n">
        <v>516.32355534</v>
      </c>
      <c r="H37" s="20" t="n">
        <v>4.26082787</v>
      </c>
      <c r="I37" s="18" t="n">
        <v>506.31544479</v>
      </c>
      <c r="J37" s="20" t="n">
        <v>3.48137325</v>
      </c>
      <c r="K37" s="18" t="s">
        <v>182</v>
      </c>
      <c r="L37" s="20" t="s">
        <v>182</v>
      </c>
      <c r="M37" s="18" t="s">
        <v>182</v>
      </c>
      <c r="N37" s="20" t="s">
        <v>182</v>
      </c>
      <c r="O37" s="18" t="s">
        <v>182</v>
      </c>
      <c r="P37" s="20" t="s">
        <v>182</v>
      </c>
      <c r="Q37" s="18" t="s">
        <v>182</v>
      </c>
      <c r="R37" s="20" t="s">
        <v>182</v>
      </c>
      <c r="S37" s="18" t="n">
        <v>415.2733151</v>
      </c>
      <c r="T37" s="20" t="n">
        <v>8.22731147</v>
      </c>
    </row>
    <row r="38" spans="1:20">
      <c r="A38" s="15" t="s">
        <v>213</v>
      </c>
      <c r="B38" s="17" t="n">
        <v>5860</v>
      </c>
      <c r="C38" s="18">
        <f>(60.0/B38*100)</f>
        <v/>
      </c>
      <c r="D38" s="19" t="n">
        <v>5800</v>
      </c>
      <c r="E38" s="18" t="n">
        <v>473.48336453</v>
      </c>
      <c r="F38" s="20" t="n">
        <v>4.77886384</v>
      </c>
      <c r="G38" s="18" t="n">
        <v>537.95732794</v>
      </c>
      <c r="H38" s="20" t="n">
        <v>3.60223832</v>
      </c>
      <c r="I38" s="18" t="n">
        <v>508.47293607</v>
      </c>
      <c r="J38" s="20" t="n">
        <v>3.19502173</v>
      </c>
      <c r="K38" s="18" t="s">
        <v>182</v>
      </c>
      <c r="L38" s="20" t="s">
        <v>182</v>
      </c>
      <c r="M38" s="18" t="s">
        <v>182</v>
      </c>
      <c r="N38" s="20" t="s">
        <v>182</v>
      </c>
      <c r="O38" s="18" t="s">
        <v>182</v>
      </c>
      <c r="P38" s="20" t="s">
        <v>182</v>
      </c>
      <c r="Q38" s="18" t="s">
        <v>182</v>
      </c>
      <c r="R38" s="20" t="s">
        <v>182</v>
      </c>
      <c r="S38" s="18" t="n">
        <v>444.63883035</v>
      </c>
      <c r="T38" s="20" t="n">
        <v>7.44969976</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488.09843766</v>
      </c>
      <c r="F40" s="20" t="n">
        <v>4.32385174</v>
      </c>
      <c r="G40" s="18" t="n">
        <v>528.91902533</v>
      </c>
      <c r="H40" s="20" t="n">
        <v>4.11229927</v>
      </c>
      <c r="I40" s="18" t="n">
        <v>524.81600456</v>
      </c>
      <c r="J40" s="20" t="n">
        <v>3.1042372</v>
      </c>
      <c r="K40" s="18" t="s">
        <v>182</v>
      </c>
      <c r="L40" s="20" t="s">
        <v>182</v>
      </c>
      <c r="M40" s="18" t="s">
        <v>182</v>
      </c>
      <c r="N40" s="20" t="s">
        <v>182</v>
      </c>
      <c r="O40" s="18" t="n">
        <v>496.75531263</v>
      </c>
      <c r="P40" s="20" t="n">
        <v>2.35939816</v>
      </c>
      <c r="Q40" s="18" t="s">
        <v>182</v>
      </c>
      <c r="R40" s="20" t="s">
        <v>182</v>
      </c>
      <c r="S40" s="18" t="n">
        <v>429.06726278</v>
      </c>
      <c r="T40" s="20" t="n">
        <v>8.21941546</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393.9650416</v>
      </c>
      <c r="F46" s="20" t="n">
        <v>2.80224166</v>
      </c>
      <c r="G46" s="18" t="n">
        <v>440.78948687</v>
      </c>
      <c r="H46" s="20" t="n">
        <v>4.23530497</v>
      </c>
      <c r="I46" s="18" t="n">
        <v>410.74555962</v>
      </c>
      <c r="J46" s="20" t="n">
        <v>2.90105709</v>
      </c>
      <c r="K46" s="18" t="s">
        <v>182</v>
      </c>
      <c r="L46" s="20" t="s">
        <v>182</v>
      </c>
      <c r="M46" s="18" t="s">
        <v>182</v>
      </c>
      <c r="N46" s="20" t="s">
        <v>182</v>
      </c>
      <c r="O46" s="18" t="s">
        <v>182</v>
      </c>
      <c r="P46" s="20" t="s">
        <v>182</v>
      </c>
      <c r="Q46" s="18" t="s">
        <v>182</v>
      </c>
      <c r="R46" s="20" t="s">
        <v>182</v>
      </c>
      <c r="S46" s="18" t="n">
        <v>377.05955465</v>
      </c>
      <c r="T46" s="20" t="n">
        <v>3.29259385</v>
      </c>
    </row>
    <row r="47" spans="1:20">
      <c r="A47" s="15" t="s">
        <v>222</v>
      </c>
      <c r="B47" s="17" t="n">
        <v>5928</v>
      </c>
      <c r="C47" s="18">
        <f>(101.0/B47*100)</f>
        <v/>
      </c>
      <c r="D47" s="19" t="n">
        <v>5827</v>
      </c>
      <c r="E47" s="18" t="n">
        <v>432.22906501</v>
      </c>
      <c r="F47" s="20" t="n">
        <v>4.27640282</v>
      </c>
      <c r="G47" s="18" t="n">
        <v>482.97454448</v>
      </c>
      <c r="H47" s="20" t="n">
        <v>4.81815282</v>
      </c>
      <c r="I47" s="18" t="n">
        <v>471.03282488</v>
      </c>
      <c r="J47" s="20" t="n">
        <v>4.55144016</v>
      </c>
      <c r="K47" s="18" t="s">
        <v>182</v>
      </c>
      <c r="L47" s="20" t="s">
        <v>182</v>
      </c>
      <c r="M47" s="18" t="s">
        <v>182</v>
      </c>
      <c r="N47" s="20" t="s">
        <v>182</v>
      </c>
      <c r="O47" s="18" t="s">
        <v>182</v>
      </c>
      <c r="P47" s="20" t="s">
        <v>182</v>
      </c>
      <c r="Q47" s="18" t="s">
        <v>182</v>
      </c>
      <c r="R47" s="20" t="s">
        <v>182</v>
      </c>
      <c r="S47" s="18" t="n">
        <v>361.85561702</v>
      </c>
      <c r="T47" s="20" t="n">
        <v>6.59050668</v>
      </c>
    </row>
    <row r="48" spans="1:20">
      <c r="A48" s="15" t="s">
        <v>223</v>
      </c>
      <c r="B48" s="17" t="n">
        <v>9841</v>
      </c>
      <c r="C48" s="18">
        <f>(19.0/B48*100)</f>
        <v/>
      </c>
      <c r="D48" s="19" t="n">
        <v>9822</v>
      </c>
      <c r="E48" s="18" t="n">
        <v>488.69808247</v>
      </c>
      <c r="F48" s="20" t="n">
        <v>5.6006719</v>
      </c>
      <c r="G48" s="18" t="n">
        <v>541.12016179</v>
      </c>
      <c r="H48" s="20" t="n">
        <v>5.58528374</v>
      </c>
      <c r="I48" s="18" t="n">
        <v>522.43461712</v>
      </c>
      <c r="J48" s="20" t="n">
        <v>4.1939886</v>
      </c>
      <c r="K48" s="18" t="s">
        <v>182</v>
      </c>
      <c r="L48" s="20" t="s">
        <v>182</v>
      </c>
      <c r="M48" s="18" t="s">
        <v>182</v>
      </c>
      <c r="N48" s="20" t="s">
        <v>182</v>
      </c>
      <c r="O48" s="18" t="s">
        <v>182</v>
      </c>
      <c r="P48" s="20" t="s">
        <v>182</v>
      </c>
      <c r="Q48" s="18" t="s">
        <v>182</v>
      </c>
      <c r="R48" s="20" t="s">
        <v>182</v>
      </c>
      <c r="S48" s="18" t="n">
        <v>463.39092717</v>
      </c>
      <c r="T48" s="20" t="n">
        <v>20.52154219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411.82744694</v>
      </c>
      <c r="F50" s="20" t="n">
        <v>2.84336749</v>
      </c>
      <c r="G50" s="18" t="n">
        <v>442.40845488</v>
      </c>
      <c r="H50" s="20" t="n">
        <v>3.43862821</v>
      </c>
      <c r="I50" s="18" t="n">
        <v>421.72150387</v>
      </c>
      <c r="J50" s="20" t="n">
        <v>2.56384734</v>
      </c>
      <c r="K50" s="18" t="s">
        <v>182</v>
      </c>
      <c r="L50" s="20" t="s">
        <v>182</v>
      </c>
      <c r="M50" s="18" t="s">
        <v>182</v>
      </c>
      <c r="N50" s="20" t="s">
        <v>182</v>
      </c>
      <c r="O50" s="18" t="s">
        <v>182</v>
      </c>
      <c r="P50" s="20" t="s">
        <v>182</v>
      </c>
      <c r="Q50" s="18" t="s">
        <v>182</v>
      </c>
      <c r="R50" s="20" t="s">
        <v>182</v>
      </c>
      <c r="S50" s="18" t="n">
        <v>377.3872301</v>
      </c>
      <c r="T50" s="20" t="n">
        <v>9.71174993</v>
      </c>
    </row>
    <row r="51" spans="1:20">
      <c r="A51" s="15" t="s">
        <v>226</v>
      </c>
      <c r="B51" s="17" t="n">
        <v>6866</v>
      </c>
      <c r="C51" s="18">
        <f>(115.0/B51*100)</f>
        <v/>
      </c>
      <c r="D51" s="19" t="n">
        <v>6751</v>
      </c>
      <c r="E51" s="18" t="n">
        <v>414.43784211</v>
      </c>
      <c r="F51" s="20" t="n">
        <v>3.57511645</v>
      </c>
      <c r="G51" s="18" t="n">
        <v>441.67412998</v>
      </c>
      <c r="H51" s="20" t="n">
        <v>3.99397523</v>
      </c>
      <c r="I51" s="18" t="n">
        <v>423.74451518</v>
      </c>
      <c r="J51" s="20" t="n">
        <v>2.14706405</v>
      </c>
      <c r="K51" s="18" t="s">
        <v>182</v>
      </c>
      <c r="L51" s="20" t="s">
        <v>182</v>
      </c>
      <c r="M51" s="18" t="s">
        <v>182</v>
      </c>
      <c r="N51" s="20" t="s">
        <v>182</v>
      </c>
      <c r="O51" s="18" t="n">
        <v>410.85572185</v>
      </c>
      <c r="P51" s="20" t="n">
        <v>3.7997542</v>
      </c>
      <c r="Q51" s="18" t="s">
        <v>182</v>
      </c>
      <c r="R51" s="20" t="s">
        <v>182</v>
      </c>
      <c r="S51" s="18" t="n">
        <v>393.96818534</v>
      </c>
      <c r="T51" s="20" t="n">
        <v>4.41508714</v>
      </c>
    </row>
    <row r="52" spans="1:20">
      <c r="A52" s="15" t="s">
        <v>227</v>
      </c>
      <c r="B52" s="17" t="n">
        <v>5809</v>
      </c>
      <c r="C52" s="18">
        <f>(115.0/B52*100)</f>
        <v/>
      </c>
      <c r="D52" s="19" t="n">
        <v>5694</v>
      </c>
      <c r="E52" s="18" t="n">
        <v>447.01470165</v>
      </c>
      <c r="F52" s="20" t="n">
        <v>3.47964908</v>
      </c>
      <c r="G52" s="18" t="n">
        <v>497.14921875</v>
      </c>
      <c r="H52" s="20" t="n">
        <v>3.24272885</v>
      </c>
      <c r="I52" s="18" t="n">
        <v>480.35214081</v>
      </c>
      <c r="J52" s="20" t="n">
        <v>2.5978879</v>
      </c>
      <c r="K52" s="18" t="s">
        <v>182</v>
      </c>
      <c r="L52" s="20" t="s">
        <v>182</v>
      </c>
      <c r="M52" s="18" t="s">
        <v>182</v>
      </c>
      <c r="N52" s="20" t="s">
        <v>182</v>
      </c>
      <c r="O52" s="18" t="s">
        <v>182</v>
      </c>
      <c r="P52" s="20" t="s">
        <v>182</v>
      </c>
      <c r="Q52" s="18" t="s">
        <v>182</v>
      </c>
      <c r="R52" s="20" t="s">
        <v>182</v>
      </c>
      <c r="S52" s="18" t="n">
        <v>412.8282529</v>
      </c>
      <c r="T52" s="20" t="n">
        <v>7.98720527</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330.12582288</v>
      </c>
      <c r="F54" s="20" t="n">
        <v>2.88515013</v>
      </c>
      <c r="G54" s="18" t="n">
        <v>350.62243865</v>
      </c>
      <c r="H54" s="20" t="n">
        <v>4.76834371</v>
      </c>
      <c r="I54" s="18" t="n">
        <v>346.19754921</v>
      </c>
      <c r="J54" s="20" t="n">
        <v>3.70705352</v>
      </c>
      <c r="K54" s="18" t="s">
        <v>182</v>
      </c>
      <c r="L54" s="20" t="s">
        <v>182</v>
      </c>
      <c r="M54" s="18" t="s">
        <v>182</v>
      </c>
      <c r="N54" s="20" t="s">
        <v>182</v>
      </c>
      <c r="O54" s="18" t="s">
        <v>182</v>
      </c>
      <c r="P54" s="20" t="s">
        <v>182</v>
      </c>
      <c r="Q54" s="18" t="s">
        <v>182</v>
      </c>
      <c r="R54" s="20" t="s">
        <v>182</v>
      </c>
      <c r="S54" s="18" t="n">
        <v>287.91496331</v>
      </c>
      <c r="T54" s="20" t="n">
        <v>4.16605526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501.82047157</v>
      </c>
      <c r="F56" s="20" t="n">
        <v>3.81456148</v>
      </c>
      <c r="G56" s="18" t="n">
        <v>541.19496689</v>
      </c>
      <c r="H56" s="20" t="n">
        <v>2.98761626</v>
      </c>
      <c r="I56" s="18" t="n">
        <v>526.40965547</v>
      </c>
      <c r="J56" s="20" t="n">
        <v>3.03198939</v>
      </c>
      <c r="K56" s="18" t="s">
        <v>182</v>
      </c>
      <c r="L56" s="20" t="s">
        <v>182</v>
      </c>
      <c r="M56" s="18" t="s">
        <v>182</v>
      </c>
      <c r="N56" s="20" t="s">
        <v>182</v>
      </c>
      <c r="O56" s="18" t="s">
        <v>182</v>
      </c>
      <c r="P56" s="20" t="s">
        <v>182</v>
      </c>
      <c r="Q56" s="18" t="s">
        <v>182</v>
      </c>
      <c r="R56" s="20" t="s">
        <v>182</v>
      </c>
      <c r="S56" s="18" t="n">
        <v>480.96040449</v>
      </c>
      <c r="T56" s="20" t="n">
        <v>17.18435951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452.88977432</v>
      </c>
      <c r="F61" s="20" t="n">
        <v>2.82468696</v>
      </c>
      <c r="G61" s="18" t="n">
        <v>506.47385967</v>
      </c>
      <c r="H61" s="20" t="n">
        <v>3.10818804</v>
      </c>
      <c r="I61" s="18" t="n">
        <v>485.89994409</v>
      </c>
      <c r="J61" s="20" t="n">
        <v>3.3956779</v>
      </c>
      <c r="K61" s="18" t="s">
        <v>182</v>
      </c>
      <c r="L61" s="20" t="s">
        <v>182</v>
      </c>
      <c r="M61" s="18" t="s">
        <v>182</v>
      </c>
      <c r="N61" s="20" t="s">
        <v>182</v>
      </c>
      <c r="O61" s="18" t="s">
        <v>182</v>
      </c>
      <c r="P61" s="20" t="s">
        <v>182</v>
      </c>
      <c r="Q61" s="18" t="s">
        <v>182</v>
      </c>
      <c r="R61" s="20" t="s">
        <v>182</v>
      </c>
      <c r="S61" s="18" t="n">
        <v>380.28449916</v>
      </c>
      <c r="T61" s="20" t="n">
        <v>9.69344463</v>
      </c>
    </row>
    <row r="62" spans="1:20">
      <c r="A62" s="15" t="s">
        <v>237</v>
      </c>
      <c r="B62" s="17" t="n">
        <v>4476</v>
      </c>
      <c r="C62" s="18">
        <f>(5.0/B62*100)</f>
        <v/>
      </c>
      <c r="D62" s="19" t="n">
        <v>4471</v>
      </c>
      <c r="E62" s="18" t="n">
        <v>511.45111449</v>
      </c>
      <c r="F62" s="20" t="n">
        <v>2.6142533</v>
      </c>
      <c r="G62" s="18" t="n">
        <v>539.88455528</v>
      </c>
      <c r="H62" s="20" t="n">
        <v>2.28622724</v>
      </c>
      <c r="I62" s="18" t="n">
        <v>532.93573072</v>
      </c>
      <c r="J62" s="20" t="n">
        <v>1.92465813</v>
      </c>
      <c r="K62" s="18" t="s">
        <v>182</v>
      </c>
      <c r="L62" s="20" t="s">
        <v>182</v>
      </c>
      <c r="M62" s="18" t="s">
        <v>182</v>
      </c>
      <c r="N62" s="20" t="s">
        <v>182</v>
      </c>
      <c r="O62" s="18" t="s">
        <v>182</v>
      </c>
      <c r="P62" s="20" t="s">
        <v>182</v>
      </c>
      <c r="Q62" s="18" t="s">
        <v>182</v>
      </c>
      <c r="R62" s="20" t="s">
        <v>182</v>
      </c>
      <c r="S62" s="18" t="n">
        <v>511.66857913</v>
      </c>
      <c r="T62" s="20" t="n">
        <v>16.42273274</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387.63020659</v>
      </c>
      <c r="F67" s="20" t="n">
        <v>2.31268233</v>
      </c>
      <c r="G67" s="18" t="n">
        <v>419.98584211</v>
      </c>
      <c r="H67" s="20" t="n">
        <v>3.28737485</v>
      </c>
      <c r="I67" s="18" t="n">
        <v>396.24040448</v>
      </c>
      <c r="J67" s="20" t="n">
        <v>3.2226536</v>
      </c>
      <c r="K67" s="18" t="s">
        <v>182</v>
      </c>
      <c r="L67" s="20" t="s">
        <v>182</v>
      </c>
      <c r="M67" s="18" t="s">
        <v>182</v>
      </c>
      <c r="N67" s="20" t="s">
        <v>182</v>
      </c>
      <c r="O67" s="18" t="s">
        <v>182</v>
      </c>
      <c r="P67" s="20" t="s">
        <v>182</v>
      </c>
      <c r="Q67" s="18" t="s">
        <v>182</v>
      </c>
      <c r="R67" s="20" t="s">
        <v>182</v>
      </c>
      <c r="S67" s="18" t="n">
        <v>316.05948813</v>
      </c>
      <c r="T67" s="20" t="n">
        <v>10.33546753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480.3928356</v>
      </c>
      <c r="F70" s="20" t="n">
        <v>3.48999209</v>
      </c>
      <c r="G70" s="18" t="n">
        <v>503.80161425</v>
      </c>
      <c r="H70" s="20" t="n">
        <v>3.25192666</v>
      </c>
      <c r="I70" s="18" t="n">
        <v>492.08838569</v>
      </c>
      <c r="J70" s="20" t="n">
        <v>3.16456049</v>
      </c>
      <c r="K70" s="18" t="s">
        <v>182</v>
      </c>
      <c r="L70" s="20" t="s">
        <v>182</v>
      </c>
      <c r="M70" s="18" t="s">
        <v>182</v>
      </c>
      <c r="N70" s="20" t="s">
        <v>182</v>
      </c>
      <c r="O70" s="18" t="s">
        <v>182</v>
      </c>
      <c r="P70" s="20" t="s">
        <v>182</v>
      </c>
      <c r="Q70" s="18" t="s">
        <v>182</v>
      </c>
      <c r="R70" s="20" t="s">
        <v>182</v>
      </c>
      <c r="S70" s="18" t="n">
        <v>436.3237829</v>
      </c>
      <c r="T70" s="20" t="n">
        <v>7.72251572</v>
      </c>
    </row>
    <row r="71" spans="1:20">
      <c r="A71" s="15" t="s">
        <v>246</v>
      </c>
      <c r="B71" s="17" t="n">
        <v>6115</v>
      </c>
      <c r="C71" s="18">
        <f>(105.0/B71*100)</f>
        <v/>
      </c>
      <c r="D71" s="19" t="n">
        <v>6010</v>
      </c>
      <c r="E71" s="18" t="n">
        <v>527.8305538</v>
      </c>
      <c r="F71" s="20" t="n">
        <v>3.12985741</v>
      </c>
      <c r="G71" s="18" t="n">
        <v>579.36216897</v>
      </c>
      <c r="H71" s="20" t="n">
        <v>2.81171203</v>
      </c>
      <c r="I71" s="18" t="n">
        <v>560.13408406</v>
      </c>
      <c r="J71" s="20" t="n">
        <v>1.56682555</v>
      </c>
      <c r="K71" s="18" t="s">
        <v>182</v>
      </c>
      <c r="L71" s="20" t="s">
        <v>182</v>
      </c>
      <c r="M71" s="18" t="s">
        <v>182</v>
      </c>
      <c r="N71" s="20" t="s">
        <v>182</v>
      </c>
      <c r="O71" s="18" t="s">
        <v>182</v>
      </c>
      <c r="P71" s="20" t="s">
        <v>182</v>
      </c>
      <c r="Q71" s="18" t="s">
        <v>182</v>
      </c>
      <c r="R71" s="20" t="s">
        <v>182</v>
      </c>
      <c r="S71" s="18" t="n">
        <v>501.07632829</v>
      </c>
      <c r="T71" s="20" t="n">
        <v>14.00501979</v>
      </c>
    </row>
    <row r="72" spans="1:20">
      <c r="A72" s="15" t="s">
        <v>247</v>
      </c>
      <c r="B72" s="17" t="n">
        <v>7708</v>
      </c>
      <c r="C72" s="18">
        <f>(8.0/B72*100)</f>
        <v/>
      </c>
      <c r="D72" s="19" t="n">
        <v>7700</v>
      </c>
      <c r="E72" s="18" t="n">
        <v>526.21710699</v>
      </c>
      <c r="F72" s="20" t="n">
        <v>2.95423714</v>
      </c>
      <c r="G72" s="18" t="n">
        <v>561.48278487</v>
      </c>
      <c r="H72" s="20" t="n">
        <v>4.55499644</v>
      </c>
      <c r="I72" s="18" t="n">
        <v>525.62594115</v>
      </c>
      <c r="J72" s="20" t="n">
        <v>2.92745649</v>
      </c>
      <c r="K72" s="18" t="s">
        <v>182</v>
      </c>
      <c r="L72" s="20" t="s">
        <v>182</v>
      </c>
      <c r="M72" s="18" t="s">
        <v>182</v>
      </c>
      <c r="N72" s="20" t="s">
        <v>182</v>
      </c>
      <c r="O72" s="18" t="s">
        <v>182</v>
      </c>
      <c r="P72" s="20" t="s">
        <v>182</v>
      </c>
      <c r="Q72" s="18" t="s">
        <v>182</v>
      </c>
      <c r="R72" s="20" t="s">
        <v>182</v>
      </c>
      <c r="S72" s="18" t="n">
        <v>468.84618279</v>
      </c>
      <c r="T72" s="20" t="n">
        <v>16.26671969</v>
      </c>
    </row>
    <row r="73" spans="1:20">
      <c r="A73" s="15" t="s">
        <v>248</v>
      </c>
      <c r="B73" s="17" t="n">
        <v>8249</v>
      </c>
      <c r="C73" s="18">
        <f>(222.0/B73*100)</f>
        <v/>
      </c>
      <c r="D73" s="19" t="n">
        <v>8027</v>
      </c>
      <c r="E73" s="18" t="n">
        <v>413.8656015</v>
      </c>
      <c r="F73" s="20" t="n">
        <v>2.58662314</v>
      </c>
      <c r="G73" s="18" t="n">
        <v>440.78446909</v>
      </c>
      <c r="H73" s="20" t="n">
        <v>4.71359142</v>
      </c>
      <c r="I73" s="18" t="n">
        <v>427.80114859</v>
      </c>
      <c r="J73" s="20" t="n">
        <v>3.74530898</v>
      </c>
      <c r="K73" s="18" t="s">
        <v>182</v>
      </c>
      <c r="L73" s="20" t="s">
        <v>182</v>
      </c>
      <c r="M73" s="18" t="s">
        <v>182</v>
      </c>
      <c r="N73" s="20" t="s">
        <v>182</v>
      </c>
      <c r="O73" s="18" t="s">
        <v>182</v>
      </c>
      <c r="P73" s="20" t="s">
        <v>182</v>
      </c>
      <c r="Q73" s="18" t="s">
        <v>182</v>
      </c>
      <c r="R73" s="20" t="s">
        <v>182</v>
      </c>
      <c r="S73" s="18" t="n">
        <v>367.17496763</v>
      </c>
      <c r="T73" s="20" t="n">
        <v>8.859697089999999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414.15698535</v>
      </c>
      <c r="F77" s="20" t="n">
        <v>2.46441386</v>
      </c>
      <c r="G77" s="18" t="n">
        <v>471.51800239</v>
      </c>
      <c r="H77" s="20" t="n">
        <v>3.21555706</v>
      </c>
      <c r="I77" s="18" t="n">
        <v>449.40371219</v>
      </c>
      <c r="J77" s="20" t="n">
        <v>2.62206722</v>
      </c>
      <c r="K77" s="18" t="s">
        <v>182</v>
      </c>
      <c r="L77" s="20" t="s">
        <v>182</v>
      </c>
      <c r="M77" s="18" t="s">
        <v>182</v>
      </c>
      <c r="N77" s="20" t="s">
        <v>182</v>
      </c>
      <c r="O77" s="18" t="s">
        <v>182</v>
      </c>
      <c r="P77" s="20" t="s">
        <v>182</v>
      </c>
      <c r="Q77" s="18" t="s">
        <v>182</v>
      </c>
      <c r="R77" s="20" t="s">
        <v>182</v>
      </c>
      <c r="S77" s="18" t="n">
        <v>373.43790001</v>
      </c>
      <c r="T77" s="20" t="n">
        <v>4.71446875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276</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511.96037007</v>
      </c>
      <c r="F7" s="20" t="n">
        <v>1.4598522</v>
      </c>
      <c r="G7" s="18" t="n">
        <v>550.48007841</v>
      </c>
      <c r="H7" s="20" t="n">
        <v>5.38724732</v>
      </c>
      <c r="I7" s="18" t="n">
        <v>509.81244495</v>
      </c>
      <c r="J7" s="20" t="n">
        <v>5.34776759</v>
      </c>
      <c r="K7" s="18" t="s">
        <v>182</v>
      </c>
      <c r="L7" s="20" t="s">
        <v>182</v>
      </c>
      <c r="M7" s="18" t="s">
        <v>182</v>
      </c>
      <c r="N7" s="20" t="s">
        <v>182</v>
      </c>
      <c r="O7" s="18" t="s">
        <v>182</v>
      </c>
      <c r="P7" s="20" t="s">
        <v>182</v>
      </c>
      <c r="Q7" s="18" t="s">
        <v>182</v>
      </c>
      <c r="R7" s="20" t="s">
        <v>182</v>
      </c>
      <c r="S7" s="18" t="n">
        <v>445.63448152</v>
      </c>
      <c r="T7" s="20" t="n">
        <v>7.90656803</v>
      </c>
    </row>
    <row r="8" spans="1:20">
      <c r="A8" s="15" t="s">
        <v>183</v>
      </c>
      <c r="B8" s="17" t="n">
        <v>7007</v>
      </c>
      <c r="C8" s="18">
        <f>(121.0/B8*100)</f>
        <v/>
      </c>
      <c r="D8" s="19" t="n">
        <v>6886</v>
      </c>
      <c r="E8" s="18" t="n">
        <v>498.57469206</v>
      </c>
      <c r="F8" s="20" t="n">
        <v>2.39764487</v>
      </c>
      <c r="G8" s="18" t="n">
        <v>474.49223209</v>
      </c>
      <c r="H8" s="20" t="n">
        <v>14.06054281</v>
      </c>
      <c r="I8" s="18" t="n">
        <v>456.61306347</v>
      </c>
      <c r="J8" s="20" t="n">
        <v>12.35606067</v>
      </c>
      <c r="K8" s="18" t="s">
        <v>182</v>
      </c>
      <c r="L8" s="20" t="s">
        <v>182</v>
      </c>
      <c r="M8" s="18" t="s">
        <v>182</v>
      </c>
      <c r="N8" s="20" t="s">
        <v>182</v>
      </c>
      <c r="O8" s="18" t="n">
        <v>368.48347797</v>
      </c>
      <c r="P8" s="20" t="n">
        <v>14.99112476</v>
      </c>
      <c r="Q8" s="18" t="s">
        <v>182</v>
      </c>
      <c r="R8" s="20" t="s">
        <v>182</v>
      </c>
      <c r="S8" s="18" t="n">
        <v>419.92201247</v>
      </c>
      <c r="T8" s="20" t="n">
        <v>9.30498027</v>
      </c>
    </row>
    <row r="9" spans="1:20">
      <c r="A9" s="15" t="s">
        <v>184</v>
      </c>
      <c r="B9" s="17" t="n">
        <v>9651</v>
      </c>
      <c r="C9" s="18">
        <f>(461.0/B9*100)</f>
        <v/>
      </c>
      <c r="D9" s="19" t="n">
        <v>9190</v>
      </c>
      <c r="E9" s="18" t="n">
        <v>508.0277163</v>
      </c>
      <c r="F9" s="20" t="n">
        <v>2.26585559</v>
      </c>
      <c r="G9" s="18" t="n">
        <v>530.15134757</v>
      </c>
      <c r="H9" s="20" t="n">
        <v>7.26568321</v>
      </c>
      <c r="I9" s="18" t="n">
        <v>528.3098839</v>
      </c>
      <c r="J9" s="20" t="n">
        <v>6.54395787</v>
      </c>
      <c r="K9" s="18" t="s">
        <v>182</v>
      </c>
      <c r="L9" s="20" t="s">
        <v>182</v>
      </c>
      <c r="M9" s="18" t="s">
        <v>182</v>
      </c>
      <c r="N9" s="20" t="s">
        <v>182</v>
      </c>
      <c r="O9" s="18" t="n">
        <v>374.78530698</v>
      </c>
      <c r="P9" s="20" t="n">
        <v>11.62763904</v>
      </c>
      <c r="Q9" s="18" t="s">
        <v>182</v>
      </c>
      <c r="R9" s="20" t="s">
        <v>182</v>
      </c>
      <c r="S9" s="18" t="n">
        <v>420.14202664</v>
      </c>
      <c r="T9" s="20" t="n">
        <v>9.95245089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451.87631465</v>
      </c>
      <c r="F11" s="20" t="n">
        <v>2.42068786</v>
      </c>
      <c r="G11" s="18" t="n">
        <v>441.29525824</v>
      </c>
      <c r="H11" s="20" t="n">
        <v>6.33881561</v>
      </c>
      <c r="I11" s="18" t="n">
        <v>432.22015724</v>
      </c>
      <c r="J11" s="20" t="n">
        <v>4.53005372</v>
      </c>
      <c r="K11" s="18" t="s">
        <v>182</v>
      </c>
      <c r="L11" s="20" t="s">
        <v>182</v>
      </c>
      <c r="M11" s="18" t="s">
        <v>182</v>
      </c>
      <c r="N11" s="20" t="s">
        <v>182</v>
      </c>
      <c r="O11" s="18" t="s">
        <v>182</v>
      </c>
      <c r="P11" s="20" t="s">
        <v>182</v>
      </c>
      <c r="Q11" s="18" t="s">
        <v>182</v>
      </c>
      <c r="R11" s="20" t="s">
        <v>182</v>
      </c>
      <c r="S11" s="18" t="n">
        <v>405.09881099</v>
      </c>
      <c r="T11" s="20" t="n">
        <v>9.52485147</v>
      </c>
    </row>
    <row r="12" spans="1:20">
      <c r="A12" s="15" t="s">
        <v>187</v>
      </c>
      <c r="B12" s="17" t="n">
        <v>6894</v>
      </c>
      <c r="C12" s="18">
        <f>(124.0/B12*100)</f>
        <v/>
      </c>
      <c r="D12" s="19" t="n">
        <v>6770</v>
      </c>
      <c r="E12" s="18" t="n">
        <v>497.64176895</v>
      </c>
      <c r="F12" s="20" t="n">
        <v>1.97094078</v>
      </c>
      <c r="G12" s="18" t="n">
        <v>501.21802724</v>
      </c>
      <c r="H12" s="20" t="n">
        <v>8.24273408</v>
      </c>
      <c r="I12" s="18" t="n">
        <v>509.26873843</v>
      </c>
      <c r="J12" s="20" t="n">
        <v>6.47409043</v>
      </c>
      <c r="K12" s="18" t="s">
        <v>182</v>
      </c>
      <c r="L12" s="20" t="s">
        <v>182</v>
      </c>
      <c r="M12" s="18" t="s">
        <v>182</v>
      </c>
      <c r="N12" s="20" t="s">
        <v>182</v>
      </c>
      <c r="O12" s="18" t="n">
        <v>366.6777112</v>
      </c>
      <c r="P12" s="20" t="n">
        <v>14.39052153</v>
      </c>
      <c r="Q12" s="18" t="s">
        <v>182</v>
      </c>
      <c r="R12" s="20" t="s">
        <v>182</v>
      </c>
      <c r="S12" s="18" t="n">
        <v>405.97060369</v>
      </c>
      <c r="T12" s="20" t="n">
        <v>7.92827534</v>
      </c>
    </row>
    <row r="13" spans="1:20">
      <c r="A13" s="15" t="s">
        <v>188</v>
      </c>
      <c r="B13" s="17" t="n">
        <v>7161</v>
      </c>
      <c r="C13" s="18">
        <f>(300.0/B13*100)</f>
        <v/>
      </c>
      <c r="D13" s="19" t="n">
        <v>6861</v>
      </c>
      <c r="E13" s="18" t="n">
        <v>507.75605772</v>
      </c>
      <c r="F13" s="20" t="n">
        <v>2.33369975</v>
      </c>
      <c r="G13" s="18" t="n">
        <v>538.04909242</v>
      </c>
      <c r="H13" s="20" t="n">
        <v>10.28497265</v>
      </c>
      <c r="I13" s="18" t="n">
        <v>502.24002897</v>
      </c>
      <c r="J13" s="20" t="n">
        <v>12.89854237</v>
      </c>
      <c r="K13" s="18" t="s">
        <v>182</v>
      </c>
      <c r="L13" s="20" t="s">
        <v>182</v>
      </c>
      <c r="M13" s="18" t="s">
        <v>182</v>
      </c>
      <c r="N13" s="20" t="s">
        <v>182</v>
      </c>
      <c r="O13" s="18" t="n">
        <v>436.36003517</v>
      </c>
      <c r="P13" s="20" t="n">
        <v>6.43426798</v>
      </c>
      <c r="Q13" s="18" t="s">
        <v>182</v>
      </c>
      <c r="R13" s="20" t="s">
        <v>182</v>
      </c>
      <c r="S13" s="18" t="n">
        <v>415.22171544</v>
      </c>
      <c r="T13" s="20" t="n">
        <v>8.69239969</v>
      </c>
    </row>
    <row r="14" spans="1:20">
      <c r="A14" s="15" t="s">
        <v>189</v>
      </c>
      <c r="B14" s="17" t="n">
        <v>5587</v>
      </c>
      <c r="C14" s="18">
        <f>(183.0/B14*100)</f>
        <v/>
      </c>
      <c r="D14" s="19" t="n">
        <v>5404</v>
      </c>
      <c r="E14" s="18" t="n">
        <v>535.84030549</v>
      </c>
      <c r="F14" s="20" t="n">
        <v>2.05635869</v>
      </c>
      <c r="G14" s="18" t="n">
        <v>539.44133316</v>
      </c>
      <c r="H14" s="20" t="n">
        <v>7.26277594</v>
      </c>
      <c r="I14" s="18" t="n">
        <v>526.2158667800001</v>
      </c>
      <c r="J14" s="20" t="n">
        <v>7.5800938</v>
      </c>
      <c r="K14" s="18" t="s">
        <v>182</v>
      </c>
      <c r="L14" s="20" t="s">
        <v>182</v>
      </c>
      <c r="M14" s="18" t="s">
        <v>182</v>
      </c>
      <c r="N14" s="20" t="s">
        <v>182</v>
      </c>
      <c r="O14" s="18" t="s">
        <v>182</v>
      </c>
      <c r="P14" s="20" t="s">
        <v>182</v>
      </c>
      <c r="Q14" s="18" t="s">
        <v>182</v>
      </c>
      <c r="R14" s="20" t="s">
        <v>182</v>
      </c>
      <c r="S14" s="18" t="n">
        <v>492.92028711</v>
      </c>
      <c r="T14" s="20" t="n">
        <v>14.51816499</v>
      </c>
    </row>
    <row r="15" spans="1:20">
      <c r="A15" s="15" t="s">
        <v>190</v>
      </c>
      <c r="B15" s="17" t="n">
        <v>5882</v>
      </c>
      <c r="C15" s="18">
        <f>(127.0/B15*100)</f>
        <v/>
      </c>
      <c r="D15" s="19" t="n">
        <v>5755</v>
      </c>
      <c r="E15" s="18" t="n">
        <v>534.97519099</v>
      </c>
      <c r="F15" s="20" t="n">
        <v>2.21983563</v>
      </c>
      <c r="G15" s="18" t="n">
        <v>501.71262446</v>
      </c>
      <c r="H15" s="20" t="n">
        <v>11.67700357</v>
      </c>
      <c r="I15" s="18" t="n">
        <v>518.9916517299999</v>
      </c>
      <c r="J15" s="20" t="n">
        <v>18.57292795</v>
      </c>
      <c r="K15" s="18" t="s">
        <v>182</v>
      </c>
      <c r="L15" s="20" t="s">
        <v>182</v>
      </c>
      <c r="M15" s="18" t="s">
        <v>182</v>
      </c>
      <c r="N15" s="20" t="s">
        <v>182</v>
      </c>
      <c r="O15" s="18" t="n">
        <v>375.95013089</v>
      </c>
      <c r="P15" s="20" t="n">
        <v>17.42774697</v>
      </c>
      <c r="Q15" s="18" t="s">
        <v>182</v>
      </c>
      <c r="R15" s="20" t="s">
        <v>182</v>
      </c>
      <c r="S15" s="18" t="n">
        <v>457.65062954</v>
      </c>
      <c r="T15" s="20" t="n">
        <v>12.90972223</v>
      </c>
    </row>
    <row r="16" spans="1:20">
      <c r="A16" s="15" t="s">
        <v>191</v>
      </c>
      <c r="B16" s="17" t="n">
        <v>6108</v>
      </c>
      <c r="C16" s="18">
        <f>(235.0/B16*100)</f>
        <v/>
      </c>
      <c r="D16" s="19" t="n">
        <v>5873</v>
      </c>
      <c r="E16" s="18" t="n">
        <v>502.62039073</v>
      </c>
      <c r="F16" s="20" t="n">
        <v>1.84916031</v>
      </c>
      <c r="G16" s="18" t="n">
        <v>498.86640538</v>
      </c>
      <c r="H16" s="20" t="n">
        <v>10.31061908</v>
      </c>
      <c r="I16" s="18" t="n">
        <v>491.1858465</v>
      </c>
      <c r="J16" s="20" t="n">
        <v>7.65544263</v>
      </c>
      <c r="K16" s="18" t="s">
        <v>182</v>
      </c>
      <c r="L16" s="20" t="s">
        <v>182</v>
      </c>
      <c r="M16" s="18" t="s">
        <v>182</v>
      </c>
      <c r="N16" s="20" t="s">
        <v>182</v>
      </c>
      <c r="O16" s="18" t="s">
        <v>182</v>
      </c>
      <c r="P16" s="20" t="s">
        <v>182</v>
      </c>
      <c r="Q16" s="18" t="s">
        <v>182</v>
      </c>
      <c r="R16" s="20" t="s">
        <v>182</v>
      </c>
      <c r="S16" s="18" t="n">
        <v>397.53366598</v>
      </c>
      <c r="T16" s="20" t="n">
        <v>10.05195697</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462.74264598</v>
      </c>
      <c r="F18" s="20" t="n">
        <v>3.43571881</v>
      </c>
      <c r="G18" s="18" t="n">
        <v>432.33965851</v>
      </c>
      <c r="H18" s="20" t="n">
        <v>8.881681459999999</v>
      </c>
      <c r="I18" s="18" t="n">
        <v>420.36230281</v>
      </c>
      <c r="J18" s="20" t="n">
        <v>8.959669420000001</v>
      </c>
      <c r="K18" s="18" t="s">
        <v>182</v>
      </c>
      <c r="L18" s="20" t="s">
        <v>182</v>
      </c>
      <c r="M18" s="18" t="s">
        <v>182</v>
      </c>
      <c r="N18" s="20" t="s">
        <v>182</v>
      </c>
      <c r="O18" s="18" t="s">
        <v>182</v>
      </c>
      <c r="P18" s="20" t="s">
        <v>182</v>
      </c>
      <c r="Q18" s="18" t="s">
        <v>182</v>
      </c>
      <c r="R18" s="20" t="s">
        <v>182</v>
      </c>
      <c r="S18" s="18" t="n">
        <v>370.34746552</v>
      </c>
      <c r="T18" s="20" t="n">
        <v>10.02256723</v>
      </c>
    </row>
    <row r="19" spans="1:20">
      <c r="A19" s="15" t="s">
        <v>194</v>
      </c>
      <c r="B19" s="17" t="n">
        <v>5658</v>
      </c>
      <c r="C19" s="18">
        <f>(120.0/B19*100)</f>
        <v/>
      </c>
      <c r="D19" s="19" t="n">
        <v>5538</v>
      </c>
      <c r="E19" s="18" t="n">
        <v>479.37072256</v>
      </c>
      <c r="F19" s="20" t="n">
        <v>2.46376638</v>
      </c>
      <c r="G19" s="18" t="n">
        <v>459.89944859</v>
      </c>
      <c r="H19" s="20" t="n">
        <v>8.338714469999999</v>
      </c>
      <c r="I19" s="18" t="n">
        <v>478.84022647</v>
      </c>
      <c r="J19" s="20" t="n">
        <v>6.53907013</v>
      </c>
      <c r="K19" s="18" t="s">
        <v>182</v>
      </c>
      <c r="L19" s="20" t="s">
        <v>182</v>
      </c>
      <c r="M19" s="18" t="s">
        <v>182</v>
      </c>
      <c r="N19" s="20" t="s">
        <v>182</v>
      </c>
      <c r="O19" s="18" t="s">
        <v>182</v>
      </c>
      <c r="P19" s="20" t="s">
        <v>182</v>
      </c>
      <c r="Q19" s="18" t="s">
        <v>182</v>
      </c>
      <c r="R19" s="20" t="s">
        <v>182</v>
      </c>
      <c r="S19" s="18" t="n">
        <v>391.7996814</v>
      </c>
      <c r="T19" s="20" t="n">
        <v>12.47754971</v>
      </c>
    </row>
    <row r="20" spans="1:20">
      <c r="A20" s="15" t="s">
        <v>195</v>
      </c>
      <c r="B20" s="17" t="n">
        <v>3371</v>
      </c>
      <c r="C20" s="18">
        <f>(81.0/B20*100)</f>
        <v/>
      </c>
      <c r="D20" s="19" t="n">
        <v>3290</v>
      </c>
      <c r="E20" s="18" t="n">
        <v>474.19152838</v>
      </c>
      <c r="F20" s="20" t="n">
        <v>1.83247209</v>
      </c>
      <c r="G20" s="18" t="n">
        <v>502.49260867</v>
      </c>
      <c r="H20" s="20" t="n">
        <v>7.34592648</v>
      </c>
      <c r="I20" s="18" t="n">
        <v>466.00519087</v>
      </c>
      <c r="J20" s="20" t="n">
        <v>11.57892766</v>
      </c>
      <c r="K20" s="18" t="s">
        <v>182</v>
      </c>
      <c r="L20" s="20" t="s">
        <v>182</v>
      </c>
      <c r="M20" s="18" t="s">
        <v>182</v>
      </c>
      <c r="N20" s="20" t="s">
        <v>182</v>
      </c>
      <c r="O20" s="18" t="s">
        <v>182</v>
      </c>
      <c r="P20" s="20" t="s">
        <v>182</v>
      </c>
      <c r="Q20" s="18" t="s">
        <v>182</v>
      </c>
      <c r="R20" s="20" t="s">
        <v>182</v>
      </c>
      <c r="S20" s="18" t="n">
        <v>380.15303212</v>
      </c>
      <c r="T20" s="20" t="n">
        <v>12.19273724</v>
      </c>
    </row>
    <row r="21" spans="1:20">
      <c r="A21" s="15" t="s">
        <v>196</v>
      </c>
      <c r="B21" s="17" t="n">
        <v>5741</v>
      </c>
      <c r="C21" s="18">
        <f>(72.0/B21*100)</f>
        <v/>
      </c>
      <c r="D21" s="19" t="n">
        <v>5669</v>
      </c>
      <c r="E21" s="18" t="n">
        <v>502.87939028</v>
      </c>
      <c r="F21" s="20" t="n">
        <v>2.39213212</v>
      </c>
      <c r="G21" s="18" t="n">
        <v>523.50537387</v>
      </c>
      <c r="H21" s="20" t="n">
        <v>7.37662707</v>
      </c>
      <c r="I21" s="18" t="n">
        <v>492.8645784</v>
      </c>
      <c r="J21" s="20" t="n">
        <v>11.95038314</v>
      </c>
      <c r="K21" s="18" t="s">
        <v>182</v>
      </c>
      <c r="L21" s="20" t="s">
        <v>182</v>
      </c>
      <c r="M21" s="18" t="s">
        <v>182</v>
      </c>
      <c r="N21" s="20" t="s">
        <v>182</v>
      </c>
      <c r="O21" s="18" t="s">
        <v>182</v>
      </c>
      <c r="P21" s="20" t="s">
        <v>182</v>
      </c>
      <c r="Q21" s="18" t="s">
        <v>182</v>
      </c>
      <c r="R21" s="20" t="s">
        <v>182</v>
      </c>
      <c r="S21" s="18" t="n">
        <v>432.45049304</v>
      </c>
      <c r="T21" s="20" t="n">
        <v>12.07231679</v>
      </c>
    </row>
    <row r="22" spans="1:20">
      <c r="A22" s="15" t="s">
        <v>197</v>
      </c>
      <c r="B22" s="17" t="n">
        <v>6598</v>
      </c>
      <c r="C22" s="18">
        <f>(93.0/B22*100)</f>
        <v/>
      </c>
      <c r="D22" s="19" t="n">
        <v>6505</v>
      </c>
      <c r="E22" s="18" t="n">
        <v>481.24352676</v>
      </c>
      <c r="F22" s="20" t="n">
        <v>3.30438153</v>
      </c>
      <c r="G22" s="18" t="n">
        <v>436.69897019</v>
      </c>
      <c r="H22" s="20" t="n">
        <v>14.40596044</v>
      </c>
      <c r="I22" s="18" t="n">
        <v>435.58362463</v>
      </c>
      <c r="J22" s="20" t="n">
        <v>12.58295105</v>
      </c>
      <c r="K22" s="18" t="s">
        <v>182</v>
      </c>
      <c r="L22" s="20" t="s">
        <v>182</v>
      </c>
      <c r="M22" s="18" t="s">
        <v>182</v>
      </c>
      <c r="N22" s="20" t="s">
        <v>182</v>
      </c>
      <c r="O22" s="18" t="n">
        <v>448.28166515</v>
      </c>
      <c r="P22" s="20" t="n">
        <v>8.782882710000001</v>
      </c>
      <c r="Q22" s="18" t="s">
        <v>182</v>
      </c>
      <c r="R22" s="20" t="s">
        <v>182</v>
      </c>
      <c r="S22" s="18" t="n">
        <v>351.8203058</v>
      </c>
      <c r="T22" s="20" t="n">
        <v>8.803479879999999</v>
      </c>
    </row>
    <row r="23" spans="1:20">
      <c r="A23" s="15" t="s">
        <v>198</v>
      </c>
      <c r="B23" s="17" t="n">
        <v>11583</v>
      </c>
      <c r="C23" s="18">
        <f>(499.0/B23*100)</f>
        <v/>
      </c>
      <c r="D23" s="19" t="n">
        <v>11084</v>
      </c>
      <c r="E23" s="18" t="n">
        <v>486.63721406</v>
      </c>
      <c r="F23" s="20" t="n">
        <v>2.51276149</v>
      </c>
      <c r="G23" s="18" t="n">
        <v>443.64871171</v>
      </c>
      <c r="H23" s="20" t="n">
        <v>9.26662318</v>
      </c>
      <c r="I23" s="18" t="n">
        <v>454.24926915</v>
      </c>
      <c r="J23" s="20" t="n">
        <v>10.408884</v>
      </c>
      <c r="K23" s="18" t="s">
        <v>182</v>
      </c>
      <c r="L23" s="20" t="s">
        <v>182</v>
      </c>
      <c r="M23" s="18" t="s">
        <v>182</v>
      </c>
      <c r="N23" s="20" t="s">
        <v>182</v>
      </c>
      <c r="O23" s="18" t="s">
        <v>182</v>
      </c>
      <c r="P23" s="20" t="s">
        <v>182</v>
      </c>
      <c r="Q23" s="18" t="s">
        <v>182</v>
      </c>
      <c r="R23" s="20" t="s">
        <v>182</v>
      </c>
      <c r="S23" s="18" t="n">
        <v>418.9901188</v>
      </c>
      <c r="T23" s="20" t="n">
        <v>9.541481299999999</v>
      </c>
    </row>
    <row r="24" spans="1:20">
      <c r="A24" s="15" t="s">
        <v>199</v>
      </c>
      <c r="B24" s="17" t="n">
        <v>6647</v>
      </c>
      <c r="C24" s="18">
        <f>(13.0/B24*100)</f>
        <v/>
      </c>
      <c r="D24" s="19" t="n">
        <v>6634</v>
      </c>
      <c r="E24" s="18" t="n">
        <v>539.8690632399999</v>
      </c>
      <c r="F24" s="20" t="n">
        <v>2.7972554</v>
      </c>
      <c r="G24" s="18" t="n">
        <v>527.91282798</v>
      </c>
      <c r="H24" s="20" t="n">
        <v>8.79538342</v>
      </c>
      <c r="I24" s="18" t="n">
        <v>536.94931472</v>
      </c>
      <c r="J24" s="20" t="n">
        <v>7.20019636</v>
      </c>
      <c r="K24" s="18" t="s">
        <v>182</v>
      </c>
      <c r="L24" s="20" t="s">
        <v>182</v>
      </c>
      <c r="M24" s="18" t="s">
        <v>182</v>
      </c>
      <c r="N24" s="20" t="s">
        <v>182</v>
      </c>
      <c r="O24" s="18" t="s">
        <v>182</v>
      </c>
      <c r="P24" s="20" t="s">
        <v>182</v>
      </c>
      <c r="Q24" s="18" t="s">
        <v>182</v>
      </c>
      <c r="R24" s="20" t="s">
        <v>182</v>
      </c>
      <c r="S24" s="18" t="n">
        <v>457.46424065</v>
      </c>
      <c r="T24" s="20" t="n">
        <v>21.24757091</v>
      </c>
    </row>
    <row r="25" spans="1:20">
      <c r="A25" s="15" t="s">
        <v>200</v>
      </c>
      <c r="B25" s="17" t="n">
        <v>5581</v>
      </c>
      <c r="C25" s="18">
        <f>(28.0/B25*100)</f>
        <v/>
      </c>
      <c r="D25" s="19" t="n">
        <v>5553</v>
      </c>
      <c r="E25" s="18" t="n">
        <v>515.81239639</v>
      </c>
      <c r="F25" s="20" t="n">
        <v>2.95779661</v>
      </c>
      <c r="G25" s="18" t="n">
        <v>541.30900841</v>
      </c>
      <c r="H25" s="20" t="n">
        <v>9.02968124</v>
      </c>
      <c r="I25" s="18" t="n">
        <v>489.95207384</v>
      </c>
      <c r="J25" s="20" t="n">
        <v>9.304028430000001</v>
      </c>
      <c r="K25" s="18" t="s">
        <v>182</v>
      </c>
      <c r="L25" s="20" t="s">
        <v>182</v>
      </c>
      <c r="M25" s="18" t="s">
        <v>182</v>
      </c>
      <c r="N25" s="20" t="s">
        <v>182</v>
      </c>
      <c r="O25" s="18" t="s">
        <v>182</v>
      </c>
      <c r="P25" s="20" t="s">
        <v>182</v>
      </c>
      <c r="Q25" s="18" t="s">
        <v>182</v>
      </c>
      <c r="R25" s="20" t="s">
        <v>182</v>
      </c>
      <c r="S25" s="18" t="n">
        <v>426.83245264</v>
      </c>
      <c r="T25" s="20" t="n">
        <v>23.06090439</v>
      </c>
    </row>
    <row r="26" spans="1:20">
      <c r="A26" s="15" t="s">
        <v>201</v>
      </c>
      <c r="B26" s="17" t="n">
        <v>4869</v>
      </c>
      <c r="C26" s="18">
        <f>(95.0/B26*100)</f>
        <v/>
      </c>
      <c r="D26" s="19" t="n">
        <v>4774</v>
      </c>
      <c r="E26" s="18" t="n">
        <v>494.64523634</v>
      </c>
      <c r="F26" s="20" t="n">
        <v>1.52798866</v>
      </c>
      <c r="G26" s="18" t="n">
        <v>464.79269087</v>
      </c>
      <c r="H26" s="20" t="n">
        <v>7.60529396</v>
      </c>
      <c r="I26" s="18" t="n">
        <v>464.09388272</v>
      </c>
      <c r="J26" s="20" t="n">
        <v>5.6589151</v>
      </c>
      <c r="K26" s="18" t="s">
        <v>182</v>
      </c>
      <c r="L26" s="20" t="s">
        <v>182</v>
      </c>
      <c r="M26" s="18" t="s">
        <v>182</v>
      </c>
      <c r="N26" s="20" t="s">
        <v>182</v>
      </c>
      <c r="O26" s="18" t="s">
        <v>182</v>
      </c>
      <c r="P26" s="20" t="s">
        <v>182</v>
      </c>
      <c r="Q26" s="18" t="s">
        <v>182</v>
      </c>
      <c r="R26" s="20" t="s">
        <v>182</v>
      </c>
      <c r="S26" s="18" t="n">
        <v>446.90459709</v>
      </c>
      <c r="T26" s="20" t="n">
        <v>10.41503309</v>
      </c>
    </row>
    <row r="27" spans="1:20">
      <c r="A27" s="15" t="s">
        <v>202</v>
      </c>
      <c r="B27" s="17" t="n">
        <v>5299</v>
      </c>
      <c r="C27" s="18">
        <f>(154.0/B27*100)</f>
        <v/>
      </c>
      <c r="D27" s="19" t="n">
        <v>5145</v>
      </c>
      <c r="E27" s="18" t="n">
        <v>487.99983918</v>
      </c>
      <c r="F27" s="20" t="n">
        <v>1.25674835</v>
      </c>
      <c r="G27" s="18" t="n">
        <v>496.31403219</v>
      </c>
      <c r="H27" s="20" t="n">
        <v>8.670301589999999</v>
      </c>
      <c r="I27" s="18" t="n">
        <v>473.47227078</v>
      </c>
      <c r="J27" s="20" t="n">
        <v>5.92870655</v>
      </c>
      <c r="K27" s="18" t="s">
        <v>182</v>
      </c>
      <c r="L27" s="20" t="s">
        <v>182</v>
      </c>
      <c r="M27" s="18" t="s">
        <v>182</v>
      </c>
      <c r="N27" s="20" t="s">
        <v>182</v>
      </c>
      <c r="O27" s="18" t="s">
        <v>182</v>
      </c>
      <c r="P27" s="20" t="s">
        <v>182</v>
      </c>
      <c r="Q27" s="18" t="s">
        <v>182</v>
      </c>
      <c r="R27" s="20" t="s">
        <v>182</v>
      </c>
      <c r="S27" s="18" t="n">
        <v>405.47894148</v>
      </c>
      <c r="T27" s="20" t="n">
        <v>6.33231432</v>
      </c>
    </row>
    <row r="28" spans="1:20">
      <c r="A28" s="15" t="s">
        <v>203</v>
      </c>
      <c r="B28" s="17" t="n">
        <v>7568</v>
      </c>
      <c r="C28" s="18">
        <f>(120.0/B28*100)</f>
        <v/>
      </c>
      <c r="D28" s="19" t="n">
        <v>7448</v>
      </c>
      <c r="E28" s="18" t="n">
        <v>425.70209856</v>
      </c>
      <c r="F28" s="20" t="n">
        <v>2.28304021</v>
      </c>
      <c r="G28" s="18" t="n">
        <v>415.35336616</v>
      </c>
      <c r="H28" s="20" t="n">
        <v>4.14768939</v>
      </c>
      <c r="I28" s="18" t="n">
        <v>392.36017645</v>
      </c>
      <c r="J28" s="20" t="n">
        <v>2.82125608</v>
      </c>
      <c r="K28" s="18" t="s">
        <v>182</v>
      </c>
      <c r="L28" s="20" t="s">
        <v>182</v>
      </c>
      <c r="M28" s="18" t="s">
        <v>182</v>
      </c>
      <c r="N28" s="20" t="s">
        <v>182</v>
      </c>
      <c r="O28" s="18" t="s">
        <v>182</v>
      </c>
      <c r="P28" s="20" t="s">
        <v>182</v>
      </c>
      <c r="Q28" s="18" t="s">
        <v>182</v>
      </c>
      <c r="R28" s="20" t="s">
        <v>182</v>
      </c>
      <c r="S28" s="18" t="n">
        <v>370.64388265</v>
      </c>
      <c r="T28" s="20" t="n">
        <v>9.76048855</v>
      </c>
    </row>
    <row r="29" spans="1:20">
      <c r="A29" s="15" t="s">
        <v>204</v>
      </c>
      <c r="B29" s="17" t="n">
        <v>5385</v>
      </c>
      <c r="C29" s="18">
        <f>(35.0/B29*100)</f>
        <v/>
      </c>
      <c r="D29" s="19" t="n">
        <v>5350</v>
      </c>
      <c r="E29" s="18" t="n">
        <v>513.97616181</v>
      </c>
      <c r="F29" s="20" t="n">
        <v>2.21786952</v>
      </c>
      <c r="G29" s="18" t="n">
        <v>511.18073164</v>
      </c>
      <c r="H29" s="20" t="n">
        <v>11.99070379</v>
      </c>
      <c r="I29" s="18" t="n">
        <v>477.46086007</v>
      </c>
      <c r="J29" s="20" t="n">
        <v>13.53905774</v>
      </c>
      <c r="K29" s="18" t="s">
        <v>182</v>
      </c>
      <c r="L29" s="20" t="s">
        <v>182</v>
      </c>
      <c r="M29" s="18" t="s">
        <v>182</v>
      </c>
      <c r="N29" s="20" t="s">
        <v>182</v>
      </c>
      <c r="O29" s="18" t="n">
        <v>358.28551468</v>
      </c>
      <c r="P29" s="20" t="n">
        <v>8.567023300000001</v>
      </c>
      <c r="Q29" s="18" t="s">
        <v>182</v>
      </c>
      <c r="R29" s="20" t="s">
        <v>182</v>
      </c>
      <c r="S29" s="18" t="n">
        <v>441.12864184</v>
      </c>
      <c r="T29" s="20" t="n">
        <v>22.34659963</v>
      </c>
    </row>
    <row r="30" spans="1:20">
      <c r="A30" s="15" t="s">
        <v>205</v>
      </c>
      <c r="B30" s="17" t="n">
        <v>4520</v>
      </c>
      <c r="C30" s="18">
        <f>(497.0/B30*100)</f>
        <v/>
      </c>
      <c r="D30" s="19" t="n">
        <v>4023</v>
      </c>
      <c r="E30" s="18" t="n">
        <v>518.58862486</v>
      </c>
      <c r="F30" s="20" t="n">
        <v>2.69017661</v>
      </c>
      <c r="G30" s="18" t="n">
        <v>531.8289664</v>
      </c>
      <c r="H30" s="20" t="n">
        <v>7.05564224</v>
      </c>
      <c r="I30" s="18" t="n">
        <v>508.52349074</v>
      </c>
      <c r="J30" s="20" t="n">
        <v>10.11521352</v>
      </c>
      <c r="K30" s="18" t="s">
        <v>182</v>
      </c>
      <c r="L30" s="20" t="s">
        <v>182</v>
      </c>
      <c r="M30" s="18" t="s">
        <v>182</v>
      </c>
      <c r="N30" s="20" t="s">
        <v>182</v>
      </c>
      <c r="O30" s="18" t="s">
        <v>182</v>
      </c>
      <c r="P30" s="20" t="s">
        <v>182</v>
      </c>
      <c r="Q30" s="18" t="s">
        <v>182</v>
      </c>
      <c r="R30" s="20" t="s">
        <v>182</v>
      </c>
      <c r="S30" s="18" t="n">
        <v>411.78507277</v>
      </c>
      <c r="T30" s="20" t="n">
        <v>12.48609662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502.73153991</v>
      </c>
      <c r="F32" s="20" t="n">
        <v>2.50917344</v>
      </c>
      <c r="G32" s="18" t="n">
        <v>500.49282294</v>
      </c>
      <c r="H32" s="20" t="n">
        <v>8.6201507</v>
      </c>
      <c r="I32" s="18" t="n">
        <v>498.82652674</v>
      </c>
      <c r="J32" s="20" t="n">
        <v>9.471075949999999</v>
      </c>
      <c r="K32" s="18" t="s">
        <v>182</v>
      </c>
      <c r="L32" s="20" t="s">
        <v>182</v>
      </c>
      <c r="M32" s="18" t="s">
        <v>182</v>
      </c>
      <c r="N32" s="20" t="s">
        <v>182</v>
      </c>
      <c r="O32" s="18" t="s">
        <v>182</v>
      </c>
      <c r="P32" s="20" t="s">
        <v>182</v>
      </c>
      <c r="Q32" s="18" t="s">
        <v>182</v>
      </c>
      <c r="R32" s="20" t="s">
        <v>182</v>
      </c>
      <c r="S32" s="18" t="n">
        <v>427.01583033</v>
      </c>
      <c r="T32" s="20" t="n">
        <v>15.59911498</v>
      </c>
    </row>
    <row r="33" spans="1:20">
      <c r="A33" s="15" t="s">
        <v>208</v>
      </c>
      <c r="B33" s="17" t="n">
        <v>7325</v>
      </c>
      <c r="C33" s="18">
        <f>(212.0/B33*100)</f>
        <v/>
      </c>
      <c r="D33" s="19" t="n">
        <v>7113</v>
      </c>
      <c r="E33" s="18" t="n">
        <v>504.18363709</v>
      </c>
      <c r="F33" s="20" t="n">
        <v>2.26308906</v>
      </c>
      <c r="G33" s="18" t="n">
        <v>500.72603107</v>
      </c>
      <c r="H33" s="20" t="n">
        <v>8.274107430000001</v>
      </c>
      <c r="I33" s="18" t="n">
        <v>481.06820862</v>
      </c>
      <c r="J33" s="20" t="n">
        <v>7.98761501</v>
      </c>
      <c r="K33" s="18" t="s">
        <v>182</v>
      </c>
      <c r="L33" s="20" t="s">
        <v>182</v>
      </c>
      <c r="M33" s="18" t="s">
        <v>182</v>
      </c>
      <c r="N33" s="20" t="s">
        <v>182</v>
      </c>
      <c r="O33" s="18" t="s">
        <v>182</v>
      </c>
      <c r="P33" s="20" t="s">
        <v>182</v>
      </c>
      <c r="Q33" s="18" t="s">
        <v>182</v>
      </c>
      <c r="R33" s="20" t="s">
        <v>182</v>
      </c>
      <c r="S33" s="18" t="n">
        <v>446.80666006</v>
      </c>
      <c r="T33" s="20" t="n">
        <v>13.72372398</v>
      </c>
    </row>
    <row r="34" spans="1:20">
      <c r="A34" s="15" t="s">
        <v>209</v>
      </c>
      <c r="B34" s="17" t="n">
        <v>6350</v>
      </c>
      <c r="C34" s="18">
        <f>(76.0/B34*100)</f>
        <v/>
      </c>
      <c r="D34" s="19" t="n">
        <v>6274</v>
      </c>
      <c r="E34" s="18" t="n">
        <v>471.13391024</v>
      </c>
      <c r="F34" s="20" t="n">
        <v>2.48914123</v>
      </c>
      <c r="G34" s="18" t="n">
        <v>454.49733268</v>
      </c>
      <c r="H34" s="20" t="n">
        <v>8.718360069999999</v>
      </c>
      <c r="I34" s="18" t="n">
        <v>441.57877027</v>
      </c>
      <c r="J34" s="20" t="n">
        <v>7.47379459</v>
      </c>
      <c r="K34" s="18" t="s">
        <v>182</v>
      </c>
      <c r="L34" s="20" t="s">
        <v>182</v>
      </c>
      <c r="M34" s="18" t="s">
        <v>182</v>
      </c>
      <c r="N34" s="20" t="s">
        <v>182</v>
      </c>
      <c r="O34" s="18" t="n">
        <v>306.56969545</v>
      </c>
      <c r="P34" s="20" t="n">
        <v>10.27624616</v>
      </c>
      <c r="Q34" s="18" t="s">
        <v>182</v>
      </c>
      <c r="R34" s="20" t="s">
        <v>182</v>
      </c>
      <c r="S34" s="18" t="n">
        <v>370.87836089</v>
      </c>
      <c r="T34" s="20" t="n">
        <v>10.69283335</v>
      </c>
    </row>
    <row r="35" spans="1:20">
      <c r="A35" s="15" t="s">
        <v>210</v>
      </c>
      <c r="B35" s="17" t="n">
        <v>6406</v>
      </c>
      <c r="C35" s="18">
        <f>(67.0/B35*100)</f>
        <v/>
      </c>
      <c r="D35" s="19" t="n">
        <v>6339</v>
      </c>
      <c r="E35" s="18" t="n">
        <v>517.76106611</v>
      </c>
      <c r="F35" s="20" t="n">
        <v>1.34399496</v>
      </c>
      <c r="G35" s="18" t="n">
        <v>493.84394962</v>
      </c>
      <c r="H35" s="20" t="n">
        <v>11.87423159</v>
      </c>
      <c r="I35" s="18" t="n">
        <v>512.4847174</v>
      </c>
      <c r="J35" s="20" t="n">
        <v>12.24830534</v>
      </c>
      <c r="K35" s="18" t="s">
        <v>182</v>
      </c>
      <c r="L35" s="20" t="s">
        <v>182</v>
      </c>
      <c r="M35" s="18" t="s">
        <v>182</v>
      </c>
      <c r="N35" s="20" t="s">
        <v>182</v>
      </c>
      <c r="O35" s="18" t="n">
        <v>374.85244494</v>
      </c>
      <c r="P35" s="20" t="n">
        <v>5.84040672</v>
      </c>
      <c r="Q35" s="18" t="s">
        <v>182</v>
      </c>
      <c r="R35" s="20" t="s">
        <v>182</v>
      </c>
      <c r="S35" s="18" t="n">
        <v>402.76022088</v>
      </c>
      <c r="T35" s="20" t="n">
        <v>11.24232724</v>
      </c>
    </row>
    <row r="36" spans="1:20">
      <c r="A36" s="15" t="s">
        <v>211</v>
      </c>
      <c r="B36" s="17" t="n">
        <v>6736</v>
      </c>
      <c r="C36" s="18">
        <f>(41.0/B36*100)</f>
        <v/>
      </c>
      <c r="D36" s="19" t="n">
        <v>6695</v>
      </c>
      <c r="E36" s="18" t="n">
        <v>495.78380868</v>
      </c>
      <c r="F36" s="20" t="n">
        <v>2.10803744</v>
      </c>
      <c r="G36" s="18" t="n">
        <v>474.69440078</v>
      </c>
      <c r="H36" s="20" t="n">
        <v>8.97541352</v>
      </c>
      <c r="I36" s="18" t="n">
        <v>470.3818146</v>
      </c>
      <c r="J36" s="20" t="n">
        <v>8.72667873</v>
      </c>
      <c r="K36" s="18" t="s">
        <v>182</v>
      </c>
      <c r="L36" s="20" t="s">
        <v>182</v>
      </c>
      <c r="M36" s="18" t="s">
        <v>182</v>
      </c>
      <c r="N36" s="20" t="s">
        <v>182</v>
      </c>
      <c r="O36" s="18" t="s">
        <v>182</v>
      </c>
      <c r="P36" s="20" t="s">
        <v>182</v>
      </c>
      <c r="Q36" s="18" t="s">
        <v>182</v>
      </c>
      <c r="R36" s="20" t="s">
        <v>182</v>
      </c>
      <c r="S36" s="18" t="n">
        <v>401.63350912</v>
      </c>
      <c r="T36" s="20" t="n">
        <v>11.46394657</v>
      </c>
    </row>
    <row r="37" spans="1:20">
      <c r="A37" s="15" t="s">
        <v>212</v>
      </c>
      <c r="B37" s="17" t="n">
        <v>5458</v>
      </c>
      <c r="C37" s="18">
        <f>(223.0/B37*100)</f>
        <v/>
      </c>
      <c r="D37" s="19" t="n">
        <v>5235</v>
      </c>
      <c r="E37" s="18" t="n">
        <v>499.29457495</v>
      </c>
      <c r="F37" s="20" t="n">
        <v>3.38915511</v>
      </c>
      <c r="G37" s="18" t="n">
        <v>484.3390599</v>
      </c>
      <c r="H37" s="20" t="n">
        <v>11.33934031</v>
      </c>
      <c r="I37" s="18" t="n">
        <v>435.89180542</v>
      </c>
      <c r="J37" s="20" t="n">
        <v>11.20164685</v>
      </c>
      <c r="K37" s="18" t="s">
        <v>182</v>
      </c>
      <c r="L37" s="20" t="s">
        <v>182</v>
      </c>
      <c r="M37" s="18" t="s">
        <v>182</v>
      </c>
      <c r="N37" s="20" t="s">
        <v>182</v>
      </c>
      <c r="O37" s="18" t="s">
        <v>182</v>
      </c>
      <c r="P37" s="20" t="s">
        <v>182</v>
      </c>
      <c r="Q37" s="18" t="s">
        <v>182</v>
      </c>
      <c r="R37" s="20" t="s">
        <v>182</v>
      </c>
      <c r="S37" s="18" t="n">
        <v>391.93613919</v>
      </c>
      <c r="T37" s="20" t="n">
        <v>8.90648566</v>
      </c>
    </row>
    <row r="38" spans="1:20">
      <c r="A38" s="15" t="s">
        <v>213</v>
      </c>
      <c r="B38" s="17" t="n">
        <v>5860</v>
      </c>
      <c r="C38" s="18">
        <f>(60.0/B38*100)</f>
        <v/>
      </c>
      <c r="D38" s="19" t="n">
        <v>5800</v>
      </c>
      <c r="E38" s="18" t="n">
        <v>509.11430377</v>
      </c>
      <c r="F38" s="20" t="n">
        <v>2.87099706</v>
      </c>
      <c r="G38" s="18" t="n">
        <v>485.23462219</v>
      </c>
      <c r="H38" s="20" t="n">
        <v>13.1561098</v>
      </c>
      <c r="I38" s="18" t="n">
        <v>480.75883037</v>
      </c>
      <c r="J38" s="20" t="n">
        <v>13.13605494</v>
      </c>
      <c r="K38" s="18" t="s">
        <v>182</v>
      </c>
      <c r="L38" s="20" t="s">
        <v>182</v>
      </c>
      <c r="M38" s="18" t="s">
        <v>182</v>
      </c>
      <c r="N38" s="20" t="s">
        <v>182</v>
      </c>
      <c r="O38" s="18" t="s">
        <v>182</v>
      </c>
      <c r="P38" s="20" t="s">
        <v>182</v>
      </c>
      <c r="Q38" s="18" t="s">
        <v>182</v>
      </c>
      <c r="R38" s="20" t="s">
        <v>182</v>
      </c>
      <c r="S38" s="18" t="n">
        <v>422.83621713</v>
      </c>
      <c r="T38" s="20" t="n">
        <v>8.962961590000001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514.51470426</v>
      </c>
      <c r="F40" s="20" t="n">
        <v>2.96723094</v>
      </c>
      <c r="G40" s="18" t="n">
        <v>526.23374007</v>
      </c>
      <c r="H40" s="20" t="n">
        <v>11.0199634</v>
      </c>
      <c r="I40" s="18" t="n">
        <v>509.57407356</v>
      </c>
      <c r="J40" s="20" t="n">
        <v>10.48936497</v>
      </c>
      <c r="K40" s="18" t="s">
        <v>182</v>
      </c>
      <c r="L40" s="20" t="s">
        <v>182</v>
      </c>
      <c r="M40" s="18" t="s">
        <v>182</v>
      </c>
      <c r="N40" s="20" t="s">
        <v>182</v>
      </c>
      <c r="O40" s="18" t="n">
        <v>496.75531263</v>
      </c>
      <c r="P40" s="20" t="n">
        <v>2.35939816</v>
      </c>
      <c r="Q40" s="18" t="s">
        <v>182</v>
      </c>
      <c r="R40" s="20" t="s">
        <v>182</v>
      </c>
      <c r="S40" s="18" t="n">
        <v>418.08292793</v>
      </c>
      <c r="T40" s="20" t="n">
        <v>11.84350859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414.92218</v>
      </c>
      <c r="F46" s="20" t="n">
        <v>2.83089612</v>
      </c>
      <c r="G46" s="18" t="n">
        <v>383.9457849</v>
      </c>
      <c r="H46" s="20" t="n">
        <v>6.16159023</v>
      </c>
      <c r="I46" s="18" t="n">
        <v>369.69535825</v>
      </c>
      <c r="J46" s="20" t="n">
        <v>4.98166899</v>
      </c>
      <c r="K46" s="18" t="s">
        <v>182</v>
      </c>
      <c r="L46" s="20" t="s">
        <v>182</v>
      </c>
      <c r="M46" s="18" t="s">
        <v>182</v>
      </c>
      <c r="N46" s="20" t="s">
        <v>182</v>
      </c>
      <c r="O46" s="18" t="s">
        <v>182</v>
      </c>
      <c r="P46" s="20" t="s">
        <v>182</v>
      </c>
      <c r="Q46" s="18" t="s">
        <v>182</v>
      </c>
      <c r="R46" s="20" t="s">
        <v>182</v>
      </c>
      <c r="S46" s="18" t="n">
        <v>377.055011</v>
      </c>
      <c r="T46" s="20" t="n">
        <v>3.59287682</v>
      </c>
    </row>
    <row r="47" spans="1:20">
      <c r="A47" s="15" t="s">
        <v>222</v>
      </c>
      <c r="B47" s="17" t="n">
        <v>5928</v>
      </c>
      <c r="C47" s="18">
        <f>(101.0/B47*100)</f>
        <v/>
      </c>
      <c r="D47" s="19" t="n">
        <v>5827</v>
      </c>
      <c r="E47" s="18" t="n">
        <v>458.74125195</v>
      </c>
      <c r="F47" s="20" t="n">
        <v>3.95237938</v>
      </c>
      <c r="G47" s="18" t="n">
        <v>413.94582864</v>
      </c>
      <c r="H47" s="20" t="n">
        <v>10.17322255</v>
      </c>
      <c r="I47" s="18" t="n">
        <v>426.10680401</v>
      </c>
      <c r="J47" s="20" t="n">
        <v>8.43187399</v>
      </c>
      <c r="K47" s="18" t="s">
        <v>182</v>
      </c>
      <c r="L47" s="20" t="s">
        <v>182</v>
      </c>
      <c r="M47" s="18" t="s">
        <v>182</v>
      </c>
      <c r="N47" s="20" t="s">
        <v>182</v>
      </c>
      <c r="O47" s="18" t="s">
        <v>182</v>
      </c>
      <c r="P47" s="20" t="s">
        <v>182</v>
      </c>
      <c r="Q47" s="18" t="s">
        <v>182</v>
      </c>
      <c r="R47" s="20" t="s">
        <v>182</v>
      </c>
      <c r="S47" s="18" t="n">
        <v>356.19898669</v>
      </c>
      <c r="T47" s="20" t="n">
        <v>6.76240732</v>
      </c>
    </row>
    <row r="48" spans="1:20">
      <c r="A48" s="15" t="s">
        <v>223</v>
      </c>
      <c r="B48" s="17" t="n">
        <v>9841</v>
      </c>
      <c r="C48" s="18">
        <f>(19.0/B48*100)</f>
        <v/>
      </c>
      <c r="D48" s="19" t="n">
        <v>9822</v>
      </c>
      <c r="E48" s="18" t="n">
        <v>521.12307045</v>
      </c>
      <c r="F48" s="20" t="n">
        <v>4.40118863</v>
      </c>
      <c r="G48" s="18" t="n">
        <v>529.3497357</v>
      </c>
      <c r="H48" s="20" t="n">
        <v>7.17961834</v>
      </c>
      <c r="I48" s="18" t="n">
        <v>473.54530075</v>
      </c>
      <c r="J48" s="20" t="n">
        <v>8.61907497</v>
      </c>
      <c r="K48" s="18" t="s">
        <v>182</v>
      </c>
      <c r="L48" s="20" t="s">
        <v>182</v>
      </c>
      <c r="M48" s="18" t="s">
        <v>182</v>
      </c>
      <c r="N48" s="20" t="s">
        <v>182</v>
      </c>
      <c r="O48" s="18" t="s">
        <v>182</v>
      </c>
      <c r="P48" s="20" t="s">
        <v>182</v>
      </c>
      <c r="Q48" s="18" t="s">
        <v>182</v>
      </c>
      <c r="R48" s="20" t="s">
        <v>182</v>
      </c>
      <c r="S48" s="18" t="n">
        <v>455.35047348</v>
      </c>
      <c r="T48" s="20" t="n">
        <v>23.91474972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430.19210232</v>
      </c>
      <c r="F50" s="20" t="n">
        <v>2.4310749</v>
      </c>
      <c r="G50" s="18" t="n">
        <v>421.44105311</v>
      </c>
      <c r="H50" s="20" t="n">
        <v>5.26047944</v>
      </c>
      <c r="I50" s="18" t="n">
        <v>399.35156917</v>
      </c>
      <c r="J50" s="20" t="n">
        <v>3.34992552</v>
      </c>
      <c r="K50" s="18" t="s">
        <v>182</v>
      </c>
      <c r="L50" s="20" t="s">
        <v>182</v>
      </c>
      <c r="M50" s="18" t="s">
        <v>182</v>
      </c>
      <c r="N50" s="20" t="s">
        <v>182</v>
      </c>
      <c r="O50" s="18" t="s">
        <v>182</v>
      </c>
      <c r="P50" s="20" t="s">
        <v>182</v>
      </c>
      <c r="Q50" s="18" t="s">
        <v>182</v>
      </c>
      <c r="R50" s="20" t="s">
        <v>182</v>
      </c>
      <c r="S50" s="18" t="n">
        <v>375.55278688</v>
      </c>
      <c r="T50" s="20" t="n">
        <v>10.47702211</v>
      </c>
    </row>
    <row r="51" spans="1:20">
      <c r="A51" s="15" t="s">
        <v>226</v>
      </c>
      <c r="B51" s="17" t="n">
        <v>6866</v>
      </c>
      <c r="C51" s="18">
        <f>(115.0/B51*100)</f>
        <v/>
      </c>
      <c r="D51" s="19" t="n">
        <v>6751</v>
      </c>
      <c r="E51" s="18" t="n">
        <v>427.39596618</v>
      </c>
      <c r="F51" s="20" t="n">
        <v>2.16946806</v>
      </c>
      <c r="G51" s="18" t="n">
        <v>390.5038469</v>
      </c>
      <c r="H51" s="20" t="n">
        <v>4.99426289</v>
      </c>
      <c r="I51" s="18" t="n">
        <v>382.49014328</v>
      </c>
      <c r="J51" s="20" t="n">
        <v>5.51551106</v>
      </c>
      <c r="K51" s="18" t="s">
        <v>182</v>
      </c>
      <c r="L51" s="20" t="s">
        <v>182</v>
      </c>
      <c r="M51" s="18" t="s">
        <v>182</v>
      </c>
      <c r="N51" s="20" t="s">
        <v>182</v>
      </c>
      <c r="O51" s="18" t="n">
        <v>410.85572185</v>
      </c>
      <c r="P51" s="20" t="n">
        <v>3.7997542</v>
      </c>
      <c r="Q51" s="18" t="s">
        <v>182</v>
      </c>
      <c r="R51" s="20" t="s">
        <v>182</v>
      </c>
      <c r="S51" s="18" t="n">
        <v>394.48460181</v>
      </c>
      <c r="T51" s="20" t="n">
        <v>5.75095421</v>
      </c>
    </row>
    <row r="52" spans="1:20">
      <c r="A52" s="15" t="s">
        <v>227</v>
      </c>
      <c r="B52" s="17" t="n">
        <v>5809</v>
      </c>
      <c r="C52" s="18">
        <f>(115.0/B52*100)</f>
        <v/>
      </c>
      <c r="D52" s="19" t="n">
        <v>5694</v>
      </c>
      <c r="E52" s="18" t="n">
        <v>478.79101147</v>
      </c>
      <c r="F52" s="20" t="n">
        <v>2.5177982</v>
      </c>
      <c r="G52" s="18" t="n">
        <v>446.00059026</v>
      </c>
      <c r="H52" s="20" t="n">
        <v>11.48611078</v>
      </c>
      <c r="I52" s="18" t="n">
        <v>461.39179</v>
      </c>
      <c r="J52" s="20" t="n">
        <v>10.38376844</v>
      </c>
      <c r="K52" s="18" t="s">
        <v>182</v>
      </c>
      <c r="L52" s="20" t="s">
        <v>182</v>
      </c>
      <c r="M52" s="18" t="s">
        <v>182</v>
      </c>
      <c r="N52" s="20" t="s">
        <v>182</v>
      </c>
      <c r="O52" s="18" t="s">
        <v>182</v>
      </c>
      <c r="P52" s="20" t="s">
        <v>182</v>
      </c>
      <c r="Q52" s="18" t="s">
        <v>182</v>
      </c>
      <c r="R52" s="20" t="s">
        <v>182</v>
      </c>
      <c r="S52" s="18" t="n">
        <v>392.4625936</v>
      </c>
      <c r="T52" s="20" t="n">
        <v>8.74917215</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348.17853593</v>
      </c>
      <c r="F54" s="20" t="n">
        <v>3.12972543</v>
      </c>
      <c r="G54" s="18" t="n">
        <v>323.86710634</v>
      </c>
      <c r="H54" s="20" t="n">
        <v>5.59219515</v>
      </c>
      <c r="I54" s="18" t="n">
        <v>322.89780314</v>
      </c>
      <c r="J54" s="20" t="n">
        <v>3.25454762</v>
      </c>
      <c r="K54" s="18" t="s">
        <v>182</v>
      </c>
      <c r="L54" s="20" t="s">
        <v>182</v>
      </c>
      <c r="M54" s="18" t="s">
        <v>182</v>
      </c>
      <c r="N54" s="20" t="s">
        <v>182</v>
      </c>
      <c r="O54" s="18" t="s">
        <v>182</v>
      </c>
      <c r="P54" s="20" t="s">
        <v>182</v>
      </c>
      <c r="Q54" s="18" t="s">
        <v>182</v>
      </c>
      <c r="R54" s="20" t="s">
        <v>182</v>
      </c>
      <c r="S54" s="18" t="n">
        <v>280.18837127</v>
      </c>
      <c r="T54" s="20" t="n">
        <v>3.96886717</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525.49403743</v>
      </c>
      <c r="F56" s="20" t="n">
        <v>2.48476822</v>
      </c>
      <c r="G56" s="18" t="n">
        <v>496.74805911</v>
      </c>
      <c r="H56" s="20" t="n">
        <v>9.149774130000001</v>
      </c>
      <c r="I56" s="18" t="n">
        <v>500.77024018</v>
      </c>
      <c r="J56" s="20" t="n">
        <v>8.28871869</v>
      </c>
      <c r="K56" s="18" t="s">
        <v>182</v>
      </c>
      <c r="L56" s="20" t="s">
        <v>182</v>
      </c>
      <c r="M56" s="18" t="s">
        <v>182</v>
      </c>
      <c r="N56" s="20" t="s">
        <v>182</v>
      </c>
      <c r="O56" s="18" t="s">
        <v>182</v>
      </c>
      <c r="P56" s="20" t="s">
        <v>182</v>
      </c>
      <c r="Q56" s="18" t="s">
        <v>182</v>
      </c>
      <c r="R56" s="20" t="s">
        <v>182</v>
      </c>
      <c r="S56" s="18" t="n">
        <v>469.71270748</v>
      </c>
      <c r="T56" s="20" t="n">
        <v>18.24462487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482.16278856</v>
      </c>
      <c r="F61" s="20" t="n">
        <v>2.52516069</v>
      </c>
      <c r="G61" s="18" t="n">
        <v>448.96739725</v>
      </c>
      <c r="H61" s="20" t="n">
        <v>7.02571992</v>
      </c>
      <c r="I61" s="18" t="n">
        <v>428.23917856</v>
      </c>
      <c r="J61" s="20" t="n">
        <v>9.96619055</v>
      </c>
      <c r="K61" s="18" t="s">
        <v>182</v>
      </c>
      <c r="L61" s="20" t="s">
        <v>182</v>
      </c>
      <c r="M61" s="18" t="s">
        <v>182</v>
      </c>
      <c r="N61" s="20" t="s">
        <v>182</v>
      </c>
      <c r="O61" s="18" t="s">
        <v>182</v>
      </c>
      <c r="P61" s="20" t="s">
        <v>182</v>
      </c>
      <c r="Q61" s="18" t="s">
        <v>182</v>
      </c>
      <c r="R61" s="20" t="s">
        <v>182</v>
      </c>
      <c r="S61" s="18" t="n">
        <v>374.66800925</v>
      </c>
      <c r="T61" s="20" t="n">
        <v>8.701157309999999</v>
      </c>
    </row>
    <row r="62" spans="1:20">
      <c r="A62" s="15" t="s">
        <v>237</v>
      </c>
      <c r="B62" s="17" t="n">
        <v>4476</v>
      </c>
      <c r="C62" s="18">
        <f>(5.0/B62*100)</f>
        <v/>
      </c>
      <c r="D62" s="19" t="n">
        <v>4471</v>
      </c>
      <c r="E62" s="18" t="n">
        <v>529.85226411</v>
      </c>
      <c r="F62" s="20" t="n">
        <v>1.10724287</v>
      </c>
      <c r="G62" s="18" t="n">
        <v>512.09332304</v>
      </c>
      <c r="H62" s="20" t="n">
        <v>8.938206360000001</v>
      </c>
      <c r="I62" s="18" t="n">
        <v>503.52626178</v>
      </c>
      <c r="J62" s="20" t="n">
        <v>7.85595316</v>
      </c>
      <c r="K62" s="18" t="s">
        <v>182</v>
      </c>
      <c r="L62" s="20" t="s">
        <v>182</v>
      </c>
      <c r="M62" s="18" t="s">
        <v>182</v>
      </c>
      <c r="N62" s="20" t="s">
        <v>182</v>
      </c>
      <c r="O62" s="18" t="s">
        <v>182</v>
      </c>
      <c r="P62" s="20" t="s">
        <v>182</v>
      </c>
      <c r="Q62" s="18" t="s">
        <v>182</v>
      </c>
      <c r="R62" s="20" t="s">
        <v>182</v>
      </c>
      <c r="S62" s="18" t="n">
        <v>515.5267265700001</v>
      </c>
      <c r="T62" s="20" t="n">
        <v>29.68728071</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416.16335747</v>
      </c>
      <c r="F67" s="20" t="n">
        <v>2.84632028</v>
      </c>
      <c r="G67" s="18" t="n">
        <v>404.21130882</v>
      </c>
      <c r="H67" s="20" t="n">
        <v>3.96681304</v>
      </c>
      <c r="I67" s="18" t="n">
        <v>364.01018682</v>
      </c>
      <c r="J67" s="20" t="n">
        <v>2.13508297</v>
      </c>
      <c r="K67" s="18" t="s">
        <v>182</v>
      </c>
      <c r="L67" s="20" t="s">
        <v>182</v>
      </c>
      <c r="M67" s="18" t="s">
        <v>182</v>
      </c>
      <c r="N67" s="20" t="s">
        <v>182</v>
      </c>
      <c r="O67" s="18" t="s">
        <v>182</v>
      </c>
      <c r="P67" s="20" t="s">
        <v>182</v>
      </c>
      <c r="Q67" s="18" t="s">
        <v>182</v>
      </c>
      <c r="R67" s="20" t="s">
        <v>182</v>
      </c>
      <c r="S67" s="18" t="n">
        <v>301.42239118</v>
      </c>
      <c r="T67" s="20" t="n">
        <v>9.0230025</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489.27538207</v>
      </c>
      <c r="F70" s="20" t="n">
        <v>2.84143583</v>
      </c>
      <c r="G70" s="18" t="n">
        <v>487.71016148</v>
      </c>
      <c r="H70" s="20" t="n">
        <v>8.231233700000001</v>
      </c>
      <c r="I70" s="18" t="n">
        <v>498.26295083</v>
      </c>
      <c r="J70" s="20" t="n">
        <v>6.51231918</v>
      </c>
      <c r="K70" s="18" t="s">
        <v>182</v>
      </c>
      <c r="L70" s="20" t="s">
        <v>182</v>
      </c>
      <c r="M70" s="18" t="s">
        <v>182</v>
      </c>
      <c r="N70" s="20" t="s">
        <v>182</v>
      </c>
      <c r="O70" s="18" t="s">
        <v>182</v>
      </c>
      <c r="P70" s="20" t="s">
        <v>182</v>
      </c>
      <c r="Q70" s="18" t="s">
        <v>182</v>
      </c>
      <c r="R70" s="20" t="s">
        <v>182</v>
      </c>
      <c r="S70" s="18" t="n">
        <v>429.03169138</v>
      </c>
      <c r="T70" s="20" t="n">
        <v>8.747829790000001</v>
      </c>
    </row>
    <row r="71" spans="1:20">
      <c r="A71" s="15" t="s">
        <v>246</v>
      </c>
      <c r="B71" s="17" t="n">
        <v>6115</v>
      </c>
      <c r="C71" s="18">
        <f>(105.0/B71*100)</f>
        <v/>
      </c>
      <c r="D71" s="19" t="n">
        <v>6010</v>
      </c>
      <c r="E71" s="18" t="n">
        <v>558.48249793</v>
      </c>
      <c r="F71" s="20" t="n">
        <v>1.17394897</v>
      </c>
      <c r="G71" s="18" t="n">
        <v>548.4487807199999</v>
      </c>
      <c r="H71" s="20" t="n">
        <v>10.61958156</v>
      </c>
      <c r="I71" s="18" t="n">
        <v>518.03064513</v>
      </c>
      <c r="J71" s="20" t="n">
        <v>7.46822244</v>
      </c>
      <c r="K71" s="18" t="s">
        <v>182</v>
      </c>
      <c r="L71" s="20" t="s">
        <v>182</v>
      </c>
      <c r="M71" s="18" t="s">
        <v>182</v>
      </c>
      <c r="N71" s="20" t="s">
        <v>182</v>
      </c>
      <c r="O71" s="18" t="s">
        <v>182</v>
      </c>
      <c r="P71" s="20" t="s">
        <v>182</v>
      </c>
      <c r="Q71" s="18" t="s">
        <v>182</v>
      </c>
      <c r="R71" s="20" t="s">
        <v>182</v>
      </c>
      <c r="S71" s="18" t="n">
        <v>462.80071916</v>
      </c>
      <c r="T71" s="20" t="n">
        <v>19.25443237</v>
      </c>
    </row>
    <row r="72" spans="1:20">
      <c r="A72" s="15" t="s">
        <v>247</v>
      </c>
      <c r="B72" s="17" t="n">
        <v>7708</v>
      </c>
      <c r="C72" s="18">
        <f>(8.0/B72*100)</f>
        <v/>
      </c>
      <c r="D72" s="19" t="n">
        <v>7700</v>
      </c>
      <c r="E72" s="18" t="n">
        <v>533.60878994</v>
      </c>
      <c r="F72" s="20" t="n">
        <v>2.88047333</v>
      </c>
      <c r="G72" s="18" t="n">
        <v>560.39139897</v>
      </c>
      <c r="H72" s="20" t="n">
        <v>5.05835086</v>
      </c>
      <c r="I72" s="18" t="n">
        <v>512.92632264</v>
      </c>
      <c r="J72" s="20" t="n">
        <v>3.73688374</v>
      </c>
      <c r="K72" s="18" t="s">
        <v>182</v>
      </c>
      <c r="L72" s="20" t="s">
        <v>182</v>
      </c>
      <c r="M72" s="18" t="s">
        <v>182</v>
      </c>
      <c r="N72" s="20" t="s">
        <v>182</v>
      </c>
      <c r="O72" s="18" t="s">
        <v>182</v>
      </c>
      <c r="P72" s="20" t="s">
        <v>182</v>
      </c>
      <c r="Q72" s="18" t="s">
        <v>182</v>
      </c>
      <c r="R72" s="20" t="s">
        <v>182</v>
      </c>
      <c r="S72" s="18" t="n">
        <v>481.11376126</v>
      </c>
      <c r="T72" s="20" t="n">
        <v>17.92653152</v>
      </c>
    </row>
    <row r="73" spans="1:20">
      <c r="A73" s="15" t="s">
        <v>248</v>
      </c>
      <c r="B73" s="17" t="n">
        <v>8249</v>
      </c>
      <c r="C73" s="18">
        <f>(222.0/B73*100)</f>
        <v/>
      </c>
      <c r="D73" s="19" t="n">
        <v>8027</v>
      </c>
      <c r="E73" s="18" t="n">
        <v>427.58905165</v>
      </c>
      <c r="F73" s="20" t="n">
        <v>2.87024601</v>
      </c>
      <c r="G73" s="18" t="n">
        <v>384.40193774</v>
      </c>
      <c r="H73" s="20" t="n">
        <v>5.26852137</v>
      </c>
      <c r="I73" s="18" t="n">
        <v>384.51931188</v>
      </c>
      <c r="J73" s="20" t="n">
        <v>5.64656745</v>
      </c>
      <c r="K73" s="18" t="s">
        <v>182</v>
      </c>
      <c r="L73" s="20" t="s">
        <v>182</v>
      </c>
      <c r="M73" s="18" t="s">
        <v>182</v>
      </c>
      <c r="N73" s="20" t="s">
        <v>182</v>
      </c>
      <c r="O73" s="18" t="s">
        <v>182</v>
      </c>
      <c r="P73" s="20" t="s">
        <v>182</v>
      </c>
      <c r="Q73" s="18" t="s">
        <v>182</v>
      </c>
      <c r="R73" s="20" t="s">
        <v>182</v>
      </c>
      <c r="S73" s="18" t="n">
        <v>375.99802824</v>
      </c>
      <c r="T73" s="20" t="n">
        <v>8.11403829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447.25692025</v>
      </c>
      <c r="F77" s="20" t="n">
        <v>2.22914607</v>
      </c>
      <c r="G77" s="18" t="n">
        <v>417.32170278</v>
      </c>
      <c r="H77" s="20" t="n">
        <v>6.00822977</v>
      </c>
      <c r="I77" s="18" t="n">
        <v>401.89264835</v>
      </c>
      <c r="J77" s="20" t="n">
        <v>3.99239623</v>
      </c>
      <c r="K77" s="18" t="s">
        <v>182</v>
      </c>
      <c r="L77" s="20" t="s">
        <v>182</v>
      </c>
      <c r="M77" s="18" t="s">
        <v>182</v>
      </c>
      <c r="N77" s="20" t="s">
        <v>182</v>
      </c>
      <c r="O77" s="18" t="s">
        <v>182</v>
      </c>
      <c r="P77" s="20" t="s">
        <v>182</v>
      </c>
      <c r="Q77" s="18" t="s">
        <v>182</v>
      </c>
      <c r="R77" s="20" t="s">
        <v>182</v>
      </c>
      <c r="S77" s="18" t="n">
        <v>361.3628494</v>
      </c>
      <c r="T77" s="20" t="n">
        <v>4.34710592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277</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505.88415942</v>
      </c>
      <c r="F7" s="20" t="n">
        <v>1.70367235</v>
      </c>
      <c r="G7" s="18" t="n">
        <v>538.34460489</v>
      </c>
      <c r="H7" s="20" t="n">
        <v>2.54743511</v>
      </c>
      <c r="I7" s="18" t="n">
        <v>520.33774556</v>
      </c>
      <c r="J7" s="20" t="n">
        <v>3.41245674</v>
      </c>
      <c r="K7" s="18" t="s">
        <v>182</v>
      </c>
      <c r="L7" s="20" t="s">
        <v>182</v>
      </c>
      <c r="M7" s="18" t="s">
        <v>182</v>
      </c>
      <c r="N7" s="20" t="s">
        <v>182</v>
      </c>
      <c r="O7" s="18" t="s">
        <v>182</v>
      </c>
      <c r="P7" s="20" t="s">
        <v>182</v>
      </c>
      <c r="Q7" s="18" t="s">
        <v>182</v>
      </c>
      <c r="R7" s="20" t="s">
        <v>182</v>
      </c>
      <c r="S7" s="18" t="n">
        <v>439.35376065</v>
      </c>
      <c r="T7" s="20" t="n">
        <v>8.153754599999999</v>
      </c>
    </row>
    <row r="8" spans="1:20">
      <c r="A8" s="15" t="s">
        <v>183</v>
      </c>
      <c r="B8" s="17" t="n">
        <v>7007</v>
      </c>
      <c r="C8" s="18">
        <f>(121.0/B8*100)</f>
        <v/>
      </c>
      <c r="D8" s="19" t="n">
        <v>6886</v>
      </c>
      <c r="E8" s="18" t="n">
        <v>488.96305613</v>
      </c>
      <c r="F8" s="20" t="n">
        <v>3.05787953</v>
      </c>
      <c r="G8" s="18" t="n">
        <v>515.46534976</v>
      </c>
      <c r="H8" s="20" t="n">
        <v>3.46125358</v>
      </c>
      <c r="I8" s="18" t="n">
        <v>500.07773739</v>
      </c>
      <c r="J8" s="20" t="n">
        <v>3.24416427</v>
      </c>
      <c r="K8" s="18" t="s">
        <v>182</v>
      </c>
      <c r="L8" s="20" t="s">
        <v>182</v>
      </c>
      <c r="M8" s="18" t="s">
        <v>182</v>
      </c>
      <c r="N8" s="20" t="s">
        <v>182</v>
      </c>
      <c r="O8" s="18" t="n">
        <v>368.48347797</v>
      </c>
      <c r="P8" s="20" t="n">
        <v>14.99112476</v>
      </c>
      <c r="Q8" s="18" t="s">
        <v>182</v>
      </c>
      <c r="R8" s="20" t="s">
        <v>182</v>
      </c>
      <c r="S8" s="18" t="n">
        <v>414.84835867</v>
      </c>
      <c r="T8" s="20" t="n">
        <v>8.213618240000001</v>
      </c>
    </row>
    <row r="9" spans="1:20">
      <c r="A9" s="15" t="s">
        <v>184</v>
      </c>
      <c r="B9" s="17" t="n">
        <v>9651</v>
      </c>
      <c r="C9" s="18">
        <f>(461.0/B9*100)</f>
        <v/>
      </c>
      <c r="D9" s="19" t="n">
        <v>9190</v>
      </c>
      <c r="E9" s="18" t="n">
        <v>507.69522304</v>
      </c>
      <c r="F9" s="20" t="n">
        <v>2.47811704</v>
      </c>
      <c r="G9" s="18" t="n">
        <v>525.88908405</v>
      </c>
      <c r="H9" s="20" t="n">
        <v>3.47817547</v>
      </c>
      <c r="I9" s="18" t="n">
        <v>505.33314044</v>
      </c>
      <c r="J9" s="20" t="n">
        <v>3.60423351</v>
      </c>
      <c r="K9" s="18" t="s">
        <v>182</v>
      </c>
      <c r="L9" s="20" t="s">
        <v>182</v>
      </c>
      <c r="M9" s="18" t="s">
        <v>182</v>
      </c>
      <c r="N9" s="20" t="s">
        <v>182</v>
      </c>
      <c r="O9" s="18" t="n">
        <v>374.78530698</v>
      </c>
      <c r="P9" s="20" t="n">
        <v>11.62763904</v>
      </c>
      <c r="Q9" s="18" t="s">
        <v>182</v>
      </c>
      <c r="R9" s="20" t="s">
        <v>182</v>
      </c>
      <c r="S9" s="18" t="n">
        <v>407.45113259</v>
      </c>
      <c r="T9" s="20" t="n">
        <v>8.201335309999999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435.9895239</v>
      </c>
      <c r="F11" s="20" t="n">
        <v>2.57190706</v>
      </c>
      <c r="G11" s="18" t="n">
        <v>476.40853388</v>
      </c>
      <c r="H11" s="20" t="n">
        <v>3.80511704</v>
      </c>
      <c r="I11" s="18" t="n">
        <v>455.21116295</v>
      </c>
      <c r="J11" s="20" t="n">
        <v>3.16496362</v>
      </c>
      <c r="K11" s="18" t="s">
        <v>182</v>
      </c>
      <c r="L11" s="20" t="s">
        <v>182</v>
      </c>
      <c r="M11" s="18" t="s">
        <v>182</v>
      </c>
      <c r="N11" s="20" t="s">
        <v>182</v>
      </c>
      <c r="O11" s="18" t="s">
        <v>182</v>
      </c>
      <c r="P11" s="20" t="s">
        <v>182</v>
      </c>
      <c r="Q11" s="18" t="s">
        <v>182</v>
      </c>
      <c r="R11" s="20" t="s">
        <v>182</v>
      </c>
      <c r="S11" s="18" t="n">
        <v>405.02485667</v>
      </c>
      <c r="T11" s="20" t="n">
        <v>9.189465849999999</v>
      </c>
    </row>
    <row r="12" spans="1:20">
      <c r="A12" s="15" t="s">
        <v>187</v>
      </c>
      <c r="B12" s="17" t="n">
        <v>6894</v>
      </c>
      <c r="C12" s="18">
        <f>(124.0/B12*100)</f>
        <v/>
      </c>
      <c r="D12" s="19" t="n">
        <v>6770</v>
      </c>
      <c r="E12" s="18" t="n">
        <v>481.78305745</v>
      </c>
      <c r="F12" s="20" t="n">
        <v>2.32682831</v>
      </c>
      <c r="G12" s="18" t="n">
        <v>525.20207512</v>
      </c>
      <c r="H12" s="20" t="n">
        <v>2.8366459</v>
      </c>
      <c r="I12" s="18" t="n">
        <v>510.31902145</v>
      </c>
      <c r="J12" s="20" t="n">
        <v>3.22652165</v>
      </c>
      <c r="K12" s="18" t="s">
        <v>182</v>
      </c>
      <c r="L12" s="20" t="s">
        <v>182</v>
      </c>
      <c r="M12" s="18" t="s">
        <v>182</v>
      </c>
      <c r="N12" s="20" t="s">
        <v>182</v>
      </c>
      <c r="O12" s="18" t="n">
        <v>366.6777112</v>
      </c>
      <c r="P12" s="20" t="n">
        <v>14.39052153</v>
      </c>
      <c r="Q12" s="18" t="s">
        <v>182</v>
      </c>
      <c r="R12" s="20" t="s">
        <v>182</v>
      </c>
      <c r="S12" s="18" t="n">
        <v>408.11734802</v>
      </c>
      <c r="T12" s="20" t="n">
        <v>7.21216662</v>
      </c>
    </row>
    <row r="13" spans="1:20">
      <c r="A13" s="15" t="s">
        <v>188</v>
      </c>
      <c r="B13" s="17" t="n">
        <v>7161</v>
      </c>
      <c r="C13" s="18">
        <f>(300.0/B13*100)</f>
        <v/>
      </c>
      <c r="D13" s="19" t="n">
        <v>6861</v>
      </c>
      <c r="E13" s="18" t="n">
        <v>493.48823431</v>
      </c>
      <c r="F13" s="20" t="n">
        <v>2.78522364</v>
      </c>
      <c r="G13" s="18" t="n">
        <v>526.27631346</v>
      </c>
      <c r="H13" s="20" t="n">
        <v>2.91794128</v>
      </c>
      <c r="I13" s="18" t="n">
        <v>520.15409822</v>
      </c>
      <c r="J13" s="20" t="n">
        <v>3.24393994</v>
      </c>
      <c r="K13" s="18" t="s">
        <v>182</v>
      </c>
      <c r="L13" s="20" t="s">
        <v>182</v>
      </c>
      <c r="M13" s="18" t="s">
        <v>182</v>
      </c>
      <c r="N13" s="20" t="s">
        <v>182</v>
      </c>
      <c r="O13" s="18" t="n">
        <v>436.36003517</v>
      </c>
      <c r="P13" s="20" t="n">
        <v>6.43426798</v>
      </c>
      <c r="Q13" s="18" t="s">
        <v>182</v>
      </c>
      <c r="R13" s="20" t="s">
        <v>182</v>
      </c>
      <c r="S13" s="18" t="n">
        <v>420.76279301</v>
      </c>
      <c r="T13" s="20" t="n">
        <v>6.25223246</v>
      </c>
    </row>
    <row r="14" spans="1:20">
      <c r="A14" s="15" t="s">
        <v>189</v>
      </c>
      <c r="B14" s="17" t="n">
        <v>5587</v>
      </c>
      <c r="C14" s="18">
        <f>(183.0/B14*100)</f>
        <v/>
      </c>
      <c r="D14" s="19" t="n">
        <v>5404</v>
      </c>
      <c r="E14" s="18" t="n">
        <v>520.00892405</v>
      </c>
      <c r="F14" s="20" t="n">
        <v>2.34782305</v>
      </c>
      <c r="G14" s="18" t="n">
        <v>552.35046575</v>
      </c>
      <c r="H14" s="20" t="n">
        <v>3.08817323</v>
      </c>
      <c r="I14" s="18" t="n">
        <v>547.32259532</v>
      </c>
      <c r="J14" s="20" t="n">
        <v>2.98553122</v>
      </c>
      <c r="K14" s="18" t="s">
        <v>182</v>
      </c>
      <c r="L14" s="20" t="s">
        <v>182</v>
      </c>
      <c r="M14" s="18" t="s">
        <v>182</v>
      </c>
      <c r="N14" s="20" t="s">
        <v>182</v>
      </c>
      <c r="O14" s="18" t="s">
        <v>182</v>
      </c>
      <c r="P14" s="20" t="s">
        <v>182</v>
      </c>
      <c r="Q14" s="18" t="s">
        <v>182</v>
      </c>
      <c r="R14" s="20" t="s">
        <v>182</v>
      </c>
      <c r="S14" s="18" t="n">
        <v>470.08980063</v>
      </c>
      <c r="T14" s="20" t="n">
        <v>14.44435241</v>
      </c>
    </row>
    <row r="15" spans="1:20">
      <c r="A15" s="15" t="s">
        <v>190</v>
      </c>
      <c r="B15" s="17" t="n">
        <v>5882</v>
      </c>
      <c r="C15" s="18">
        <f>(127.0/B15*100)</f>
        <v/>
      </c>
      <c r="D15" s="19" t="n">
        <v>5755</v>
      </c>
      <c r="E15" s="18" t="n">
        <v>519.57244468</v>
      </c>
      <c r="F15" s="20" t="n">
        <v>2.94217692</v>
      </c>
      <c r="G15" s="18" t="n">
        <v>546.66483513</v>
      </c>
      <c r="H15" s="20" t="n">
        <v>2.9009729</v>
      </c>
      <c r="I15" s="18" t="n">
        <v>543.23306084</v>
      </c>
      <c r="J15" s="20" t="n">
        <v>2.79420904</v>
      </c>
      <c r="K15" s="18" t="s">
        <v>182</v>
      </c>
      <c r="L15" s="20" t="s">
        <v>182</v>
      </c>
      <c r="M15" s="18" t="s">
        <v>182</v>
      </c>
      <c r="N15" s="20" t="s">
        <v>182</v>
      </c>
      <c r="O15" s="18" t="n">
        <v>375.95013089</v>
      </c>
      <c r="P15" s="20" t="n">
        <v>17.42774697</v>
      </c>
      <c r="Q15" s="18" t="s">
        <v>182</v>
      </c>
      <c r="R15" s="20" t="s">
        <v>182</v>
      </c>
      <c r="S15" s="18" t="n">
        <v>445.29656643</v>
      </c>
      <c r="T15" s="20" t="n">
        <v>10.26446781</v>
      </c>
    </row>
    <row r="16" spans="1:20">
      <c r="A16" s="15" t="s">
        <v>191</v>
      </c>
      <c r="B16" s="17" t="n">
        <v>6108</v>
      </c>
      <c r="C16" s="18">
        <f>(235.0/B16*100)</f>
        <v/>
      </c>
      <c r="D16" s="19" t="n">
        <v>5873</v>
      </c>
      <c r="E16" s="18" t="n">
        <v>498.01823087</v>
      </c>
      <c r="F16" s="20" t="n">
        <v>2.14190054</v>
      </c>
      <c r="G16" s="18" t="n">
        <v>521.71204979</v>
      </c>
      <c r="H16" s="20" t="n">
        <v>4.04313402</v>
      </c>
      <c r="I16" s="18" t="n">
        <v>506.68866364</v>
      </c>
      <c r="J16" s="20" t="n">
        <v>4.00009639</v>
      </c>
      <c r="K16" s="18" t="s">
        <v>182</v>
      </c>
      <c r="L16" s="20" t="s">
        <v>182</v>
      </c>
      <c r="M16" s="18" t="s">
        <v>182</v>
      </c>
      <c r="N16" s="20" t="s">
        <v>182</v>
      </c>
      <c r="O16" s="18" t="s">
        <v>182</v>
      </c>
      <c r="P16" s="20" t="s">
        <v>182</v>
      </c>
      <c r="Q16" s="18" t="s">
        <v>182</v>
      </c>
      <c r="R16" s="20" t="s">
        <v>182</v>
      </c>
      <c r="S16" s="18" t="n">
        <v>387.3134479</v>
      </c>
      <c r="T16" s="20" t="n">
        <v>9.471163539999999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452.01316159</v>
      </c>
      <c r="F18" s="20" t="n">
        <v>3.60947481</v>
      </c>
      <c r="G18" s="18" t="n">
        <v>476.02357317</v>
      </c>
      <c r="H18" s="20" t="n">
        <v>5.44128512</v>
      </c>
      <c r="I18" s="18" t="n">
        <v>460.05668282</v>
      </c>
      <c r="J18" s="20" t="n">
        <v>4.63241242</v>
      </c>
      <c r="K18" s="18" t="s">
        <v>182</v>
      </c>
      <c r="L18" s="20" t="s">
        <v>182</v>
      </c>
      <c r="M18" s="18" t="s">
        <v>182</v>
      </c>
      <c r="N18" s="20" t="s">
        <v>182</v>
      </c>
      <c r="O18" s="18" t="s">
        <v>182</v>
      </c>
      <c r="P18" s="20" t="s">
        <v>182</v>
      </c>
      <c r="Q18" s="18" t="s">
        <v>182</v>
      </c>
      <c r="R18" s="20" t="s">
        <v>182</v>
      </c>
      <c r="S18" s="18" t="n">
        <v>367.20553471</v>
      </c>
      <c r="T18" s="20" t="n">
        <v>10.35011622</v>
      </c>
    </row>
    <row r="19" spans="1:20">
      <c r="A19" s="15" t="s">
        <v>194</v>
      </c>
      <c r="B19" s="17" t="n">
        <v>5658</v>
      </c>
      <c r="C19" s="18">
        <f>(120.0/B19*100)</f>
        <v/>
      </c>
      <c r="D19" s="19" t="n">
        <v>5538</v>
      </c>
      <c r="E19" s="18" t="n">
        <v>461.33203362</v>
      </c>
      <c r="F19" s="20" t="n">
        <v>2.63479181</v>
      </c>
      <c r="G19" s="18" t="n">
        <v>499.42631088</v>
      </c>
      <c r="H19" s="20" t="n">
        <v>4.12093458</v>
      </c>
      <c r="I19" s="18" t="n">
        <v>489.3723696</v>
      </c>
      <c r="J19" s="20" t="n">
        <v>3.84309898</v>
      </c>
      <c r="K19" s="18" t="s">
        <v>182</v>
      </c>
      <c r="L19" s="20" t="s">
        <v>182</v>
      </c>
      <c r="M19" s="18" t="s">
        <v>182</v>
      </c>
      <c r="N19" s="20" t="s">
        <v>182</v>
      </c>
      <c r="O19" s="18" t="s">
        <v>182</v>
      </c>
      <c r="P19" s="20" t="s">
        <v>182</v>
      </c>
      <c r="Q19" s="18" t="s">
        <v>182</v>
      </c>
      <c r="R19" s="20" t="s">
        <v>182</v>
      </c>
      <c r="S19" s="18" t="n">
        <v>383.65700657</v>
      </c>
      <c r="T19" s="20" t="n">
        <v>11.02326916</v>
      </c>
    </row>
    <row r="20" spans="1:20">
      <c r="A20" s="15" t="s">
        <v>195</v>
      </c>
      <c r="B20" s="17" t="n">
        <v>3371</v>
      </c>
      <c r="C20" s="18">
        <f>(81.0/B20*100)</f>
        <v/>
      </c>
      <c r="D20" s="19" t="n">
        <v>3290</v>
      </c>
      <c r="E20" s="18" t="n">
        <v>472.7600791</v>
      </c>
      <c r="F20" s="20" t="n">
        <v>2.24465833</v>
      </c>
      <c r="G20" s="18" t="n">
        <v>489.28603061</v>
      </c>
      <c r="H20" s="20" t="n">
        <v>3.43037563</v>
      </c>
      <c r="I20" s="18" t="n">
        <v>455.42667624</v>
      </c>
      <c r="J20" s="20" t="n">
        <v>4.56236099</v>
      </c>
      <c r="K20" s="18" t="s">
        <v>182</v>
      </c>
      <c r="L20" s="20" t="s">
        <v>182</v>
      </c>
      <c r="M20" s="18" t="s">
        <v>182</v>
      </c>
      <c r="N20" s="20" t="s">
        <v>182</v>
      </c>
      <c r="O20" s="18" t="s">
        <v>182</v>
      </c>
      <c r="P20" s="20" t="s">
        <v>182</v>
      </c>
      <c r="Q20" s="18" t="s">
        <v>182</v>
      </c>
      <c r="R20" s="20" t="s">
        <v>182</v>
      </c>
      <c r="S20" s="18" t="n">
        <v>383.81047334</v>
      </c>
      <c r="T20" s="20" t="n">
        <v>12.59259741</v>
      </c>
    </row>
    <row r="21" spans="1:20">
      <c r="A21" s="15" t="s">
        <v>196</v>
      </c>
      <c r="B21" s="17" t="n">
        <v>5741</v>
      </c>
      <c r="C21" s="18">
        <f>(72.0/B21*100)</f>
        <v/>
      </c>
      <c r="D21" s="19" t="n">
        <v>5669</v>
      </c>
      <c r="E21" s="18" t="n">
        <v>500.34446975</v>
      </c>
      <c r="F21" s="20" t="n">
        <v>2.68530348</v>
      </c>
      <c r="G21" s="18" t="n">
        <v>520.01213866</v>
      </c>
      <c r="H21" s="20" t="n">
        <v>3.62789803</v>
      </c>
      <c r="I21" s="18" t="n">
        <v>505.1667874</v>
      </c>
      <c r="J21" s="20" t="n">
        <v>4.93119629</v>
      </c>
      <c r="K21" s="18" t="s">
        <v>182</v>
      </c>
      <c r="L21" s="20" t="s">
        <v>182</v>
      </c>
      <c r="M21" s="18" t="s">
        <v>182</v>
      </c>
      <c r="N21" s="20" t="s">
        <v>182</v>
      </c>
      <c r="O21" s="18" t="s">
        <v>182</v>
      </c>
      <c r="P21" s="20" t="s">
        <v>182</v>
      </c>
      <c r="Q21" s="18" t="s">
        <v>182</v>
      </c>
      <c r="R21" s="20" t="s">
        <v>182</v>
      </c>
      <c r="S21" s="18" t="n">
        <v>418.94999378</v>
      </c>
      <c r="T21" s="20" t="n">
        <v>12.71865707</v>
      </c>
    </row>
    <row r="22" spans="1:20">
      <c r="A22" s="15" t="s">
        <v>197</v>
      </c>
      <c r="B22" s="17" t="n">
        <v>6598</v>
      </c>
      <c r="C22" s="18">
        <f>(93.0/B22*100)</f>
        <v/>
      </c>
      <c r="D22" s="19" t="n">
        <v>6505</v>
      </c>
      <c r="E22" s="18" t="n">
        <v>461.43807791</v>
      </c>
      <c r="F22" s="20" t="n">
        <v>3.80890626</v>
      </c>
      <c r="G22" s="18" t="n">
        <v>505.72053875</v>
      </c>
      <c r="H22" s="20" t="n">
        <v>4.27532209</v>
      </c>
      <c r="I22" s="18" t="n">
        <v>472.1815188</v>
      </c>
      <c r="J22" s="20" t="n">
        <v>5.08451775</v>
      </c>
      <c r="K22" s="18" t="s">
        <v>182</v>
      </c>
      <c r="L22" s="20" t="s">
        <v>182</v>
      </c>
      <c r="M22" s="18" t="s">
        <v>182</v>
      </c>
      <c r="N22" s="20" t="s">
        <v>182</v>
      </c>
      <c r="O22" s="18" t="n">
        <v>448.28166515</v>
      </c>
      <c r="P22" s="20" t="n">
        <v>8.782882710000001</v>
      </c>
      <c r="Q22" s="18" t="s">
        <v>182</v>
      </c>
      <c r="R22" s="20" t="s">
        <v>182</v>
      </c>
      <c r="S22" s="18" t="n">
        <v>349.87192333</v>
      </c>
      <c r="T22" s="20" t="n">
        <v>8.70452811</v>
      </c>
    </row>
    <row r="23" spans="1:20">
      <c r="A23" s="15" t="s">
        <v>198</v>
      </c>
      <c r="B23" s="17" t="n">
        <v>11583</v>
      </c>
      <c r="C23" s="18">
        <f>(499.0/B23*100)</f>
        <v/>
      </c>
      <c r="D23" s="19" t="n">
        <v>11084</v>
      </c>
      <c r="E23" s="18" t="n">
        <v>483.30263365</v>
      </c>
      <c r="F23" s="20" t="n">
        <v>2.48831629</v>
      </c>
      <c r="G23" s="18" t="n">
        <v>495.80277803</v>
      </c>
      <c r="H23" s="20" t="n">
        <v>4.95032075</v>
      </c>
      <c r="I23" s="18" t="n">
        <v>480.12307485</v>
      </c>
      <c r="J23" s="20" t="n">
        <v>4.80816803</v>
      </c>
      <c r="K23" s="18" t="s">
        <v>182</v>
      </c>
      <c r="L23" s="20" t="s">
        <v>182</v>
      </c>
      <c r="M23" s="18" t="s">
        <v>182</v>
      </c>
      <c r="N23" s="20" t="s">
        <v>182</v>
      </c>
      <c r="O23" s="18" t="s">
        <v>182</v>
      </c>
      <c r="P23" s="20" t="s">
        <v>182</v>
      </c>
      <c r="Q23" s="18" t="s">
        <v>182</v>
      </c>
      <c r="R23" s="20" t="s">
        <v>182</v>
      </c>
      <c r="S23" s="18" t="n">
        <v>419.05296554</v>
      </c>
      <c r="T23" s="20" t="n">
        <v>8.139522339999999</v>
      </c>
    </row>
    <row r="24" spans="1:20">
      <c r="A24" s="15" t="s">
        <v>199</v>
      </c>
      <c r="B24" s="17" t="n">
        <v>6647</v>
      </c>
      <c r="C24" s="18">
        <f>(13.0/B24*100)</f>
        <v/>
      </c>
      <c r="D24" s="19" t="n">
        <v>6634</v>
      </c>
      <c r="E24" s="18" t="n">
        <v>535.82590819</v>
      </c>
      <c r="F24" s="20" t="n">
        <v>3.01518509</v>
      </c>
      <c r="G24" s="18" t="n">
        <v>548.84213104</v>
      </c>
      <c r="H24" s="20" t="n">
        <v>4.09965395</v>
      </c>
      <c r="I24" s="18" t="n">
        <v>546.07555566</v>
      </c>
      <c r="J24" s="20" t="n">
        <v>4.17495722</v>
      </c>
      <c r="K24" s="18" t="s">
        <v>182</v>
      </c>
      <c r="L24" s="20" t="s">
        <v>182</v>
      </c>
      <c r="M24" s="18" t="s">
        <v>182</v>
      </c>
      <c r="N24" s="20" t="s">
        <v>182</v>
      </c>
      <c r="O24" s="18" t="s">
        <v>182</v>
      </c>
      <c r="P24" s="20" t="s">
        <v>182</v>
      </c>
      <c r="Q24" s="18" t="s">
        <v>182</v>
      </c>
      <c r="R24" s="20" t="s">
        <v>182</v>
      </c>
      <c r="S24" s="18" t="n">
        <v>441.52926896</v>
      </c>
      <c r="T24" s="20" t="n">
        <v>18.31576849</v>
      </c>
    </row>
    <row r="25" spans="1:20">
      <c r="A25" s="15" t="s">
        <v>200</v>
      </c>
      <c r="B25" s="17" t="n">
        <v>5581</v>
      </c>
      <c r="C25" s="18">
        <f>(28.0/B25*100)</f>
        <v/>
      </c>
      <c r="D25" s="19" t="n">
        <v>5553</v>
      </c>
      <c r="E25" s="18" t="n">
        <v>511.64154491</v>
      </c>
      <c r="F25" s="20" t="n">
        <v>4.17131475</v>
      </c>
      <c r="G25" s="18" t="n">
        <v>531.87818228</v>
      </c>
      <c r="H25" s="20" t="n">
        <v>3.19455081</v>
      </c>
      <c r="I25" s="18" t="n">
        <v>512.52652698</v>
      </c>
      <c r="J25" s="20" t="n">
        <v>3.58249623</v>
      </c>
      <c r="K25" s="18" t="s">
        <v>182</v>
      </c>
      <c r="L25" s="20" t="s">
        <v>182</v>
      </c>
      <c r="M25" s="18" t="s">
        <v>182</v>
      </c>
      <c r="N25" s="20" t="s">
        <v>182</v>
      </c>
      <c r="O25" s="18" t="s">
        <v>182</v>
      </c>
      <c r="P25" s="20" t="s">
        <v>182</v>
      </c>
      <c r="Q25" s="18" t="s">
        <v>182</v>
      </c>
      <c r="R25" s="20" t="s">
        <v>182</v>
      </c>
      <c r="S25" s="18" t="n">
        <v>433.56133489</v>
      </c>
      <c r="T25" s="20" t="n">
        <v>18.48379889</v>
      </c>
    </row>
    <row r="26" spans="1:20">
      <c r="A26" s="15" t="s">
        <v>201</v>
      </c>
      <c r="B26" s="17" t="n">
        <v>4869</v>
      </c>
      <c r="C26" s="18">
        <f>(95.0/B26*100)</f>
        <v/>
      </c>
      <c r="D26" s="19" t="n">
        <v>4774</v>
      </c>
      <c r="E26" s="18" t="n">
        <v>479.21794451</v>
      </c>
      <c r="F26" s="20" t="n">
        <v>2.04698306</v>
      </c>
      <c r="G26" s="18" t="n">
        <v>508.96452701</v>
      </c>
      <c r="H26" s="20" t="n">
        <v>3.11373525</v>
      </c>
      <c r="I26" s="18" t="n">
        <v>498.30692643</v>
      </c>
      <c r="J26" s="20" t="n">
        <v>2.8545441</v>
      </c>
      <c r="K26" s="18" t="s">
        <v>182</v>
      </c>
      <c r="L26" s="20" t="s">
        <v>182</v>
      </c>
      <c r="M26" s="18" t="s">
        <v>182</v>
      </c>
      <c r="N26" s="20" t="s">
        <v>182</v>
      </c>
      <c r="O26" s="18" t="s">
        <v>182</v>
      </c>
      <c r="P26" s="20" t="s">
        <v>182</v>
      </c>
      <c r="Q26" s="18" t="s">
        <v>182</v>
      </c>
      <c r="R26" s="20" t="s">
        <v>182</v>
      </c>
      <c r="S26" s="18" t="n">
        <v>439.63678968</v>
      </c>
      <c r="T26" s="20" t="n">
        <v>8.9704604</v>
      </c>
    </row>
    <row r="27" spans="1:20">
      <c r="A27" s="15" t="s">
        <v>202</v>
      </c>
      <c r="B27" s="17" t="n">
        <v>5299</v>
      </c>
      <c r="C27" s="18">
        <f>(154.0/B27*100)</f>
        <v/>
      </c>
      <c r="D27" s="19" t="n">
        <v>5145</v>
      </c>
      <c r="E27" s="18" t="n">
        <v>484.00884631</v>
      </c>
      <c r="F27" s="20" t="n">
        <v>1.55464833</v>
      </c>
      <c r="G27" s="18" t="n">
        <v>506.53926675</v>
      </c>
      <c r="H27" s="20" t="n">
        <v>3.61227137</v>
      </c>
      <c r="I27" s="18" t="n">
        <v>478.49981702</v>
      </c>
      <c r="J27" s="20" t="n">
        <v>3.79097167</v>
      </c>
      <c r="K27" s="18" t="s">
        <v>182</v>
      </c>
      <c r="L27" s="20" t="s">
        <v>182</v>
      </c>
      <c r="M27" s="18" t="s">
        <v>182</v>
      </c>
      <c r="N27" s="20" t="s">
        <v>182</v>
      </c>
      <c r="O27" s="18" t="s">
        <v>182</v>
      </c>
      <c r="P27" s="20" t="s">
        <v>182</v>
      </c>
      <c r="Q27" s="18" t="s">
        <v>182</v>
      </c>
      <c r="R27" s="20" t="s">
        <v>182</v>
      </c>
      <c r="S27" s="18" t="n">
        <v>407.93572979</v>
      </c>
      <c r="T27" s="20" t="n">
        <v>6.32285586</v>
      </c>
    </row>
    <row r="28" spans="1:20">
      <c r="A28" s="15" t="s">
        <v>203</v>
      </c>
      <c r="B28" s="17" t="n">
        <v>7568</v>
      </c>
      <c r="C28" s="18">
        <f>(120.0/B28*100)</f>
        <v/>
      </c>
      <c r="D28" s="19" t="n">
        <v>7448</v>
      </c>
      <c r="E28" s="18" t="n">
        <v>418.17736298</v>
      </c>
      <c r="F28" s="20" t="n">
        <v>2.60500012</v>
      </c>
      <c r="G28" s="18" t="n">
        <v>418.69299933</v>
      </c>
      <c r="H28" s="20" t="n">
        <v>3.65900326</v>
      </c>
      <c r="I28" s="18" t="n">
        <v>415.28595783</v>
      </c>
      <c r="J28" s="20" t="n">
        <v>2.58200832</v>
      </c>
      <c r="K28" s="18" t="s">
        <v>182</v>
      </c>
      <c r="L28" s="20" t="s">
        <v>182</v>
      </c>
      <c r="M28" s="18" t="s">
        <v>182</v>
      </c>
      <c r="N28" s="20" t="s">
        <v>182</v>
      </c>
      <c r="O28" s="18" t="s">
        <v>182</v>
      </c>
      <c r="P28" s="20" t="s">
        <v>182</v>
      </c>
      <c r="Q28" s="18" t="s">
        <v>182</v>
      </c>
      <c r="R28" s="20" t="s">
        <v>182</v>
      </c>
      <c r="S28" s="18" t="n">
        <v>361.73986369</v>
      </c>
      <c r="T28" s="20" t="n">
        <v>10.46570976</v>
      </c>
    </row>
    <row r="29" spans="1:20">
      <c r="A29" s="15" t="s">
        <v>204</v>
      </c>
      <c r="B29" s="17" t="n">
        <v>5385</v>
      </c>
      <c r="C29" s="18">
        <f>(35.0/B29*100)</f>
        <v/>
      </c>
      <c r="D29" s="19" t="n">
        <v>5350</v>
      </c>
      <c r="E29" s="18" t="n">
        <v>505.71274649</v>
      </c>
      <c r="F29" s="20" t="n">
        <v>2.78191699</v>
      </c>
      <c r="G29" s="18" t="n">
        <v>532.8412569</v>
      </c>
      <c r="H29" s="20" t="n">
        <v>2.81773521</v>
      </c>
      <c r="I29" s="18" t="n">
        <v>506.13025012</v>
      </c>
      <c r="J29" s="20" t="n">
        <v>4.61770184</v>
      </c>
      <c r="K29" s="18" t="s">
        <v>182</v>
      </c>
      <c r="L29" s="20" t="s">
        <v>182</v>
      </c>
      <c r="M29" s="18" t="s">
        <v>182</v>
      </c>
      <c r="N29" s="20" t="s">
        <v>182</v>
      </c>
      <c r="O29" s="18" t="n">
        <v>358.28551468</v>
      </c>
      <c r="P29" s="20" t="n">
        <v>8.567023300000001</v>
      </c>
      <c r="Q29" s="18" t="s">
        <v>182</v>
      </c>
      <c r="R29" s="20" t="s">
        <v>182</v>
      </c>
      <c r="S29" s="18" t="n">
        <v>430.71761627</v>
      </c>
      <c r="T29" s="20" t="n">
        <v>14.23553161</v>
      </c>
    </row>
    <row r="30" spans="1:20">
      <c r="A30" s="15" t="s">
        <v>205</v>
      </c>
      <c r="B30" s="17" t="n">
        <v>4520</v>
      </c>
      <c r="C30" s="18">
        <f>(497.0/B30*100)</f>
        <v/>
      </c>
      <c r="D30" s="19" t="n">
        <v>4023</v>
      </c>
      <c r="E30" s="18" t="n">
        <v>509.68122738</v>
      </c>
      <c r="F30" s="20" t="n">
        <v>3.18252357</v>
      </c>
      <c r="G30" s="18" t="n">
        <v>546.28802035</v>
      </c>
      <c r="H30" s="20" t="n">
        <v>4.52389089</v>
      </c>
      <c r="I30" s="18" t="n">
        <v>532.96567244</v>
      </c>
      <c r="J30" s="20" t="n">
        <v>4.37421894</v>
      </c>
      <c r="K30" s="18" t="s">
        <v>182</v>
      </c>
      <c r="L30" s="20" t="s">
        <v>182</v>
      </c>
      <c r="M30" s="18" t="s">
        <v>182</v>
      </c>
      <c r="N30" s="20" t="s">
        <v>182</v>
      </c>
      <c r="O30" s="18" t="s">
        <v>182</v>
      </c>
      <c r="P30" s="20" t="s">
        <v>182</v>
      </c>
      <c r="Q30" s="18" t="s">
        <v>182</v>
      </c>
      <c r="R30" s="20" t="s">
        <v>182</v>
      </c>
      <c r="S30" s="18" t="n">
        <v>410.84010729</v>
      </c>
      <c r="T30" s="20" t="n">
        <v>10.44277742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490.934376</v>
      </c>
      <c r="F32" s="20" t="n">
        <v>2.4469695</v>
      </c>
      <c r="G32" s="18" t="n">
        <v>524.65352797</v>
      </c>
      <c r="H32" s="20" t="n">
        <v>3.74917734</v>
      </c>
      <c r="I32" s="18" t="n">
        <v>522.64415761</v>
      </c>
      <c r="J32" s="20" t="n">
        <v>4.85895499</v>
      </c>
      <c r="K32" s="18" t="s">
        <v>182</v>
      </c>
      <c r="L32" s="20" t="s">
        <v>182</v>
      </c>
      <c r="M32" s="18" t="s">
        <v>182</v>
      </c>
      <c r="N32" s="20" t="s">
        <v>182</v>
      </c>
      <c r="O32" s="18" t="s">
        <v>182</v>
      </c>
      <c r="P32" s="20" t="s">
        <v>182</v>
      </c>
      <c r="Q32" s="18" t="s">
        <v>182</v>
      </c>
      <c r="R32" s="20" t="s">
        <v>182</v>
      </c>
      <c r="S32" s="18" t="n">
        <v>420.15963093</v>
      </c>
      <c r="T32" s="20" t="n">
        <v>15.0316247</v>
      </c>
    </row>
    <row r="33" spans="1:20">
      <c r="A33" s="15" t="s">
        <v>208</v>
      </c>
      <c r="B33" s="17" t="n">
        <v>7325</v>
      </c>
      <c r="C33" s="18">
        <f>(212.0/B33*100)</f>
        <v/>
      </c>
      <c r="D33" s="19" t="n">
        <v>7113</v>
      </c>
      <c r="E33" s="18" t="n">
        <v>495.57243351</v>
      </c>
      <c r="F33" s="20" t="n">
        <v>2.64269803</v>
      </c>
      <c r="G33" s="18" t="n">
        <v>528.81773954</v>
      </c>
      <c r="H33" s="20" t="n">
        <v>3.62062764</v>
      </c>
      <c r="I33" s="18" t="n">
        <v>503.66078984</v>
      </c>
      <c r="J33" s="20" t="n">
        <v>4.0674581</v>
      </c>
      <c r="K33" s="18" t="s">
        <v>182</v>
      </c>
      <c r="L33" s="20" t="s">
        <v>182</v>
      </c>
      <c r="M33" s="18" t="s">
        <v>182</v>
      </c>
      <c r="N33" s="20" t="s">
        <v>182</v>
      </c>
      <c r="O33" s="18" t="s">
        <v>182</v>
      </c>
      <c r="P33" s="20" t="s">
        <v>182</v>
      </c>
      <c r="Q33" s="18" t="s">
        <v>182</v>
      </c>
      <c r="R33" s="20" t="s">
        <v>182</v>
      </c>
      <c r="S33" s="18" t="n">
        <v>436.84598885</v>
      </c>
      <c r="T33" s="20" t="n">
        <v>10.82671023</v>
      </c>
    </row>
    <row r="34" spans="1:20">
      <c r="A34" s="15" t="s">
        <v>209</v>
      </c>
      <c r="B34" s="17" t="n">
        <v>6350</v>
      </c>
      <c r="C34" s="18">
        <f>(76.0/B34*100)</f>
        <v/>
      </c>
      <c r="D34" s="19" t="n">
        <v>6274</v>
      </c>
      <c r="E34" s="18" t="n">
        <v>458.43900048</v>
      </c>
      <c r="F34" s="20" t="n">
        <v>2.53968467</v>
      </c>
      <c r="G34" s="18" t="n">
        <v>489.25261714</v>
      </c>
      <c r="H34" s="20" t="n">
        <v>4.1142525</v>
      </c>
      <c r="I34" s="18" t="n">
        <v>483.46535804</v>
      </c>
      <c r="J34" s="20" t="n">
        <v>3.63830484</v>
      </c>
      <c r="K34" s="18" t="s">
        <v>182</v>
      </c>
      <c r="L34" s="20" t="s">
        <v>182</v>
      </c>
      <c r="M34" s="18" t="s">
        <v>182</v>
      </c>
      <c r="N34" s="20" t="s">
        <v>182</v>
      </c>
      <c r="O34" s="18" t="n">
        <v>306.56969545</v>
      </c>
      <c r="P34" s="20" t="n">
        <v>10.27624616</v>
      </c>
      <c r="Q34" s="18" t="s">
        <v>182</v>
      </c>
      <c r="R34" s="20" t="s">
        <v>182</v>
      </c>
      <c r="S34" s="18" t="n">
        <v>358.93653578</v>
      </c>
      <c r="T34" s="20" t="n">
        <v>8.758988739999999</v>
      </c>
    </row>
    <row r="35" spans="1:20">
      <c r="A35" s="15" t="s">
        <v>210</v>
      </c>
      <c r="B35" s="17" t="n">
        <v>6406</v>
      </c>
      <c r="C35" s="18">
        <f>(67.0/B35*100)</f>
        <v/>
      </c>
      <c r="D35" s="19" t="n">
        <v>6339</v>
      </c>
      <c r="E35" s="18" t="n">
        <v>503.74375717</v>
      </c>
      <c r="F35" s="20" t="n">
        <v>1.9070522</v>
      </c>
      <c r="G35" s="18" t="n">
        <v>538.83300734</v>
      </c>
      <c r="H35" s="20" t="n">
        <v>3.52458642</v>
      </c>
      <c r="I35" s="18" t="n">
        <v>530.83084403</v>
      </c>
      <c r="J35" s="20" t="n">
        <v>3.08219576</v>
      </c>
      <c r="K35" s="18" t="s">
        <v>182</v>
      </c>
      <c r="L35" s="20" t="s">
        <v>182</v>
      </c>
      <c r="M35" s="18" t="s">
        <v>182</v>
      </c>
      <c r="N35" s="20" t="s">
        <v>182</v>
      </c>
      <c r="O35" s="18" t="n">
        <v>374.85244494</v>
      </c>
      <c r="P35" s="20" t="n">
        <v>5.84040672</v>
      </c>
      <c r="Q35" s="18" t="s">
        <v>182</v>
      </c>
      <c r="R35" s="20" t="s">
        <v>182</v>
      </c>
      <c r="S35" s="18" t="n">
        <v>400.48831608</v>
      </c>
      <c r="T35" s="20" t="n">
        <v>7.4933862</v>
      </c>
    </row>
    <row r="36" spans="1:20">
      <c r="A36" s="15" t="s">
        <v>211</v>
      </c>
      <c r="B36" s="17" t="n">
        <v>6736</v>
      </c>
      <c r="C36" s="18">
        <f>(41.0/B36*100)</f>
        <v/>
      </c>
      <c r="D36" s="19" t="n">
        <v>6695</v>
      </c>
      <c r="E36" s="18" t="n">
        <v>489.63290701</v>
      </c>
      <c r="F36" s="20" t="n">
        <v>2.31644403</v>
      </c>
      <c r="G36" s="18" t="n">
        <v>509.53604873</v>
      </c>
      <c r="H36" s="20" t="n">
        <v>2.87699054</v>
      </c>
      <c r="I36" s="18" t="n">
        <v>494.34636648</v>
      </c>
      <c r="J36" s="20" t="n">
        <v>3.77586353</v>
      </c>
      <c r="K36" s="18" t="s">
        <v>182</v>
      </c>
      <c r="L36" s="20" t="s">
        <v>182</v>
      </c>
      <c r="M36" s="18" t="s">
        <v>182</v>
      </c>
      <c r="N36" s="20" t="s">
        <v>182</v>
      </c>
      <c r="O36" s="18" t="s">
        <v>182</v>
      </c>
      <c r="P36" s="20" t="s">
        <v>182</v>
      </c>
      <c r="Q36" s="18" t="s">
        <v>182</v>
      </c>
      <c r="R36" s="20" t="s">
        <v>182</v>
      </c>
      <c r="S36" s="18" t="n">
        <v>388.70004659</v>
      </c>
      <c r="T36" s="20" t="n">
        <v>12.65613821</v>
      </c>
    </row>
    <row r="37" spans="1:20">
      <c r="A37" s="15" t="s">
        <v>212</v>
      </c>
      <c r="B37" s="17" t="n">
        <v>5458</v>
      </c>
      <c r="C37" s="18">
        <f>(223.0/B37*100)</f>
        <v/>
      </c>
      <c r="D37" s="19" t="n">
        <v>5235</v>
      </c>
      <c r="E37" s="18" t="n">
        <v>475.24607903</v>
      </c>
      <c r="F37" s="20" t="n">
        <v>3.75041789</v>
      </c>
      <c r="G37" s="18" t="n">
        <v>519.84888497</v>
      </c>
      <c r="H37" s="20" t="n">
        <v>4.0403397</v>
      </c>
      <c r="I37" s="18" t="n">
        <v>507.97220255</v>
      </c>
      <c r="J37" s="20" t="n">
        <v>4.21511758</v>
      </c>
      <c r="K37" s="18" t="s">
        <v>182</v>
      </c>
      <c r="L37" s="20" t="s">
        <v>182</v>
      </c>
      <c r="M37" s="18" t="s">
        <v>182</v>
      </c>
      <c r="N37" s="20" t="s">
        <v>182</v>
      </c>
      <c r="O37" s="18" t="s">
        <v>182</v>
      </c>
      <c r="P37" s="20" t="s">
        <v>182</v>
      </c>
      <c r="Q37" s="18" t="s">
        <v>182</v>
      </c>
      <c r="R37" s="20" t="s">
        <v>182</v>
      </c>
      <c r="S37" s="18" t="n">
        <v>395.76241719</v>
      </c>
      <c r="T37" s="20" t="n">
        <v>8.89241837</v>
      </c>
    </row>
    <row r="38" spans="1:20">
      <c r="A38" s="15" t="s">
        <v>213</v>
      </c>
      <c r="B38" s="17" t="n">
        <v>5860</v>
      </c>
      <c r="C38" s="18">
        <f>(60.0/B38*100)</f>
        <v/>
      </c>
      <c r="D38" s="19" t="n">
        <v>5800</v>
      </c>
      <c r="E38" s="18" t="n">
        <v>508.64739294</v>
      </c>
      <c r="F38" s="20" t="n">
        <v>3.53018845</v>
      </c>
      <c r="G38" s="18" t="n">
        <v>523.05216746</v>
      </c>
      <c r="H38" s="20" t="n">
        <v>4.10944863</v>
      </c>
      <c r="I38" s="18" t="n">
        <v>493.97608731</v>
      </c>
      <c r="J38" s="20" t="n">
        <v>3.53521982</v>
      </c>
      <c r="K38" s="18" t="s">
        <v>182</v>
      </c>
      <c r="L38" s="20" t="s">
        <v>182</v>
      </c>
      <c r="M38" s="18" t="s">
        <v>182</v>
      </c>
      <c r="N38" s="20" t="s">
        <v>182</v>
      </c>
      <c r="O38" s="18" t="s">
        <v>182</v>
      </c>
      <c r="P38" s="20" t="s">
        <v>182</v>
      </c>
      <c r="Q38" s="18" t="s">
        <v>182</v>
      </c>
      <c r="R38" s="20" t="s">
        <v>182</v>
      </c>
      <c r="S38" s="18" t="n">
        <v>419.71829895</v>
      </c>
      <c r="T38" s="20" t="n">
        <v>7.95045175</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509.48759056</v>
      </c>
      <c r="F40" s="20" t="n">
        <v>3.21736747</v>
      </c>
      <c r="G40" s="18" t="n">
        <v>535.24173007</v>
      </c>
      <c r="H40" s="20" t="n">
        <v>4.69114174</v>
      </c>
      <c r="I40" s="18" t="n">
        <v>515.37824939</v>
      </c>
      <c r="J40" s="20" t="n">
        <v>4.86867891</v>
      </c>
      <c r="K40" s="18" t="s">
        <v>182</v>
      </c>
      <c r="L40" s="20" t="s">
        <v>182</v>
      </c>
      <c r="M40" s="18" t="s">
        <v>182</v>
      </c>
      <c r="N40" s="20" t="s">
        <v>182</v>
      </c>
      <c r="O40" s="18" t="n">
        <v>496.75531263</v>
      </c>
      <c r="P40" s="20" t="n">
        <v>2.35939816</v>
      </c>
      <c r="Q40" s="18" t="s">
        <v>182</v>
      </c>
      <c r="R40" s="20" t="s">
        <v>182</v>
      </c>
      <c r="S40" s="18" t="n">
        <v>406.99003288</v>
      </c>
      <c r="T40" s="20" t="n">
        <v>9.487705030000001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409.30705299</v>
      </c>
      <c r="F46" s="20" t="n">
        <v>3.08934635</v>
      </c>
      <c r="G46" s="18" t="n">
        <v>423.7891651</v>
      </c>
      <c r="H46" s="20" t="n">
        <v>4.89364966</v>
      </c>
      <c r="I46" s="18" t="n">
        <v>410.47431091</v>
      </c>
      <c r="J46" s="20" t="n">
        <v>3.22489825</v>
      </c>
      <c r="K46" s="18" t="s">
        <v>182</v>
      </c>
      <c r="L46" s="20" t="s">
        <v>182</v>
      </c>
      <c r="M46" s="18" t="s">
        <v>182</v>
      </c>
      <c r="N46" s="20" t="s">
        <v>182</v>
      </c>
      <c r="O46" s="18" t="s">
        <v>182</v>
      </c>
      <c r="P46" s="20" t="s">
        <v>182</v>
      </c>
      <c r="Q46" s="18" t="s">
        <v>182</v>
      </c>
      <c r="R46" s="20" t="s">
        <v>182</v>
      </c>
      <c r="S46" s="18" t="n">
        <v>374.99621817</v>
      </c>
      <c r="T46" s="20" t="n">
        <v>3.40144574</v>
      </c>
    </row>
    <row r="47" spans="1:20">
      <c r="A47" s="15" t="s">
        <v>222</v>
      </c>
      <c r="B47" s="17" t="n">
        <v>5928</v>
      </c>
      <c r="C47" s="18">
        <f>(101.0/B47*100)</f>
        <v/>
      </c>
      <c r="D47" s="19" t="n">
        <v>5827</v>
      </c>
      <c r="E47" s="18" t="n">
        <v>442.32228845</v>
      </c>
      <c r="F47" s="20" t="n">
        <v>3.95474924</v>
      </c>
      <c r="G47" s="18" t="n">
        <v>479.9939868</v>
      </c>
      <c r="H47" s="20" t="n">
        <v>5.46650106</v>
      </c>
      <c r="I47" s="18" t="n">
        <v>471.36384198</v>
      </c>
      <c r="J47" s="20" t="n">
        <v>4.97714529</v>
      </c>
      <c r="K47" s="18" t="s">
        <v>182</v>
      </c>
      <c r="L47" s="20" t="s">
        <v>182</v>
      </c>
      <c r="M47" s="18" t="s">
        <v>182</v>
      </c>
      <c r="N47" s="20" t="s">
        <v>182</v>
      </c>
      <c r="O47" s="18" t="s">
        <v>182</v>
      </c>
      <c r="P47" s="20" t="s">
        <v>182</v>
      </c>
      <c r="Q47" s="18" t="s">
        <v>182</v>
      </c>
      <c r="R47" s="20" t="s">
        <v>182</v>
      </c>
      <c r="S47" s="18" t="n">
        <v>353.84588285</v>
      </c>
      <c r="T47" s="20" t="n">
        <v>6.43148674</v>
      </c>
    </row>
    <row r="48" spans="1:20">
      <c r="A48" s="15" t="s">
        <v>223</v>
      </c>
      <c r="B48" s="17" t="n">
        <v>9841</v>
      </c>
      <c r="C48" s="18">
        <f>(19.0/B48*100)</f>
        <v/>
      </c>
      <c r="D48" s="19" t="n">
        <v>9822</v>
      </c>
      <c r="E48" s="18" t="n">
        <v>514.79251048</v>
      </c>
      <c r="F48" s="20" t="n">
        <v>5.19624754</v>
      </c>
      <c r="G48" s="18" t="n">
        <v>540.61265139</v>
      </c>
      <c r="H48" s="20" t="n">
        <v>6.39839064</v>
      </c>
      <c r="I48" s="18" t="n">
        <v>514.78669282</v>
      </c>
      <c r="J48" s="20" t="n">
        <v>5.15024338</v>
      </c>
      <c r="K48" s="18" t="s">
        <v>182</v>
      </c>
      <c r="L48" s="20" t="s">
        <v>182</v>
      </c>
      <c r="M48" s="18" t="s">
        <v>182</v>
      </c>
      <c r="N48" s="20" t="s">
        <v>182</v>
      </c>
      <c r="O48" s="18" t="s">
        <v>182</v>
      </c>
      <c r="P48" s="20" t="s">
        <v>182</v>
      </c>
      <c r="Q48" s="18" t="s">
        <v>182</v>
      </c>
      <c r="R48" s="20" t="s">
        <v>182</v>
      </c>
      <c r="S48" s="18" t="n">
        <v>449.46965117</v>
      </c>
      <c r="T48" s="20" t="n">
        <v>27.11184207</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423.41621694</v>
      </c>
      <c r="F50" s="20" t="n">
        <v>2.47366414</v>
      </c>
      <c r="G50" s="18" t="n">
        <v>435.05733482</v>
      </c>
      <c r="H50" s="20" t="n">
        <v>4.53475852</v>
      </c>
      <c r="I50" s="18" t="n">
        <v>413.71572383</v>
      </c>
      <c r="J50" s="20" t="n">
        <v>3.02883699</v>
      </c>
      <c r="K50" s="18" t="s">
        <v>182</v>
      </c>
      <c r="L50" s="20" t="s">
        <v>182</v>
      </c>
      <c r="M50" s="18" t="s">
        <v>182</v>
      </c>
      <c r="N50" s="20" t="s">
        <v>182</v>
      </c>
      <c r="O50" s="18" t="s">
        <v>182</v>
      </c>
      <c r="P50" s="20" t="s">
        <v>182</v>
      </c>
      <c r="Q50" s="18" t="s">
        <v>182</v>
      </c>
      <c r="R50" s="20" t="s">
        <v>182</v>
      </c>
      <c r="S50" s="18" t="n">
        <v>366.40718438</v>
      </c>
      <c r="T50" s="20" t="n">
        <v>11.02395597</v>
      </c>
    </row>
    <row r="51" spans="1:20">
      <c r="A51" s="15" t="s">
        <v>226</v>
      </c>
      <c r="B51" s="17" t="n">
        <v>6866</v>
      </c>
      <c r="C51" s="18">
        <f>(115.0/B51*100)</f>
        <v/>
      </c>
      <c r="D51" s="19" t="n">
        <v>6751</v>
      </c>
      <c r="E51" s="18" t="n">
        <v>423.62848786</v>
      </c>
      <c r="F51" s="20" t="n">
        <v>2.64946002</v>
      </c>
      <c r="G51" s="18" t="n">
        <v>445.66666676</v>
      </c>
      <c r="H51" s="20" t="n">
        <v>4.43409176</v>
      </c>
      <c r="I51" s="18" t="n">
        <v>418.37588832</v>
      </c>
      <c r="J51" s="20" t="n">
        <v>2.49773982</v>
      </c>
      <c r="K51" s="18" t="s">
        <v>182</v>
      </c>
      <c r="L51" s="20" t="s">
        <v>182</v>
      </c>
      <c r="M51" s="18" t="s">
        <v>182</v>
      </c>
      <c r="N51" s="20" t="s">
        <v>182</v>
      </c>
      <c r="O51" s="18" t="n">
        <v>410.85572185</v>
      </c>
      <c r="P51" s="20" t="n">
        <v>3.7997542</v>
      </c>
      <c r="Q51" s="18" t="s">
        <v>182</v>
      </c>
      <c r="R51" s="20" t="s">
        <v>182</v>
      </c>
      <c r="S51" s="18" t="n">
        <v>391.42741242</v>
      </c>
      <c r="T51" s="20" t="n">
        <v>5.25287363</v>
      </c>
    </row>
    <row r="52" spans="1:20">
      <c r="A52" s="15" t="s">
        <v>227</v>
      </c>
      <c r="B52" s="17" t="n">
        <v>5809</v>
      </c>
      <c r="C52" s="18">
        <f>(115.0/B52*100)</f>
        <v/>
      </c>
      <c r="D52" s="19" t="n">
        <v>5694</v>
      </c>
      <c r="E52" s="18" t="n">
        <v>462.02388268</v>
      </c>
      <c r="F52" s="20" t="n">
        <v>2.87069001</v>
      </c>
      <c r="G52" s="18" t="n">
        <v>510.47783229</v>
      </c>
      <c r="H52" s="20" t="n">
        <v>3.86731983</v>
      </c>
      <c r="I52" s="18" t="n">
        <v>489.7219148</v>
      </c>
      <c r="J52" s="20" t="n">
        <v>3.3170799</v>
      </c>
      <c r="K52" s="18" t="s">
        <v>182</v>
      </c>
      <c r="L52" s="20" t="s">
        <v>182</v>
      </c>
      <c r="M52" s="18" t="s">
        <v>182</v>
      </c>
      <c r="N52" s="20" t="s">
        <v>182</v>
      </c>
      <c r="O52" s="18" t="s">
        <v>182</v>
      </c>
      <c r="P52" s="20" t="s">
        <v>182</v>
      </c>
      <c r="Q52" s="18" t="s">
        <v>182</v>
      </c>
      <c r="R52" s="20" t="s">
        <v>182</v>
      </c>
      <c r="S52" s="18" t="n">
        <v>388.83743276</v>
      </c>
      <c r="T52" s="20" t="n">
        <v>8.80149374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343.32925885</v>
      </c>
      <c r="F54" s="20" t="n">
        <v>2.78020813</v>
      </c>
      <c r="G54" s="18" t="n">
        <v>339.99957594</v>
      </c>
      <c r="H54" s="20" t="n">
        <v>7.29062207</v>
      </c>
      <c r="I54" s="18" t="n">
        <v>336.60179992</v>
      </c>
      <c r="J54" s="20" t="n">
        <v>3.55184396</v>
      </c>
      <c r="K54" s="18" t="s">
        <v>182</v>
      </c>
      <c r="L54" s="20" t="s">
        <v>182</v>
      </c>
      <c r="M54" s="18" t="s">
        <v>182</v>
      </c>
      <c r="N54" s="20" t="s">
        <v>182</v>
      </c>
      <c r="O54" s="18" t="s">
        <v>182</v>
      </c>
      <c r="P54" s="20" t="s">
        <v>182</v>
      </c>
      <c r="Q54" s="18" t="s">
        <v>182</v>
      </c>
      <c r="R54" s="20" t="s">
        <v>182</v>
      </c>
      <c r="S54" s="18" t="n">
        <v>278.55530963</v>
      </c>
      <c r="T54" s="20" t="n">
        <v>3.96792193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509.78065727</v>
      </c>
      <c r="F56" s="20" t="n">
        <v>3.05069045</v>
      </c>
      <c r="G56" s="18" t="n">
        <v>539.39337686</v>
      </c>
      <c r="H56" s="20" t="n">
        <v>3.34441381</v>
      </c>
      <c r="I56" s="18" t="n">
        <v>531.41417732</v>
      </c>
      <c r="J56" s="20" t="n">
        <v>3.01283254</v>
      </c>
      <c r="K56" s="18" t="s">
        <v>182</v>
      </c>
      <c r="L56" s="20" t="s">
        <v>182</v>
      </c>
      <c r="M56" s="18" t="s">
        <v>182</v>
      </c>
      <c r="N56" s="20" t="s">
        <v>182</v>
      </c>
      <c r="O56" s="18" t="s">
        <v>182</v>
      </c>
      <c r="P56" s="20" t="s">
        <v>182</v>
      </c>
      <c r="Q56" s="18" t="s">
        <v>182</v>
      </c>
      <c r="R56" s="20" t="s">
        <v>182</v>
      </c>
      <c r="S56" s="18" t="n">
        <v>465.58392416</v>
      </c>
      <c r="T56" s="20" t="n">
        <v>22.14361347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466.68585169</v>
      </c>
      <c r="F61" s="20" t="n">
        <v>2.68929295</v>
      </c>
      <c r="G61" s="18" t="n">
        <v>500.47036163</v>
      </c>
      <c r="H61" s="20" t="n">
        <v>3.60239819</v>
      </c>
      <c r="I61" s="18" t="n">
        <v>488.78629836</v>
      </c>
      <c r="J61" s="20" t="n">
        <v>3.57205613</v>
      </c>
      <c r="K61" s="18" t="s">
        <v>182</v>
      </c>
      <c r="L61" s="20" t="s">
        <v>182</v>
      </c>
      <c r="M61" s="18" t="s">
        <v>182</v>
      </c>
      <c r="N61" s="20" t="s">
        <v>182</v>
      </c>
      <c r="O61" s="18" t="s">
        <v>182</v>
      </c>
      <c r="P61" s="20" t="s">
        <v>182</v>
      </c>
      <c r="Q61" s="18" t="s">
        <v>182</v>
      </c>
      <c r="R61" s="20" t="s">
        <v>182</v>
      </c>
      <c r="S61" s="18" t="n">
        <v>371.32624714</v>
      </c>
      <c r="T61" s="20" t="n">
        <v>8.399239440000001</v>
      </c>
    </row>
    <row r="62" spans="1:20">
      <c r="A62" s="15" t="s">
        <v>237</v>
      </c>
      <c r="B62" s="17" t="n">
        <v>4476</v>
      </c>
      <c r="C62" s="18">
        <f>(5.0/B62*100)</f>
        <v/>
      </c>
      <c r="D62" s="19" t="n">
        <v>4471</v>
      </c>
      <c r="E62" s="18" t="n">
        <v>513.26126704</v>
      </c>
      <c r="F62" s="20" t="n">
        <v>1.79430087</v>
      </c>
      <c r="G62" s="18" t="n">
        <v>538.88705838</v>
      </c>
      <c r="H62" s="20" t="n">
        <v>2.84979611</v>
      </c>
      <c r="I62" s="18" t="n">
        <v>542.58900893</v>
      </c>
      <c r="J62" s="20" t="n">
        <v>1.8176601</v>
      </c>
      <c r="K62" s="18" t="s">
        <v>182</v>
      </c>
      <c r="L62" s="20" t="s">
        <v>182</v>
      </c>
      <c r="M62" s="18" t="s">
        <v>182</v>
      </c>
      <c r="N62" s="20" t="s">
        <v>182</v>
      </c>
      <c r="O62" s="18" t="s">
        <v>182</v>
      </c>
      <c r="P62" s="20" t="s">
        <v>182</v>
      </c>
      <c r="Q62" s="18" t="s">
        <v>182</v>
      </c>
      <c r="R62" s="20" t="s">
        <v>182</v>
      </c>
      <c r="S62" s="18" t="n">
        <v>515.83161206</v>
      </c>
      <c r="T62" s="20" t="n">
        <v>18.59350169</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398.81741282</v>
      </c>
      <c r="F67" s="20" t="n">
        <v>2.45294377</v>
      </c>
      <c r="G67" s="18" t="n">
        <v>407.15785939</v>
      </c>
      <c r="H67" s="20" t="n">
        <v>4.38266333</v>
      </c>
      <c r="I67" s="18" t="n">
        <v>394.36715165</v>
      </c>
      <c r="J67" s="20" t="n">
        <v>2.78323332</v>
      </c>
      <c r="K67" s="18" t="s">
        <v>182</v>
      </c>
      <c r="L67" s="20" t="s">
        <v>182</v>
      </c>
      <c r="M67" s="18" t="s">
        <v>182</v>
      </c>
      <c r="N67" s="20" t="s">
        <v>182</v>
      </c>
      <c r="O67" s="18" t="s">
        <v>182</v>
      </c>
      <c r="P67" s="20" t="s">
        <v>182</v>
      </c>
      <c r="Q67" s="18" t="s">
        <v>182</v>
      </c>
      <c r="R67" s="20" t="s">
        <v>182</v>
      </c>
      <c r="S67" s="18" t="n">
        <v>309.70695127</v>
      </c>
      <c r="T67" s="20" t="n">
        <v>9.794811790000001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482.07648941</v>
      </c>
      <c r="F70" s="20" t="n">
        <v>3.19640191</v>
      </c>
      <c r="G70" s="18" t="n">
        <v>502.01037706</v>
      </c>
      <c r="H70" s="20" t="n">
        <v>4.22757002</v>
      </c>
      <c r="I70" s="18" t="n">
        <v>501.86456552</v>
      </c>
      <c r="J70" s="20" t="n">
        <v>3.34186798</v>
      </c>
      <c r="K70" s="18" t="s">
        <v>182</v>
      </c>
      <c r="L70" s="20" t="s">
        <v>182</v>
      </c>
      <c r="M70" s="18" t="s">
        <v>182</v>
      </c>
      <c r="N70" s="20" t="s">
        <v>182</v>
      </c>
      <c r="O70" s="18" t="s">
        <v>182</v>
      </c>
      <c r="P70" s="20" t="s">
        <v>182</v>
      </c>
      <c r="Q70" s="18" t="s">
        <v>182</v>
      </c>
      <c r="R70" s="20" t="s">
        <v>182</v>
      </c>
      <c r="S70" s="18" t="n">
        <v>429.19239462</v>
      </c>
      <c r="T70" s="20" t="n">
        <v>7.09313657</v>
      </c>
    </row>
    <row r="71" spans="1:20">
      <c r="A71" s="15" t="s">
        <v>246</v>
      </c>
      <c r="B71" s="17" t="n">
        <v>6115</v>
      </c>
      <c r="C71" s="18">
        <f>(105.0/B71*100)</f>
        <v/>
      </c>
      <c r="D71" s="19" t="n">
        <v>6010</v>
      </c>
      <c r="E71" s="18" t="n">
        <v>541.1546901</v>
      </c>
      <c r="F71" s="20" t="n">
        <v>2.29448144</v>
      </c>
      <c r="G71" s="18" t="n">
        <v>583.6752140999999</v>
      </c>
      <c r="H71" s="20" t="n">
        <v>2.89828914</v>
      </c>
      <c r="I71" s="18" t="n">
        <v>559.78277624</v>
      </c>
      <c r="J71" s="20" t="n">
        <v>2.22363423</v>
      </c>
      <c r="K71" s="18" t="s">
        <v>182</v>
      </c>
      <c r="L71" s="20" t="s">
        <v>182</v>
      </c>
      <c r="M71" s="18" t="s">
        <v>182</v>
      </c>
      <c r="N71" s="20" t="s">
        <v>182</v>
      </c>
      <c r="O71" s="18" t="s">
        <v>182</v>
      </c>
      <c r="P71" s="20" t="s">
        <v>182</v>
      </c>
      <c r="Q71" s="18" t="s">
        <v>182</v>
      </c>
      <c r="R71" s="20" t="s">
        <v>182</v>
      </c>
      <c r="S71" s="18" t="n">
        <v>465.41713509</v>
      </c>
      <c r="T71" s="20" t="n">
        <v>15.70697507</v>
      </c>
    </row>
    <row r="72" spans="1:20">
      <c r="A72" s="15" t="s">
        <v>247</v>
      </c>
      <c r="B72" s="17" t="n">
        <v>7708</v>
      </c>
      <c r="C72" s="18">
        <f>(8.0/B72*100)</f>
        <v/>
      </c>
      <c r="D72" s="19" t="n">
        <v>7700</v>
      </c>
      <c r="E72" s="18" t="n">
        <v>528.65016114</v>
      </c>
      <c r="F72" s="20" t="n">
        <v>2.73076703</v>
      </c>
      <c r="G72" s="18" t="n">
        <v>552.0244666900001</v>
      </c>
      <c r="H72" s="20" t="n">
        <v>4.30863222</v>
      </c>
      <c r="I72" s="18" t="n">
        <v>528.67270921</v>
      </c>
      <c r="J72" s="20" t="n">
        <v>3.35327708</v>
      </c>
      <c r="K72" s="18" t="s">
        <v>182</v>
      </c>
      <c r="L72" s="20" t="s">
        <v>182</v>
      </c>
      <c r="M72" s="18" t="s">
        <v>182</v>
      </c>
      <c r="N72" s="20" t="s">
        <v>182</v>
      </c>
      <c r="O72" s="18" t="s">
        <v>182</v>
      </c>
      <c r="P72" s="20" t="s">
        <v>182</v>
      </c>
      <c r="Q72" s="18" t="s">
        <v>182</v>
      </c>
      <c r="R72" s="20" t="s">
        <v>182</v>
      </c>
      <c r="S72" s="18" t="n">
        <v>453.7079392</v>
      </c>
      <c r="T72" s="20" t="n">
        <v>29.66335606</v>
      </c>
    </row>
    <row r="73" spans="1:20">
      <c r="A73" s="15" t="s">
        <v>248</v>
      </c>
      <c r="B73" s="17" t="n">
        <v>8249</v>
      </c>
      <c r="C73" s="18">
        <f>(222.0/B73*100)</f>
        <v/>
      </c>
      <c r="D73" s="19" t="n">
        <v>8027</v>
      </c>
      <c r="E73" s="18" t="n">
        <v>412.734446</v>
      </c>
      <c r="F73" s="20" t="n">
        <v>2.9109526</v>
      </c>
      <c r="G73" s="18" t="n">
        <v>414.20531819</v>
      </c>
      <c r="H73" s="20" t="n">
        <v>4.87647335</v>
      </c>
      <c r="I73" s="18" t="n">
        <v>435.88862518</v>
      </c>
      <c r="J73" s="20" t="n">
        <v>3.11918579</v>
      </c>
      <c r="K73" s="18" t="s">
        <v>182</v>
      </c>
      <c r="L73" s="20" t="s">
        <v>182</v>
      </c>
      <c r="M73" s="18" t="s">
        <v>182</v>
      </c>
      <c r="N73" s="20" t="s">
        <v>182</v>
      </c>
      <c r="O73" s="18" t="s">
        <v>182</v>
      </c>
      <c r="P73" s="20" t="s">
        <v>182</v>
      </c>
      <c r="Q73" s="18" t="s">
        <v>182</v>
      </c>
      <c r="R73" s="20" t="s">
        <v>182</v>
      </c>
      <c r="S73" s="18" t="n">
        <v>365.17038334</v>
      </c>
      <c r="T73" s="20" t="n">
        <v>9.75650544</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438.16456447</v>
      </c>
      <c r="F77" s="20" t="n">
        <v>2.32997688</v>
      </c>
      <c r="G77" s="18" t="n">
        <v>470.30905633</v>
      </c>
      <c r="H77" s="20" t="n">
        <v>3.73963905</v>
      </c>
      <c r="I77" s="18" t="n">
        <v>445.00684731</v>
      </c>
      <c r="J77" s="20" t="n">
        <v>3.25888241</v>
      </c>
      <c r="K77" s="18" t="s">
        <v>182</v>
      </c>
      <c r="L77" s="20" t="s">
        <v>182</v>
      </c>
      <c r="M77" s="18" t="s">
        <v>182</v>
      </c>
      <c r="N77" s="20" t="s">
        <v>182</v>
      </c>
      <c r="O77" s="18" t="s">
        <v>182</v>
      </c>
      <c r="P77" s="20" t="s">
        <v>182</v>
      </c>
      <c r="Q77" s="18" t="s">
        <v>182</v>
      </c>
      <c r="R77" s="20" t="s">
        <v>182</v>
      </c>
      <c r="S77" s="18" t="n">
        <v>359.6988571</v>
      </c>
      <c r="T77" s="20" t="n">
        <v>3.78849317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278</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522.5369809600001</v>
      </c>
      <c r="F7" s="20" t="n">
        <v>1.49891789</v>
      </c>
      <c r="G7" s="18" t="n">
        <v>496.54325769</v>
      </c>
      <c r="H7" s="20" t="n">
        <v>3.49993268</v>
      </c>
      <c r="I7" s="18" t="n">
        <v>466.13654251</v>
      </c>
      <c r="J7" s="20" t="n">
        <v>3.64978542</v>
      </c>
      <c r="K7" s="18" t="s">
        <v>182</v>
      </c>
      <c r="L7" s="20" t="s">
        <v>182</v>
      </c>
      <c r="M7" s="18" t="s">
        <v>182</v>
      </c>
      <c r="N7" s="20" t="s">
        <v>182</v>
      </c>
      <c r="O7" s="18" t="s">
        <v>182</v>
      </c>
      <c r="P7" s="20" t="s">
        <v>182</v>
      </c>
      <c r="Q7" s="18" t="s">
        <v>182</v>
      </c>
      <c r="R7" s="20" t="s">
        <v>182</v>
      </c>
      <c r="S7" s="18" t="n">
        <v>446.70446074</v>
      </c>
      <c r="T7" s="20" t="n">
        <v>8.48308593</v>
      </c>
    </row>
    <row r="8" spans="1:20">
      <c r="A8" s="15" t="s">
        <v>183</v>
      </c>
      <c r="B8" s="17" t="n">
        <v>7007</v>
      </c>
      <c r="C8" s="18">
        <f>(121.0/B8*100)</f>
        <v/>
      </c>
      <c r="D8" s="19" t="n">
        <v>6886</v>
      </c>
      <c r="E8" s="18" t="n">
        <v>504.81258239</v>
      </c>
      <c r="F8" s="20" t="n">
        <v>2.27602993</v>
      </c>
      <c r="G8" s="18" t="n">
        <v>464.16226238</v>
      </c>
      <c r="H8" s="20" t="n">
        <v>6.2393884</v>
      </c>
      <c r="I8" s="18" t="n">
        <v>443.68480835</v>
      </c>
      <c r="J8" s="20" t="n">
        <v>7.07090228</v>
      </c>
      <c r="K8" s="18" t="s">
        <v>182</v>
      </c>
      <c r="L8" s="20" t="s">
        <v>182</v>
      </c>
      <c r="M8" s="18" t="s">
        <v>182</v>
      </c>
      <c r="N8" s="20" t="s">
        <v>182</v>
      </c>
      <c r="O8" s="18" t="n">
        <v>368.48347797</v>
      </c>
      <c r="P8" s="20" t="n">
        <v>14.99112476</v>
      </c>
      <c r="Q8" s="18" t="s">
        <v>182</v>
      </c>
      <c r="R8" s="20" t="s">
        <v>182</v>
      </c>
      <c r="S8" s="18" t="n">
        <v>415.07672683</v>
      </c>
      <c r="T8" s="20" t="n">
        <v>8.170041189999999</v>
      </c>
    </row>
    <row r="9" spans="1:20">
      <c r="A9" s="15" t="s">
        <v>184</v>
      </c>
      <c r="B9" s="17" t="n">
        <v>9651</v>
      </c>
      <c r="C9" s="18">
        <f>(461.0/B9*100)</f>
        <v/>
      </c>
      <c r="D9" s="19" t="n">
        <v>9190</v>
      </c>
      <c r="E9" s="18" t="n">
        <v>519.67512892</v>
      </c>
      <c r="F9" s="20" t="n">
        <v>2.17815378</v>
      </c>
      <c r="G9" s="18" t="n">
        <v>478.22618227</v>
      </c>
      <c r="H9" s="20" t="n">
        <v>4.20642968</v>
      </c>
      <c r="I9" s="18" t="n">
        <v>438.45949062</v>
      </c>
      <c r="J9" s="20" t="n">
        <v>5.21402903</v>
      </c>
      <c r="K9" s="18" t="s">
        <v>182</v>
      </c>
      <c r="L9" s="20" t="s">
        <v>182</v>
      </c>
      <c r="M9" s="18" t="s">
        <v>182</v>
      </c>
      <c r="N9" s="20" t="s">
        <v>182</v>
      </c>
      <c r="O9" s="18" t="n">
        <v>374.78530698</v>
      </c>
      <c r="P9" s="20" t="n">
        <v>11.62763904</v>
      </c>
      <c r="Q9" s="18" t="s">
        <v>182</v>
      </c>
      <c r="R9" s="20" t="s">
        <v>182</v>
      </c>
      <c r="S9" s="18" t="n">
        <v>409.32146771</v>
      </c>
      <c r="T9" s="20" t="n">
        <v>8.489075359999999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459.80553179</v>
      </c>
      <c r="F11" s="20" t="n">
        <v>2.99150006</v>
      </c>
      <c r="G11" s="18" t="n">
        <v>450.792822</v>
      </c>
      <c r="H11" s="20" t="n">
        <v>3.62216325</v>
      </c>
      <c r="I11" s="18" t="n">
        <v>426.9226089</v>
      </c>
      <c r="J11" s="20" t="n">
        <v>3.03762388</v>
      </c>
      <c r="K11" s="18" t="s">
        <v>182</v>
      </c>
      <c r="L11" s="20" t="s">
        <v>182</v>
      </c>
      <c r="M11" s="18" t="s">
        <v>182</v>
      </c>
      <c r="N11" s="20" t="s">
        <v>182</v>
      </c>
      <c r="O11" s="18" t="s">
        <v>182</v>
      </c>
      <c r="P11" s="20" t="s">
        <v>182</v>
      </c>
      <c r="Q11" s="18" t="s">
        <v>182</v>
      </c>
      <c r="R11" s="20" t="s">
        <v>182</v>
      </c>
      <c r="S11" s="18" t="n">
        <v>408.50005991</v>
      </c>
      <c r="T11" s="20" t="n">
        <v>10.36790012</v>
      </c>
    </row>
    <row r="12" spans="1:20">
      <c r="A12" s="15" t="s">
        <v>187</v>
      </c>
      <c r="B12" s="17" t="n">
        <v>6894</v>
      </c>
      <c r="C12" s="18">
        <f>(124.0/B12*100)</f>
        <v/>
      </c>
      <c r="D12" s="19" t="n">
        <v>6770</v>
      </c>
      <c r="E12" s="18" t="n">
        <v>505.79194269</v>
      </c>
      <c r="F12" s="20" t="n">
        <v>2.1646493</v>
      </c>
      <c r="G12" s="18" t="n">
        <v>486.33379578</v>
      </c>
      <c r="H12" s="20" t="n">
        <v>4.29211956</v>
      </c>
      <c r="I12" s="18" t="n">
        <v>477.64964148</v>
      </c>
      <c r="J12" s="20" t="n">
        <v>3.83636634</v>
      </c>
      <c r="K12" s="18" t="s">
        <v>182</v>
      </c>
      <c r="L12" s="20" t="s">
        <v>182</v>
      </c>
      <c r="M12" s="18" t="s">
        <v>182</v>
      </c>
      <c r="N12" s="20" t="s">
        <v>182</v>
      </c>
      <c r="O12" s="18" t="n">
        <v>366.6777112</v>
      </c>
      <c r="P12" s="20" t="n">
        <v>14.39052153</v>
      </c>
      <c r="Q12" s="18" t="s">
        <v>182</v>
      </c>
      <c r="R12" s="20" t="s">
        <v>182</v>
      </c>
      <c r="S12" s="18" t="n">
        <v>413.68646808</v>
      </c>
      <c r="T12" s="20" t="n">
        <v>8.829721510000001</v>
      </c>
    </row>
    <row r="13" spans="1:20">
      <c r="A13" s="15" t="s">
        <v>188</v>
      </c>
      <c r="B13" s="17" t="n">
        <v>7161</v>
      </c>
      <c r="C13" s="18">
        <f>(300.0/B13*100)</f>
        <v/>
      </c>
      <c r="D13" s="19" t="n">
        <v>6861</v>
      </c>
      <c r="E13" s="18" t="n">
        <v>513.19159151</v>
      </c>
      <c r="F13" s="20" t="n">
        <v>2.34581301</v>
      </c>
      <c r="G13" s="18" t="n">
        <v>495.80847459</v>
      </c>
      <c r="H13" s="20" t="n">
        <v>4.36925542</v>
      </c>
      <c r="I13" s="18" t="n">
        <v>487.12676844</v>
      </c>
      <c r="J13" s="20" t="n">
        <v>5.41119044</v>
      </c>
      <c r="K13" s="18" t="s">
        <v>182</v>
      </c>
      <c r="L13" s="20" t="s">
        <v>182</v>
      </c>
      <c r="M13" s="18" t="s">
        <v>182</v>
      </c>
      <c r="N13" s="20" t="s">
        <v>182</v>
      </c>
      <c r="O13" s="18" t="n">
        <v>436.36003517</v>
      </c>
      <c r="P13" s="20" t="n">
        <v>6.43426798</v>
      </c>
      <c r="Q13" s="18" t="s">
        <v>182</v>
      </c>
      <c r="R13" s="20" t="s">
        <v>182</v>
      </c>
      <c r="S13" s="18" t="n">
        <v>404.81460203</v>
      </c>
      <c r="T13" s="20" t="n">
        <v>7.67273081</v>
      </c>
    </row>
    <row r="14" spans="1:20">
      <c r="A14" s="15" t="s">
        <v>189</v>
      </c>
      <c r="B14" s="17" t="n">
        <v>5587</v>
      </c>
      <c r="C14" s="18">
        <f>(183.0/B14*100)</f>
        <v/>
      </c>
      <c r="D14" s="19" t="n">
        <v>5404</v>
      </c>
      <c r="E14" s="18" t="n">
        <v>540.96334309</v>
      </c>
      <c r="F14" s="20" t="n">
        <v>2.4906377</v>
      </c>
      <c r="G14" s="18" t="n">
        <v>531.89528289</v>
      </c>
      <c r="H14" s="20" t="n">
        <v>3.36676893</v>
      </c>
      <c r="I14" s="18" t="n">
        <v>528.18987157</v>
      </c>
      <c r="J14" s="20" t="n">
        <v>3.35251978</v>
      </c>
      <c r="K14" s="18" t="s">
        <v>182</v>
      </c>
      <c r="L14" s="20" t="s">
        <v>182</v>
      </c>
      <c r="M14" s="18" t="s">
        <v>182</v>
      </c>
      <c r="N14" s="20" t="s">
        <v>182</v>
      </c>
      <c r="O14" s="18" t="s">
        <v>182</v>
      </c>
      <c r="P14" s="20" t="s">
        <v>182</v>
      </c>
      <c r="Q14" s="18" t="s">
        <v>182</v>
      </c>
      <c r="R14" s="20" t="s">
        <v>182</v>
      </c>
      <c r="S14" s="18" t="n">
        <v>460.18275461</v>
      </c>
      <c r="T14" s="20" t="n">
        <v>15.57460445</v>
      </c>
    </row>
    <row r="15" spans="1:20">
      <c r="A15" s="15" t="s">
        <v>190</v>
      </c>
      <c r="B15" s="17" t="n">
        <v>5882</v>
      </c>
      <c r="C15" s="18">
        <f>(127.0/B15*100)</f>
        <v/>
      </c>
      <c r="D15" s="19" t="n">
        <v>5755</v>
      </c>
      <c r="E15" s="18" t="n">
        <v>541.5941037600001</v>
      </c>
      <c r="F15" s="20" t="n">
        <v>2.63267697</v>
      </c>
      <c r="G15" s="18" t="n">
        <v>528.59115933</v>
      </c>
      <c r="H15" s="20" t="n">
        <v>2.86539922</v>
      </c>
      <c r="I15" s="18" t="n">
        <v>521.6607244099999</v>
      </c>
      <c r="J15" s="20" t="n">
        <v>4.08422053</v>
      </c>
      <c r="K15" s="18" t="s">
        <v>182</v>
      </c>
      <c r="L15" s="20" t="s">
        <v>182</v>
      </c>
      <c r="M15" s="18" t="s">
        <v>182</v>
      </c>
      <c r="N15" s="20" t="s">
        <v>182</v>
      </c>
      <c r="O15" s="18" t="n">
        <v>375.95013089</v>
      </c>
      <c r="P15" s="20" t="n">
        <v>17.42774697</v>
      </c>
      <c r="Q15" s="18" t="s">
        <v>182</v>
      </c>
      <c r="R15" s="20" t="s">
        <v>182</v>
      </c>
      <c r="S15" s="18" t="n">
        <v>445.92125725</v>
      </c>
      <c r="T15" s="20" t="n">
        <v>11.26572446</v>
      </c>
    </row>
    <row r="16" spans="1:20">
      <c r="A16" s="15" t="s">
        <v>191</v>
      </c>
      <c r="B16" s="17" t="n">
        <v>6108</v>
      </c>
      <c r="C16" s="18">
        <f>(235.0/B16*100)</f>
        <v/>
      </c>
      <c r="D16" s="19" t="n">
        <v>5873</v>
      </c>
      <c r="E16" s="18" t="n">
        <v>508.2400607</v>
      </c>
      <c r="F16" s="20" t="n">
        <v>2.01914133</v>
      </c>
      <c r="G16" s="18" t="n">
        <v>492.8076387</v>
      </c>
      <c r="H16" s="20" t="n">
        <v>4.52104259</v>
      </c>
      <c r="I16" s="18" t="n">
        <v>468.29179903</v>
      </c>
      <c r="J16" s="20" t="n">
        <v>4.56623569</v>
      </c>
      <c r="K16" s="18" t="s">
        <v>182</v>
      </c>
      <c r="L16" s="20" t="s">
        <v>182</v>
      </c>
      <c r="M16" s="18" t="s">
        <v>182</v>
      </c>
      <c r="N16" s="20" t="s">
        <v>182</v>
      </c>
      <c r="O16" s="18" t="s">
        <v>182</v>
      </c>
      <c r="P16" s="20" t="s">
        <v>182</v>
      </c>
      <c r="Q16" s="18" t="s">
        <v>182</v>
      </c>
      <c r="R16" s="20" t="s">
        <v>182</v>
      </c>
      <c r="S16" s="18" t="n">
        <v>392.06665348</v>
      </c>
      <c r="T16" s="20" t="n">
        <v>9.410852889999999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471.97517934</v>
      </c>
      <c r="F18" s="20" t="n">
        <v>3.74351494</v>
      </c>
      <c r="G18" s="18" t="n">
        <v>451.65183634</v>
      </c>
      <c r="H18" s="20" t="n">
        <v>4.73335474</v>
      </c>
      <c r="I18" s="18" t="n">
        <v>439.31978285</v>
      </c>
      <c r="J18" s="20" t="n">
        <v>4.63101106</v>
      </c>
      <c r="K18" s="18" t="s">
        <v>182</v>
      </c>
      <c r="L18" s="20" t="s">
        <v>182</v>
      </c>
      <c r="M18" s="18" t="s">
        <v>182</v>
      </c>
      <c r="N18" s="20" t="s">
        <v>182</v>
      </c>
      <c r="O18" s="18" t="s">
        <v>182</v>
      </c>
      <c r="P18" s="20" t="s">
        <v>182</v>
      </c>
      <c r="Q18" s="18" t="s">
        <v>182</v>
      </c>
      <c r="R18" s="20" t="s">
        <v>182</v>
      </c>
      <c r="S18" s="18" t="n">
        <v>373.91992327</v>
      </c>
      <c r="T18" s="20" t="n">
        <v>9.448808379999999</v>
      </c>
    </row>
    <row r="19" spans="1:20">
      <c r="A19" s="15" t="s">
        <v>194</v>
      </c>
      <c r="B19" s="17" t="n">
        <v>5658</v>
      </c>
      <c r="C19" s="18">
        <f>(120.0/B19*100)</f>
        <v/>
      </c>
      <c r="D19" s="19" t="n">
        <v>5538</v>
      </c>
      <c r="E19" s="18" t="n">
        <v>494.36600712</v>
      </c>
      <c r="F19" s="20" t="n">
        <v>2.77892565</v>
      </c>
      <c r="G19" s="18" t="n">
        <v>480.20155048</v>
      </c>
      <c r="H19" s="20" t="n">
        <v>3.97167784</v>
      </c>
      <c r="I19" s="18" t="n">
        <v>449.92863513</v>
      </c>
      <c r="J19" s="20" t="n">
        <v>3.72897501</v>
      </c>
      <c r="K19" s="18" t="s">
        <v>182</v>
      </c>
      <c r="L19" s="20" t="s">
        <v>182</v>
      </c>
      <c r="M19" s="18" t="s">
        <v>182</v>
      </c>
      <c r="N19" s="20" t="s">
        <v>182</v>
      </c>
      <c r="O19" s="18" t="s">
        <v>182</v>
      </c>
      <c r="P19" s="20" t="s">
        <v>182</v>
      </c>
      <c r="Q19" s="18" t="s">
        <v>182</v>
      </c>
      <c r="R19" s="20" t="s">
        <v>182</v>
      </c>
      <c r="S19" s="18" t="n">
        <v>381.94692555</v>
      </c>
      <c r="T19" s="20" t="n">
        <v>9.62130131</v>
      </c>
    </row>
    <row r="20" spans="1:20">
      <c r="A20" s="15" t="s">
        <v>195</v>
      </c>
      <c r="B20" s="17" t="n">
        <v>3371</v>
      </c>
      <c r="C20" s="18">
        <f>(81.0/B20*100)</f>
        <v/>
      </c>
      <c r="D20" s="19" t="n">
        <v>3290</v>
      </c>
      <c r="E20" s="18" t="n">
        <v>481.31781386</v>
      </c>
      <c r="F20" s="20" t="n">
        <v>2.06633613</v>
      </c>
      <c r="G20" s="18" t="n">
        <v>463.42863886</v>
      </c>
      <c r="H20" s="20" t="n">
        <v>3.50131654</v>
      </c>
      <c r="I20" s="18" t="n">
        <v>471.27415061</v>
      </c>
      <c r="J20" s="20" t="n">
        <v>4.21464378</v>
      </c>
      <c r="K20" s="18" t="s">
        <v>182</v>
      </c>
      <c r="L20" s="20" t="s">
        <v>182</v>
      </c>
      <c r="M20" s="18" t="s">
        <v>182</v>
      </c>
      <c r="N20" s="20" t="s">
        <v>182</v>
      </c>
      <c r="O20" s="18" t="s">
        <v>182</v>
      </c>
      <c r="P20" s="20" t="s">
        <v>182</v>
      </c>
      <c r="Q20" s="18" t="s">
        <v>182</v>
      </c>
      <c r="R20" s="20" t="s">
        <v>182</v>
      </c>
      <c r="S20" s="18" t="n">
        <v>391.17907346</v>
      </c>
      <c r="T20" s="20" t="n">
        <v>14.11061838</v>
      </c>
    </row>
    <row r="21" spans="1:20">
      <c r="A21" s="15" t="s">
        <v>196</v>
      </c>
      <c r="B21" s="17" t="n">
        <v>5741</v>
      </c>
      <c r="C21" s="18">
        <f>(72.0/B21*100)</f>
        <v/>
      </c>
      <c r="D21" s="19" t="n">
        <v>5669</v>
      </c>
      <c r="E21" s="18" t="n">
        <v>511.12906668</v>
      </c>
      <c r="F21" s="20" t="n">
        <v>2.43522529</v>
      </c>
      <c r="G21" s="18" t="n">
        <v>499.09044036</v>
      </c>
      <c r="H21" s="20" t="n">
        <v>3.53379868</v>
      </c>
      <c r="I21" s="18" t="n">
        <v>480.38201967</v>
      </c>
      <c r="J21" s="20" t="n">
        <v>4.62467232</v>
      </c>
      <c r="K21" s="18" t="s">
        <v>182</v>
      </c>
      <c r="L21" s="20" t="s">
        <v>182</v>
      </c>
      <c r="M21" s="18" t="s">
        <v>182</v>
      </c>
      <c r="N21" s="20" t="s">
        <v>182</v>
      </c>
      <c r="O21" s="18" t="s">
        <v>182</v>
      </c>
      <c r="P21" s="20" t="s">
        <v>182</v>
      </c>
      <c r="Q21" s="18" t="s">
        <v>182</v>
      </c>
      <c r="R21" s="20" t="s">
        <v>182</v>
      </c>
      <c r="S21" s="18" t="n">
        <v>434.73253331</v>
      </c>
      <c r="T21" s="20" t="n">
        <v>11.21484468</v>
      </c>
    </row>
    <row r="22" spans="1:20">
      <c r="A22" s="15" t="s">
        <v>197</v>
      </c>
      <c r="B22" s="17" t="n">
        <v>6598</v>
      </c>
      <c r="C22" s="18">
        <f>(93.0/B22*100)</f>
        <v/>
      </c>
      <c r="D22" s="19" t="n">
        <v>6505</v>
      </c>
      <c r="E22" s="18" t="n">
        <v>490.4761868</v>
      </c>
      <c r="F22" s="20" t="n">
        <v>3.58289106</v>
      </c>
      <c r="G22" s="18" t="n">
        <v>452.75729077</v>
      </c>
      <c r="H22" s="20" t="n">
        <v>4.81172775</v>
      </c>
      <c r="I22" s="18" t="n">
        <v>437.84150058</v>
      </c>
      <c r="J22" s="20" t="n">
        <v>6.02206249</v>
      </c>
      <c r="K22" s="18" t="s">
        <v>182</v>
      </c>
      <c r="L22" s="20" t="s">
        <v>182</v>
      </c>
      <c r="M22" s="18" t="s">
        <v>182</v>
      </c>
      <c r="N22" s="20" t="s">
        <v>182</v>
      </c>
      <c r="O22" s="18" t="n">
        <v>448.28166515</v>
      </c>
      <c r="P22" s="20" t="n">
        <v>8.782882710000001</v>
      </c>
      <c r="Q22" s="18" t="s">
        <v>182</v>
      </c>
      <c r="R22" s="20" t="s">
        <v>182</v>
      </c>
      <c r="S22" s="18" t="n">
        <v>346.80565659</v>
      </c>
      <c r="T22" s="20" t="n">
        <v>8.15392567</v>
      </c>
    </row>
    <row r="23" spans="1:20">
      <c r="A23" s="15" t="s">
        <v>198</v>
      </c>
      <c r="B23" s="17" t="n">
        <v>11583</v>
      </c>
      <c r="C23" s="18">
        <f>(499.0/B23*100)</f>
        <v/>
      </c>
      <c r="D23" s="19" t="n">
        <v>11084</v>
      </c>
      <c r="E23" s="18" t="n">
        <v>493.57646664</v>
      </c>
      <c r="F23" s="20" t="n">
        <v>2.79149966</v>
      </c>
      <c r="G23" s="18" t="n">
        <v>467.62255778</v>
      </c>
      <c r="H23" s="20" t="n">
        <v>3.89477249</v>
      </c>
      <c r="I23" s="18" t="n">
        <v>455.20569672</v>
      </c>
      <c r="J23" s="20" t="n">
        <v>4.38479627</v>
      </c>
      <c r="K23" s="18" t="s">
        <v>182</v>
      </c>
      <c r="L23" s="20" t="s">
        <v>182</v>
      </c>
      <c r="M23" s="18" t="s">
        <v>182</v>
      </c>
      <c r="N23" s="20" t="s">
        <v>182</v>
      </c>
      <c r="O23" s="18" t="s">
        <v>182</v>
      </c>
      <c r="P23" s="20" t="s">
        <v>182</v>
      </c>
      <c r="Q23" s="18" t="s">
        <v>182</v>
      </c>
      <c r="R23" s="20" t="s">
        <v>182</v>
      </c>
      <c r="S23" s="18" t="n">
        <v>419.26506412</v>
      </c>
      <c r="T23" s="20" t="n">
        <v>9.78856214</v>
      </c>
    </row>
    <row r="24" spans="1:20">
      <c r="A24" s="15" t="s">
        <v>199</v>
      </c>
      <c r="B24" s="17" t="n">
        <v>6647</v>
      </c>
      <c r="C24" s="18">
        <f>(13.0/B24*100)</f>
        <v/>
      </c>
      <c r="D24" s="19" t="n">
        <v>6634</v>
      </c>
      <c r="E24" s="18" t="n">
        <v>551.9334153900001</v>
      </c>
      <c r="F24" s="20" t="n">
        <v>3.33727306</v>
      </c>
      <c r="G24" s="18" t="n">
        <v>537.51798587</v>
      </c>
      <c r="H24" s="20" t="n">
        <v>3.15037416</v>
      </c>
      <c r="I24" s="18" t="n">
        <v>506.3847295</v>
      </c>
      <c r="J24" s="20" t="n">
        <v>3.44365118</v>
      </c>
      <c r="K24" s="18" t="s">
        <v>182</v>
      </c>
      <c r="L24" s="20" t="s">
        <v>182</v>
      </c>
      <c r="M24" s="18" t="s">
        <v>182</v>
      </c>
      <c r="N24" s="20" t="s">
        <v>182</v>
      </c>
      <c r="O24" s="18" t="s">
        <v>182</v>
      </c>
      <c r="P24" s="20" t="s">
        <v>182</v>
      </c>
      <c r="Q24" s="18" t="s">
        <v>182</v>
      </c>
      <c r="R24" s="20" t="s">
        <v>182</v>
      </c>
      <c r="S24" s="18" t="n">
        <v>450.15949106</v>
      </c>
      <c r="T24" s="20" t="n">
        <v>17.11063112</v>
      </c>
    </row>
    <row r="25" spans="1:20">
      <c r="A25" s="15" t="s">
        <v>200</v>
      </c>
      <c r="B25" s="17" t="n">
        <v>5581</v>
      </c>
      <c r="C25" s="18">
        <f>(28.0/B25*100)</f>
        <v/>
      </c>
      <c r="D25" s="19" t="n">
        <v>5553</v>
      </c>
      <c r="E25" s="18" t="n">
        <v>531.3346731</v>
      </c>
      <c r="F25" s="20" t="n">
        <v>3.40974012</v>
      </c>
      <c r="G25" s="18" t="n">
        <v>491.26433475</v>
      </c>
      <c r="H25" s="20" t="n">
        <v>4.02871522</v>
      </c>
      <c r="I25" s="18" t="n">
        <v>494.25139437</v>
      </c>
      <c r="J25" s="20" t="n">
        <v>4.07230204</v>
      </c>
      <c r="K25" s="18" t="s">
        <v>182</v>
      </c>
      <c r="L25" s="20" t="s">
        <v>182</v>
      </c>
      <c r="M25" s="18" t="s">
        <v>182</v>
      </c>
      <c r="N25" s="20" t="s">
        <v>182</v>
      </c>
      <c r="O25" s="18" t="s">
        <v>182</v>
      </c>
      <c r="P25" s="20" t="s">
        <v>182</v>
      </c>
      <c r="Q25" s="18" t="s">
        <v>182</v>
      </c>
      <c r="R25" s="20" t="s">
        <v>182</v>
      </c>
      <c r="S25" s="18" t="n">
        <v>427.92031716</v>
      </c>
      <c r="T25" s="20" t="n">
        <v>17.23845743</v>
      </c>
    </row>
    <row r="26" spans="1:20">
      <c r="A26" s="15" t="s">
        <v>201</v>
      </c>
      <c r="B26" s="17" t="n">
        <v>4869</v>
      </c>
      <c r="C26" s="18">
        <f>(95.0/B26*100)</f>
        <v/>
      </c>
      <c r="D26" s="19" t="n">
        <v>4774</v>
      </c>
      <c r="E26" s="18" t="n">
        <v>500.77145284</v>
      </c>
      <c r="F26" s="20" t="n">
        <v>2.11044531</v>
      </c>
      <c r="G26" s="18" t="n">
        <v>485.240734</v>
      </c>
      <c r="H26" s="20" t="n">
        <v>2.87200334</v>
      </c>
      <c r="I26" s="18" t="n">
        <v>479.96149285</v>
      </c>
      <c r="J26" s="20" t="n">
        <v>2.71032696</v>
      </c>
      <c r="K26" s="18" t="s">
        <v>182</v>
      </c>
      <c r="L26" s="20" t="s">
        <v>182</v>
      </c>
      <c r="M26" s="18" t="s">
        <v>182</v>
      </c>
      <c r="N26" s="20" t="s">
        <v>182</v>
      </c>
      <c r="O26" s="18" t="s">
        <v>182</v>
      </c>
      <c r="P26" s="20" t="s">
        <v>182</v>
      </c>
      <c r="Q26" s="18" t="s">
        <v>182</v>
      </c>
      <c r="R26" s="20" t="s">
        <v>182</v>
      </c>
      <c r="S26" s="18" t="n">
        <v>444.26633797</v>
      </c>
      <c r="T26" s="20" t="n">
        <v>8.958230240000001</v>
      </c>
    </row>
    <row r="27" spans="1:20">
      <c r="A27" s="15" t="s">
        <v>202</v>
      </c>
      <c r="B27" s="17" t="n">
        <v>5299</v>
      </c>
      <c r="C27" s="18">
        <f>(154.0/B27*100)</f>
        <v/>
      </c>
      <c r="D27" s="19" t="n">
        <v>5145</v>
      </c>
      <c r="E27" s="18" t="n">
        <v>494.2002816</v>
      </c>
      <c r="F27" s="20" t="n">
        <v>1.26332597</v>
      </c>
      <c r="G27" s="18" t="n">
        <v>458.85013576</v>
      </c>
      <c r="H27" s="20" t="n">
        <v>4.36207871</v>
      </c>
      <c r="I27" s="18" t="n">
        <v>441.64052641</v>
      </c>
      <c r="J27" s="20" t="n">
        <v>6.32911172</v>
      </c>
      <c r="K27" s="18" t="s">
        <v>182</v>
      </c>
      <c r="L27" s="20" t="s">
        <v>182</v>
      </c>
      <c r="M27" s="18" t="s">
        <v>182</v>
      </c>
      <c r="N27" s="20" t="s">
        <v>182</v>
      </c>
      <c r="O27" s="18" t="s">
        <v>182</v>
      </c>
      <c r="P27" s="20" t="s">
        <v>182</v>
      </c>
      <c r="Q27" s="18" t="s">
        <v>182</v>
      </c>
      <c r="R27" s="20" t="s">
        <v>182</v>
      </c>
      <c r="S27" s="18" t="n">
        <v>400.01033287</v>
      </c>
      <c r="T27" s="20" t="n">
        <v>5.8706393</v>
      </c>
    </row>
    <row r="28" spans="1:20">
      <c r="A28" s="15" t="s">
        <v>203</v>
      </c>
      <c r="B28" s="17" t="n">
        <v>7568</v>
      </c>
      <c r="C28" s="18">
        <f>(120.0/B28*100)</f>
        <v/>
      </c>
      <c r="D28" s="19" t="n">
        <v>7448</v>
      </c>
      <c r="E28" s="18" t="n">
        <v>439.62969895</v>
      </c>
      <c r="F28" s="20" t="n">
        <v>3.51753512</v>
      </c>
      <c r="G28" s="18" t="n">
        <v>422.65031534</v>
      </c>
      <c r="H28" s="20" t="n">
        <v>3.68322562</v>
      </c>
      <c r="I28" s="18" t="n">
        <v>406.54727242</v>
      </c>
      <c r="J28" s="20" t="n">
        <v>2.09448203</v>
      </c>
      <c r="K28" s="18" t="s">
        <v>182</v>
      </c>
      <c r="L28" s="20" t="s">
        <v>182</v>
      </c>
      <c r="M28" s="18" t="s">
        <v>182</v>
      </c>
      <c r="N28" s="20" t="s">
        <v>182</v>
      </c>
      <c r="O28" s="18" t="s">
        <v>182</v>
      </c>
      <c r="P28" s="20" t="s">
        <v>182</v>
      </c>
      <c r="Q28" s="18" t="s">
        <v>182</v>
      </c>
      <c r="R28" s="20" t="s">
        <v>182</v>
      </c>
      <c r="S28" s="18" t="n">
        <v>372.82138272</v>
      </c>
      <c r="T28" s="20" t="n">
        <v>7.10378281</v>
      </c>
    </row>
    <row r="29" spans="1:20">
      <c r="A29" s="15" t="s">
        <v>204</v>
      </c>
      <c r="B29" s="17" t="n">
        <v>5385</v>
      </c>
      <c r="C29" s="18">
        <f>(35.0/B29*100)</f>
        <v/>
      </c>
      <c r="D29" s="19" t="n">
        <v>5350</v>
      </c>
      <c r="E29" s="18" t="n">
        <v>520.95705414</v>
      </c>
      <c r="F29" s="20" t="n">
        <v>2.2784041</v>
      </c>
      <c r="G29" s="18" t="n">
        <v>468.68078714</v>
      </c>
      <c r="H29" s="20" t="n">
        <v>6.10013312</v>
      </c>
      <c r="I29" s="18" t="n">
        <v>470.90694078</v>
      </c>
      <c r="J29" s="20" t="n">
        <v>7.45626911</v>
      </c>
      <c r="K29" s="18" t="s">
        <v>182</v>
      </c>
      <c r="L29" s="20" t="s">
        <v>182</v>
      </c>
      <c r="M29" s="18" t="s">
        <v>182</v>
      </c>
      <c r="N29" s="20" t="s">
        <v>182</v>
      </c>
      <c r="O29" s="18" t="n">
        <v>358.28551468</v>
      </c>
      <c r="P29" s="20" t="n">
        <v>8.567023300000001</v>
      </c>
      <c r="Q29" s="18" t="s">
        <v>182</v>
      </c>
      <c r="R29" s="20" t="s">
        <v>182</v>
      </c>
      <c r="S29" s="18" t="n">
        <v>438.49476911</v>
      </c>
      <c r="T29" s="20" t="n">
        <v>17.13095476</v>
      </c>
    </row>
    <row r="30" spans="1:20">
      <c r="A30" s="15" t="s">
        <v>205</v>
      </c>
      <c r="B30" s="17" t="n">
        <v>4520</v>
      </c>
      <c r="C30" s="18">
        <f>(497.0/B30*100)</f>
        <v/>
      </c>
      <c r="D30" s="19" t="n">
        <v>4023</v>
      </c>
      <c r="E30" s="18" t="n">
        <v>533.52627719</v>
      </c>
      <c r="F30" s="20" t="n">
        <v>3.02154031</v>
      </c>
      <c r="G30" s="18" t="n">
        <v>503.45896111</v>
      </c>
      <c r="H30" s="20" t="n">
        <v>4.03770996</v>
      </c>
      <c r="I30" s="18" t="n">
        <v>481.29538401</v>
      </c>
      <c r="J30" s="20" t="n">
        <v>4.58383551</v>
      </c>
      <c r="K30" s="18" t="s">
        <v>182</v>
      </c>
      <c r="L30" s="20" t="s">
        <v>182</v>
      </c>
      <c r="M30" s="18" t="s">
        <v>182</v>
      </c>
      <c r="N30" s="20" t="s">
        <v>182</v>
      </c>
      <c r="O30" s="18" t="s">
        <v>182</v>
      </c>
      <c r="P30" s="20" t="s">
        <v>182</v>
      </c>
      <c r="Q30" s="18" t="s">
        <v>182</v>
      </c>
      <c r="R30" s="20" t="s">
        <v>182</v>
      </c>
      <c r="S30" s="18" t="n">
        <v>407.20371443</v>
      </c>
      <c r="T30" s="20" t="n">
        <v>9.48380302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506.62356428</v>
      </c>
      <c r="F32" s="20" t="n">
        <v>2.84928661</v>
      </c>
      <c r="G32" s="18" t="n">
        <v>503.83464798</v>
      </c>
      <c r="H32" s="20" t="n">
        <v>3.55748412</v>
      </c>
      <c r="I32" s="18" t="n">
        <v>484.49957439</v>
      </c>
      <c r="J32" s="20" t="n">
        <v>4.22130881</v>
      </c>
      <c r="K32" s="18" t="s">
        <v>182</v>
      </c>
      <c r="L32" s="20" t="s">
        <v>182</v>
      </c>
      <c r="M32" s="18" t="s">
        <v>182</v>
      </c>
      <c r="N32" s="20" t="s">
        <v>182</v>
      </c>
      <c r="O32" s="18" t="s">
        <v>182</v>
      </c>
      <c r="P32" s="20" t="s">
        <v>182</v>
      </c>
      <c r="Q32" s="18" t="s">
        <v>182</v>
      </c>
      <c r="R32" s="20" t="s">
        <v>182</v>
      </c>
      <c r="S32" s="18" t="n">
        <v>440.50966134</v>
      </c>
      <c r="T32" s="20" t="n">
        <v>14.27364702</v>
      </c>
    </row>
    <row r="33" spans="1:20">
      <c r="A33" s="15" t="s">
        <v>208</v>
      </c>
      <c r="B33" s="17" t="n">
        <v>7325</v>
      </c>
      <c r="C33" s="18">
        <f>(212.0/B33*100)</f>
        <v/>
      </c>
      <c r="D33" s="19" t="n">
        <v>7113</v>
      </c>
      <c r="E33" s="18" t="n">
        <v>508.67645593</v>
      </c>
      <c r="F33" s="20" t="n">
        <v>2.59339047</v>
      </c>
      <c r="G33" s="18" t="n">
        <v>502.8196207</v>
      </c>
      <c r="H33" s="20" t="n">
        <v>5.32501909</v>
      </c>
      <c r="I33" s="18" t="n">
        <v>479.65188246</v>
      </c>
      <c r="J33" s="20" t="n">
        <v>3.80213347</v>
      </c>
      <c r="K33" s="18" t="s">
        <v>182</v>
      </c>
      <c r="L33" s="20" t="s">
        <v>182</v>
      </c>
      <c r="M33" s="18" t="s">
        <v>182</v>
      </c>
      <c r="N33" s="20" t="s">
        <v>182</v>
      </c>
      <c r="O33" s="18" t="s">
        <v>182</v>
      </c>
      <c r="P33" s="20" t="s">
        <v>182</v>
      </c>
      <c r="Q33" s="18" t="s">
        <v>182</v>
      </c>
      <c r="R33" s="20" t="s">
        <v>182</v>
      </c>
      <c r="S33" s="18" t="n">
        <v>427.519631</v>
      </c>
      <c r="T33" s="20" t="n">
        <v>11.15982753</v>
      </c>
    </row>
    <row r="34" spans="1:20">
      <c r="A34" s="15" t="s">
        <v>209</v>
      </c>
      <c r="B34" s="17" t="n">
        <v>6350</v>
      </c>
      <c r="C34" s="18">
        <f>(76.0/B34*100)</f>
        <v/>
      </c>
      <c r="D34" s="19" t="n">
        <v>6274</v>
      </c>
      <c r="E34" s="18" t="n">
        <v>480.62892186</v>
      </c>
      <c r="F34" s="20" t="n">
        <v>2.54970251</v>
      </c>
      <c r="G34" s="18" t="n">
        <v>454.20564881</v>
      </c>
      <c r="H34" s="20" t="n">
        <v>4.55314762</v>
      </c>
      <c r="I34" s="18" t="n">
        <v>438.01620925</v>
      </c>
      <c r="J34" s="20" t="n">
        <v>4.09584678</v>
      </c>
      <c r="K34" s="18" t="s">
        <v>182</v>
      </c>
      <c r="L34" s="20" t="s">
        <v>182</v>
      </c>
      <c r="M34" s="18" t="s">
        <v>182</v>
      </c>
      <c r="N34" s="20" t="s">
        <v>182</v>
      </c>
      <c r="O34" s="18" t="n">
        <v>306.56969545</v>
      </c>
      <c r="P34" s="20" t="n">
        <v>10.27624616</v>
      </c>
      <c r="Q34" s="18" t="s">
        <v>182</v>
      </c>
      <c r="R34" s="20" t="s">
        <v>182</v>
      </c>
      <c r="S34" s="18" t="n">
        <v>368.29363598</v>
      </c>
      <c r="T34" s="20" t="n">
        <v>9.329025420000001</v>
      </c>
    </row>
    <row r="35" spans="1:20">
      <c r="A35" s="15" t="s">
        <v>210</v>
      </c>
      <c r="B35" s="17" t="n">
        <v>6406</v>
      </c>
      <c r="C35" s="18">
        <f>(67.0/B35*100)</f>
        <v/>
      </c>
      <c r="D35" s="19" t="n">
        <v>6339</v>
      </c>
      <c r="E35" s="18" t="n">
        <v>521.52448949</v>
      </c>
      <c r="F35" s="20" t="n">
        <v>1.47456714</v>
      </c>
      <c r="G35" s="18" t="n">
        <v>505.15169585</v>
      </c>
      <c r="H35" s="20" t="n">
        <v>4.93839572</v>
      </c>
      <c r="I35" s="18" t="n">
        <v>490.67875494</v>
      </c>
      <c r="J35" s="20" t="n">
        <v>5.41564821</v>
      </c>
      <c r="K35" s="18" t="s">
        <v>182</v>
      </c>
      <c r="L35" s="20" t="s">
        <v>182</v>
      </c>
      <c r="M35" s="18" t="s">
        <v>182</v>
      </c>
      <c r="N35" s="20" t="s">
        <v>182</v>
      </c>
      <c r="O35" s="18" t="n">
        <v>374.85244494</v>
      </c>
      <c r="P35" s="20" t="n">
        <v>5.84040672</v>
      </c>
      <c r="Q35" s="18" t="s">
        <v>182</v>
      </c>
      <c r="R35" s="20" t="s">
        <v>182</v>
      </c>
      <c r="S35" s="18" t="n">
        <v>415.61497437</v>
      </c>
      <c r="T35" s="20" t="n">
        <v>11.81481677</v>
      </c>
    </row>
    <row r="36" spans="1:20">
      <c r="A36" s="15" t="s">
        <v>211</v>
      </c>
      <c r="B36" s="17" t="n">
        <v>6736</v>
      </c>
      <c r="C36" s="18">
        <f>(41.0/B36*100)</f>
        <v/>
      </c>
      <c r="D36" s="19" t="n">
        <v>6695</v>
      </c>
      <c r="E36" s="18" t="n">
        <v>507.60380795</v>
      </c>
      <c r="F36" s="20" t="n">
        <v>2.10138947</v>
      </c>
      <c r="G36" s="18" t="n">
        <v>478.75302947</v>
      </c>
      <c r="H36" s="20" t="n">
        <v>3.24598256</v>
      </c>
      <c r="I36" s="18" t="n">
        <v>463.35261793</v>
      </c>
      <c r="J36" s="20" t="n">
        <v>3.70478522</v>
      </c>
      <c r="K36" s="18" t="s">
        <v>182</v>
      </c>
      <c r="L36" s="20" t="s">
        <v>182</v>
      </c>
      <c r="M36" s="18" t="s">
        <v>182</v>
      </c>
      <c r="N36" s="20" t="s">
        <v>182</v>
      </c>
      <c r="O36" s="18" t="s">
        <v>182</v>
      </c>
      <c r="P36" s="20" t="s">
        <v>182</v>
      </c>
      <c r="Q36" s="18" t="s">
        <v>182</v>
      </c>
      <c r="R36" s="20" t="s">
        <v>182</v>
      </c>
      <c r="S36" s="18" t="n">
        <v>410.80966538</v>
      </c>
      <c r="T36" s="20" t="n">
        <v>10.53207771</v>
      </c>
    </row>
    <row r="37" spans="1:20">
      <c r="A37" s="15" t="s">
        <v>212</v>
      </c>
      <c r="B37" s="17" t="n">
        <v>5458</v>
      </c>
      <c r="C37" s="18">
        <f>(223.0/B37*100)</f>
        <v/>
      </c>
      <c r="D37" s="19" t="n">
        <v>5235</v>
      </c>
      <c r="E37" s="18" t="n">
        <v>502.7807858</v>
      </c>
      <c r="F37" s="20" t="n">
        <v>3.61276599</v>
      </c>
      <c r="G37" s="18" t="n">
        <v>500.72428702</v>
      </c>
      <c r="H37" s="20" t="n">
        <v>4.27461761</v>
      </c>
      <c r="I37" s="18" t="n">
        <v>485.6664896</v>
      </c>
      <c r="J37" s="20" t="n">
        <v>4.80186833</v>
      </c>
      <c r="K37" s="18" t="s">
        <v>182</v>
      </c>
      <c r="L37" s="20" t="s">
        <v>182</v>
      </c>
      <c r="M37" s="18" t="s">
        <v>182</v>
      </c>
      <c r="N37" s="20" t="s">
        <v>182</v>
      </c>
      <c r="O37" s="18" t="s">
        <v>182</v>
      </c>
      <c r="P37" s="20" t="s">
        <v>182</v>
      </c>
      <c r="Q37" s="18" t="s">
        <v>182</v>
      </c>
      <c r="R37" s="20" t="s">
        <v>182</v>
      </c>
      <c r="S37" s="18" t="n">
        <v>391.15918332</v>
      </c>
      <c r="T37" s="20" t="n">
        <v>8.03107112</v>
      </c>
    </row>
    <row r="38" spans="1:20">
      <c r="A38" s="15" t="s">
        <v>213</v>
      </c>
      <c r="B38" s="17" t="n">
        <v>5860</v>
      </c>
      <c r="C38" s="18">
        <f>(60.0/B38*100)</f>
        <v/>
      </c>
      <c r="D38" s="19" t="n">
        <v>5800</v>
      </c>
      <c r="E38" s="18" t="n">
        <v>514.44952514</v>
      </c>
      <c r="F38" s="20" t="n">
        <v>2.86266547</v>
      </c>
      <c r="G38" s="18" t="n">
        <v>471.2664264</v>
      </c>
      <c r="H38" s="20" t="n">
        <v>5.54894331</v>
      </c>
      <c r="I38" s="18" t="n">
        <v>439.12764857</v>
      </c>
      <c r="J38" s="20" t="n">
        <v>9.89655715</v>
      </c>
      <c r="K38" s="18" t="s">
        <v>182</v>
      </c>
      <c r="L38" s="20" t="s">
        <v>182</v>
      </c>
      <c r="M38" s="18" t="s">
        <v>182</v>
      </c>
      <c r="N38" s="20" t="s">
        <v>182</v>
      </c>
      <c r="O38" s="18" t="s">
        <v>182</v>
      </c>
      <c r="P38" s="20" t="s">
        <v>182</v>
      </c>
      <c r="Q38" s="18" t="s">
        <v>182</v>
      </c>
      <c r="R38" s="20" t="s">
        <v>182</v>
      </c>
      <c r="S38" s="18" t="n">
        <v>427.06413975</v>
      </c>
      <c r="T38" s="20" t="n">
        <v>8.9607277</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526.21632439</v>
      </c>
      <c r="F40" s="20" t="n">
        <v>3.21160375</v>
      </c>
      <c r="G40" s="18" t="n">
        <v>493.27151342</v>
      </c>
      <c r="H40" s="20" t="n">
        <v>4.93869196</v>
      </c>
      <c r="I40" s="18" t="n">
        <v>479.24927285</v>
      </c>
      <c r="J40" s="20" t="n">
        <v>5.03897652</v>
      </c>
      <c r="K40" s="18" t="s">
        <v>182</v>
      </c>
      <c r="L40" s="20" t="s">
        <v>182</v>
      </c>
      <c r="M40" s="18" t="s">
        <v>182</v>
      </c>
      <c r="N40" s="20" t="s">
        <v>182</v>
      </c>
      <c r="O40" s="18" t="n">
        <v>496.75531263</v>
      </c>
      <c r="P40" s="20" t="n">
        <v>2.35939816</v>
      </c>
      <c r="Q40" s="18" t="s">
        <v>182</v>
      </c>
      <c r="R40" s="20" t="s">
        <v>182</v>
      </c>
      <c r="S40" s="18" t="n">
        <v>417.38144125</v>
      </c>
      <c r="T40" s="20" t="n">
        <v>9.46400871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429.54432684</v>
      </c>
      <c r="F46" s="20" t="n">
        <v>3.54996637</v>
      </c>
      <c r="G46" s="18" t="n">
        <v>414.10355895</v>
      </c>
      <c r="H46" s="20" t="n">
        <v>4.48721253</v>
      </c>
      <c r="I46" s="18" t="n">
        <v>394.00091425</v>
      </c>
      <c r="J46" s="20" t="n">
        <v>2.44566785</v>
      </c>
      <c r="K46" s="18" t="s">
        <v>182</v>
      </c>
      <c r="L46" s="20" t="s">
        <v>182</v>
      </c>
      <c r="M46" s="18" t="s">
        <v>182</v>
      </c>
      <c r="N46" s="20" t="s">
        <v>182</v>
      </c>
      <c r="O46" s="18" t="s">
        <v>182</v>
      </c>
      <c r="P46" s="20" t="s">
        <v>182</v>
      </c>
      <c r="Q46" s="18" t="s">
        <v>182</v>
      </c>
      <c r="R46" s="20" t="s">
        <v>182</v>
      </c>
      <c r="S46" s="18" t="n">
        <v>374.25216256</v>
      </c>
      <c r="T46" s="20" t="n">
        <v>3.27790099</v>
      </c>
    </row>
    <row r="47" spans="1:20">
      <c r="A47" s="15" t="s">
        <v>222</v>
      </c>
      <c r="B47" s="17" t="n">
        <v>5928</v>
      </c>
      <c r="C47" s="18">
        <f>(101.0/B47*100)</f>
        <v/>
      </c>
      <c r="D47" s="19" t="n">
        <v>5827</v>
      </c>
      <c r="E47" s="18" t="n">
        <v>460.21616956</v>
      </c>
      <c r="F47" s="20" t="n">
        <v>4.68753943</v>
      </c>
      <c r="G47" s="18" t="n">
        <v>460.98243568</v>
      </c>
      <c r="H47" s="20" t="n">
        <v>6.1757451</v>
      </c>
      <c r="I47" s="18" t="n">
        <v>451.77743499</v>
      </c>
      <c r="J47" s="20" t="n">
        <v>4.04022673</v>
      </c>
      <c r="K47" s="18" t="s">
        <v>182</v>
      </c>
      <c r="L47" s="20" t="s">
        <v>182</v>
      </c>
      <c r="M47" s="18" t="s">
        <v>182</v>
      </c>
      <c r="N47" s="20" t="s">
        <v>182</v>
      </c>
      <c r="O47" s="18" t="s">
        <v>182</v>
      </c>
      <c r="P47" s="20" t="s">
        <v>182</v>
      </c>
      <c r="Q47" s="18" t="s">
        <v>182</v>
      </c>
      <c r="R47" s="20" t="s">
        <v>182</v>
      </c>
      <c r="S47" s="18" t="n">
        <v>361.08162543</v>
      </c>
      <c r="T47" s="20" t="n">
        <v>6.31859351</v>
      </c>
    </row>
    <row r="48" spans="1:20">
      <c r="A48" s="15" t="s">
        <v>223</v>
      </c>
      <c r="B48" s="17" t="n">
        <v>9841</v>
      </c>
      <c r="C48" s="18">
        <f>(19.0/B48*100)</f>
        <v/>
      </c>
      <c r="D48" s="19" t="n">
        <v>9822</v>
      </c>
      <c r="E48" s="18" t="n">
        <v>554.8530941499999</v>
      </c>
      <c r="F48" s="20" t="n">
        <v>8.69574128</v>
      </c>
      <c r="G48" s="18" t="n">
        <v>543.82928508</v>
      </c>
      <c r="H48" s="20" t="n">
        <v>6.87254245</v>
      </c>
      <c r="I48" s="18" t="n">
        <v>508.79099119</v>
      </c>
      <c r="J48" s="20" t="n">
        <v>4.40054914</v>
      </c>
      <c r="K48" s="18" t="s">
        <v>182</v>
      </c>
      <c r="L48" s="20" t="s">
        <v>182</v>
      </c>
      <c r="M48" s="18" t="s">
        <v>182</v>
      </c>
      <c r="N48" s="20" t="s">
        <v>182</v>
      </c>
      <c r="O48" s="18" t="s">
        <v>182</v>
      </c>
      <c r="P48" s="20" t="s">
        <v>182</v>
      </c>
      <c r="Q48" s="18" t="s">
        <v>182</v>
      </c>
      <c r="R48" s="20" t="s">
        <v>182</v>
      </c>
      <c r="S48" s="18" t="n">
        <v>463.1847764</v>
      </c>
      <c r="T48" s="20" t="n">
        <v>18.64110021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441.51081254</v>
      </c>
      <c r="F50" s="20" t="n">
        <v>4.09744274</v>
      </c>
      <c r="G50" s="18" t="n">
        <v>441.88272155</v>
      </c>
      <c r="H50" s="20" t="n">
        <v>3.08919967</v>
      </c>
      <c r="I50" s="18" t="n">
        <v>405.7248774</v>
      </c>
      <c r="J50" s="20" t="n">
        <v>2.67371851</v>
      </c>
      <c r="K50" s="18" t="s">
        <v>182</v>
      </c>
      <c r="L50" s="20" t="s">
        <v>182</v>
      </c>
      <c r="M50" s="18" t="s">
        <v>182</v>
      </c>
      <c r="N50" s="20" t="s">
        <v>182</v>
      </c>
      <c r="O50" s="18" t="s">
        <v>182</v>
      </c>
      <c r="P50" s="20" t="s">
        <v>182</v>
      </c>
      <c r="Q50" s="18" t="s">
        <v>182</v>
      </c>
      <c r="R50" s="20" t="s">
        <v>182</v>
      </c>
      <c r="S50" s="18" t="n">
        <v>372.78244319</v>
      </c>
      <c r="T50" s="20" t="n">
        <v>10.20167162</v>
      </c>
    </row>
    <row r="51" spans="1:20">
      <c r="A51" s="15" t="s">
        <v>226</v>
      </c>
      <c r="B51" s="17" t="n">
        <v>6866</v>
      </c>
      <c r="C51" s="18">
        <f>(115.0/B51*100)</f>
        <v/>
      </c>
      <c r="D51" s="19" t="n">
        <v>6751</v>
      </c>
      <c r="E51" s="18" t="n">
        <v>440.80814724</v>
      </c>
      <c r="F51" s="20" t="n">
        <v>2.89983152</v>
      </c>
      <c r="G51" s="18" t="n">
        <v>427.67285733</v>
      </c>
      <c r="H51" s="20" t="n">
        <v>3.87580874</v>
      </c>
      <c r="I51" s="18" t="n">
        <v>405.14682291</v>
      </c>
      <c r="J51" s="20" t="n">
        <v>2.26714739</v>
      </c>
      <c r="K51" s="18" t="s">
        <v>182</v>
      </c>
      <c r="L51" s="20" t="s">
        <v>182</v>
      </c>
      <c r="M51" s="18" t="s">
        <v>182</v>
      </c>
      <c r="N51" s="20" t="s">
        <v>182</v>
      </c>
      <c r="O51" s="18" t="n">
        <v>410.85572185</v>
      </c>
      <c r="P51" s="20" t="n">
        <v>3.7997542</v>
      </c>
      <c r="Q51" s="18" t="s">
        <v>182</v>
      </c>
      <c r="R51" s="20" t="s">
        <v>182</v>
      </c>
      <c r="S51" s="18" t="n">
        <v>392.12355254</v>
      </c>
      <c r="T51" s="20" t="n">
        <v>5.30165898</v>
      </c>
    </row>
    <row r="52" spans="1:20">
      <c r="A52" s="15" t="s">
        <v>227</v>
      </c>
      <c r="B52" s="17" t="n">
        <v>5809</v>
      </c>
      <c r="C52" s="18">
        <f>(115.0/B52*100)</f>
        <v/>
      </c>
      <c r="D52" s="19" t="n">
        <v>5694</v>
      </c>
      <c r="E52" s="18" t="n">
        <v>483.73205096</v>
      </c>
      <c r="F52" s="20" t="n">
        <v>3.00823258</v>
      </c>
      <c r="G52" s="18" t="n">
        <v>478.56560068</v>
      </c>
      <c r="H52" s="20" t="n">
        <v>3.46589723</v>
      </c>
      <c r="I52" s="18" t="n">
        <v>467.19587794</v>
      </c>
      <c r="J52" s="20" t="n">
        <v>3.09177821</v>
      </c>
      <c r="K52" s="18" t="s">
        <v>182</v>
      </c>
      <c r="L52" s="20" t="s">
        <v>182</v>
      </c>
      <c r="M52" s="18" t="s">
        <v>182</v>
      </c>
      <c r="N52" s="20" t="s">
        <v>182</v>
      </c>
      <c r="O52" s="18" t="s">
        <v>182</v>
      </c>
      <c r="P52" s="20" t="s">
        <v>182</v>
      </c>
      <c r="Q52" s="18" t="s">
        <v>182</v>
      </c>
      <c r="R52" s="20" t="s">
        <v>182</v>
      </c>
      <c r="S52" s="18" t="n">
        <v>395.16439703</v>
      </c>
      <c r="T52" s="20" t="n">
        <v>7.41526084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349.26932923</v>
      </c>
      <c r="F54" s="20" t="n">
        <v>5.42741658</v>
      </c>
      <c r="G54" s="18" t="n">
        <v>353.49878587</v>
      </c>
      <c r="H54" s="20" t="n">
        <v>4.81558216</v>
      </c>
      <c r="I54" s="18" t="n">
        <v>335.11735224</v>
      </c>
      <c r="J54" s="20" t="n">
        <v>2.54378841</v>
      </c>
      <c r="K54" s="18" t="s">
        <v>182</v>
      </c>
      <c r="L54" s="20" t="s">
        <v>182</v>
      </c>
      <c r="M54" s="18" t="s">
        <v>182</v>
      </c>
      <c r="N54" s="20" t="s">
        <v>182</v>
      </c>
      <c r="O54" s="18" t="s">
        <v>182</v>
      </c>
      <c r="P54" s="20" t="s">
        <v>182</v>
      </c>
      <c r="Q54" s="18" t="s">
        <v>182</v>
      </c>
      <c r="R54" s="20" t="s">
        <v>182</v>
      </c>
      <c r="S54" s="18" t="n">
        <v>282.32966392</v>
      </c>
      <c r="T54" s="20" t="n">
        <v>4.051959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536.89615614</v>
      </c>
      <c r="F56" s="20" t="n">
        <v>2.7271127</v>
      </c>
      <c r="G56" s="18" t="n">
        <v>511.91515282</v>
      </c>
      <c r="H56" s="20" t="n">
        <v>3.43186112</v>
      </c>
      <c r="I56" s="18" t="n">
        <v>501.97276724</v>
      </c>
      <c r="J56" s="20" t="n">
        <v>3.39822372</v>
      </c>
      <c r="K56" s="18" t="s">
        <v>182</v>
      </c>
      <c r="L56" s="20" t="s">
        <v>182</v>
      </c>
      <c r="M56" s="18" t="s">
        <v>182</v>
      </c>
      <c r="N56" s="20" t="s">
        <v>182</v>
      </c>
      <c r="O56" s="18" t="s">
        <v>182</v>
      </c>
      <c r="P56" s="20" t="s">
        <v>182</v>
      </c>
      <c r="Q56" s="18" t="s">
        <v>182</v>
      </c>
      <c r="R56" s="20" t="s">
        <v>182</v>
      </c>
      <c r="S56" s="18" t="n">
        <v>462.25459138</v>
      </c>
      <c r="T56" s="20" t="n">
        <v>16.03791137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487.22711527</v>
      </c>
      <c r="F61" s="20" t="n">
        <v>3.16727861</v>
      </c>
      <c r="G61" s="18" t="n">
        <v>474.8135295</v>
      </c>
      <c r="H61" s="20" t="n">
        <v>3.89207614</v>
      </c>
      <c r="I61" s="18" t="n">
        <v>468.79875724</v>
      </c>
      <c r="J61" s="20" t="n">
        <v>2.82226149</v>
      </c>
      <c r="K61" s="18" t="s">
        <v>182</v>
      </c>
      <c r="L61" s="20" t="s">
        <v>182</v>
      </c>
      <c r="M61" s="18" t="s">
        <v>182</v>
      </c>
      <c r="N61" s="20" t="s">
        <v>182</v>
      </c>
      <c r="O61" s="18" t="s">
        <v>182</v>
      </c>
      <c r="P61" s="20" t="s">
        <v>182</v>
      </c>
      <c r="Q61" s="18" t="s">
        <v>182</v>
      </c>
      <c r="R61" s="20" t="s">
        <v>182</v>
      </c>
      <c r="S61" s="18" t="n">
        <v>379.71618876</v>
      </c>
      <c r="T61" s="20" t="n">
        <v>8.20143762</v>
      </c>
    </row>
    <row r="62" spans="1:20">
      <c r="A62" s="15" t="s">
        <v>237</v>
      </c>
      <c r="B62" s="17" t="n">
        <v>4476</v>
      </c>
      <c r="C62" s="18">
        <f>(5.0/B62*100)</f>
        <v/>
      </c>
      <c r="D62" s="19" t="n">
        <v>4471</v>
      </c>
      <c r="E62" s="18" t="n">
        <v>531.119055</v>
      </c>
      <c r="F62" s="20" t="n">
        <v>1.93918838</v>
      </c>
      <c r="G62" s="18" t="n">
        <v>524.79221877</v>
      </c>
      <c r="H62" s="20" t="n">
        <v>3.08409003</v>
      </c>
      <c r="I62" s="18" t="n">
        <v>527.26033786</v>
      </c>
      <c r="J62" s="20" t="n">
        <v>1.78470031</v>
      </c>
      <c r="K62" s="18" t="s">
        <v>182</v>
      </c>
      <c r="L62" s="20" t="s">
        <v>182</v>
      </c>
      <c r="M62" s="18" t="s">
        <v>182</v>
      </c>
      <c r="N62" s="20" t="s">
        <v>182</v>
      </c>
      <c r="O62" s="18" t="s">
        <v>182</v>
      </c>
      <c r="P62" s="20" t="s">
        <v>182</v>
      </c>
      <c r="Q62" s="18" t="s">
        <v>182</v>
      </c>
      <c r="R62" s="20" t="s">
        <v>182</v>
      </c>
      <c r="S62" s="18" t="n">
        <v>524.0640361</v>
      </c>
      <c r="T62" s="20" t="n">
        <v>15.64632206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429.6423217</v>
      </c>
      <c r="F67" s="20" t="n">
        <v>3.52948216</v>
      </c>
      <c r="G67" s="18" t="n">
        <v>414.64237517</v>
      </c>
      <c r="H67" s="20" t="n">
        <v>3.19866286</v>
      </c>
      <c r="I67" s="18" t="n">
        <v>372.32570745</v>
      </c>
      <c r="J67" s="20" t="n">
        <v>2.09658112</v>
      </c>
      <c r="K67" s="18" t="s">
        <v>182</v>
      </c>
      <c r="L67" s="20" t="s">
        <v>182</v>
      </c>
      <c r="M67" s="18" t="s">
        <v>182</v>
      </c>
      <c r="N67" s="20" t="s">
        <v>182</v>
      </c>
      <c r="O67" s="18" t="s">
        <v>182</v>
      </c>
      <c r="P67" s="20" t="s">
        <v>182</v>
      </c>
      <c r="Q67" s="18" t="s">
        <v>182</v>
      </c>
      <c r="R67" s="20" t="s">
        <v>182</v>
      </c>
      <c r="S67" s="18" t="n">
        <v>326.9262084</v>
      </c>
      <c r="T67" s="20" t="n">
        <v>7.33045736</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494.65295472</v>
      </c>
      <c r="F70" s="20" t="n">
        <v>3.13739812</v>
      </c>
      <c r="G70" s="18" t="n">
        <v>493.63693679</v>
      </c>
      <c r="H70" s="20" t="n">
        <v>3.80588082</v>
      </c>
      <c r="I70" s="18" t="n">
        <v>480.43652618</v>
      </c>
      <c r="J70" s="20" t="n">
        <v>3.1653629</v>
      </c>
      <c r="K70" s="18" t="s">
        <v>182</v>
      </c>
      <c r="L70" s="20" t="s">
        <v>182</v>
      </c>
      <c r="M70" s="18" t="s">
        <v>182</v>
      </c>
      <c r="N70" s="20" t="s">
        <v>182</v>
      </c>
      <c r="O70" s="18" t="s">
        <v>182</v>
      </c>
      <c r="P70" s="20" t="s">
        <v>182</v>
      </c>
      <c r="Q70" s="18" t="s">
        <v>182</v>
      </c>
      <c r="R70" s="20" t="s">
        <v>182</v>
      </c>
      <c r="S70" s="18" t="n">
        <v>427.12204613</v>
      </c>
      <c r="T70" s="20" t="n">
        <v>7.12366245</v>
      </c>
    </row>
    <row r="71" spans="1:20">
      <c r="A71" s="15" t="s">
        <v>246</v>
      </c>
      <c r="B71" s="17" t="n">
        <v>6115</v>
      </c>
      <c r="C71" s="18">
        <f>(105.0/B71*100)</f>
        <v/>
      </c>
      <c r="D71" s="19" t="n">
        <v>6010</v>
      </c>
      <c r="E71" s="18" t="n">
        <v>578.28160372</v>
      </c>
      <c r="F71" s="20" t="n">
        <v>1.58048844</v>
      </c>
      <c r="G71" s="18" t="n">
        <v>528.94651311</v>
      </c>
      <c r="H71" s="20" t="n">
        <v>3.23291196</v>
      </c>
      <c r="I71" s="18" t="n">
        <v>506.66558928</v>
      </c>
      <c r="J71" s="20" t="n">
        <v>3.15274002</v>
      </c>
      <c r="K71" s="18" t="s">
        <v>182</v>
      </c>
      <c r="L71" s="20" t="s">
        <v>182</v>
      </c>
      <c r="M71" s="18" t="s">
        <v>182</v>
      </c>
      <c r="N71" s="20" t="s">
        <v>182</v>
      </c>
      <c r="O71" s="18" t="s">
        <v>182</v>
      </c>
      <c r="P71" s="20" t="s">
        <v>182</v>
      </c>
      <c r="Q71" s="18" t="s">
        <v>182</v>
      </c>
      <c r="R71" s="20" t="s">
        <v>182</v>
      </c>
      <c r="S71" s="18" t="n">
        <v>478.29638715</v>
      </c>
      <c r="T71" s="20" t="n">
        <v>14.99243831</v>
      </c>
    </row>
    <row r="72" spans="1:20">
      <c r="A72" s="15" t="s">
        <v>247</v>
      </c>
      <c r="B72" s="17" t="n">
        <v>7708</v>
      </c>
      <c r="C72" s="18">
        <f>(8.0/B72*100)</f>
        <v/>
      </c>
      <c r="D72" s="19" t="n">
        <v>7700</v>
      </c>
      <c r="E72" s="18" t="n">
        <v>556.18486879</v>
      </c>
      <c r="F72" s="20" t="n">
        <v>3.72130021</v>
      </c>
      <c r="G72" s="18" t="n">
        <v>523.65222076</v>
      </c>
      <c r="H72" s="20" t="n">
        <v>3.82831772</v>
      </c>
      <c r="I72" s="18" t="n">
        <v>514.39046999</v>
      </c>
      <c r="J72" s="20" t="n">
        <v>2.87348065</v>
      </c>
      <c r="K72" s="18" t="s">
        <v>182</v>
      </c>
      <c r="L72" s="20" t="s">
        <v>182</v>
      </c>
      <c r="M72" s="18" t="s">
        <v>182</v>
      </c>
      <c r="N72" s="20" t="s">
        <v>182</v>
      </c>
      <c r="O72" s="18" t="s">
        <v>182</v>
      </c>
      <c r="P72" s="20" t="s">
        <v>182</v>
      </c>
      <c r="Q72" s="18" t="s">
        <v>182</v>
      </c>
      <c r="R72" s="20" t="s">
        <v>182</v>
      </c>
      <c r="S72" s="18" t="n">
        <v>488.45180559</v>
      </c>
      <c r="T72" s="20" t="n">
        <v>18.62698196</v>
      </c>
    </row>
    <row r="73" spans="1:20">
      <c r="A73" s="15" t="s">
        <v>248</v>
      </c>
      <c r="B73" s="17" t="n">
        <v>8249</v>
      </c>
      <c r="C73" s="18">
        <f>(222.0/B73*100)</f>
        <v/>
      </c>
      <c r="D73" s="19" t="n">
        <v>8027</v>
      </c>
      <c r="E73" s="18" t="n">
        <v>442.4836964</v>
      </c>
      <c r="F73" s="20" t="n">
        <v>5.02272128</v>
      </c>
      <c r="G73" s="18" t="n">
        <v>416.55983368</v>
      </c>
      <c r="H73" s="20" t="n">
        <v>4.25365007</v>
      </c>
      <c r="I73" s="18" t="n">
        <v>412.24191898</v>
      </c>
      <c r="J73" s="20" t="n">
        <v>2.13175935</v>
      </c>
      <c r="K73" s="18" t="s">
        <v>182</v>
      </c>
      <c r="L73" s="20" t="s">
        <v>182</v>
      </c>
      <c r="M73" s="18" t="s">
        <v>182</v>
      </c>
      <c r="N73" s="20" t="s">
        <v>182</v>
      </c>
      <c r="O73" s="18" t="s">
        <v>182</v>
      </c>
      <c r="P73" s="20" t="s">
        <v>182</v>
      </c>
      <c r="Q73" s="18" t="s">
        <v>182</v>
      </c>
      <c r="R73" s="20" t="s">
        <v>182</v>
      </c>
      <c r="S73" s="18" t="n">
        <v>370.4531072</v>
      </c>
      <c r="T73" s="20" t="n">
        <v>7.37937163</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458.45260362</v>
      </c>
      <c r="F77" s="20" t="n">
        <v>2.7790717</v>
      </c>
      <c r="G77" s="18" t="n">
        <v>439.90973084</v>
      </c>
      <c r="H77" s="20" t="n">
        <v>4.00502284</v>
      </c>
      <c r="I77" s="18" t="n">
        <v>424.37142919</v>
      </c>
      <c r="J77" s="20" t="n">
        <v>2.41007855</v>
      </c>
      <c r="K77" s="18" t="s">
        <v>182</v>
      </c>
      <c r="L77" s="20" t="s">
        <v>182</v>
      </c>
      <c r="M77" s="18" t="s">
        <v>182</v>
      </c>
      <c r="N77" s="20" t="s">
        <v>182</v>
      </c>
      <c r="O77" s="18" t="s">
        <v>182</v>
      </c>
      <c r="P77" s="20" t="s">
        <v>182</v>
      </c>
      <c r="Q77" s="18" t="s">
        <v>182</v>
      </c>
      <c r="R77" s="20" t="s">
        <v>182</v>
      </c>
      <c r="S77" s="18" t="n">
        <v>359.69276115</v>
      </c>
      <c r="T77" s="20" t="n">
        <v>3.76035022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279</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516.5195723099999</v>
      </c>
      <c r="F7" s="20" t="n">
        <v>1.48009425</v>
      </c>
      <c r="G7" s="18" t="n">
        <v>505.0053228</v>
      </c>
      <c r="H7" s="20" t="n">
        <v>3.73882434</v>
      </c>
      <c r="I7" s="18" t="n">
        <v>453.90124724</v>
      </c>
      <c r="J7" s="20" t="n">
        <v>8.511621979999999</v>
      </c>
      <c r="K7" s="18" t="s">
        <v>182</v>
      </c>
      <c r="L7" s="20" t="s">
        <v>182</v>
      </c>
      <c r="M7" s="18" t="s">
        <v>182</v>
      </c>
      <c r="N7" s="20" t="s">
        <v>182</v>
      </c>
      <c r="O7" s="18" t="s">
        <v>182</v>
      </c>
      <c r="P7" s="20" t="s">
        <v>182</v>
      </c>
      <c r="Q7" s="18" t="s">
        <v>182</v>
      </c>
      <c r="R7" s="20" t="s">
        <v>182</v>
      </c>
      <c r="S7" s="18" t="n">
        <v>452.91172463</v>
      </c>
      <c r="T7" s="20" t="n">
        <v>7.2620443</v>
      </c>
    </row>
    <row r="8" spans="1:20">
      <c r="A8" s="15" t="s">
        <v>183</v>
      </c>
      <c r="B8" s="17" t="n">
        <v>7007</v>
      </c>
      <c r="C8" s="18">
        <f>(121.0/B8*100)</f>
        <v/>
      </c>
      <c r="D8" s="19" t="n">
        <v>6886</v>
      </c>
      <c r="E8" s="18" t="n">
        <v>503.11412825</v>
      </c>
      <c r="F8" s="20" t="n">
        <v>2.36535991</v>
      </c>
      <c r="G8" s="18" t="n">
        <v>462.15209403</v>
      </c>
      <c r="H8" s="20" t="n">
        <v>5.06326244</v>
      </c>
      <c r="I8" s="18" t="n">
        <v>414.8827574</v>
      </c>
      <c r="J8" s="20" t="n">
        <v>10.58687059</v>
      </c>
      <c r="K8" s="18" t="s">
        <v>182</v>
      </c>
      <c r="L8" s="20" t="s">
        <v>182</v>
      </c>
      <c r="M8" s="18" t="s">
        <v>182</v>
      </c>
      <c r="N8" s="20" t="s">
        <v>182</v>
      </c>
      <c r="O8" s="18" t="n">
        <v>368.48347797</v>
      </c>
      <c r="P8" s="20" t="n">
        <v>14.99112476</v>
      </c>
      <c r="Q8" s="18" t="s">
        <v>182</v>
      </c>
      <c r="R8" s="20" t="s">
        <v>182</v>
      </c>
      <c r="S8" s="18" t="n">
        <v>435.21581668</v>
      </c>
      <c r="T8" s="20" t="n">
        <v>8.134331599999999</v>
      </c>
    </row>
    <row r="9" spans="1:20">
      <c r="A9" s="15" t="s">
        <v>184</v>
      </c>
      <c r="B9" s="17" t="n">
        <v>9651</v>
      </c>
      <c r="C9" s="18">
        <f>(461.0/B9*100)</f>
        <v/>
      </c>
      <c r="D9" s="19" t="n">
        <v>9190</v>
      </c>
      <c r="E9" s="18" t="n">
        <v>514.2814764</v>
      </c>
      <c r="F9" s="20" t="n">
        <v>2.24790787</v>
      </c>
      <c r="G9" s="18" t="n">
        <v>501.61065627</v>
      </c>
      <c r="H9" s="20" t="n">
        <v>4.22902072</v>
      </c>
      <c r="I9" s="18" t="n">
        <v>444.98919322</v>
      </c>
      <c r="J9" s="20" t="n">
        <v>7.00877431</v>
      </c>
      <c r="K9" s="18" t="s">
        <v>182</v>
      </c>
      <c r="L9" s="20" t="s">
        <v>182</v>
      </c>
      <c r="M9" s="18" t="s">
        <v>182</v>
      </c>
      <c r="N9" s="20" t="s">
        <v>182</v>
      </c>
      <c r="O9" s="18" t="n">
        <v>374.78530698</v>
      </c>
      <c r="P9" s="20" t="n">
        <v>11.62763904</v>
      </c>
      <c r="Q9" s="18" t="s">
        <v>182</v>
      </c>
      <c r="R9" s="20" t="s">
        <v>182</v>
      </c>
      <c r="S9" s="18" t="n">
        <v>430.03777957</v>
      </c>
      <c r="T9" s="20" t="n">
        <v>8.14979101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454.91179223</v>
      </c>
      <c r="F11" s="20" t="n">
        <v>2.47097142</v>
      </c>
      <c r="G11" s="18" t="n">
        <v>453.86047037</v>
      </c>
      <c r="H11" s="20" t="n">
        <v>3.71374459</v>
      </c>
      <c r="I11" s="18" t="n">
        <v>394.50268441</v>
      </c>
      <c r="J11" s="20" t="n">
        <v>4.90365342</v>
      </c>
      <c r="K11" s="18" t="s">
        <v>182</v>
      </c>
      <c r="L11" s="20" t="s">
        <v>182</v>
      </c>
      <c r="M11" s="18" t="s">
        <v>182</v>
      </c>
      <c r="N11" s="20" t="s">
        <v>182</v>
      </c>
      <c r="O11" s="18" t="s">
        <v>182</v>
      </c>
      <c r="P11" s="20" t="s">
        <v>182</v>
      </c>
      <c r="Q11" s="18" t="s">
        <v>182</v>
      </c>
      <c r="R11" s="20" t="s">
        <v>182</v>
      </c>
      <c r="S11" s="18" t="n">
        <v>402.54119349</v>
      </c>
      <c r="T11" s="20" t="n">
        <v>8.237834230000001</v>
      </c>
    </row>
    <row r="12" spans="1:20">
      <c r="A12" s="15" t="s">
        <v>187</v>
      </c>
      <c r="B12" s="17" t="n">
        <v>6894</v>
      </c>
      <c r="C12" s="18">
        <f>(124.0/B12*100)</f>
        <v/>
      </c>
      <c r="D12" s="19" t="n">
        <v>6770</v>
      </c>
      <c r="E12" s="18" t="n">
        <v>502.63801925</v>
      </c>
      <c r="F12" s="20" t="n">
        <v>1.88006867</v>
      </c>
      <c r="G12" s="18" t="n">
        <v>473.6783214</v>
      </c>
      <c r="H12" s="20" t="n">
        <v>5.27440276</v>
      </c>
      <c r="I12" s="18" t="n">
        <v>430.60709552</v>
      </c>
      <c r="J12" s="20" t="n">
        <v>7.61544117</v>
      </c>
      <c r="K12" s="18" t="s">
        <v>182</v>
      </c>
      <c r="L12" s="20" t="s">
        <v>182</v>
      </c>
      <c r="M12" s="18" t="s">
        <v>182</v>
      </c>
      <c r="N12" s="20" t="s">
        <v>182</v>
      </c>
      <c r="O12" s="18" t="n">
        <v>366.6777112</v>
      </c>
      <c r="P12" s="20" t="n">
        <v>14.39052153</v>
      </c>
      <c r="Q12" s="18" t="s">
        <v>182</v>
      </c>
      <c r="R12" s="20" t="s">
        <v>182</v>
      </c>
      <c r="S12" s="18" t="n">
        <v>418.39608557</v>
      </c>
      <c r="T12" s="20" t="n">
        <v>8.43458418</v>
      </c>
    </row>
    <row r="13" spans="1:20">
      <c r="A13" s="15" t="s">
        <v>188</v>
      </c>
      <c r="B13" s="17" t="n">
        <v>7161</v>
      </c>
      <c r="C13" s="18">
        <f>(300.0/B13*100)</f>
        <v/>
      </c>
      <c r="D13" s="19" t="n">
        <v>6861</v>
      </c>
      <c r="E13" s="18" t="n">
        <v>510.40302092</v>
      </c>
      <c r="F13" s="20" t="n">
        <v>2.44236837</v>
      </c>
      <c r="G13" s="18" t="n">
        <v>511.75446685</v>
      </c>
      <c r="H13" s="20" t="n">
        <v>3.26371064</v>
      </c>
      <c r="I13" s="18" t="n">
        <v>460.41557144</v>
      </c>
      <c r="J13" s="20" t="n">
        <v>8.12738483</v>
      </c>
      <c r="K13" s="18" t="s">
        <v>182</v>
      </c>
      <c r="L13" s="20" t="s">
        <v>182</v>
      </c>
      <c r="M13" s="18" t="s">
        <v>182</v>
      </c>
      <c r="N13" s="20" t="s">
        <v>182</v>
      </c>
      <c r="O13" s="18" t="n">
        <v>436.36003517</v>
      </c>
      <c r="P13" s="20" t="n">
        <v>6.43426798</v>
      </c>
      <c r="Q13" s="18" t="s">
        <v>182</v>
      </c>
      <c r="R13" s="20" t="s">
        <v>182</v>
      </c>
      <c r="S13" s="18" t="n">
        <v>427.55063923</v>
      </c>
      <c r="T13" s="20" t="n">
        <v>8.33641806</v>
      </c>
    </row>
    <row r="14" spans="1:20">
      <c r="A14" s="15" t="s">
        <v>189</v>
      </c>
      <c r="B14" s="17" t="n">
        <v>5587</v>
      </c>
      <c r="C14" s="18">
        <f>(183.0/B14*100)</f>
        <v/>
      </c>
      <c r="D14" s="19" t="n">
        <v>5404</v>
      </c>
      <c r="E14" s="18" t="n">
        <v>538.01792367</v>
      </c>
      <c r="F14" s="20" t="n">
        <v>2.11940991</v>
      </c>
      <c r="G14" s="18" t="n">
        <v>535.78937842</v>
      </c>
      <c r="H14" s="20" t="n">
        <v>3.22728837</v>
      </c>
      <c r="I14" s="18" t="n">
        <v>499.70151453</v>
      </c>
      <c r="J14" s="20" t="n">
        <v>6.8159884</v>
      </c>
      <c r="K14" s="18" t="s">
        <v>182</v>
      </c>
      <c r="L14" s="20" t="s">
        <v>182</v>
      </c>
      <c r="M14" s="18" t="s">
        <v>182</v>
      </c>
      <c r="N14" s="20" t="s">
        <v>182</v>
      </c>
      <c r="O14" s="18" t="s">
        <v>182</v>
      </c>
      <c r="P14" s="20" t="s">
        <v>182</v>
      </c>
      <c r="Q14" s="18" t="s">
        <v>182</v>
      </c>
      <c r="R14" s="20" t="s">
        <v>182</v>
      </c>
      <c r="S14" s="18" t="n">
        <v>481.96283831</v>
      </c>
      <c r="T14" s="20" t="n">
        <v>13.04730733</v>
      </c>
    </row>
    <row r="15" spans="1:20">
      <c r="A15" s="15" t="s">
        <v>190</v>
      </c>
      <c r="B15" s="17" t="n">
        <v>5882</v>
      </c>
      <c r="C15" s="18">
        <f>(127.0/B15*100)</f>
        <v/>
      </c>
      <c r="D15" s="19" t="n">
        <v>5755</v>
      </c>
      <c r="E15" s="18" t="n">
        <v>535.46048353</v>
      </c>
      <c r="F15" s="20" t="n">
        <v>2.51700951</v>
      </c>
      <c r="G15" s="18" t="n">
        <v>537.53917425</v>
      </c>
      <c r="H15" s="20" t="n">
        <v>2.96739517</v>
      </c>
      <c r="I15" s="18" t="n">
        <v>505.04867398</v>
      </c>
      <c r="J15" s="20" t="n">
        <v>6.12356627</v>
      </c>
      <c r="K15" s="18" t="s">
        <v>182</v>
      </c>
      <c r="L15" s="20" t="s">
        <v>182</v>
      </c>
      <c r="M15" s="18" t="s">
        <v>182</v>
      </c>
      <c r="N15" s="20" t="s">
        <v>182</v>
      </c>
      <c r="O15" s="18" t="n">
        <v>375.95013089</v>
      </c>
      <c r="P15" s="20" t="n">
        <v>17.42774697</v>
      </c>
      <c r="Q15" s="18" t="s">
        <v>182</v>
      </c>
      <c r="R15" s="20" t="s">
        <v>182</v>
      </c>
      <c r="S15" s="18" t="n">
        <v>459.53400184</v>
      </c>
      <c r="T15" s="20" t="n">
        <v>10.13616178</v>
      </c>
    </row>
    <row r="16" spans="1:20">
      <c r="A16" s="15" t="s">
        <v>191</v>
      </c>
      <c r="B16" s="17" t="n">
        <v>6108</v>
      </c>
      <c r="C16" s="18">
        <f>(235.0/B16*100)</f>
        <v/>
      </c>
      <c r="D16" s="19" t="n">
        <v>5873</v>
      </c>
      <c r="E16" s="18" t="n">
        <v>506.12722173</v>
      </c>
      <c r="F16" s="20" t="n">
        <v>2.05495199</v>
      </c>
      <c r="G16" s="18" t="n">
        <v>489.25601172</v>
      </c>
      <c r="H16" s="20" t="n">
        <v>4.43338319</v>
      </c>
      <c r="I16" s="18" t="n">
        <v>430.43917148</v>
      </c>
      <c r="J16" s="20" t="n">
        <v>9.326860890000001</v>
      </c>
      <c r="K16" s="18" t="s">
        <v>182</v>
      </c>
      <c r="L16" s="20" t="s">
        <v>182</v>
      </c>
      <c r="M16" s="18" t="s">
        <v>182</v>
      </c>
      <c r="N16" s="20" t="s">
        <v>182</v>
      </c>
      <c r="O16" s="18" t="s">
        <v>182</v>
      </c>
      <c r="P16" s="20" t="s">
        <v>182</v>
      </c>
      <c r="Q16" s="18" t="s">
        <v>182</v>
      </c>
      <c r="R16" s="20" t="s">
        <v>182</v>
      </c>
      <c r="S16" s="18" t="n">
        <v>410.59141155</v>
      </c>
      <c r="T16" s="20" t="n">
        <v>9.16649863</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468.85828834</v>
      </c>
      <c r="F18" s="20" t="n">
        <v>3.3203819</v>
      </c>
      <c r="G18" s="18" t="n">
        <v>434.93162967</v>
      </c>
      <c r="H18" s="20" t="n">
        <v>5.61388655</v>
      </c>
      <c r="I18" s="18" t="n">
        <v>406.19229425</v>
      </c>
      <c r="J18" s="20" t="n">
        <v>6.75048119</v>
      </c>
      <c r="K18" s="18" t="s">
        <v>182</v>
      </c>
      <c r="L18" s="20" t="s">
        <v>182</v>
      </c>
      <c r="M18" s="18" t="s">
        <v>182</v>
      </c>
      <c r="N18" s="20" t="s">
        <v>182</v>
      </c>
      <c r="O18" s="18" t="s">
        <v>182</v>
      </c>
      <c r="P18" s="20" t="s">
        <v>182</v>
      </c>
      <c r="Q18" s="18" t="s">
        <v>182</v>
      </c>
      <c r="R18" s="20" t="s">
        <v>182</v>
      </c>
      <c r="S18" s="18" t="n">
        <v>378.82602452</v>
      </c>
      <c r="T18" s="20" t="n">
        <v>9.75848208</v>
      </c>
    </row>
    <row r="19" spans="1:20">
      <c r="A19" s="15" t="s">
        <v>194</v>
      </c>
      <c r="B19" s="17" t="n">
        <v>5658</v>
      </c>
      <c r="C19" s="18">
        <f>(120.0/B19*100)</f>
        <v/>
      </c>
      <c r="D19" s="19" t="n">
        <v>5538</v>
      </c>
      <c r="E19" s="18" t="n">
        <v>489.27517585</v>
      </c>
      <c r="F19" s="20" t="n">
        <v>2.66159297</v>
      </c>
      <c r="G19" s="18" t="n">
        <v>461.2295795</v>
      </c>
      <c r="H19" s="20" t="n">
        <v>4.4607257</v>
      </c>
      <c r="I19" s="18" t="n">
        <v>399.32392677</v>
      </c>
      <c r="J19" s="20" t="n">
        <v>6.79021598</v>
      </c>
      <c r="K19" s="18" t="s">
        <v>182</v>
      </c>
      <c r="L19" s="20" t="s">
        <v>182</v>
      </c>
      <c r="M19" s="18" t="s">
        <v>182</v>
      </c>
      <c r="N19" s="20" t="s">
        <v>182</v>
      </c>
      <c r="O19" s="18" t="s">
        <v>182</v>
      </c>
      <c r="P19" s="20" t="s">
        <v>182</v>
      </c>
      <c r="Q19" s="18" t="s">
        <v>182</v>
      </c>
      <c r="R19" s="20" t="s">
        <v>182</v>
      </c>
      <c r="S19" s="18" t="n">
        <v>398.1730005</v>
      </c>
      <c r="T19" s="20" t="n">
        <v>9.309430219999999</v>
      </c>
    </row>
    <row r="20" spans="1:20">
      <c r="A20" s="15" t="s">
        <v>195</v>
      </c>
      <c r="B20" s="17" t="n">
        <v>3371</v>
      </c>
      <c r="C20" s="18">
        <f>(81.0/B20*100)</f>
        <v/>
      </c>
      <c r="D20" s="19" t="n">
        <v>3290</v>
      </c>
      <c r="E20" s="18" t="n">
        <v>477.65507099</v>
      </c>
      <c r="F20" s="20" t="n">
        <v>1.98995978</v>
      </c>
      <c r="G20" s="18" t="n">
        <v>475.65811037</v>
      </c>
      <c r="H20" s="20" t="n">
        <v>3.34208883</v>
      </c>
      <c r="I20" s="18" t="n">
        <v>435.18759577</v>
      </c>
      <c r="J20" s="20" t="n">
        <v>7.28296559</v>
      </c>
      <c r="K20" s="18" t="s">
        <v>182</v>
      </c>
      <c r="L20" s="20" t="s">
        <v>182</v>
      </c>
      <c r="M20" s="18" t="s">
        <v>182</v>
      </c>
      <c r="N20" s="20" t="s">
        <v>182</v>
      </c>
      <c r="O20" s="18" t="s">
        <v>182</v>
      </c>
      <c r="P20" s="20" t="s">
        <v>182</v>
      </c>
      <c r="Q20" s="18" t="s">
        <v>182</v>
      </c>
      <c r="R20" s="20" t="s">
        <v>182</v>
      </c>
      <c r="S20" s="18" t="n">
        <v>405.46320678</v>
      </c>
      <c r="T20" s="20" t="n">
        <v>10.60464094</v>
      </c>
    </row>
    <row r="21" spans="1:20">
      <c r="A21" s="15" t="s">
        <v>196</v>
      </c>
      <c r="B21" s="17" t="n">
        <v>5741</v>
      </c>
      <c r="C21" s="18">
        <f>(72.0/B21*100)</f>
        <v/>
      </c>
      <c r="D21" s="19" t="n">
        <v>5669</v>
      </c>
      <c r="E21" s="18" t="n">
        <v>505.16110934</v>
      </c>
      <c r="F21" s="20" t="n">
        <v>2.53813758</v>
      </c>
      <c r="G21" s="18" t="n">
        <v>506.48363987</v>
      </c>
      <c r="H21" s="20" t="n">
        <v>3.16309652</v>
      </c>
      <c r="I21" s="18" t="n">
        <v>467.98794042</v>
      </c>
      <c r="J21" s="20" t="n">
        <v>6.01524148</v>
      </c>
      <c r="K21" s="18" t="s">
        <v>182</v>
      </c>
      <c r="L21" s="20" t="s">
        <v>182</v>
      </c>
      <c r="M21" s="18" t="s">
        <v>182</v>
      </c>
      <c r="N21" s="20" t="s">
        <v>182</v>
      </c>
      <c r="O21" s="18" t="s">
        <v>182</v>
      </c>
      <c r="P21" s="20" t="s">
        <v>182</v>
      </c>
      <c r="Q21" s="18" t="s">
        <v>182</v>
      </c>
      <c r="R21" s="20" t="s">
        <v>182</v>
      </c>
      <c r="S21" s="18" t="n">
        <v>456.06826644</v>
      </c>
      <c r="T21" s="20" t="n">
        <v>11.37577457</v>
      </c>
    </row>
    <row r="22" spans="1:20">
      <c r="A22" s="15" t="s">
        <v>197</v>
      </c>
      <c r="B22" s="17" t="n">
        <v>6598</v>
      </c>
      <c r="C22" s="18">
        <f>(93.0/B22*100)</f>
        <v/>
      </c>
      <c r="D22" s="19" t="n">
        <v>6505</v>
      </c>
      <c r="E22" s="18" t="n">
        <v>483.48001625</v>
      </c>
      <c r="F22" s="20" t="n">
        <v>3.46130228</v>
      </c>
      <c r="G22" s="18" t="n">
        <v>471.49513316</v>
      </c>
      <c r="H22" s="20" t="n">
        <v>5.14854426</v>
      </c>
      <c r="I22" s="18" t="n">
        <v>402.84997443</v>
      </c>
      <c r="J22" s="20" t="n">
        <v>7.31562349</v>
      </c>
      <c r="K22" s="18" t="s">
        <v>182</v>
      </c>
      <c r="L22" s="20" t="s">
        <v>182</v>
      </c>
      <c r="M22" s="18" t="s">
        <v>182</v>
      </c>
      <c r="N22" s="20" t="s">
        <v>182</v>
      </c>
      <c r="O22" s="18" t="n">
        <v>448.28166515</v>
      </c>
      <c r="P22" s="20" t="n">
        <v>8.782882710000001</v>
      </c>
      <c r="Q22" s="18" t="s">
        <v>182</v>
      </c>
      <c r="R22" s="20" t="s">
        <v>182</v>
      </c>
      <c r="S22" s="18" t="n">
        <v>359.0524582</v>
      </c>
      <c r="T22" s="20" t="n">
        <v>9.070016000000001</v>
      </c>
    </row>
    <row r="23" spans="1:20">
      <c r="A23" s="15" t="s">
        <v>198</v>
      </c>
      <c r="B23" s="17" t="n">
        <v>11583</v>
      </c>
      <c r="C23" s="18">
        <f>(499.0/B23*100)</f>
        <v/>
      </c>
      <c r="D23" s="19" t="n">
        <v>11084</v>
      </c>
      <c r="E23" s="18" t="n">
        <v>489.48925236</v>
      </c>
      <c r="F23" s="20" t="n">
        <v>2.5911362</v>
      </c>
      <c r="G23" s="18" t="n">
        <v>470.74973363</v>
      </c>
      <c r="H23" s="20" t="n">
        <v>4.55499754</v>
      </c>
      <c r="I23" s="18" t="n">
        <v>432.87031205</v>
      </c>
      <c r="J23" s="20" t="n">
        <v>6.44924458</v>
      </c>
      <c r="K23" s="18" t="s">
        <v>182</v>
      </c>
      <c r="L23" s="20" t="s">
        <v>182</v>
      </c>
      <c r="M23" s="18" t="s">
        <v>182</v>
      </c>
      <c r="N23" s="20" t="s">
        <v>182</v>
      </c>
      <c r="O23" s="18" t="s">
        <v>182</v>
      </c>
      <c r="P23" s="20" t="s">
        <v>182</v>
      </c>
      <c r="Q23" s="18" t="s">
        <v>182</v>
      </c>
      <c r="R23" s="20" t="s">
        <v>182</v>
      </c>
      <c r="S23" s="18" t="n">
        <v>432.20312892</v>
      </c>
      <c r="T23" s="20" t="n">
        <v>8.06666384</v>
      </c>
    </row>
    <row r="24" spans="1:20">
      <c r="A24" s="15" t="s">
        <v>199</v>
      </c>
      <c r="B24" s="17" t="n">
        <v>6647</v>
      </c>
      <c r="C24" s="18">
        <f>(13.0/B24*100)</f>
        <v/>
      </c>
      <c r="D24" s="19" t="n">
        <v>6634</v>
      </c>
      <c r="E24" s="18" t="n">
        <v>543.4961226</v>
      </c>
      <c r="F24" s="20" t="n">
        <v>3.95641276</v>
      </c>
      <c r="G24" s="18" t="n">
        <v>547.60603607</v>
      </c>
      <c r="H24" s="20" t="n">
        <v>2.75170523</v>
      </c>
      <c r="I24" s="18" t="n">
        <v>519.36489317</v>
      </c>
      <c r="J24" s="20" t="n">
        <v>3.64940004</v>
      </c>
      <c r="K24" s="18" t="s">
        <v>182</v>
      </c>
      <c r="L24" s="20" t="s">
        <v>182</v>
      </c>
      <c r="M24" s="18" t="s">
        <v>182</v>
      </c>
      <c r="N24" s="20" t="s">
        <v>182</v>
      </c>
      <c r="O24" s="18" t="s">
        <v>182</v>
      </c>
      <c r="P24" s="20" t="s">
        <v>182</v>
      </c>
      <c r="Q24" s="18" t="s">
        <v>182</v>
      </c>
      <c r="R24" s="20" t="s">
        <v>182</v>
      </c>
      <c r="S24" s="18" t="n">
        <v>473.61638188</v>
      </c>
      <c r="T24" s="20" t="n">
        <v>14.61624649</v>
      </c>
    </row>
    <row r="25" spans="1:20">
      <c r="A25" s="15" t="s">
        <v>200</v>
      </c>
      <c r="B25" s="17" t="n">
        <v>5581</v>
      </c>
      <c r="C25" s="18">
        <f>(28.0/B25*100)</f>
        <v/>
      </c>
      <c r="D25" s="19" t="n">
        <v>5553</v>
      </c>
      <c r="E25" s="18" t="n">
        <v>530.60774927</v>
      </c>
      <c r="F25" s="20" t="n">
        <v>3.57563849</v>
      </c>
      <c r="G25" s="18" t="n">
        <v>505.58345926</v>
      </c>
      <c r="H25" s="20" t="n">
        <v>3.30710757</v>
      </c>
      <c r="I25" s="18" t="n">
        <v>463.40930392</v>
      </c>
      <c r="J25" s="20" t="n">
        <v>4.60449539</v>
      </c>
      <c r="K25" s="18" t="s">
        <v>182</v>
      </c>
      <c r="L25" s="20" t="s">
        <v>182</v>
      </c>
      <c r="M25" s="18" t="s">
        <v>182</v>
      </c>
      <c r="N25" s="20" t="s">
        <v>182</v>
      </c>
      <c r="O25" s="18" t="s">
        <v>182</v>
      </c>
      <c r="P25" s="20" t="s">
        <v>182</v>
      </c>
      <c r="Q25" s="18" t="s">
        <v>182</v>
      </c>
      <c r="R25" s="20" t="s">
        <v>182</v>
      </c>
      <c r="S25" s="18" t="n">
        <v>468.63866655</v>
      </c>
      <c r="T25" s="20" t="n">
        <v>14.79013781</v>
      </c>
    </row>
    <row r="26" spans="1:20">
      <c r="A26" s="15" t="s">
        <v>201</v>
      </c>
      <c r="B26" s="17" t="n">
        <v>4869</v>
      </c>
      <c r="C26" s="18">
        <f>(95.0/B26*100)</f>
        <v/>
      </c>
      <c r="D26" s="19" t="n">
        <v>4774</v>
      </c>
      <c r="E26" s="18" t="n">
        <v>493.03854088</v>
      </c>
      <c r="F26" s="20" t="n">
        <v>1.77003602</v>
      </c>
      <c r="G26" s="18" t="n">
        <v>491.99283227</v>
      </c>
      <c r="H26" s="20" t="n">
        <v>3.77858102</v>
      </c>
      <c r="I26" s="18" t="n">
        <v>458.2597328</v>
      </c>
      <c r="J26" s="20" t="n">
        <v>8.457764129999999</v>
      </c>
      <c r="K26" s="18" t="s">
        <v>182</v>
      </c>
      <c r="L26" s="20" t="s">
        <v>182</v>
      </c>
      <c r="M26" s="18" t="s">
        <v>182</v>
      </c>
      <c r="N26" s="20" t="s">
        <v>182</v>
      </c>
      <c r="O26" s="18" t="s">
        <v>182</v>
      </c>
      <c r="P26" s="20" t="s">
        <v>182</v>
      </c>
      <c r="Q26" s="18" t="s">
        <v>182</v>
      </c>
      <c r="R26" s="20" t="s">
        <v>182</v>
      </c>
      <c r="S26" s="18" t="n">
        <v>449.66758165</v>
      </c>
      <c r="T26" s="20" t="n">
        <v>9.0157015</v>
      </c>
    </row>
    <row r="27" spans="1:20">
      <c r="A27" s="15" t="s">
        <v>202</v>
      </c>
      <c r="B27" s="17" t="n">
        <v>5299</v>
      </c>
      <c r="C27" s="18">
        <f>(154.0/B27*100)</f>
        <v/>
      </c>
      <c r="D27" s="19" t="n">
        <v>5145</v>
      </c>
      <c r="E27" s="18" t="n">
        <v>492.53030438</v>
      </c>
      <c r="F27" s="20" t="n">
        <v>1.22594707</v>
      </c>
      <c r="G27" s="18" t="n">
        <v>473.71384192</v>
      </c>
      <c r="H27" s="20" t="n">
        <v>5.03266828</v>
      </c>
      <c r="I27" s="18" t="n">
        <v>405.82169117</v>
      </c>
      <c r="J27" s="20" t="n">
        <v>7.7503496</v>
      </c>
      <c r="K27" s="18" t="s">
        <v>182</v>
      </c>
      <c r="L27" s="20" t="s">
        <v>182</v>
      </c>
      <c r="M27" s="18" t="s">
        <v>182</v>
      </c>
      <c r="N27" s="20" t="s">
        <v>182</v>
      </c>
      <c r="O27" s="18" t="s">
        <v>182</v>
      </c>
      <c r="P27" s="20" t="s">
        <v>182</v>
      </c>
      <c r="Q27" s="18" t="s">
        <v>182</v>
      </c>
      <c r="R27" s="20" t="s">
        <v>182</v>
      </c>
      <c r="S27" s="18" t="n">
        <v>414.45066914</v>
      </c>
      <c r="T27" s="20" t="n">
        <v>5.78011774</v>
      </c>
    </row>
    <row r="28" spans="1:20">
      <c r="A28" s="15" t="s">
        <v>203</v>
      </c>
      <c r="B28" s="17" t="n">
        <v>7568</v>
      </c>
      <c r="C28" s="18">
        <f>(120.0/B28*100)</f>
        <v/>
      </c>
      <c r="D28" s="19" t="n">
        <v>7448</v>
      </c>
      <c r="E28" s="18" t="n">
        <v>425.10899922</v>
      </c>
      <c r="F28" s="20" t="n">
        <v>2.25672722</v>
      </c>
      <c r="G28" s="18" t="n">
        <v>399.66832466</v>
      </c>
      <c r="H28" s="20" t="n">
        <v>3.32887242</v>
      </c>
      <c r="I28" s="18" t="n">
        <v>379.00207128</v>
      </c>
      <c r="J28" s="20" t="n">
        <v>3.63587134</v>
      </c>
      <c r="K28" s="18" t="s">
        <v>182</v>
      </c>
      <c r="L28" s="20" t="s">
        <v>182</v>
      </c>
      <c r="M28" s="18" t="s">
        <v>182</v>
      </c>
      <c r="N28" s="20" t="s">
        <v>182</v>
      </c>
      <c r="O28" s="18" t="s">
        <v>182</v>
      </c>
      <c r="P28" s="20" t="s">
        <v>182</v>
      </c>
      <c r="Q28" s="18" t="s">
        <v>182</v>
      </c>
      <c r="R28" s="20" t="s">
        <v>182</v>
      </c>
      <c r="S28" s="18" t="n">
        <v>391.88952144</v>
      </c>
      <c r="T28" s="20" t="n">
        <v>8.53895228</v>
      </c>
    </row>
    <row r="29" spans="1:20">
      <c r="A29" s="15" t="s">
        <v>204</v>
      </c>
      <c r="B29" s="17" t="n">
        <v>5385</v>
      </c>
      <c r="C29" s="18">
        <f>(35.0/B29*100)</f>
        <v/>
      </c>
      <c r="D29" s="19" t="n">
        <v>5350</v>
      </c>
      <c r="E29" s="18" t="n">
        <v>516.76614775</v>
      </c>
      <c r="F29" s="20" t="n">
        <v>2.58104101</v>
      </c>
      <c r="G29" s="18" t="n">
        <v>506.91641653</v>
      </c>
      <c r="H29" s="20" t="n">
        <v>4.44148307</v>
      </c>
      <c r="I29" s="18" t="n">
        <v>448.33960283</v>
      </c>
      <c r="J29" s="20" t="n">
        <v>10.08346301</v>
      </c>
      <c r="K29" s="18" t="s">
        <v>182</v>
      </c>
      <c r="L29" s="20" t="s">
        <v>182</v>
      </c>
      <c r="M29" s="18" t="s">
        <v>182</v>
      </c>
      <c r="N29" s="20" t="s">
        <v>182</v>
      </c>
      <c r="O29" s="18" t="n">
        <v>358.28551468</v>
      </c>
      <c r="P29" s="20" t="n">
        <v>8.567023300000001</v>
      </c>
      <c r="Q29" s="18" t="s">
        <v>182</v>
      </c>
      <c r="R29" s="20" t="s">
        <v>182</v>
      </c>
      <c r="S29" s="18" t="n">
        <v>461.92429088</v>
      </c>
      <c r="T29" s="20" t="n">
        <v>15.9920894</v>
      </c>
    </row>
    <row r="30" spans="1:20">
      <c r="A30" s="15" t="s">
        <v>205</v>
      </c>
      <c r="B30" s="17" t="n">
        <v>4520</v>
      </c>
      <c r="C30" s="18">
        <f>(497.0/B30*100)</f>
        <v/>
      </c>
      <c r="D30" s="19" t="n">
        <v>4023</v>
      </c>
      <c r="E30" s="18" t="n">
        <v>521.96581415</v>
      </c>
      <c r="F30" s="20" t="n">
        <v>3.16973032</v>
      </c>
      <c r="G30" s="18" t="n">
        <v>519.41598607</v>
      </c>
      <c r="H30" s="20" t="n">
        <v>4.28532469</v>
      </c>
      <c r="I30" s="18" t="n">
        <v>469.91687544</v>
      </c>
      <c r="J30" s="20" t="n">
        <v>8.554614730000001</v>
      </c>
      <c r="K30" s="18" t="s">
        <v>182</v>
      </c>
      <c r="L30" s="20" t="s">
        <v>182</v>
      </c>
      <c r="M30" s="18" t="s">
        <v>182</v>
      </c>
      <c r="N30" s="20" t="s">
        <v>182</v>
      </c>
      <c r="O30" s="18" t="s">
        <v>182</v>
      </c>
      <c r="P30" s="20" t="s">
        <v>182</v>
      </c>
      <c r="Q30" s="18" t="s">
        <v>182</v>
      </c>
      <c r="R30" s="20" t="s">
        <v>182</v>
      </c>
      <c r="S30" s="18" t="n">
        <v>429.32408486</v>
      </c>
      <c r="T30" s="20" t="n">
        <v>9.84692093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504.79631912</v>
      </c>
      <c r="F32" s="20" t="n">
        <v>2.55548816</v>
      </c>
      <c r="G32" s="18" t="n">
        <v>499.95202184</v>
      </c>
      <c r="H32" s="20" t="n">
        <v>5.31660362</v>
      </c>
      <c r="I32" s="18" t="n">
        <v>442.23832014</v>
      </c>
      <c r="J32" s="20" t="n">
        <v>8.473491940000001</v>
      </c>
      <c r="K32" s="18" t="s">
        <v>182</v>
      </c>
      <c r="L32" s="20" t="s">
        <v>182</v>
      </c>
      <c r="M32" s="18" t="s">
        <v>182</v>
      </c>
      <c r="N32" s="20" t="s">
        <v>182</v>
      </c>
      <c r="O32" s="18" t="s">
        <v>182</v>
      </c>
      <c r="P32" s="20" t="s">
        <v>182</v>
      </c>
      <c r="Q32" s="18" t="s">
        <v>182</v>
      </c>
      <c r="R32" s="20" t="s">
        <v>182</v>
      </c>
      <c r="S32" s="18" t="n">
        <v>427.04443873</v>
      </c>
      <c r="T32" s="20" t="n">
        <v>16.06389169</v>
      </c>
    </row>
    <row r="33" spans="1:20">
      <c r="A33" s="15" t="s">
        <v>208</v>
      </c>
      <c r="B33" s="17" t="n">
        <v>7325</v>
      </c>
      <c r="C33" s="18">
        <f>(212.0/B33*100)</f>
        <v/>
      </c>
      <c r="D33" s="19" t="n">
        <v>7113</v>
      </c>
      <c r="E33" s="18" t="n">
        <v>504.5375022</v>
      </c>
      <c r="F33" s="20" t="n">
        <v>2.47822142</v>
      </c>
      <c r="G33" s="18" t="n">
        <v>510.80300209</v>
      </c>
      <c r="H33" s="20" t="n">
        <v>5.54637972</v>
      </c>
      <c r="I33" s="18" t="n">
        <v>435.68823119</v>
      </c>
      <c r="J33" s="20" t="n">
        <v>8.94843058</v>
      </c>
      <c r="K33" s="18" t="s">
        <v>182</v>
      </c>
      <c r="L33" s="20" t="s">
        <v>182</v>
      </c>
      <c r="M33" s="18" t="s">
        <v>182</v>
      </c>
      <c r="N33" s="20" t="s">
        <v>182</v>
      </c>
      <c r="O33" s="18" t="s">
        <v>182</v>
      </c>
      <c r="P33" s="20" t="s">
        <v>182</v>
      </c>
      <c r="Q33" s="18" t="s">
        <v>182</v>
      </c>
      <c r="R33" s="20" t="s">
        <v>182</v>
      </c>
      <c r="S33" s="18" t="n">
        <v>461.30570427</v>
      </c>
      <c r="T33" s="20" t="n">
        <v>8.87769582</v>
      </c>
    </row>
    <row r="34" spans="1:20">
      <c r="A34" s="15" t="s">
        <v>209</v>
      </c>
      <c r="B34" s="17" t="n">
        <v>6350</v>
      </c>
      <c r="C34" s="18">
        <f>(76.0/B34*100)</f>
        <v/>
      </c>
      <c r="D34" s="19" t="n">
        <v>6274</v>
      </c>
      <c r="E34" s="18" t="n">
        <v>474.71021019</v>
      </c>
      <c r="F34" s="20" t="n">
        <v>2.42066489</v>
      </c>
      <c r="G34" s="18" t="n">
        <v>437.48061755</v>
      </c>
      <c r="H34" s="20" t="n">
        <v>5.93944679</v>
      </c>
      <c r="I34" s="18" t="n">
        <v>396.26886586</v>
      </c>
      <c r="J34" s="20" t="n">
        <v>9.25658541</v>
      </c>
      <c r="K34" s="18" t="s">
        <v>182</v>
      </c>
      <c r="L34" s="20" t="s">
        <v>182</v>
      </c>
      <c r="M34" s="18" t="s">
        <v>182</v>
      </c>
      <c r="N34" s="20" t="s">
        <v>182</v>
      </c>
      <c r="O34" s="18" t="n">
        <v>306.56969545</v>
      </c>
      <c r="P34" s="20" t="n">
        <v>10.27624616</v>
      </c>
      <c r="Q34" s="18" t="s">
        <v>182</v>
      </c>
      <c r="R34" s="20" t="s">
        <v>182</v>
      </c>
      <c r="S34" s="18" t="n">
        <v>374.38030288</v>
      </c>
      <c r="T34" s="20" t="n">
        <v>9.35186043</v>
      </c>
    </row>
    <row r="35" spans="1:20">
      <c r="A35" s="15" t="s">
        <v>210</v>
      </c>
      <c r="B35" s="17" t="n">
        <v>6406</v>
      </c>
      <c r="C35" s="18">
        <f>(67.0/B35*100)</f>
        <v/>
      </c>
      <c r="D35" s="19" t="n">
        <v>6339</v>
      </c>
      <c r="E35" s="18" t="n">
        <v>520.89160058</v>
      </c>
      <c r="F35" s="20" t="n">
        <v>1.33253976</v>
      </c>
      <c r="G35" s="18" t="n">
        <v>465.38645584</v>
      </c>
      <c r="H35" s="20" t="n">
        <v>8.414736660000001</v>
      </c>
      <c r="I35" s="18" t="n">
        <v>426.61698489</v>
      </c>
      <c r="J35" s="20" t="n">
        <v>14.16366571</v>
      </c>
      <c r="K35" s="18" t="s">
        <v>182</v>
      </c>
      <c r="L35" s="20" t="s">
        <v>182</v>
      </c>
      <c r="M35" s="18" t="s">
        <v>182</v>
      </c>
      <c r="N35" s="20" t="s">
        <v>182</v>
      </c>
      <c r="O35" s="18" t="n">
        <v>374.85244494</v>
      </c>
      <c r="P35" s="20" t="n">
        <v>5.84040672</v>
      </c>
      <c r="Q35" s="18" t="s">
        <v>182</v>
      </c>
      <c r="R35" s="20" t="s">
        <v>182</v>
      </c>
      <c r="S35" s="18" t="n">
        <v>454.65351716</v>
      </c>
      <c r="T35" s="20" t="n">
        <v>9.976586190000001</v>
      </c>
    </row>
    <row r="36" spans="1:20">
      <c r="A36" s="15" t="s">
        <v>211</v>
      </c>
      <c r="B36" s="17" t="n">
        <v>6736</v>
      </c>
      <c r="C36" s="18">
        <f>(41.0/B36*100)</f>
        <v/>
      </c>
      <c r="D36" s="19" t="n">
        <v>6695</v>
      </c>
      <c r="E36" s="18" t="n">
        <v>500.41175415</v>
      </c>
      <c r="F36" s="20" t="n">
        <v>2.02073495</v>
      </c>
      <c r="G36" s="18" t="n">
        <v>466.56240203</v>
      </c>
      <c r="H36" s="20" t="n">
        <v>4.61595645</v>
      </c>
      <c r="I36" s="18" t="n">
        <v>406.8224462</v>
      </c>
      <c r="J36" s="20" t="n">
        <v>7.13191726</v>
      </c>
      <c r="K36" s="18" t="s">
        <v>182</v>
      </c>
      <c r="L36" s="20" t="s">
        <v>182</v>
      </c>
      <c r="M36" s="18" t="s">
        <v>182</v>
      </c>
      <c r="N36" s="20" t="s">
        <v>182</v>
      </c>
      <c r="O36" s="18" t="s">
        <v>182</v>
      </c>
      <c r="P36" s="20" t="s">
        <v>182</v>
      </c>
      <c r="Q36" s="18" t="s">
        <v>182</v>
      </c>
      <c r="R36" s="20" t="s">
        <v>182</v>
      </c>
      <c r="S36" s="18" t="n">
        <v>426.26956638</v>
      </c>
      <c r="T36" s="20" t="n">
        <v>10.50664284</v>
      </c>
    </row>
    <row r="37" spans="1:20">
      <c r="A37" s="15" t="s">
        <v>212</v>
      </c>
      <c r="B37" s="17" t="n">
        <v>5458</v>
      </c>
      <c r="C37" s="18">
        <f>(223.0/B37*100)</f>
        <v/>
      </c>
      <c r="D37" s="19" t="n">
        <v>5235</v>
      </c>
      <c r="E37" s="18" t="n">
        <v>498.69709248</v>
      </c>
      <c r="F37" s="20" t="n">
        <v>3.65585152</v>
      </c>
      <c r="G37" s="18" t="n">
        <v>505.20275643</v>
      </c>
      <c r="H37" s="20" t="n">
        <v>4.23021749</v>
      </c>
      <c r="I37" s="18" t="n">
        <v>456.5696196</v>
      </c>
      <c r="J37" s="20" t="n">
        <v>6.31726605</v>
      </c>
      <c r="K37" s="18" t="s">
        <v>182</v>
      </c>
      <c r="L37" s="20" t="s">
        <v>182</v>
      </c>
      <c r="M37" s="18" t="s">
        <v>182</v>
      </c>
      <c r="N37" s="20" t="s">
        <v>182</v>
      </c>
      <c r="O37" s="18" t="s">
        <v>182</v>
      </c>
      <c r="P37" s="20" t="s">
        <v>182</v>
      </c>
      <c r="Q37" s="18" t="s">
        <v>182</v>
      </c>
      <c r="R37" s="20" t="s">
        <v>182</v>
      </c>
      <c r="S37" s="18" t="n">
        <v>385.18621854</v>
      </c>
      <c r="T37" s="20" t="n">
        <v>8.221213840000001</v>
      </c>
    </row>
    <row r="38" spans="1:20">
      <c r="A38" s="15" t="s">
        <v>213</v>
      </c>
      <c r="B38" s="17" t="n">
        <v>5860</v>
      </c>
      <c r="C38" s="18">
        <f>(60.0/B38*100)</f>
        <v/>
      </c>
      <c r="D38" s="19" t="n">
        <v>5800</v>
      </c>
      <c r="E38" s="18" t="n">
        <v>512.36729442</v>
      </c>
      <c r="F38" s="20" t="n">
        <v>2.87946015</v>
      </c>
      <c r="G38" s="18" t="n">
        <v>489.92097708</v>
      </c>
      <c r="H38" s="20" t="n">
        <v>4.99656201</v>
      </c>
      <c r="I38" s="18" t="n">
        <v>434.30872407</v>
      </c>
      <c r="J38" s="20" t="n">
        <v>9.651440190000001</v>
      </c>
      <c r="K38" s="18" t="s">
        <v>182</v>
      </c>
      <c r="L38" s="20" t="s">
        <v>182</v>
      </c>
      <c r="M38" s="18" t="s">
        <v>182</v>
      </c>
      <c r="N38" s="20" t="s">
        <v>182</v>
      </c>
      <c r="O38" s="18" t="s">
        <v>182</v>
      </c>
      <c r="P38" s="20" t="s">
        <v>182</v>
      </c>
      <c r="Q38" s="18" t="s">
        <v>182</v>
      </c>
      <c r="R38" s="20" t="s">
        <v>182</v>
      </c>
      <c r="S38" s="18" t="n">
        <v>446.5666145</v>
      </c>
      <c r="T38" s="20" t="n">
        <v>8.89768724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518.9885898</v>
      </c>
      <c r="F40" s="20" t="n">
        <v>3.23647857</v>
      </c>
      <c r="G40" s="18" t="n">
        <v>516.92618085</v>
      </c>
      <c r="H40" s="20" t="n">
        <v>4.07708918</v>
      </c>
      <c r="I40" s="18" t="n">
        <v>475.9386631</v>
      </c>
      <c r="J40" s="20" t="n">
        <v>6.31081066</v>
      </c>
      <c r="K40" s="18" t="s">
        <v>182</v>
      </c>
      <c r="L40" s="20" t="s">
        <v>182</v>
      </c>
      <c r="M40" s="18" t="s">
        <v>182</v>
      </c>
      <c r="N40" s="20" t="s">
        <v>182</v>
      </c>
      <c r="O40" s="18" t="n">
        <v>496.75531263</v>
      </c>
      <c r="P40" s="20" t="n">
        <v>2.35939816</v>
      </c>
      <c r="Q40" s="18" t="s">
        <v>182</v>
      </c>
      <c r="R40" s="20" t="s">
        <v>182</v>
      </c>
      <c r="S40" s="18" t="n">
        <v>417.08335587</v>
      </c>
      <c r="T40" s="20" t="n">
        <v>9.556997490000001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420.96731955</v>
      </c>
      <c r="F46" s="20" t="n">
        <v>2.9121012</v>
      </c>
      <c r="G46" s="18" t="n">
        <v>402.9877672</v>
      </c>
      <c r="H46" s="20" t="n">
        <v>3.78793566</v>
      </c>
      <c r="I46" s="18" t="n">
        <v>369.16891969</v>
      </c>
      <c r="J46" s="20" t="n">
        <v>3.54455216</v>
      </c>
      <c r="K46" s="18" t="s">
        <v>182</v>
      </c>
      <c r="L46" s="20" t="s">
        <v>182</v>
      </c>
      <c r="M46" s="18" t="s">
        <v>182</v>
      </c>
      <c r="N46" s="20" t="s">
        <v>182</v>
      </c>
      <c r="O46" s="18" t="s">
        <v>182</v>
      </c>
      <c r="P46" s="20" t="s">
        <v>182</v>
      </c>
      <c r="Q46" s="18" t="s">
        <v>182</v>
      </c>
      <c r="R46" s="20" t="s">
        <v>182</v>
      </c>
      <c r="S46" s="18" t="n">
        <v>375.49226644</v>
      </c>
      <c r="T46" s="20" t="n">
        <v>3.46132272</v>
      </c>
    </row>
    <row r="47" spans="1:20">
      <c r="A47" s="15" t="s">
        <v>222</v>
      </c>
      <c r="B47" s="17" t="n">
        <v>5928</v>
      </c>
      <c r="C47" s="18">
        <f>(101.0/B47*100)</f>
        <v/>
      </c>
      <c r="D47" s="19" t="n">
        <v>5827</v>
      </c>
      <c r="E47" s="18" t="n">
        <v>462.42662035</v>
      </c>
      <c r="F47" s="20" t="n">
        <v>3.780126</v>
      </c>
      <c r="G47" s="18" t="n">
        <v>452.07620997</v>
      </c>
      <c r="H47" s="20" t="n">
        <v>6.79296669</v>
      </c>
      <c r="I47" s="18" t="n">
        <v>403.67190357</v>
      </c>
      <c r="J47" s="20" t="n">
        <v>7.54570077</v>
      </c>
      <c r="K47" s="18" t="s">
        <v>182</v>
      </c>
      <c r="L47" s="20" t="s">
        <v>182</v>
      </c>
      <c r="M47" s="18" t="s">
        <v>182</v>
      </c>
      <c r="N47" s="20" t="s">
        <v>182</v>
      </c>
      <c r="O47" s="18" t="s">
        <v>182</v>
      </c>
      <c r="P47" s="20" t="s">
        <v>182</v>
      </c>
      <c r="Q47" s="18" t="s">
        <v>182</v>
      </c>
      <c r="R47" s="20" t="s">
        <v>182</v>
      </c>
      <c r="S47" s="18" t="n">
        <v>356.15145843</v>
      </c>
      <c r="T47" s="20" t="n">
        <v>6.39142495</v>
      </c>
    </row>
    <row r="48" spans="1:20">
      <c r="A48" s="15" t="s">
        <v>223</v>
      </c>
      <c r="B48" s="17" t="n">
        <v>9841</v>
      </c>
      <c r="C48" s="18">
        <f>(19.0/B48*100)</f>
        <v/>
      </c>
      <c r="D48" s="19" t="n">
        <v>9822</v>
      </c>
      <c r="E48" s="18" t="n">
        <v>529.57571875</v>
      </c>
      <c r="F48" s="20" t="n">
        <v>5.21130061</v>
      </c>
      <c r="G48" s="18" t="n">
        <v>520.07008787</v>
      </c>
      <c r="H48" s="20" t="n">
        <v>5.5262748</v>
      </c>
      <c r="I48" s="18" t="n">
        <v>463.39562664</v>
      </c>
      <c r="J48" s="20" t="n">
        <v>5.71712705</v>
      </c>
      <c r="K48" s="18" t="s">
        <v>182</v>
      </c>
      <c r="L48" s="20" t="s">
        <v>182</v>
      </c>
      <c r="M48" s="18" t="s">
        <v>182</v>
      </c>
      <c r="N48" s="20" t="s">
        <v>182</v>
      </c>
      <c r="O48" s="18" t="s">
        <v>182</v>
      </c>
      <c r="P48" s="20" t="s">
        <v>182</v>
      </c>
      <c r="Q48" s="18" t="s">
        <v>182</v>
      </c>
      <c r="R48" s="20" t="s">
        <v>182</v>
      </c>
      <c r="S48" s="18" t="n">
        <v>467.93611135</v>
      </c>
      <c r="T48" s="20" t="n">
        <v>21.40547189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427.66369464</v>
      </c>
      <c r="F50" s="20" t="n">
        <v>2.48513714</v>
      </c>
      <c r="G50" s="18" t="n">
        <v>430.54487329</v>
      </c>
      <c r="H50" s="20" t="n">
        <v>3.44494549</v>
      </c>
      <c r="I50" s="18" t="n">
        <v>386.19284736</v>
      </c>
      <c r="J50" s="20" t="n">
        <v>3.63306239</v>
      </c>
      <c r="K50" s="18" t="s">
        <v>182</v>
      </c>
      <c r="L50" s="20" t="s">
        <v>182</v>
      </c>
      <c r="M50" s="18" t="s">
        <v>182</v>
      </c>
      <c r="N50" s="20" t="s">
        <v>182</v>
      </c>
      <c r="O50" s="18" t="s">
        <v>182</v>
      </c>
      <c r="P50" s="20" t="s">
        <v>182</v>
      </c>
      <c r="Q50" s="18" t="s">
        <v>182</v>
      </c>
      <c r="R50" s="20" t="s">
        <v>182</v>
      </c>
      <c r="S50" s="18" t="n">
        <v>376.33304738</v>
      </c>
      <c r="T50" s="20" t="n">
        <v>8.879339460000001</v>
      </c>
    </row>
    <row r="51" spans="1:20">
      <c r="A51" s="15" t="s">
        <v>226</v>
      </c>
      <c r="B51" s="17" t="n">
        <v>6866</v>
      </c>
      <c r="C51" s="18">
        <f>(115.0/B51*100)</f>
        <v/>
      </c>
      <c r="D51" s="19" t="n">
        <v>6751</v>
      </c>
      <c r="E51" s="18" t="n">
        <v>430.50243982</v>
      </c>
      <c r="F51" s="20" t="n">
        <v>2.29425739</v>
      </c>
      <c r="G51" s="18" t="n">
        <v>426.4121057</v>
      </c>
      <c r="H51" s="20" t="n">
        <v>5.78999314</v>
      </c>
      <c r="I51" s="18" t="n">
        <v>384.90954421</v>
      </c>
      <c r="J51" s="20" t="n">
        <v>3.35270796</v>
      </c>
      <c r="K51" s="18" t="s">
        <v>182</v>
      </c>
      <c r="L51" s="20" t="s">
        <v>182</v>
      </c>
      <c r="M51" s="18" t="s">
        <v>182</v>
      </c>
      <c r="N51" s="20" t="s">
        <v>182</v>
      </c>
      <c r="O51" s="18" t="n">
        <v>410.85572185</v>
      </c>
      <c r="P51" s="20" t="n">
        <v>3.7997542</v>
      </c>
      <c r="Q51" s="18" t="s">
        <v>182</v>
      </c>
      <c r="R51" s="20" t="s">
        <v>182</v>
      </c>
      <c r="S51" s="18" t="n">
        <v>395.21714706</v>
      </c>
      <c r="T51" s="20" t="n">
        <v>5.15524058</v>
      </c>
    </row>
    <row r="52" spans="1:20">
      <c r="A52" s="15" t="s">
        <v>227</v>
      </c>
      <c r="B52" s="17" t="n">
        <v>5809</v>
      </c>
      <c r="C52" s="18">
        <f>(115.0/B52*100)</f>
        <v/>
      </c>
      <c r="D52" s="19" t="n">
        <v>5694</v>
      </c>
      <c r="E52" s="18" t="n">
        <v>480.54433481</v>
      </c>
      <c r="F52" s="20" t="n">
        <v>2.5759994</v>
      </c>
      <c r="G52" s="18" t="n">
        <v>466.79710059</v>
      </c>
      <c r="H52" s="20" t="n">
        <v>5.14251671</v>
      </c>
      <c r="I52" s="18" t="n">
        <v>422.15322722</v>
      </c>
      <c r="J52" s="20" t="n">
        <v>8.0784792</v>
      </c>
      <c r="K52" s="18" t="s">
        <v>182</v>
      </c>
      <c r="L52" s="20" t="s">
        <v>182</v>
      </c>
      <c r="M52" s="18" t="s">
        <v>182</v>
      </c>
      <c r="N52" s="20" t="s">
        <v>182</v>
      </c>
      <c r="O52" s="18" t="s">
        <v>182</v>
      </c>
      <c r="P52" s="20" t="s">
        <v>182</v>
      </c>
      <c r="Q52" s="18" t="s">
        <v>182</v>
      </c>
      <c r="R52" s="20" t="s">
        <v>182</v>
      </c>
      <c r="S52" s="18" t="n">
        <v>411.90045271</v>
      </c>
      <c r="T52" s="20" t="n">
        <v>7.87170371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354.98731827</v>
      </c>
      <c r="F54" s="20" t="n">
        <v>3.81940604</v>
      </c>
      <c r="G54" s="18" t="n">
        <v>340.0573344</v>
      </c>
      <c r="H54" s="20" t="n">
        <v>4.39522368</v>
      </c>
      <c r="I54" s="18" t="n">
        <v>321.12901338</v>
      </c>
      <c r="J54" s="20" t="n">
        <v>2.72925157</v>
      </c>
      <c r="K54" s="18" t="s">
        <v>182</v>
      </c>
      <c r="L54" s="20" t="s">
        <v>182</v>
      </c>
      <c r="M54" s="18" t="s">
        <v>182</v>
      </c>
      <c r="N54" s="20" t="s">
        <v>182</v>
      </c>
      <c r="O54" s="18" t="s">
        <v>182</v>
      </c>
      <c r="P54" s="20" t="s">
        <v>182</v>
      </c>
      <c r="Q54" s="18" t="s">
        <v>182</v>
      </c>
      <c r="R54" s="20" t="s">
        <v>182</v>
      </c>
      <c r="S54" s="18" t="n">
        <v>285.14534513</v>
      </c>
      <c r="T54" s="20" t="n">
        <v>3.7901564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531.41038145</v>
      </c>
      <c r="F56" s="20" t="n">
        <v>2.62979796</v>
      </c>
      <c r="G56" s="18" t="n">
        <v>509.29998801</v>
      </c>
      <c r="H56" s="20" t="n">
        <v>3.32526053</v>
      </c>
      <c r="I56" s="18" t="n">
        <v>476.66776276</v>
      </c>
      <c r="J56" s="20" t="n">
        <v>5.96877327</v>
      </c>
      <c r="K56" s="18" t="s">
        <v>182</v>
      </c>
      <c r="L56" s="20" t="s">
        <v>182</v>
      </c>
      <c r="M56" s="18" t="s">
        <v>182</v>
      </c>
      <c r="N56" s="20" t="s">
        <v>182</v>
      </c>
      <c r="O56" s="18" t="s">
        <v>182</v>
      </c>
      <c r="P56" s="20" t="s">
        <v>182</v>
      </c>
      <c r="Q56" s="18" t="s">
        <v>182</v>
      </c>
      <c r="R56" s="20" t="s">
        <v>182</v>
      </c>
      <c r="S56" s="18" t="n">
        <v>462.4049432</v>
      </c>
      <c r="T56" s="20" t="n">
        <v>16.80750262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483.61100113</v>
      </c>
      <c r="F61" s="20" t="n">
        <v>2.67200659</v>
      </c>
      <c r="G61" s="18" t="n">
        <v>463.62409795</v>
      </c>
      <c r="H61" s="20" t="n">
        <v>5.0405694</v>
      </c>
      <c r="I61" s="18" t="n">
        <v>422.6275433</v>
      </c>
      <c r="J61" s="20" t="n">
        <v>6.38957923</v>
      </c>
      <c r="K61" s="18" t="s">
        <v>182</v>
      </c>
      <c r="L61" s="20" t="s">
        <v>182</v>
      </c>
      <c r="M61" s="18" t="s">
        <v>182</v>
      </c>
      <c r="N61" s="20" t="s">
        <v>182</v>
      </c>
      <c r="O61" s="18" t="s">
        <v>182</v>
      </c>
      <c r="P61" s="20" t="s">
        <v>182</v>
      </c>
      <c r="Q61" s="18" t="s">
        <v>182</v>
      </c>
      <c r="R61" s="20" t="s">
        <v>182</v>
      </c>
      <c r="S61" s="18" t="n">
        <v>395.22207539</v>
      </c>
      <c r="T61" s="20" t="n">
        <v>10.39129356</v>
      </c>
    </row>
    <row r="62" spans="1:20">
      <c r="A62" s="15" t="s">
        <v>237</v>
      </c>
      <c r="B62" s="17" t="n">
        <v>4476</v>
      </c>
      <c r="C62" s="18">
        <f>(5.0/B62*100)</f>
        <v/>
      </c>
      <c r="D62" s="19" t="n">
        <v>4471</v>
      </c>
      <c r="E62" s="18" t="n">
        <v>532.92342361</v>
      </c>
      <c r="F62" s="20" t="n">
        <v>1.23045452</v>
      </c>
      <c r="G62" s="18" t="n">
        <v>507.87111327</v>
      </c>
      <c r="H62" s="20" t="n">
        <v>3.09277651</v>
      </c>
      <c r="I62" s="18" t="n">
        <v>498.52313868</v>
      </c>
      <c r="J62" s="20" t="n">
        <v>7.72758768</v>
      </c>
      <c r="K62" s="18" t="s">
        <v>182</v>
      </c>
      <c r="L62" s="20" t="s">
        <v>182</v>
      </c>
      <c r="M62" s="18" t="s">
        <v>182</v>
      </c>
      <c r="N62" s="20" t="s">
        <v>182</v>
      </c>
      <c r="O62" s="18" t="s">
        <v>182</v>
      </c>
      <c r="P62" s="20" t="s">
        <v>182</v>
      </c>
      <c r="Q62" s="18" t="s">
        <v>182</v>
      </c>
      <c r="R62" s="20" t="s">
        <v>182</v>
      </c>
      <c r="S62" s="18" t="n">
        <v>510.01377406</v>
      </c>
      <c r="T62" s="20" t="n">
        <v>15.23827692</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404.05346345</v>
      </c>
      <c r="F67" s="20" t="n">
        <v>2.45448851</v>
      </c>
      <c r="G67" s="18" t="n">
        <v>391.04191355</v>
      </c>
      <c r="H67" s="20" t="n">
        <v>3.89706658</v>
      </c>
      <c r="I67" s="18" t="n">
        <v>354.79454678</v>
      </c>
      <c r="J67" s="20" t="n">
        <v>3.55875897</v>
      </c>
      <c r="K67" s="18" t="s">
        <v>182</v>
      </c>
      <c r="L67" s="20" t="s">
        <v>182</v>
      </c>
      <c r="M67" s="18" t="s">
        <v>182</v>
      </c>
      <c r="N67" s="20" t="s">
        <v>182</v>
      </c>
      <c r="O67" s="18" t="s">
        <v>182</v>
      </c>
      <c r="P67" s="20" t="s">
        <v>182</v>
      </c>
      <c r="Q67" s="18" t="s">
        <v>182</v>
      </c>
      <c r="R67" s="20" t="s">
        <v>182</v>
      </c>
      <c r="S67" s="18" t="n">
        <v>356.72662769</v>
      </c>
      <c r="T67" s="20" t="n">
        <v>9.25200983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491.58391579</v>
      </c>
      <c r="F70" s="20" t="n">
        <v>2.74316999</v>
      </c>
      <c r="G70" s="18" t="n">
        <v>479.70928453</v>
      </c>
      <c r="H70" s="20" t="n">
        <v>5.83406345</v>
      </c>
      <c r="I70" s="18" t="n">
        <v>462.03105682</v>
      </c>
      <c r="J70" s="20" t="n">
        <v>8.581493650000001</v>
      </c>
      <c r="K70" s="18" t="s">
        <v>182</v>
      </c>
      <c r="L70" s="20" t="s">
        <v>182</v>
      </c>
      <c r="M70" s="18" t="s">
        <v>182</v>
      </c>
      <c r="N70" s="20" t="s">
        <v>182</v>
      </c>
      <c r="O70" s="18" t="s">
        <v>182</v>
      </c>
      <c r="P70" s="20" t="s">
        <v>182</v>
      </c>
      <c r="Q70" s="18" t="s">
        <v>182</v>
      </c>
      <c r="R70" s="20" t="s">
        <v>182</v>
      </c>
      <c r="S70" s="18" t="n">
        <v>431.27234982</v>
      </c>
      <c r="T70" s="20" t="n">
        <v>8.906694999999999</v>
      </c>
    </row>
    <row r="71" spans="1:20">
      <c r="A71" s="15" t="s">
        <v>246</v>
      </c>
      <c r="B71" s="17" t="n">
        <v>6115</v>
      </c>
      <c r="C71" s="18">
        <f>(105.0/B71*100)</f>
        <v/>
      </c>
      <c r="D71" s="19" t="n">
        <v>6010</v>
      </c>
      <c r="E71" s="18" t="n">
        <v>565.8233099300001</v>
      </c>
      <c r="F71" s="20" t="n">
        <v>1.58654341</v>
      </c>
      <c r="G71" s="18" t="n">
        <v>551.93592597</v>
      </c>
      <c r="H71" s="20" t="n">
        <v>2.77830159</v>
      </c>
      <c r="I71" s="18" t="n">
        <v>485.57071952</v>
      </c>
      <c r="J71" s="20" t="n">
        <v>5.36673976</v>
      </c>
      <c r="K71" s="18" t="s">
        <v>182</v>
      </c>
      <c r="L71" s="20" t="s">
        <v>182</v>
      </c>
      <c r="M71" s="18" t="s">
        <v>182</v>
      </c>
      <c r="N71" s="20" t="s">
        <v>182</v>
      </c>
      <c r="O71" s="18" t="s">
        <v>182</v>
      </c>
      <c r="P71" s="20" t="s">
        <v>182</v>
      </c>
      <c r="Q71" s="18" t="s">
        <v>182</v>
      </c>
      <c r="R71" s="20" t="s">
        <v>182</v>
      </c>
      <c r="S71" s="18" t="n">
        <v>483.05003733</v>
      </c>
      <c r="T71" s="20" t="n">
        <v>14.26595726</v>
      </c>
    </row>
    <row r="72" spans="1:20">
      <c r="A72" s="15" t="s">
        <v>247</v>
      </c>
      <c r="B72" s="17" t="n">
        <v>7708</v>
      </c>
      <c r="C72" s="18">
        <f>(8.0/B72*100)</f>
        <v/>
      </c>
      <c r="D72" s="19" t="n">
        <v>7700</v>
      </c>
      <c r="E72" s="18" t="n">
        <v>542.30177997</v>
      </c>
      <c r="F72" s="20" t="n">
        <v>2.90295414</v>
      </c>
      <c r="G72" s="18" t="n">
        <v>507.99050503</v>
      </c>
      <c r="H72" s="20" t="n">
        <v>3.69217501</v>
      </c>
      <c r="I72" s="18" t="n">
        <v>459.42102405</v>
      </c>
      <c r="J72" s="20" t="n">
        <v>6.08497538</v>
      </c>
      <c r="K72" s="18" t="s">
        <v>182</v>
      </c>
      <c r="L72" s="20" t="s">
        <v>182</v>
      </c>
      <c r="M72" s="18" t="s">
        <v>182</v>
      </c>
      <c r="N72" s="20" t="s">
        <v>182</v>
      </c>
      <c r="O72" s="18" t="s">
        <v>182</v>
      </c>
      <c r="P72" s="20" t="s">
        <v>182</v>
      </c>
      <c r="Q72" s="18" t="s">
        <v>182</v>
      </c>
      <c r="R72" s="20" t="s">
        <v>182</v>
      </c>
      <c r="S72" s="18" t="n">
        <v>518.4135773100001</v>
      </c>
      <c r="T72" s="20" t="n">
        <v>14.75844607</v>
      </c>
    </row>
    <row r="73" spans="1:20">
      <c r="A73" s="15" t="s">
        <v>248</v>
      </c>
      <c r="B73" s="17" t="n">
        <v>8249</v>
      </c>
      <c r="C73" s="18">
        <f>(222.0/B73*100)</f>
        <v/>
      </c>
      <c r="D73" s="19" t="n">
        <v>8027</v>
      </c>
      <c r="E73" s="18" t="n">
        <v>444.69340998</v>
      </c>
      <c r="F73" s="20" t="n">
        <v>3.74814381</v>
      </c>
      <c r="G73" s="18" t="n">
        <v>404.48563488</v>
      </c>
      <c r="H73" s="20" t="n">
        <v>4.77074771</v>
      </c>
      <c r="I73" s="18" t="n">
        <v>398.5476068</v>
      </c>
      <c r="J73" s="20" t="n">
        <v>2.28078999</v>
      </c>
      <c r="K73" s="18" t="s">
        <v>182</v>
      </c>
      <c r="L73" s="20" t="s">
        <v>182</v>
      </c>
      <c r="M73" s="18" t="s">
        <v>182</v>
      </c>
      <c r="N73" s="20" t="s">
        <v>182</v>
      </c>
      <c r="O73" s="18" t="s">
        <v>182</v>
      </c>
      <c r="P73" s="20" t="s">
        <v>182</v>
      </c>
      <c r="Q73" s="18" t="s">
        <v>182</v>
      </c>
      <c r="R73" s="20" t="s">
        <v>182</v>
      </c>
      <c r="S73" s="18" t="n">
        <v>375.86686578</v>
      </c>
      <c r="T73" s="20" t="n">
        <v>8.67019795</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451.075573</v>
      </c>
      <c r="F77" s="20" t="n">
        <v>2.25980343</v>
      </c>
      <c r="G77" s="18" t="n">
        <v>443.58513478</v>
      </c>
      <c r="H77" s="20" t="n">
        <v>3.64723739</v>
      </c>
      <c r="I77" s="18" t="n">
        <v>399.64264985</v>
      </c>
      <c r="J77" s="20" t="n">
        <v>3.24389843</v>
      </c>
      <c r="K77" s="18" t="s">
        <v>182</v>
      </c>
      <c r="L77" s="20" t="s">
        <v>182</v>
      </c>
      <c r="M77" s="18" t="s">
        <v>182</v>
      </c>
      <c r="N77" s="20" t="s">
        <v>182</v>
      </c>
      <c r="O77" s="18" t="s">
        <v>182</v>
      </c>
      <c r="P77" s="20" t="s">
        <v>182</v>
      </c>
      <c r="Q77" s="18" t="s">
        <v>182</v>
      </c>
      <c r="R77" s="20" t="s">
        <v>182</v>
      </c>
      <c r="S77" s="18" t="n">
        <v>360.13140253</v>
      </c>
      <c r="T77" s="20" t="n">
        <v>4.27561995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280</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501.02242403</v>
      </c>
      <c r="F7" s="20" t="n">
        <v>3.62682219</v>
      </c>
      <c r="G7" s="18" t="n">
        <v>532.06973327</v>
      </c>
      <c r="H7" s="20" t="n">
        <v>2.98833356</v>
      </c>
      <c r="I7" s="18" t="n">
        <v>512.30672751</v>
      </c>
      <c r="J7" s="20" t="n">
        <v>1.61424265</v>
      </c>
      <c r="K7" s="18" t="s">
        <v>182</v>
      </c>
      <c r="L7" s="20" t="s">
        <v>182</v>
      </c>
      <c r="M7" s="18" t="s">
        <v>182</v>
      </c>
      <c r="N7" s="20" t="s">
        <v>182</v>
      </c>
      <c r="O7" s="18" t="s">
        <v>182</v>
      </c>
      <c r="P7" s="20" t="s">
        <v>182</v>
      </c>
      <c r="Q7" s="18" t="s">
        <v>182</v>
      </c>
      <c r="R7" s="20" t="s">
        <v>182</v>
      </c>
      <c r="S7" s="18" t="n">
        <v>443.61600952</v>
      </c>
      <c r="T7" s="20" t="n">
        <v>7.84596127</v>
      </c>
    </row>
    <row r="8" spans="1:20">
      <c r="A8" s="15" t="s">
        <v>183</v>
      </c>
      <c r="B8" s="17" t="n">
        <v>7007</v>
      </c>
      <c r="C8" s="18">
        <f>(121.0/B8*100)</f>
        <v/>
      </c>
      <c r="D8" s="19" t="n">
        <v>6886</v>
      </c>
      <c r="E8" s="18" t="n">
        <v>496.71056564</v>
      </c>
      <c r="F8" s="20" t="n">
        <v>4.28812376</v>
      </c>
      <c r="G8" s="18" t="n">
        <v>518.7590434</v>
      </c>
      <c r="H8" s="20" t="n">
        <v>3.73659219</v>
      </c>
      <c r="I8" s="18" t="n">
        <v>494.7838198</v>
      </c>
      <c r="J8" s="20" t="n">
        <v>2.63777177</v>
      </c>
      <c r="K8" s="18" t="s">
        <v>182</v>
      </c>
      <c r="L8" s="20" t="s">
        <v>182</v>
      </c>
      <c r="M8" s="18" t="s">
        <v>182</v>
      </c>
      <c r="N8" s="20" t="s">
        <v>182</v>
      </c>
      <c r="O8" s="18" t="n">
        <v>368.48347797</v>
      </c>
      <c r="P8" s="20" t="n">
        <v>14.99112476</v>
      </c>
      <c r="Q8" s="18" t="s">
        <v>182</v>
      </c>
      <c r="R8" s="20" t="s">
        <v>182</v>
      </c>
      <c r="S8" s="18" t="n">
        <v>409.7942825</v>
      </c>
      <c r="T8" s="20" t="n">
        <v>6.87467392</v>
      </c>
    </row>
    <row r="9" spans="1:20">
      <c r="A9" s="15" t="s">
        <v>184</v>
      </c>
      <c r="B9" s="17" t="n">
        <v>9651</v>
      </c>
      <c r="C9" s="18">
        <f>(461.0/B9*100)</f>
        <v/>
      </c>
      <c r="D9" s="19" t="n">
        <v>9190</v>
      </c>
      <c r="E9" s="18" t="n">
        <v>470.93704529</v>
      </c>
      <c r="F9" s="20" t="n">
        <v>3.93131494</v>
      </c>
      <c r="G9" s="18" t="n">
        <v>504.72418422</v>
      </c>
      <c r="H9" s="20" t="n">
        <v>3.74444971</v>
      </c>
      <c r="I9" s="18" t="n">
        <v>519.54083099</v>
      </c>
      <c r="J9" s="20" t="n">
        <v>2.25313048</v>
      </c>
      <c r="K9" s="18" t="s">
        <v>182</v>
      </c>
      <c r="L9" s="20" t="s">
        <v>182</v>
      </c>
      <c r="M9" s="18" t="s">
        <v>182</v>
      </c>
      <c r="N9" s="20" t="s">
        <v>182</v>
      </c>
      <c r="O9" s="18" t="n">
        <v>374.78530698</v>
      </c>
      <c r="P9" s="20" t="n">
        <v>11.62763904</v>
      </c>
      <c r="Q9" s="18" t="s">
        <v>182</v>
      </c>
      <c r="R9" s="20" t="s">
        <v>182</v>
      </c>
      <c r="S9" s="18" t="n">
        <v>412.14525849</v>
      </c>
      <c r="T9" s="20" t="n">
        <v>7.19303547</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(98.0/B11*100)</f>
        <v/>
      </c>
      <c r="D11" s="19" t="n">
        <v>6955</v>
      </c>
      <c r="E11" s="18" t="n">
        <v>427.25304675</v>
      </c>
      <c r="F11" s="20" t="n">
        <v>4.58827134</v>
      </c>
      <c r="G11" s="18" t="n">
        <v>442.68377845</v>
      </c>
      <c r="H11" s="20" t="n">
        <v>4.26507334</v>
      </c>
      <c r="I11" s="18" t="n">
        <v>453.29084876</v>
      </c>
      <c r="J11" s="20" t="n">
        <v>2.59231508</v>
      </c>
      <c r="K11" s="18" t="s">
        <v>182</v>
      </c>
      <c r="L11" s="20" t="s">
        <v>182</v>
      </c>
      <c r="M11" s="18" t="s">
        <v>182</v>
      </c>
      <c r="N11" s="20" t="s">
        <v>182</v>
      </c>
      <c r="O11" s="18" t="s">
        <v>182</v>
      </c>
      <c r="P11" s="20" t="s">
        <v>182</v>
      </c>
      <c r="Q11" s="18" t="s">
        <v>182</v>
      </c>
      <c r="R11" s="20" t="s">
        <v>182</v>
      </c>
      <c r="S11" s="18" t="n">
        <v>399.97142518</v>
      </c>
      <c r="T11" s="20" t="n">
        <v>8.246892900000001</v>
      </c>
    </row>
    <row r="12" spans="1:20">
      <c r="A12" s="15" t="s">
        <v>187</v>
      </c>
      <c r="B12" s="17" t="n">
        <v>6894</v>
      </c>
      <c r="C12" s="18">
        <f>(124.0/B12*100)</f>
        <v/>
      </c>
      <c r="D12" s="19" t="n">
        <v>6770</v>
      </c>
      <c r="E12" s="18" t="n">
        <v>489.69258766</v>
      </c>
      <c r="F12" s="20" t="n">
        <v>4.09833869</v>
      </c>
      <c r="G12" s="18" t="n">
        <v>496.8005912</v>
      </c>
      <c r="H12" s="20" t="n">
        <v>4.30847707</v>
      </c>
      <c r="I12" s="18" t="n">
        <v>501.58069582</v>
      </c>
      <c r="J12" s="20" t="n">
        <v>1.93698002</v>
      </c>
      <c r="K12" s="18" t="s">
        <v>182</v>
      </c>
      <c r="L12" s="20" t="s">
        <v>182</v>
      </c>
      <c r="M12" s="18" t="s">
        <v>182</v>
      </c>
      <c r="N12" s="20" t="s">
        <v>182</v>
      </c>
      <c r="O12" s="18" t="n">
        <v>366.6777112</v>
      </c>
      <c r="P12" s="20" t="n">
        <v>14.39052153</v>
      </c>
      <c r="Q12" s="18" t="s">
        <v>182</v>
      </c>
      <c r="R12" s="20" t="s">
        <v>182</v>
      </c>
      <c r="S12" s="18" t="n">
        <v>412.98833387</v>
      </c>
      <c r="T12" s="20" t="n">
        <v>7.54581912</v>
      </c>
    </row>
    <row r="13" spans="1:20">
      <c r="A13" s="15" t="s">
        <v>188</v>
      </c>
      <c r="B13" s="17" t="n">
        <v>7161</v>
      </c>
      <c r="C13" s="18">
        <f>(300.0/B13*100)</f>
        <v/>
      </c>
      <c r="D13" s="19" t="n">
        <v>6861</v>
      </c>
      <c r="E13" s="18" t="n">
        <v>474.73072372</v>
      </c>
      <c r="F13" s="20" t="n">
        <v>6.06714218</v>
      </c>
      <c r="G13" s="18" t="n">
        <v>498.43850551</v>
      </c>
      <c r="H13" s="20" t="n">
        <v>4.32334325</v>
      </c>
      <c r="I13" s="18" t="n">
        <v>515.69468463</v>
      </c>
      <c r="J13" s="20" t="n">
        <v>2.22840762</v>
      </c>
      <c r="K13" s="18" t="s">
        <v>182</v>
      </c>
      <c r="L13" s="20" t="s">
        <v>182</v>
      </c>
      <c r="M13" s="18" t="s">
        <v>182</v>
      </c>
      <c r="N13" s="20" t="s">
        <v>182</v>
      </c>
      <c r="O13" s="18" t="n">
        <v>436.36003517</v>
      </c>
      <c r="P13" s="20" t="n">
        <v>6.43426798</v>
      </c>
      <c r="Q13" s="18" t="s">
        <v>182</v>
      </c>
      <c r="R13" s="20" t="s">
        <v>182</v>
      </c>
      <c r="S13" s="18" t="n">
        <v>424.51311984</v>
      </c>
      <c r="T13" s="20" t="n">
        <v>6.01769842</v>
      </c>
    </row>
    <row r="14" spans="1:20">
      <c r="A14" s="15" t="s">
        <v>189</v>
      </c>
      <c r="B14" s="17" t="n">
        <v>5587</v>
      </c>
      <c r="C14" s="18">
        <f>(183.0/B14*100)</f>
        <v/>
      </c>
      <c r="D14" s="19" t="n">
        <v>5404</v>
      </c>
      <c r="E14" s="18" t="n">
        <v>489.16861503</v>
      </c>
      <c r="F14" s="20" t="n">
        <v>5.14423682</v>
      </c>
      <c r="G14" s="18" t="n">
        <v>522.19831058</v>
      </c>
      <c r="H14" s="20" t="n">
        <v>4.99975753</v>
      </c>
      <c r="I14" s="18" t="n">
        <v>543.29590288</v>
      </c>
      <c r="J14" s="20" t="n">
        <v>2.05319821</v>
      </c>
      <c r="K14" s="18" t="s">
        <v>182</v>
      </c>
      <c r="L14" s="20" t="s">
        <v>182</v>
      </c>
      <c r="M14" s="18" t="s">
        <v>182</v>
      </c>
      <c r="N14" s="20" t="s">
        <v>182</v>
      </c>
      <c r="O14" s="18" t="s">
        <v>182</v>
      </c>
      <c r="P14" s="20" t="s">
        <v>182</v>
      </c>
      <c r="Q14" s="18" t="s">
        <v>182</v>
      </c>
      <c r="R14" s="20" t="s">
        <v>182</v>
      </c>
      <c r="S14" s="18" t="n">
        <v>460.85516623</v>
      </c>
      <c r="T14" s="20" t="n">
        <v>14.30676376</v>
      </c>
    </row>
    <row r="15" spans="1:20">
      <c r="A15" s="15" t="s">
        <v>190</v>
      </c>
      <c r="B15" s="17" t="n">
        <v>5882</v>
      </c>
      <c r="C15" s="18">
        <f>(127.0/B15*100)</f>
        <v/>
      </c>
      <c r="D15" s="19" t="n">
        <v>5755</v>
      </c>
      <c r="E15" s="18" t="n">
        <v>470.13183914</v>
      </c>
      <c r="F15" s="20" t="n">
        <v>5.74877659</v>
      </c>
      <c r="G15" s="18" t="n">
        <v>509.32256368</v>
      </c>
      <c r="H15" s="20" t="n">
        <v>3.81244202</v>
      </c>
      <c r="I15" s="18" t="n">
        <v>545.26198618</v>
      </c>
      <c r="J15" s="20" t="n">
        <v>2.17867975</v>
      </c>
      <c r="K15" s="18" t="s">
        <v>182</v>
      </c>
      <c r="L15" s="20" t="s">
        <v>182</v>
      </c>
      <c r="M15" s="18" t="s">
        <v>182</v>
      </c>
      <c r="N15" s="20" t="s">
        <v>182</v>
      </c>
      <c r="O15" s="18" t="n">
        <v>375.95013089</v>
      </c>
      <c r="P15" s="20" t="n">
        <v>17.42774697</v>
      </c>
      <c r="Q15" s="18" t="s">
        <v>182</v>
      </c>
      <c r="R15" s="20" t="s">
        <v>182</v>
      </c>
      <c r="S15" s="18" t="n">
        <v>440.45650184</v>
      </c>
      <c r="T15" s="20" t="n">
        <v>9.629833120000001</v>
      </c>
    </row>
    <row r="16" spans="1:20">
      <c r="A16" s="15" t="s">
        <v>191</v>
      </c>
      <c r="B16" s="17" t="n">
        <v>6108</v>
      </c>
      <c r="C16" s="18">
        <f>(235.0/B16*100)</f>
        <v/>
      </c>
      <c r="D16" s="19" t="n">
        <v>5873</v>
      </c>
      <c r="E16" s="18" t="n">
        <v>465.30861361</v>
      </c>
      <c r="F16" s="20" t="n">
        <v>4.15255233</v>
      </c>
      <c r="G16" s="18" t="n">
        <v>501.55419334</v>
      </c>
      <c r="H16" s="20" t="n">
        <v>4.68481068</v>
      </c>
      <c r="I16" s="18" t="n">
        <v>509.99429356</v>
      </c>
      <c r="J16" s="20" t="n">
        <v>2.1154839</v>
      </c>
      <c r="K16" s="18" t="s">
        <v>182</v>
      </c>
      <c r="L16" s="20" t="s">
        <v>182</v>
      </c>
      <c r="M16" s="18" t="s">
        <v>182</v>
      </c>
      <c r="N16" s="20" t="s">
        <v>182</v>
      </c>
      <c r="O16" s="18" t="s">
        <v>182</v>
      </c>
      <c r="P16" s="20" t="s">
        <v>182</v>
      </c>
      <c r="Q16" s="18" t="s">
        <v>182</v>
      </c>
      <c r="R16" s="20" t="s">
        <v>182</v>
      </c>
      <c r="S16" s="18" t="n">
        <v>394.84432634</v>
      </c>
      <c r="T16" s="20" t="n">
        <v>8.142533999999999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427.62336893</v>
      </c>
      <c r="F18" s="20" t="n">
        <v>4.23555467</v>
      </c>
      <c r="G18" s="18" t="n">
        <v>440.29403301</v>
      </c>
      <c r="H18" s="20" t="n">
        <v>5.78301573</v>
      </c>
      <c r="I18" s="18" t="n">
        <v>472.61730038</v>
      </c>
      <c r="J18" s="20" t="n">
        <v>3.66470674</v>
      </c>
      <c r="K18" s="18" t="s">
        <v>182</v>
      </c>
      <c r="L18" s="20" t="s">
        <v>182</v>
      </c>
      <c r="M18" s="18" t="s">
        <v>182</v>
      </c>
      <c r="N18" s="20" t="s">
        <v>182</v>
      </c>
      <c r="O18" s="18" t="s">
        <v>182</v>
      </c>
      <c r="P18" s="20" t="s">
        <v>182</v>
      </c>
      <c r="Q18" s="18" t="s">
        <v>182</v>
      </c>
      <c r="R18" s="20" t="s">
        <v>182</v>
      </c>
      <c r="S18" s="18" t="n">
        <v>372.48130356</v>
      </c>
      <c r="T18" s="20" t="n">
        <v>8.93054989</v>
      </c>
    </row>
    <row r="19" spans="1:20">
      <c r="A19" s="15" t="s">
        <v>194</v>
      </c>
      <c r="B19" s="17" t="n">
        <v>5658</v>
      </c>
      <c r="C19" s="18">
        <f>(120.0/B19*100)</f>
        <v/>
      </c>
      <c r="D19" s="19" t="n">
        <v>5538</v>
      </c>
      <c r="E19" s="18" t="n">
        <v>454.30721637</v>
      </c>
      <c r="F19" s="20" t="n">
        <v>5.9875324</v>
      </c>
      <c r="G19" s="18" t="n">
        <v>453.03209741</v>
      </c>
      <c r="H19" s="20" t="n">
        <v>5.353062</v>
      </c>
      <c r="I19" s="18" t="n">
        <v>489.21660141</v>
      </c>
      <c r="J19" s="20" t="n">
        <v>2.39474921</v>
      </c>
      <c r="K19" s="18" t="s">
        <v>182</v>
      </c>
      <c r="L19" s="20" t="s">
        <v>182</v>
      </c>
      <c r="M19" s="18" t="s">
        <v>182</v>
      </c>
      <c r="N19" s="20" t="s">
        <v>182</v>
      </c>
      <c r="O19" s="18" t="s">
        <v>182</v>
      </c>
      <c r="P19" s="20" t="s">
        <v>182</v>
      </c>
      <c r="Q19" s="18" t="s">
        <v>182</v>
      </c>
      <c r="R19" s="20" t="s">
        <v>182</v>
      </c>
      <c r="S19" s="18" t="n">
        <v>386.06495756</v>
      </c>
      <c r="T19" s="20" t="n">
        <v>7.52353728</v>
      </c>
    </row>
    <row r="20" spans="1:20">
      <c r="A20" s="15" t="s">
        <v>195</v>
      </c>
      <c r="B20" s="17" t="n">
        <v>3371</v>
      </c>
      <c r="C20" s="18">
        <f>(81.0/B20*100)</f>
        <v/>
      </c>
      <c r="D20" s="19" t="n">
        <v>3290</v>
      </c>
      <c r="E20" s="18" t="n">
        <v>455.58544482</v>
      </c>
      <c r="F20" s="20" t="n">
        <v>5.45096769</v>
      </c>
      <c r="G20" s="18" t="n">
        <v>484.60844893</v>
      </c>
      <c r="H20" s="20" t="n">
        <v>4.36104632</v>
      </c>
      <c r="I20" s="18" t="n">
        <v>476.83562807</v>
      </c>
      <c r="J20" s="20" t="n">
        <v>1.86632533</v>
      </c>
      <c r="K20" s="18" t="s">
        <v>182</v>
      </c>
      <c r="L20" s="20" t="s">
        <v>182</v>
      </c>
      <c r="M20" s="18" t="s">
        <v>182</v>
      </c>
      <c r="N20" s="20" t="s">
        <v>182</v>
      </c>
      <c r="O20" s="18" t="s">
        <v>182</v>
      </c>
      <c r="P20" s="20" t="s">
        <v>182</v>
      </c>
      <c r="Q20" s="18" t="s">
        <v>182</v>
      </c>
      <c r="R20" s="20" t="s">
        <v>182</v>
      </c>
      <c r="S20" s="18" t="n">
        <v>390.43303358</v>
      </c>
      <c r="T20" s="20" t="n">
        <v>11.54112679</v>
      </c>
    </row>
    <row r="21" spans="1:20">
      <c r="A21" s="15" t="s">
        <v>196</v>
      </c>
      <c r="B21" s="17" t="n">
        <v>5741</v>
      </c>
      <c r="C21" s="18">
        <f>(72.0/B21*100)</f>
        <v/>
      </c>
      <c r="D21" s="19" t="n">
        <v>5669</v>
      </c>
      <c r="E21" s="18" t="n">
        <v>511.18173193</v>
      </c>
      <c r="F21" s="20" t="n">
        <v>4.2218113</v>
      </c>
      <c r="G21" s="18" t="n">
        <v>512.80030804</v>
      </c>
      <c r="H21" s="20" t="n">
        <v>3.23097243</v>
      </c>
      <c r="I21" s="18" t="n">
        <v>498.66844241</v>
      </c>
      <c r="J21" s="20" t="n">
        <v>2.53776916</v>
      </c>
      <c r="K21" s="18" t="s">
        <v>182</v>
      </c>
      <c r="L21" s="20" t="s">
        <v>182</v>
      </c>
      <c r="M21" s="18" t="s">
        <v>182</v>
      </c>
      <c r="N21" s="20" t="s">
        <v>182</v>
      </c>
      <c r="O21" s="18" t="s">
        <v>182</v>
      </c>
      <c r="P21" s="20" t="s">
        <v>182</v>
      </c>
      <c r="Q21" s="18" t="s">
        <v>182</v>
      </c>
      <c r="R21" s="20" t="s">
        <v>182</v>
      </c>
      <c r="S21" s="18" t="n">
        <v>431.42955207</v>
      </c>
      <c r="T21" s="20" t="n">
        <v>8.92972254</v>
      </c>
    </row>
    <row r="22" spans="1:20">
      <c r="A22" s="15" t="s">
        <v>197</v>
      </c>
      <c r="B22" s="17" t="n">
        <v>6598</v>
      </c>
      <c r="C22" s="18">
        <f>(93.0/B22*100)</f>
        <v/>
      </c>
      <c r="D22" s="19" t="n">
        <v>6505</v>
      </c>
      <c r="E22" s="18" t="n">
        <v>413.45045894</v>
      </c>
      <c r="F22" s="20" t="n">
        <v>4.36981272</v>
      </c>
      <c r="G22" s="18" t="n">
        <v>455.4803899</v>
      </c>
      <c r="H22" s="20" t="n">
        <v>4.98031945</v>
      </c>
      <c r="I22" s="18" t="n">
        <v>497.02995001</v>
      </c>
      <c r="J22" s="20" t="n">
        <v>3.60151274</v>
      </c>
      <c r="K22" s="18" t="s">
        <v>182</v>
      </c>
      <c r="L22" s="20" t="s">
        <v>182</v>
      </c>
      <c r="M22" s="18" t="s">
        <v>182</v>
      </c>
      <c r="N22" s="20" t="s">
        <v>182</v>
      </c>
      <c r="O22" s="18" t="n">
        <v>448.28166515</v>
      </c>
      <c r="P22" s="20" t="n">
        <v>8.782882710000001</v>
      </c>
      <c r="Q22" s="18" t="s">
        <v>182</v>
      </c>
      <c r="R22" s="20" t="s">
        <v>182</v>
      </c>
      <c r="S22" s="18" t="n">
        <v>356.27233756</v>
      </c>
      <c r="T22" s="20" t="n">
        <v>8.150878329999999</v>
      </c>
    </row>
    <row r="23" spans="1:20">
      <c r="A23" s="15" t="s">
        <v>198</v>
      </c>
      <c r="B23" s="17" t="n">
        <v>11583</v>
      </c>
      <c r="C23" s="18">
        <f>(499.0/B23*100)</f>
        <v/>
      </c>
      <c r="D23" s="19" t="n">
        <v>11084</v>
      </c>
      <c r="E23" s="18" t="n">
        <v>469.87325751</v>
      </c>
      <c r="F23" s="20" t="n">
        <v>3.70362498</v>
      </c>
      <c r="G23" s="18" t="n">
        <v>474.63160672</v>
      </c>
      <c r="H23" s="20" t="n">
        <v>4.55446419</v>
      </c>
      <c r="I23" s="18" t="n">
        <v>492.8994889</v>
      </c>
      <c r="J23" s="20" t="n">
        <v>2.68667725</v>
      </c>
      <c r="K23" s="18" t="s">
        <v>182</v>
      </c>
      <c r="L23" s="20" t="s">
        <v>182</v>
      </c>
      <c r="M23" s="18" t="s">
        <v>182</v>
      </c>
      <c r="N23" s="20" t="s">
        <v>182</v>
      </c>
      <c r="O23" s="18" t="s">
        <v>182</v>
      </c>
      <c r="P23" s="20" t="s">
        <v>182</v>
      </c>
      <c r="Q23" s="18" t="s">
        <v>182</v>
      </c>
      <c r="R23" s="20" t="s">
        <v>182</v>
      </c>
      <c r="S23" s="18" t="n">
        <v>416.58966895</v>
      </c>
      <c r="T23" s="20" t="n">
        <v>8.32627321</v>
      </c>
    </row>
    <row r="24" spans="1:20">
      <c r="A24" s="15" t="s">
        <v>199</v>
      </c>
      <c r="B24" s="17" t="n">
        <v>6647</v>
      </c>
      <c r="C24" s="18">
        <f>(13.0/B24*100)</f>
        <v/>
      </c>
      <c r="D24" s="19" t="n">
        <v>6634</v>
      </c>
      <c r="E24" s="18" t="n">
        <v>501.99227971</v>
      </c>
      <c r="F24" s="20" t="n">
        <v>5.47830183</v>
      </c>
      <c r="G24" s="18" t="n">
        <v>526.65488773</v>
      </c>
      <c r="H24" s="20" t="n">
        <v>3.99330001</v>
      </c>
      <c r="I24" s="18" t="n">
        <v>548.60802072</v>
      </c>
      <c r="J24" s="20" t="n">
        <v>2.87678769</v>
      </c>
      <c r="K24" s="18" t="s">
        <v>182</v>
      </c>
      <c r="L24" s="20" t="s">
        <v>182</v>
      </c>
      <c r="M24" s="18" t="s">
        <v>182</v>
      </c>
      <c r="N24" s="20" t="s">
        <v>182</v>
      </c>
      <c r="O24" s="18" t="s">
        <v>182</v>
      </c>
      <c r="P24" s="20" t="s">
        <v>182</v>
      </c>
      <c r="Q24" s="18" t="s">
        <v>182</v>
      </c>
      <c r="R24" s="20" t="s">
        <v>182</v>
      </c>
      <c r="S24" s="18" t="n">
        <v>456.10157085</v>
      </c>
      <c r="T24" s="20" t="n">
        <v>11.39078421</v>
      </c>
    </row>
    <row r="25" spans="1:20">
      <c r="A25" s="15" t="s">
        <v>200</v>
      </c>
      <c r="B25" s="17" t="n">
        <v>5581</v>
      </c>
      <c r="C25" s="18">
        <f>(28.0/B25*100)</f>
        <v/>
      </c>
      <c r="D25" s="19" t="n">
        <v>5553</v>
      </c>
      <c r="E25" s="18" t="n">
        <v>503.6690056</v>
      </c>
      <c r="F25" s="20" t="n">
        <v>6.35409947</v>
      </c>
      <c r="G25" s="18" t="n">
        <v>493.14797096</v>
      </c>
      <c r="H25" s="20" t="n">
        <v>4.69797984</v>
      </c>
      <c r="I25" s="18" t="n">
        <v>522.93317826</v>
      </c>
      <c r="J25" s="20" t="n">
        <v>3.1215483</v>
      </c>
      <c r="K25" s="18" t="s">
        <v>182</v>
      </c>
      <c r="L25" s="20" t="s">
        <v>182</v>
      </c>
      <c r="M25" s="18" t="s">
        <v>182</v>
      </c>
      <c r="N25" s="20" t="s">
        <v>182</v>
      </c>
      <c r="O25" s="18" t="s">
        <v>182</v>
      </c>
      <c r="P25" s="20" t="s">
        <v>182</v>
      </c>
      <c r="Q25" s="18" t="s">
        <v>182</v>
      </c>
      <c r="R25" s="20" t="s">
        <v>182</v>
      </c>
      <c r="S25" s="18" t="n">
        <v>439.21140658</v>
      </c>
      <c r="T25" s="20" t="n">
        <v>16.45757752</v>
      </c>
    </row>
    <row r="26" spans="1:20">
      <c r="A26" s="15" t="s">
        <v>201</v>
      </c>
      <c r="B26" s="17" t="n">
        <v>4869</v>
      </c>
      <c r="C26" s="18">
        <f>(95.0/B26*100)</f>
        <v/>
      </c>
      <c r="D26" s="19" t="n">
        <v>4774</v>
      </c>
      <c r="E26" s="18" t="n">
        <v>469.88309621</v>
      </c>
      <c r="F26" s="20" t="n">
        <v>4.76102968</v>
      </c>
      <c r="G26" s="18" t="n">
        <v>473.38555162</v>
      </c>
      <c r="H26" s="20" t="n">
        <v>4.09121437</v>
      </c>
      <c r="I26" s="18" t="n">
        <v>497.93823238</v>
      </c>
      <c r="J26" s="20" t="n">
        <v>1.79193296</v>
      </c>
      <c r="K26" s="18" t="s">
        <v>182</v>
      </c>
      <c r="L26" s="20" t="s">
        <v>182</v>
      </c>
      <c r="M26" s="18" t="s">
        <v>182</v>
      </c>
      <c r="N26" s="20" t="s">
        <v>182</v>
      </c>
      <c r="O26" s="18" t="s">
        <v>182</v>
      </c>
      <c r="P26" s="20" t="s">
        <v>182</v>
      </c>
      <c r="Q26" s="18" t="s">
        <v>182</v>
      </c>
      <c r="R26" s="20" t="s">
        <v>182</v>
      </c>
      <c r="S26" s="18" t="n">
        <v>420.79872713</v>
      </c>
      <c r="T26" s="20" t="n">
        <v>8.7102614</v>
      </c>
    </row>
    <row r="27" spans="1:20">
      <c r="A27" s="15" t="s">
        <v>202</v>
      </c>
      <c r="B27" s="17" t="n">
        <v>5299</v>
      </c>
      <c r="C27" s="18">
        <f>(154.0/B27*100)</f>
        <v/>
      </c>
      <c r="D27" s="19" t="n">
        <v>5145</v>
      </c>
      <c r="E27" s="18" t="n">
        <v>477.9190405</v>
      </c>
      <c r="F27" s="20" t="n">
        <v>2.86156895</v>
      </c>
      <c r="G27" s="18" t="n">
        <v>500.34355444</v>
      </c>
      <c r="H27" s="20" t="n">
        <v>3.81275651</v>
      </c>
      <c r="I27" s="18" t="n">
        <v>490.37267166</v>
      </c>
      <c r="J27" s="20" t="n">
        <v>1.73803771</v>
      </c>
      <c r="K27" s="18" t="s">
        <v>182</v>
      </c>
      <c r="L27" s="20" t="s">
        <v>182</v>
      </c>
      <c r="M27" s="18" t="s">
        <v>182</v>
      </c>
      <c r="N27" s="20" t="s">
        <v>182</v>
      </c>
      <c r="O27" s="18" t="s">
        <v>182</v>
      </c>
      <c r="P27" s="20" t="s">
        <v>182</v>
      </c>
      <c r="Q27" s="18" t="s">
        <v>182</v>
      </c>
      <c r="R27" s="20" t="s">
        <v>182</v>
      </c>
      <c r="S27" s="18" t="n">
        <v>402.45655873</v>
      </c>
      <c r="T27" s="20" t="n">
        <v>5.62145816</v>
      </c>
    </row>
    <row r="28" spans="1:20">
      <c r="A28" s="15" t="s">
        <v>203</v>
      </c>
      <c r="B28" s="17" t="n">
        <v>7568</v>
      </c>
      <c r="C28" s="18">
        <f>(120.0/B28*100)</f>
        <v/>
      </c>
      <c r="D28" s="19" t="n">
        <v>7448</v>
      </c>
      <c r="E28" s="18" t="n">
        <v>411.32598219</v>
      </c>
      <c r="F28" s="20" t="n">
        <v>4.89339247</v>
      </c>
      <c r="G28" s="18" t="n">
        <v>402.47292348</v>
      </c>
      <c r="H28" s="20" t="n">
        <v>4.56451139</v>
      </c>
      <c r="I28" s="18" t="n">
        <v>419.48199155</v>
      </c>
      <c r="J28" s="20" t="n">
        <v>2.13048706</v>
      </c>
      <c r="K28" s="18" t="s">
        <v>182</v>
      </c>
      <c r="L28" s="20" t="s">
        <v>182</v>
      </c>
      <c r="M28" s="18" t="s">
        <v>182</v>
      </c>
      <c r="N28" s="20" t="s">
        <v>182</v>
      </c>
      <c r="O28" s="18" t="s">
        <v>182</v>
      </c>
      <c r="P28" s="20" t="s">
        <v>182</v>
      </c>
      <c r="Q28" s="18" t="s">
        <v>182</v>
      </c>
      <c r="R28" s="20" t="s">
        <v>182</v>
      </c>
      <c r="S28" s="18" t="n">
        <v>369.2225966</v>
      </c>
      <c r="T28" s="20" t="n">
        <v>8.353145659999999</v>
      </c>
    </row>
    <row r="29" spans="1:20">
      <c r="A29" s="15" t="s">
        <v>204</v>
      </c>
      <c r="B29" s="17" t="n">
        <v>5385</v>
      </c>
      <c r="C29" s="18">
        <f>(35.0/B29*100)</f>
        <v/>
      </c>
      <c r="D29" s="19" t="n">
        <v>5350</v>
      </c>
      <c r="E29" s="18" t="n">
        <v>488.68072344</v>
      </c>
      <c r="F29" s="20" t="n">
        <v>4.79357117</v>
      </c>
      <c r="G29" s="18" t="n">
        <v>518.60926866</v>
      </c>
      <c r="H29" s="20" t="n">
        <v>3.59821265</v>
      </c>
      <c r="I29" s="18" t="n">
        <v>519.518996</v>
      </c>
      <c r="J29" s="20" t="n">
        <v>2.48982205</v>
      </c>
      <c r="K29" s="18" t="s">
        <v>182</v>
      </c>
      <c r="L29" s="20" t="s">
        <v>182</v>
      </c>
      <c r="M29" s="18" t="s">
        <v>182</v>
      </c>
      <c r="N29" s="20" t="s">
        <v>182</v>
      </c>
      <c r="O29" s="18" t="n">
        <v>358.28551468</v>
      </c>
      <c r="P29" s="20" t="n">
        <v>8.567023300000001</v>
      </c>
      <c r="Q29" s="18" t="s">
        <v>182</v>
      </c>
      <c r="R29" s="20" t="s">
        <v>182</v>
      </c>
      <c r="S29" s="18" t="n">
        <v>418.85401121</v>
      </c>
      <c r="T29" s="20" t="n">
        <v>17.41417296</v>
      </c>
    </row>
    <row r="30" spans="1:20">
      <c r="A30" s="15" t="s">
        <v>205</v>
      </c>
      <c r="B30" s="17" t="n">
        <v>4520</v>
      </c>
      <c r="C30" s="18">
        <f>(497.0/B30*100)</f>
        <v/>
      </c>
      <c r="D30" s="19" t="n">
        <v>4023</v>
      </c>
      <c r="E30" s="18" t="n">
        <v>514.96684235</v>
      </c>
      <c r="F30" s="20" t="n">
        <v>6.196765</v>
      </c>
      <c r="G30" s="18" t="n">
        <v>531.37718089</v>
      </c>
      <c r="H30" s="20" t="n">
        <v>4.17941921</v>
      </c>
      <c r="I30" s="18" t="n">
        <v>518.29569874</v>
      </c>
      <c r="J30" s="20" t="n">
        <v>2.66742404</v>
      </c>
      <c r="K30" s="18" t="s">
        <v>182</v>
      </c>
      <c r="L30" s="20" t="s">
        <v>182</v>
      </c>
      <c r="M30" s="18" t="s">
        <v>182</v>
      </c>
      <c r="N30" s="20" t="s">
        <v>182</v>
      </c>
      <c r="O30" s="18" t="s">
        <v>182</v>
      </c>
      <c r="P30" s="20" t="s">
        <v>182</v>
      </c>
      <c r="Q30" s="18" t="s">
        <v>182</v>
      </c>
      <c r="R30" s="20" t="s">
        <v>182</v>
      </c>
      <c r="S30" s="18" t="n">
        <v>408.55143744</v>
      </c>
      <c r="T30" s="20" t="n">
        <v>9.56732381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(12.0/B32*100)</f>
        <v/>
      </c>
      <c r="D32" s="19" t="n">
        <v>4466</v>
      </c>
      <c r="E32" s="18" t="n">
        <v>476.36668625</v>
      </c>
      <c r="F32" s="20" t="n">
        <v>4.3621161</v>
      </c>
      <c r="G32" s="18" t="n">
        <v>495.26493171</v>
      </c>
      <c r="H32" s="20" t="n">
        <v>3.72729267</v>
      </c>
      <c r="I32" s="18" t="n">
        <v>512.94255203</v>
      </c>
      <c r="J32" s="20" t="n">
        <v>2.60018792</v>
      </c>
      <c r="K32" s="18" t="s">
        <v>182</v>
      </c>
      <c r="L32" s="20" t="s">
        <v>182</v>
      </c>
      <c r="M32" s="18" t="s">
        <v>182</v>
      </c>
      <c r="N32" s="20" t="s">
        <v>182</v>
      </c>
      <c r="O32" s="18" t="s">
        <v>182</v>
      </c>
      <c r="P32" s="20" t="s">
        <v>182</v>
      </c>
      <c r="Q32" s="18" t="s">
        <v>182</v>
      </c>
      <c r="R32" s="20" t="s">
        <v>182</v>
      </c>
      <c r="S32" s="18" t="n">
        <v>426.87519353</v>
      </c>
      <c r="T32" s="20" t="n">
        <v>15.7172627</v>
      </c>
    </row>
    <row r="33" spans="1:20">
      <c r="A33" s="15" t="s">
        <v>208</v>
      </c>
      <c r="B33" s="17" t="n">
        <v>7325</v>
      </c>
      <c r="C33" s="18">
        <f>(212.0/B33*100)</f>
        <v/>
      </c>
      <c r="D33" s="19" t="n">
        <v>7113</v>
      </c>
      <c r="E33" s="18" t="n">
        <v>448.35620605</v>
      </c>
      <c r="F33" s="20" t="n">
        <v>3.8881459</v>
      </c>
      <c r="G33" s="18" t="n">
        <v>490.51547395</v>
      </c>
      <c r="H33" s="20" t="n">
        <v>3.91366847</v>
      </c>
      <c r="I33" s="18" t="n">
        <v>516.01077718</v>
      </c>
      <c r="J33" s="20" t="n">
        <v>2.39913959</v>
      </c>
      <c r="K33" s="18" t="s">
        <v>182</v>
      </c>
      <c r="L33" s="20" t="s">
        <v>182</v>
      </c>
      <c r="M33" s="18" t="s">
        <v>182</v>
      </c>
      <c r="N33" s="20" t="s">
        <v>182</v>
      </c>
      <c r="O33" s="18" t="s">
        <v>182</v>
      </c>
      <c r="P33" s="20" t="s">
        <v>182</v>
      </c>
      <c r="Q33" s="18" t="s">
        <v>182</v>
      </c>
      <c r="R33" s="20" t="s">
        <v>182</v>
      </c>
      <c r="S33" s="18" t="n">
        <v>426.46715505</v>
      </c>
      <c r="T33" s="20" t="n">
        <v>9.640325839999999</v>
      </c>
    </row>
    <row r="34" spans="1:20">
      <c r="A34" s="15" t="s">
        <v>209</v>
      </c>
      <c r="B34" s="17" t="n">
        <v>6350</v>
      </c>
      <c r="C34" s="18">
        <f>(76.0/B34*100)</f>
        <v/>
      </c>
      <c r="D34" s="19" t="n">
        <v>6274</v>
      </c>
      <c r="E34" s="18" t="n">
        <v>438.49375741</v>
      </c>
      <c r="F34" s="20" t="n">
        <v>4.42532958</v>
      </c>
      <c r="G34" s="18" t="n">
        <v>455.5781358</v>
      </c>
      <c r="H34" s="20" t="n">
        <v>4.82736711</v>
      </c>
      <c r="I34" s="18" t="n">
        <v>478.67557298</v>
      </c>
      <c r="J34" s="20" t="n">
        <v>2.34895847</v>
      </c>
      <c r="K34" s="18" t="s">
        <v>182</v>
      </c>
      <c r="L34" s="20" t="s">
        <v>182</v>
      </c>
      <c r="M34" s="18" t="s">
        <v>182</v>
      </c>
      <c r="N34" s="20" t="s">
        <v>182</v>
      </c>
      <c r="O34" s="18" t="n">
        <v>306.56969545</v>
      </c>
      <c r="P34" s="20" t="n">
        <v>10.27624616</v>
      </c>
      <c r="Q34" s="18" t="s">
        <v>182</v>
      </c>
      <c r="R34" s="20" t="s">
        <v>182</v>
      </c>
      <c r="S34" s="18" t="n">
        <v>362.74975223</v>
      </c>
      <c r="T34" s="20" t="n">
        <v>8.89100238</v>
      </c>
    </row>
    <row r="35" spans="1:20">
      <c r="A35" s="15" t="s">
        <v>210</v>
      </c>
      <c r="B35" s="17" t="n">
        <v>6406</v>
      </c>
      <c r="C35" s="18">
        <f>(67.0/B35*100)</f>
        <v/>
      </c>
      <c r="D35" s="19" t="n">
        <v>6339</v>
      </c>
      <c r="E35" s="18" t="n">
        <v>469.36945564</v>
      </c>
      <c r="F35" s="20" t="n">
        <v>4.99682197</v>
      </c>
      <c r="G35" s="18" t="n">
        <v>494.39166652</v>
      </c>
      <c r="H35" s="20" t="n">
        <v>5.8837817</v>
      </c>
      <c r="I35" s="18" t="n">
        <v>527.0362750100001</v>
      </c>
      <c r="J35" s="20" t="n">
        <v>1.48414287</v>
      </c>
      <c r="K35" s="18" t="s">
        <v>182</v>
      </c>
      <c r="L35" s="20" t="s">
        <v>182</v>
      </c>
      <c r="M35" s="18" t="s">
        <v>182</v>
      </c>
      <c r="N35" s="20" t="s">
        <v>182</v>
      </c>
      <c r="O35" s="18" t="n">
        <v>374.85244494</v>
      </c>
      <c r="P35" s="20" t="n">
        <v>5.84040672</v>
      </c>
      <c r="Q35" s="18" t="s">
        <v>182</v>
      </c>
      <c r="R35" s="20" t="s">
        <v>182</v>
      </c>
      <c r="S35" s="18" t="n">
        <v>411.08270941</v>
      </c>
      <c r="T35" s="20" t="n">
        <v>8.1934624</v>
      </c>
    </row>
    <row r="36" spans="1:20">
      <c r="A36" s="15" t="s">
        <v>211</v>
      </c>
      <c r="B36" s="17" t="n">
        <v>6736</v>
      </c>
      <c r="C36" s="18">
        <f>(41.0/B36*100)</f>
        <v/>
      </c>
      <c r="D36" s="19" t="n">
        <v>6695</v>
      </c>
      <c r="E36" s="18" t="n">
        <v>508.06431786</v>
      </c>
      <c r="F36" s="20" t="n">
        <v>3.60791572</v>
      </c>
      <c r="G36" s="18" t="n">
        <v>504.60025342</v>
      </c>
      <c r="H36" s="20" t="n">
        <v>2.82740361</v>
      </c>
      <c r="I36" s="18" t="n">
        <v>487.50500517</v>
      </c>
      <c r="J36" s="20" t="n">
        <v>2.18333131</v>
      </c>
      <c r="K36" s="18" t="s">
        <v>182</v>
      </c>
      <c r="L36" s="20" t="s">
        <v>182</v>
      </c>
      <c r="M36" s="18" t="s">
        <v>182</v>
      </c>
      <c r="N36" s="20" t="s">
        <v>182</v>
      </c>
      <c r="O36" s="18" t="s">
        <v>182</v>
      </c>
      <c r="P36" s="20" t="s">
        <v>182</v>
      </c>
      <c r="Q36" s="18" t="s">
        <v>182</v>
      </c>
      <c r="R36" s="20" t="s">
        <v>182</v>
      </c>
      <c r="S36" s="18" t="n">
        <v>394.415725</v>
      </c>
      <c r="T36" s="20" t="n">
        <v>11.29664404</v>
      </c>
    </row>
    <row r="37" spans="1:20">
      <c r="A37" s="15" t="s">
        <v>212</v>
      </c>
      <c r="B37" s="17" t="n">
        <v>5458</v>
      </c>
      <c r="C37" s="18">
        <f>(223.0/B37*100)</f>
        <v/>
      </c>
      <c r="D37" s="19" t="n">
        <v>5235</v>
      </c>
      <c r="E37" s="18" t="n">
        <v>454.15540336</v>
      </c>
      <c r="F37" s="20" t="n">
        <v>4.79517339</v>
      </c>
      <c r="G37" s="18" t="n">
        <v>493.74583632</v>
      </c>
      <c r="H37" s="20" t="n">
        <v>4.94370046</v>
      </c>
      <c r="I37" s="18" t="n">
        <v>513.84391585</v>
      </c>
      <c r="J37" s="20" t="n">
        <v>3.33727084</v>
      </c>
      <c r="K37" s="18" t="s">
        <v>182</v>
      </c>
      <c r="L37" s="20" t="s">
        <v>182</v>
      </c>
      <c r="M37" s="18" t="s">
        <v>182</v>
      </c>
      <c r="N37" s="20" t="s">
        <v>182</v>
      </c>
      <c r="O37" s="18" t="s">
        <v>182</v>
      </c>
      <c r="P37" s="20" t="s">
        <v>182</v>
      </c>
      <c r="Q37" s="18" t="s">
        <v>182</v>
      </c>
      <c r="R37" s="20" t="s">
        <v>182</v>
      </c>
      <c r="S37" s="18" t="n">
        <v>402.39227929</v>
      </c>
      <c r="T37" s="20" t="n">
        <v>8.334417269999999</v>
      </c>
    </row>
    <row r="38" spans="1:20">
      <c r="A38" s="15" t="s">
        <v>213</v>
      </c>
      <c r="B38" s="17" t="n">
        <v>5860</v>
      </c>
      <c r="C38" s="18">
        <f>(60.0/B38*100)</f>
        <v/>
      </c>
      <c r="D38" s="19" t="n">
        <v>5800</v>
      </c>
      <c r="E38" s="18" t="n">
        <v>475.43016046</v>
      </c>
      <c r="F38" s="20" t="n">
        <v>6.17096062</v>
      </c>
      <c r="G38" s="18" t="n">
        <v>515.44777282</v>
      </c>
      <c r="H38" s="20" t="n">
        <v>5.50392883</v>
      </c>
      <c r="I38" s="18" t="n">
        <v>515.12025935</v>
      </c>
      <c r="J38" s="20" t="n">
        <v>2.61505931</v>
      </c>
      <c r="K38" s="18" t="s">
        <v>182</v>
      </c>
      <c r="L38" s="20" t="s">
        <v>182</v>
      </c>
      <c r="M38" s="18" t="s">
        <v>182</v>
      </c>
      <c r="N38" s="20" t="s">
        <v>182</v>
      </c>
      <c r="O38" s="18" t="s">
        <v>182</v>
      </c>
      <c r="P38" s="20" t="s">
        <v>182</v>
      </c>
      <c r="Q38" s="18" t="s">
        <v>182</v>
      </c>
      <c r="R38" s="20" t="s">
        <v>182</v>
      </c>
      <c r="S38" s="18" t="n">
        <v>416.93362478</v>
      </c>
      <c r="T38" s="20" t="n">
        <v>6.47262952</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(5658.0/B40*100)</f>
        <v/>
      </c>
      <c r="D40" s="19" t="n">
        <v>8499</v>
      </c>
      <c r="E40" s="18" t="n">
        <v>514.9957277</v>
      </c>
      <c r="F40" s="20" t="n">
        <v>4.48199298</v>
      </c>
      <c r="G40" s="18" t="n">
        <v>529.6005165</v>
      </c>
      <c r="H40" s="20" t="n">
        <v>3.36118345</v>
      </c>
      <c r="I40" s="18" t="n">
        <v>508.41230478</v>
      </c>
      <c r="J40" s="20" t="n">
        <v>3.30297872</v>
      </c>
      <c r="K40" s="18" t="s">
        <v>182</v>
      </c>
      <c r="L40" s="20" t="s">
        <v>182</v>
      </c>
      <c r="M40" s="18" t="s">
        <v>182</v>
      </c>
      <c r="N40" s="20" t="s">
        <v>182</v>
      </c>
      <c r="O40" s="18" t="n">
        <v>496.75531263</v>
      </c>
      <c r="P40" s="20" t="n">
        <v>2.35939816</v>
      </c>
      <c r="Q40" s="18" t="s">
        <v>182</v>
      </c>
      <c r="R40" s="20" t="s">
        <v>182</v>
      </c>
      <c r="S40" s="18" t="n">
        <v>417.30127346</v>
      </c>
      <c r="T40" s="20" t="n">
        <v>9.732835120000001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(2698.0/B46*100)</f>
        <v/>
      </c>
      <c r="D46" s="19" t="n">
        <v>20443</v>
      </c>
      <c r="E46" s="18" t="n">
        <v>401.93348523</v>
      </c>
      <c r="F46" s="20" t="n">
        <v>4.03005332</v>
      </c>
      <c r="G46" s="18" t="n">
        <v>412.84048851</v>
      </c>
      <c r="H46" s="20" t="n">
        <v>4.42549571</v>
      </c>
      <c r="I46" s="18" t="n">
        <v>415.13991102</v>
      </c>
      <c r="J46" s="20" t="n">
        <v>2.83798444</v>
      </c>
      <c r="K46" s="18" t="s">
        <v>182</v>
      </c>
      <c r="L46" s="20" t="s">
        <v>182</v>
      </c>
      <c r="M46" s="18" t="s">
        <v>182</v>
      </c>
      <c r="N46" s="20" t="s">
        <v>182</v>
      </c>
      <c r="O46" s="18" t="s">
        <v>182</v>
      </c>
      <c r="P46" s="20" t="s">
        <v>182</v>
      </c>
      <c r="Q46" s="18" t="s">
        <v>182</v>
      </c>
      <c r="R46" s="20" t="s">
        <v>182</v>
      </c>
      <c r="S46" s="18" t="n">
        <v>373.12891342</v>
      </c>
      <c r="T46" s="20" t="n">
        <v>3.26445565</v>
      </c>
    </row>
    <row r="47" spans="1:20">
      <c r="A47" s="15" t="s">
        <v>222</v>
      </c>
      <c r="B47" s="17" t="n">
        <v>5928</v>
      </c>
      <c r="C47" s="18">
        <f>(101.0/B47*100)</f>
        <v/>
      </c>
      <c r="D47" s="19" t="n">
        <v>5827</v>
      </c>
      <c r="E47" s="18" t="n">
        <v>432.87671249</v>
      </c>
      <c r="F47" s="20" t="n">
        <v>4.66896387</v>
      </c>
      <c r="G47" s="18" t="n">
        <v>450.6988768</v>
      </c>
      <c r="H47" s="20" t="n">
        <v>6.01555542</v>
      </c>
      <c r="I47" s="18" t="n">
        <v>468.0238244</v>
      </c>
      <c r="J47" s="20" t="n">
        <v>3.99975376</v>
      </c>
      <c r="K47" s="18" t="s">
        <v>182</v>
      </c>
      <c r="L47" s="20" t="s">
        <v>182</v>
      </c>
      <c r="M47" s="18" t="s">
        <v>182</v>
      </c>
      <c r="N47" s="20" t="s">
        <v>182</v>
      </c>
      <c r="O47" s="18" t="s">
        <v>182</v>
      </c>
      <c r="P47" s="20" t="s">
        <v>182</v>
      </c>
      <c r="Q47" s="18" t="s">
        <v>182</v>
      </c>
      <c r="R47" s="20" t="s">
        <v>182</v>
      </c>
      <c r="S47" s="18" t="n">
        <v>356.33267603</v>
      </c>
      <c r="T47" s="20" t="n">
        <v>5.94887509</v>
      </c>
    </row>
    <row r="48" spans="1:20">
      <c r="A48" s="15" t="s">
        <v>223</v>
      </c>
      <c r="B48" s="17" t="n">
        <v>9841</v>
      </c>
      <c r="C48" s="18">
        <f>(19.0/B48*100)</f>
        <v/>
      </c>
      <c r="D48" s="19" t="n">
        <v>9822</v>
      </c>
      <c r="E48" s="18" t="n">
        <v>507.1501542</v>
      </c>
      <c r="F48" s="20" t="n">
        <v>5.82828221</v>
      </c>
      <c r="G48" s="18" t="n">
        <v>521.65462683</v>
      </c>
      <c r="H48" s="20" t="n">
        <v>7.91445022</v>
      </c>
      <c r="I48" s="18" t="n">
        <v>521.51718397</v>
      </c>
      <c r="J48" s="20" t="n">
        <v>4.69076316</v>
      </c>
      <c r="K48" s="18" t="s">
        <v>182</v>
      </c>
      <c r="L48" s="20" t="s">
        <v>182</v>
      </c>
      <c r="M48" s="18" t="s">
        <v>182</v>
      </c>
      <c r="N48" s="20" t="s">
        <v>182</v>
      </c>
      <c r="O48" s="18" t="s">
        <v>182</v>
      </c>
      <c r="P48" s="20" t="s">
        <v>182</v>
      </c>
      <c r="Q48" s="18" t="s">
        <v>182</v>
      </c>
      <c r="R48" s="20" t="s">
        <v>182</v>
      </c>
      <c r="S48" s="18" t="n">
        <v>447.20621084</v>
      </c>
      <c r="T48" s="20" t="n">
        <v>19.59394558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(941.0/B50*100)</f>
        <v/>
      </c>
      <c r="D50" s="19" t="n">
        <v>10854</v>
      </c>
      <c r="E50" s="18" t="n">
        <v>412.70927612</v>
      </c>
      <c r="F50" s="20" t="n">
        <v>3.70989437</v>
      </c>
      <c r="G50" s="18" t="n">
        <v>419.77576684</v>
      </c>
      <c r="H50" s="20" t="n">
        <v>4.18702334</v>
      </c>
      <c r="I50" s="18" t="n">
        <v>423.38665051</v>
      </c>
      <c r="J50" s="20" t="n">
        <v>2.48772604</v>
      </c>
      <c r="K50" s="18" t="s">
        <v>182</v>
      </c>
      <c r="L50" s="20" t="s">
        <v>182</v>
      </c>
      <c r="M50" s="18" t="s">
        <v>182</v>
      </c>
      <c r="N50" s="20" t="s">
        <v>182</v>
      </c>
      <c r="O50" s="18" t="s">
        <v>182</v>
      </c>
      <c r="P50" s="20" t="s">
        <v>182</v>
      </c>
      <c r="Q50" s="18" t="s">
        <v>182</v>
      </c>
      <c r="R50" s="20" t="s">
        <v>182</v>
      </c>
      <c r="S50" s="18" t="n">
        <v>373.48718132</v>
      </c>
      <c r="T50" s="20" t="n">
        <v>9.233402160000001</v>
      </c>
    </row>
    <row r="51" spans="1:20">
      <c r="A51" s="15" t="s">
        <v>226</v>
      </c>
      <c r="B51" s="17" t="n">
        <v>6866</v>
      </c>
      <c r="C51" s="18">
        <f>(115.0/B51*100)</f>
        <v/>
      </c>
      <c r="D51" s="19" t="n">
        <v>6751</v>
      </c>
      <c r="E51" s="18" t="n">
        <v>423.3126464</v>
      </c>
      <c r="F51" s="20" t="n">
        <v>3.10963343</v>
      </c>
      <c r="G51" s="18" t="n">
        <v>434.74531513</v>
      </c>
      <c r="H51" s="20" t="n">
        <v>4.72988136</v>
      </c>
      <c r="I51" s="18" t="n">
        <v>422.58605288</v>
      </c>
      <c r="J51" s="20" t="n">
        <v>2.33420134</v>
      </c>
      <c r="K51" s="18" t="s">
        <v>182</v>
      </c>
      <c r="L51" s="20" t="s">
        <v>182</v>
      </c>
      <c r="M51" s="18" t="s">
        <v>182</v>
      </c>
      <c r="N51" s="20" t="s">
        <v>182</v>
      </c>
      <c r="O51" s="18" t="n">
        <v>410.85572185</v>
      </c>
      <c r="P51" s="20" t="n">
        <v>3.7997542</v>
      </c>
      <c r="Q51" s="18" t="s">
        <v>182</v>
      </c>
      <c r="R51" s="20" t="s">
        <v>182</v>
      </c>
      <c r="S51" s="18" t="n">
        <v>390.21144469</v>
      </c>
      <c r="T51" s="20" t="n">
        <v>5.16591379</v>
      </c>
    </row>
    <row r="52" spans="1:20">
      <c r="A52" s="15" t="s">
        <v>227</v>
      </c>
      <c r="B52" s="17" t="n">
        <v>5809</v>
      </c>
      <c r="C52" s="18">
        <f>(115.0/B52*100)</f>
        <v/>
      </c>
      <c r="D52" s="19" t="n">
        <v>5694</v>
      </c>
      <c r="E52" s="18" t="n">
        <v>436.97248467</v>
      </c>
      <c r="F52" s="20" t="n">
        <v>5.34789797</v>
      </c>
      <c r="G52" s="18" t="n">
        <v>462.61764622</v>
      </c>
      <c r="H52" s="20" t="n">
        <v>5.02341323</v>
      </c>
      <c r="I52" s="18" t="n">
        <v>487.38673473</v>
      </c>
      <c r="J52" s="20" t="n">
        <v>2.42598961</v>
      </c>
      <c r="K52" s="18" t="s">
        <v>182</v>
      </c>
      <c r="L52" s="20" t="s">
        <v>182</v>
      </c>
      <c r="M52" s="18" t="s">
        <v>182</v>
      </c>
      <c r="N52" s="20" t="s">
        <v>182</v>
      </c>
      <c r="O52" s="18" t="s">
        <v>182</v>
      </c>
      <c r="P52" s="20" t="s">
        <v>182</v>
      </c>
      <c r="Q52" s="18" t="s">
        <v>182</v>
      </c>
      <c r="R52" s="20" t="s">
        <v>182</v>
      </c>
      <c r="S52" s="18" t="n">
        <v>384.02215583</v>
      </c>
      <c r="T52" s="20" t="n">
        <v>7.56330959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(429.0/B54*100)</f>
        <v/>
      </c>
      <c r="D54" s="19" t="n">
        <v>4311</v>
      </c>
      <c r="E54" s="18" t="n">
        <v>335.60608361</v>
      </c>
      <c r="F54" s="20" t="n">
        <v>3.66853685</v>
      </c>
      <c r="G54" s="18" t="n">
        <v>348.47685549</v>
      </c>
      <c r="H54" s="20" t="n">
        <v>5.36254928</v>
      </c>
      <c r="I54" s="18" t="n">
        <v>342.88602161</v>
      </c>
      <c r="J54" s="20" t="n">
        <v>3.24237071</v>
      </c>
      <c r="K54" s="18" t="s">
        <v>182</v>
      </c>
      <c r="L54" s="20" t="s">
        <v>182</v>
      </c>
      <c r="M54" s="18" t="s">
        <v>182</v>
      </c>
      <c r="N54" s="20" t="s">
        <v>182</v>
      </c>
      <c r="O54" s="18" t="s">
        <v>182</v>
      </c>
      <c r="P54" s="20" t="s">
        <v>182</v>
      </c>
      <c r="Q54" s="18" t="s">
        <v>182</v>
      </c>
      <c r="R54" s="20" t="s">
        <v>182</v>
      </c>
      <c r="S54" s="18" t="n">
        <v>284.05715505</v>
      </c>
      <c r="T54" s="20" t="n">
        <v>3.96375834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(79.0/B56*100)</f>
        <v/>
      </c>
      <c r="D56" s="19" t="n">
        <v>5280</v>
      </c>
      <c r="E56" s="18" t="n">
        <v>492.15673272</v>
      </c>
      <c r="F56" s="20" t="n">
        <v>4.41351575</v>
      </c>
      <c r="G56" s="18" t="n">
        <v>501.55103352</v>
      </c>
      <c r="H56" s="20" t="n">
        <v>5.48886617</v>
      </c>
      <c r="I56" s="18" t="n">
        <v>531.99928052</v>
      </c>
      <c r="J56" s="20" t="n">
        <v>2.55045009</v>
      </c>
      <c r="K56" s="18" t="s">
        <v>182</v>
      </c>
      <c r="L56" s="20" t="s">
        <v>182</v>
      </c>
      <c r="M56" s="18" t="s">
        <v>182</v>
      </c>
      <c r="N56" s="20" t="s">
        <v>182</v>
      </c>
      <c r="O56" s="18" t="s">
        <v>182</v>
      </c>
      <c r="P56" s="20" t="s">
        <v>182</v>
      </c>
      <c r="Q56" s="18" t="s">
        <v>182</v>
      </c>
      <c r="R56" s="20" t="s">
        <v>182</v>
      </c>
      <c r="S56" s="18" t="n">
        <v>448.39135572</v>
      </c>
      <c r="T56" s="20" t="n">
        <v>17.83031475</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(252.0/B61*100)</f>
        <v/>
      </c>
      <c r="D61" s="19" t="n">
        <v>6273</v>
      </c>
      <c r="E61" s="18" t="n">
        <v>440.39158571</v>
      </c>
      <c r="F61" s="20" t="n">
        <v>3.96688773</v>
      </c>
      <c r="G61" s="18" t="n">
        <v>465.24075511</v>
      </c>
      <c r="H61" s="20" t="n">
        <v>4.75131722</v>
      </c>
      <c r="I61" s="18" t="n">
        <v>489.10783734</v>
      </c>
      <c r="J61" s="20" t="n">
        <v>2.55387257</v>
      </c>
      <c r="K61" s="18" t="s">
        <v>182</v>
      </c>
      <c r="L61" s="20" t="s">
        <v>182</v>
      </c>
      <c r="M61" s="18" t="s">
        <v>182</v>
      </c>
      <c r="N61" s="20" t="s">
        <v>182</v>
      </c>
      <c r="O61" s="18" t="s">
        <v>182</v>
      </c>
      <c r="P61" s="20" t="s">
        <v>182</v>
      </c>
      <c r="Q61" s="18" t="s">
        <v>182</v>
      </c>
      <c r="R61" s="20" t="s">
        <v>182</v>
      </c>
      <c r="S61" s="18" t="n">
        <v>375.00556444</v>
      </c>
      <c r="T61" s="20" t="n">
        <v>8.108928369999999</v>
      </c>
    </row>
    <row r="62" spans="1:20">
      <c r="A62" s="15" t="s">
        <v>237</v>
      </c>
      <c r="B62" s="17" t="n">
        <v>4476</v>
      </c>
      <c r="C62" s="18">
        <f>(5.0/B62*100)</f>
        <v/>
      </c>
      <c r="D62" s="19" t="n">
        <v>4471</v>
      </c>
      <c r="E62" s="18" t="n">
        <v>493.9741998</v>
      </c>
      <c r="F62" s="20" t="n">
        <v>4.93469823</v>
      </c>
      <c r="G62" s="18" t="n">
        <v>507.43466285</v>
      </c>
      <c r="H62" s="20" t="n">
        <v>3.82418121</v>
      </c>
      <c r="I62" s="18" t="n">
        <v>535.47197885</v>
      </c>
      <c r="J62" s="20" t="n">
        <v>1.224493</v>
      </c>
      <c r="K62" s="18" t="s">
        <v>182</v>
      </c>
      <c r="L62" s="20" t="s">
        <v>182</v>
      </c>
      <c r="M62" s="18" t="s">
        <v>182</v>
      </c>
      <c r="N62" s="20" t="s">
        <v>182</v>
      </c>
      <c r="O62" s="18" t="s">
        <v>182</v>
      </c>
      <c r="P62" s="20" t="s">
        <v>182</v>
      </c>
      <c r="Q62" s="18" t="s">
        <v>182</v>
      </c>
      <c r="R62" s="20" t="s">
        <v>182</v>
      </c>
      <c r="S62" s="18" t="n">
        <v>475.7668418</v>
      </c>
      <c r="T62" s="20" t="n">
        <v>19.61284284</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389.17045854</v>
      </c>
      <c r="F67" s="20" t="n">
        <v>3.6587321</v>
      </c>
      <c r="G67" s="18" t="n">
        <v>396.98086217</v>
      </c>
      <c r="H67" s="20" t="n">
        <v>4.80455026</v>
      </c>
      <c r="I67" s="18" t="n">
        <v>399.95903238</v>
      </c>
      <c r="J67" s="20" t="n">
        <v>2.39616351</v>
      </c>
      <c r="K67" s="18" t="s">
        <v>182</v>
      </c>
      <c r="L67" s="20" t="s">
        <v>182</v>
      </c>
      <c r="M67" s="18" t="s">
        <v>182</v>
      </c>
      <c r="N67" s="20" t="s">
        <v>182</v>
      </c>
      <c r="O67" s="18" t="s">
        <v>182</v>
      </c>
      <c r="P67" s="20" t="s">
        <v>182</v>
      </c>
      <c r="Q67" s="18" t="s">
        <v>182</v>
      </c>
      <c r="R67" s="20" t="s">
        <v>182</v>
      </c>
      <c r="S67" s="18" t="n">
        <v>313.95963771</v>
      </c>
      <c r="T67" s="20" t="n">
        <v>7.79760423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486.10499364</v>
      </c>
      <c r="F70" s="20" t="n">
        <v>4.05065865</v>
      </c>
      <c r="G70" s="18" t="n">
        <v>501.24389151</v>
      </c>
      <c r="H70" s="20" t="n">
        <v>4.60342715</v>
      </c>
      <c r="I70" s="18" t="n">
        <v>490.67735204</v>
      </c>
      <c r="J70" s="20" t="n">
        <v>2.96966291</v>
      </c>
      <c r="K70" s="18" t="s">
        <v>182</v>
      </c>
      <c r="L70" s="20" t="s">
        <v>182</v>
      </c>
      <c r="M70" s="18" t="s">
        <v>182</v>
      </c>
      <c r="N70" s="20" t="s">
        <v>182</v>
      </c>
      <c r="O70" s="18" t="s">
        <v>182</v>
      </c>
      <c r="P70" s="20" t="s">
        <v>182</v>
      </c>
      <c r="Q70" s="18" t="s">
        <v>182</v>
      </c>
      <c r="R70" s="20" t="s">
        <v>182</v>
      </c>
      <c r="S70" s="18" t="n">
        <v>425.52153423</v>
      </c>
      <c r="T70" s="20" t="n">
        <v>7.09628996</v>
      </c>
    </row>
    <row r="71" spans="1:20">
      <c r="A71" s="15" t="s">
        <v>246</v>
      </c>
      <c r="B71" s="17" t="n">
        <v>6115</v>
      </c>
      <c r="C71" s="18">
        <f>(105.0/B71*100)</f>
        <v/>
      </c>
      <c r="D71" s="19" t="n">
        <v>6010</v>
      </c>
      <c r="E71" s="18" t="n">
        <v>552.70087391</v>
      </c>
      <c r="F71" s="20" t="n">
        <v>4.63988396</v>
      </c>
      <c r="G71" s="18" t="n">
        <v>545.81458681</v>
      </c>
      <c r="H71" s="20" t="n">
        <v>4.64759674</v>
      </c>
      <c r="I71" s="18" t="n">
        <v>559.12532714</v>
      </c>
      <c r="J71" s="20" t="n">
        <v>1.4036223</v>
      </c>
      <c r="K71" s="18" t="s">
        <v>182</v>
      </c>
      <c r="L71" s="20" t="s">
        <v>182</v>
      </c>
      <c r="M71" s="18" t="s">
        <v>182</v>
      </c>
      <c r="N71" s="20" t="s">
        <v>182</v>
      </c>
      <c r="O71" s="18" t="s">
        <v>182</v>
      </c>
      <c r="P71" s="20" t="s">
        <v>182</v>
      </c>
      <c r="Q71" s="18" t="s">
        <v>182</v>
      </c>
      <c r="R71" s="20" t="s">
        <v>182</v>
      </c>
      <c r="S71" s="18" t="n">
        <v>460.29447754</v>
      </c>
      <c r="T71" s="20" t="n">
        <v>15.2693393</v>
      </c>
    </row>
    <row r="72" spans="1:20">
      <c r="A72" s="15" t="s">
        <v>247</v>
      </c>
      <c r="B72" s="17" t="n">
        <v>7708</v>
      </c>
      <c r="C72" s="18">
        <f>(8.0/B72*100)</f>
        <v/>
      </c>
      <c r="D72" s="19" t="n">
        <v>7700</v>
      </c>
      <c r="E72" s="18" t="n">
        <v>511.7073497</v>
      </c>
      <c r="F72" s="20" t="n">
        <v>5.10461183</v>
      </c>
      <c r="G72" s="18" t="n">
        <v>520.96444287</v>
      </c>
      <c r="H72" s="20" t="n">
        <v>4.5434122</v>
      </c>
      <c r="I72" s="18" t="n">
        <v>536.03072299</v>
      </c>
      <c r="J72" s="20" t="n">
        <v>2.77625372</v>
      </c>
      <c r="K72" s="18" t="s">
        <v>182</v>
      </c>
      <c r="L72" s="20" t="s">
        <v>182</v>
      </c>
      <c r="M72" s="18" t="s">
        <v>182</v>
      </c>
      <c r="N72" s="20" t="s">
        <v>182</v>
      </c>
      <c r="O72" s="18" t="s">
        <v>182</v>
      </c>
      <c r="P72" s="20" t="s">
        <v>182</v>
      </c>
      <c r="Q72" s="18" t="s">
        <v>182</v>
      </c>
      <c r="R72" s="20" t="s">
        <v>182</v>
      </c>
      <c r="S72" s="18" t="n">
        <v>475.01555408</v>
      </c>
      <c r="T72" s="20" t="n">
        <v>23.2264429</v>
      </c>
    </row>
    <row r="73" spans="1:20">
      <c r="A73" s="15" t="s">
        <v>248</v>
      </c>
      <c r="B73" s="17" t="n">
        <v>8249</v>
      </c>
      <c r="C73" s="18">
        <f>(222.0/B73*100)</f>
        <v/>
      </c>
      <c r="D73" s="19" t="n">
        <v>8027</v>
      </c>
      <c r="E73" s="18" t="n">
        <v>396.31546065</v>
      </c>
      <c r="F73" s="20" t="n">
        <v>4.10279892</v>
      </c>
      <c r="G73" s="18" t="n">
        <v>401.24184963</v>
      </c>
      <c r="H73" s="20" t="n">
        <v>4.3969468</v>
      </c>
      <c r="I73" s="18" t="n">
        <v>430.63724348</v>
      </c>
      <c r="J73" s="20" t="n">
        <v>2.84171544</v>
      </c>
      <c r="K73" s="18" t="s">
        <v>182</v>
      </c>
      <c r="L73" s="20" t="s">
        <v>182</v>
      </c>
      <c r="M73" s="18" t="s">
        <v>182</v>
      </c>
      <c r="N73" s="20" t="s">
        <v>182</v>
      </c>
      <c r="O73" s="18" t="s">
        <v>182</v>
      </c>
      <c r="P73" s="20" t="s">
        <v>182</v>
      </c>
      <c r="Q73" s="18" t="s">
        <v>182</v>
      </c>
      <c r="R73" s="20" t="s">
        <v>182</v>
      </c>
      <c r="S73" s="18" t="n">
        <v>377.6433749</v>
      </c>
      <c r="T73" s="20" t="n">
        <v>8.751779839999999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(266.0/B77*100)</f>
        <v/>
      </c>
      <c r="D77" s="19" t="n">
        <v>5796</v>
      </c>
      <c r="E77" s="18" t="n">
        <v>427.39779805</v>
      </c>
      <c r="F77" s="20" t="n">
        <v>4.01152892</v>
      </c>
      <c r="G77" s="18" t="n">
        <v>436.52613467</v>
      </c>
      <c r="H77" s="20" t="n">
        <v>5.06173461</v>
      </c>
      <c r="I77" s="18" t="n">
        <v>451.09087675</v>
      </c>
      <c r="J77" s="20" t="n">
        <v>2.15506031</v>
      </c>
      <c r="K77" s="18" t="s">
        <v>182</v>
      </c>
      <c r="L77" s="20" t="s">
        <v>182</v>
      </c>
      <c r="M77" s="18" t="s">
        <v>182</v>
      </c>
      <c r="N77" s="20" t="s">
        <v>182</v>
      </c>
      <c r="O77" s="18" t="s">
        <v>182</v>
      </c>
      <c r="P77" s="20" t="s">
        <v>182</v>
      </c>
      <c r="Q77" s="18" t="s">
        <v>182</v>
      </c>
      <c r="R77" s="20" t="s">
        <v>182</v>
      </c>
      <c r="S77" s="18" t="n">
        <v>365.89849189</v>
      </c>
      <c r="T77" s="20" t="n">
        <v>3.37387332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281</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507.66803163</v>
      </c>
      <c r="F7" s="20" t="n">
        <v>1.82225458</v>
      </c>
      <c r="G7" s="18" t="n">
        <v>534.99096446</v>
      </c>
      <c r="H7" s="20" t="n">
        <v>3.00822958</v>
      </c>
      <c r="I7" s="18" t="n">
        <v>507.78146705</v>
      </c>
      <c r="J7" s="20" t="n">
        <v>5.17059333</v>
      </c>
      <c r="K7" s="18" t="s">
        <v>182</v>
      </c>
      <c r="L7" s="20" t="s">
        <v>182</v>
      </c>
      <c r="M7" s="18" t="s">
        <v>182</v>
      </c>
      <c r="N7" s="20" t="s">
        <v>182</v>
      </c>
      <c r="O7" s="18" t="s">
        <v>182</v>
      </c>
      <c r="P7" s="20" t="s">
        <v>182</v>
      </c>
      <c r="Q7" s="18" t="s">
        <v>182</v>
      </c>
      <c r="R7" s="20" t="s">
        <v>182</v>
      </c>
      <c r="S7" s="18" t="n">
        <v>442.83551304</v>
      </c>
      <c r="T7" s="20" t="n">
        <v>8.06201502</v>
      </c>
    </row>
    <row r="8" spans="1:20">
      <c r="A8" s="15" t="s">
        <v>183</v>
      </c>
      <c r="B8" s="17" t="n">
        <v>7007</v>
      </c>
      <c r="C8" s="18">
        <f>(128.0/B8*100)</f>
        <v/>
      </c>
      <c r="D8" s="19" t="n">
        <v>6879</v>
      </c>
      <c r="E8" s="18" t="n">
        <v>495.5969443</v>
      </c>
      <c r="F8" s="20" t="n">
        <v>2.65234492</v>
      </c>
      <c r="G8" s="18" t="n">
        <v>512.7244167699999</v>
      </c>
      <c r="H8" s="20" t="n">
        <v>5.10036113</v>
      </c>
      <c r="I8" s="18" t="n">
        <v>503.02924045</v>
      </c>
      <c r="J8" s="20" t="n">
        <v>4.86924566</v>
      </c>
      <c r="K8" s="18" t="s">
        <v>182</v>
      </c>
      <c r="L8" s="20" t="s">
        <v>182</v>
      </c>
      <c r="M8" s="18" t="s">
        <v>182</v>
      </c>
      <c r="N8" s="20" t="s">
        <v>182</v>
      </c>
      <c r="O8" s="18" t="n">
        <v>368.48347797</v>
      </c>
      <c r="P8" s="20" t="n">
        <v>14.99112476</v>
      </c>
      <c r="Q8" s="18" t="s">
        <v>182</v>
      </c>
      <c r="R8" s="20" t="s">
        <v>182</v>
      </c>
      <c r="S8" s="18" t="n">
        <v>393.90856088</v>
      </c>
      <c r="T8" s="20" t="n">
        <v>7.77517455</v>
      </c>
    </row>
    <row r="9" spans="1:20">
      <c r="A9" s="15" t="s">
        <v>184</v>
      </c>
      <c r="B9" s="17" t="n">
        <v>9651</v>
      </c>
      <c r="C9" s="18">
        <f>(475.0/B9*100)</f>
        <v/>
      </c>
      <c r="D9" s="19" t="n">
        <v>9176</v>
      </c>
      <c r="E9" s="18" t="n">
        <v>508.50831069</v>
      </c>
      <c r="F9" s="20" t="n">
        <v>2.4937465</v>
      </c>
      <c r="G9" s="18" t="n">
        <v>520.1552427</v>
      </c>
      <c r="H9" s="20" t="n">
        <v>4.0010956</v>
      </c>
      <c r="I9" s="18" t="n">
        <v>509.91042792</v>
      </c>
      <c r="J9" s="20" t="n">
        <v>3.02403687</v>
      </c>
      <c r="K9" s="18" t="s">
        <v>182</v>
      </c>
      <c r="L9" s="20" t="s">
        <v>182</v>
      </c>
      <c r="M9" s="18" t="s">
        <v>182</v>
      </c>
      <c r="N9" s="20" t="s">
        <v>182</v>
      </c>
      <c r="O9" s="18" t="n">
        <v>374.78530698</v>
      </c>
      <c r="P9" s="20" t="n">
        <v>11.62763904</v>
      </c>
      <c r="Q9" s="18" t="s">
        <v>182</v>
      </c>
      <c r="R9" s="20" t="s">
        <v>182</v>
      </c>
      <c r="S9" s="18" t="n">
        <v>400.70102779</v>
      </c>
      <c r="T9" s="20" t="n">
        <v>8.265922639999999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451.39823505</v>
      </c>
      <c r="F11" s="20" t="n">
        <v>3.41011013</v>
      </c>
      <c r="G11" s="18" t="n">
        <v>457.46900804</v>
      </c>
      <c r="H11" s="20" t="n">
        <v>2.94219203</v>
      </c>
      <c r="I11" s="18" t="n">
        <v>431.28590233</v>
      </c>
      <c r="J11" s="20" t="n">
        <v>4.17362828</v>
      </c>
      <c r="K11" s="18" t="s">
        <v>182</v>
      </c>
      <c r="L11" s="20" t="s">
        <v>182</v>
      </c>
      <c r="M11" s="18" t="s">
        <v>182</v>
      </c>
      <c r="N11" s="20" t="s">
        <v>182</v>
      </c>
      <c r="O11" s="18" t="s">
        <v>182</v>
      </c>
      <c r="P11" s="20" t="s">
        <v>182</v>
      </c>
      <c r="Q11" s="18" t="s">
        <v>182</v>
      </c>
      <c r="R11" s="20" t="s">
        <v>182</v>
      </c>
      <c r="S11" s="18" t="n">
        <v>388.45012955</v>
      </c>
      <c r="T11" s="20" t="n">
        <v>8.33023556</v>
      </c>
    </row>
    <row r="12" spans="1:20">
      <c r="A12" s="15" t="s">
        <v>187</v>
      </c>
      <c r="B12" s="17" t="n">
        <v>6894</v>
      </c>
      <c r="C12" s="18">
        <f>(125.0/B12*100)</f>
        <v/>
      </c>
      <c r="D12" s="19" t="n">
        <v>6769</v>
      </c>
      <c r="E12" s="18" t="n">
        <v>494.07549723</v>
      </c>
      <c r="F12" s="20" t="n">
        <v>2.33577909</v>
      </c>
      <c r="G12" s="18" t="n">
        <v>506.82372</v>
      </c>
      <c r="H12" s="20" t="n">
        <v>3.88007308</v>
      </c>
      <c r="I12" s="18" t="n">
        <v>509.19088664</v>
      </c>
      <c r="J12" s="20" t="n">
        <v>3.23952133</v>
      </c>
      <c r="K12" s="18" t="s">
        <v>182</v>
      </c>
      <c r="L12" s="20" t="s">
        <v>182</v>
      </c>
      <c r="M12" s="18" t="s">
        <v>182</v>
      </c>
      <c r="N12" s="20" t="s">
        <v>182</v>
      </c>
      <c r="O12" s="18" t="n">
        <v>366.6777112</v>
      </c>
      <c r="P12" s="20" t="n">
        <v>14.39052153</v>
      </c>
      <c r="Q12" s="18" t="s">
        <v>182</v>
      </c>
      <c r="R12" s="20" t="s">
        <v>182</v>
      </c>
      <c r="S12" s="18" t="n">
        <v>406.50592127</v>
      </c>
      <c r="T12" s="20" t="n">
        <v>9.28977564</v>
      </c>
    </row>
    <row r="13" spans="1:20">
      <c r="A13" s="15" t="s">
        <v>188</v>
      </c>
      <c r="B13" s="17" t="n">
        <v>7161</v>
      </c>
      <c r="C13" s="18">
        <f>(301.0/B13*100)</f>
        <v/>
      </c>
      <c r="D13" s="19" t="n">
        <v>6860</v>
      </c>
      <c r="E13" s="18" t="n">
        <v>496.53780146</v>
      </c>
      <c r="F13" s="20" t="n">
        <v>2.98911127</v>
      </c>
      <c r="G13" s="18" t="n">
        <v>516.80432343</v>
      </c>
      <c r="H13" s="20" t="n">
        <v>2.79291162</v>
      </c>
      <c r="I13" s="18" t="n">
        <v>514.65058193</v>
      </c>
      <c r="J13" s="20" t="n">
        <v>3.60149839</v>
      </c>
      <c r="K13" s="18" t="s">
        <v>182</v>
      </c>
      <c r="L13" s="20" t="s">
        <v>182</v>
      </c>
      <c r="M13" s="18" t="s">
        <v>182</v>
      </c>
      <c r="N13" s="20" t="s">
        <v>182</v>
      </c>
      <c r="O13" s="18" t="n">
        <v>436.36003517</v>
      </c>
      <c r="P13" s="20" t="n">
        <v>6.43426798</v>
      </c>
      <c r="Q13" s="18" t="s">
        <v>182</v>
      </c>
      <c r="R13" s="20" t="s">
        <v>182</v>
      </c>
      <c r="S13" s="18" t="n">
        <v>403.47616133</v>
      </c>
      <c r="T13" s="20" t="n">
        <v>7.26246284</v>
      </c>
    </row>
    <row r="14" spans="1:20">
      <c r="A14" s="15" t="s">
        <v>189</v>
      </c>
      <c r="B14" s="17" t="n">
        <v>5587</v>
      </c>
      <c r="C14" s="18">
        <f>(185.0/B14*100)</f>
        <v/>
      </c>
      <c r="D14" s="19" t="n">
        <v>5402</v>
      </c>
      <c r="E14" s="18" t="n">
        <v>527.95603566</v>
      </c>
      <c r="F14" s="20" t="n">
        <v>2.9246642</v>
      </c>
      <c r="G14" s="18" t="n">
        <v>549.41320186</v>
      </c>
      <c r="H14" s="20" t="n">
        <v>2.49521213</v>
      </c>
      <c r="I14" s="18" t="n">
        <v>532.45901631</v>
      </c>
      <c r="J14" s="20" t="n">
        <v>3.44622346</v>
      </c>
      <c r="K14" s="18" t="s">
        <v>182</v>
      </c>
      <c r="L14" s="20" t="s">
        <v>182</v>
      </c>
      <c r="M14" s="18" t="s">
        <v>182</v>
      </c>
      <c r="N14" s="20" t="s">
        <v>182</v>
      </c>
      <c r="O14" s="18" t="s">
        <v>182</v>
      </c>
      <c r="P14" s="20" t="s">
        <v>182</v>
      </c>
      <c r="Q14" s="18" t="s">
        <v>182</v>
      </c>
      <c r="R14" s="20" t="s">
        <v>182</v>
      </c>
      <c r="S14" s="18" t="n">
        <v>454.60129542</v>
      </c>
      <c r="T14" s="20" t="n">
        <v>14.20018061</v>
      </c>
    </row>
    <row r="15" spans="1:20">
      <c r="A15" s="15" t="s">
        <v>190</v>
      </c>
      <c r="B15" s="17" t="n">
        <v>5882</v>
      </c>
      <c r="C15" s="18">
        <f>(131.0/B15*100)</f>
        <v/>
      </c>
      <c r="D15" s="19" t="n">
        <v>5751</v>
      </c>
      <c r="E15" s="18" t="n">
        <v>537.51209307</v>
      </c>
      <c r="F15" s="20" t="n">
        <v>2.50768531</v>
      </c>
      <c r="G15" s="18" t="n">
        <v>525.40773909</v>
      </c>
      <c r="H15" s="20" t="n">
        <v>4.08563781</v>
      </c>
      <c r="I15" s="18" t="n">
        <v>532.5286853699999</v>
      </c>
      <c r="J15" s="20" t="n">
        <v>4.45147613</v>
      </c>
      <c r="K15" s="18" t="s">
        <v>182</v>
      </c>
      <c r="L15" s="20" t="s">
        <v>182</v>
      </c>
      <c r="M15" s="18" t="s">
        <v>182</v>
      </c>
      <c r="N15" s="20" t="s">
        <v>182</v>
      </c>
      <c r="O15" s="18" t="n">
        <v>375.95013089</v>
      </c>
      <c r="P15" s="20" t="n">
        <v>17.42774697</v>
      </c>
      <c r="Q15" s="18" t="s">
        <v>182</v>
      </c>
      <c r="R15" s="20" t="s">
        <v>182</v>
      </c>
      <c r="S15" s="18" t="n">
        <v>449.37762793</v>
      </c>
      <c r="T15" s="20" t="n">
        <v>10.14572484</v>
      </c>
    </row>
    <row r="16" spans="1:20">
      <c r="A16" s="15" t="s">
        <v>191</v>
      </c>
      <c r="B16" s="17" t="n">
        <v>6108</v>
      </c>
      <c r="C16" s="18">
        <f>(244.0/B16*100)</f>
        <v/>
      </c>
      <c r="D16" s="19" t="n">
        <v>5864</v>
      </c>
      <c r="E16" s="18" t="n">
        <v>494.62990211</v>
      </c>
      <c r="F16" s="20" t="n">
        <v>2.4122624</v>
      </c>
      <c r="G16" s="18" t="n">
        <v>514.37325444</v>
      </c>
      <c r="H16" s="20" t="n">
        <v>3.21265809</v>
      </c>
      <c r="I16" s="18" t="n">
        <v>517.10012724</v>
      </c>
      <c r="J16" s="20" t="n">
        <v>3.34295937</v>
      </c>
      <c r="K16" s="18" t="s">
        <v>182</v>
      </c>
      <c r="L16" s="20" t="s">
        <v>182</v>
      </c>
      <c r="M16" s="18" t="s">
        <v>182</v>
      </c>
      <c r="N16" s="20" t="s">
        <v>182</v>
      </c>
      <c r="O16" s="18" t="s">
        <v>182</v>
      </c>
      <c r="P16" s="20" t="s">
        <v>182</v>
      </c>
      <c r="Q16" s="18" t="s">
        <v>182</v>
      </c>
      <c r="R16" s="20" t="s">
        <v>182</v>
      </c>
      <c r="S16" s="18" t="n">
        <v>388.57647537</v>
      </c>
      <c r="T16" s="20" t="n">
        <v>7.84289844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464.46074896</v>
      </c>
      <c r="F18" s="20" t="n">
        <v>3.88212101</v>
      </c>
      <c r="G18" s="18" t="n">
        <v>464.11099677</v>
      </c>
      <c r="H18" s="20" t="n">
        <v>4.23224713</v>
      </c>
      <c r="I18" s="18" t="n">
        <v>418.46186505</v>
      </c>
      <c r="J18" s="20" t="n">
        <v>6.23192523</v>
      </c>
      <c r="K18" s="18" t="s">
        <v>182</v>
      </c>
      <c r="L18" s="20" t="s">
        <v>182</v>
      </c>
      <c r="M18" s="18" t="s">
        <v>182</v>
      </c>
      <c r="N18" s="20" t="s">
        <v>182</v>
      </c>
      <c r="O18" s="18" t="s">
        <v>182</v>
      </c>
      <c r="P18" s="20" t="s">
        <v>182</v>
      </c>
      <c r="Q18" s="18" t="s">
        <v>182</v>
      </c>
      <c r="R18" s="20" t="s">
        <v>182</v>
      </c>
      <c r="S18" s="18" t="n">
        <v>368.35939744</v>
      </c>
      <c r="T18" s="20" t="n">
        <v>8.966112559999999</v>
      </c>
    </row>
    <row r="19" spans="1:20">
      <c r="A19" s="15" t="s">
        <v>194</v>
      </c>
      <c r="B19" s="17" t="n">
        <v>5658</v>
      </c>
      <c r="C19" s="18">
        <f>(123.0/B19*100)</f>
        <v/>
      </c>
      <c r="D19" s="19" t="n">
        <v>5535</v>
      </c>
      <c r="E19" s="18" t="n">
        <v>477.41246086</v>
      </c>
      <c r="F19" s="20" t="n">
        <v>2.77589073</v>
      </c>
      <c r="G19" s="18" t="n">
        <v>495.37316674</v>
      </c>
      <c r="H19" s="20" t="n">
        <v>4.04545054</v>
      </c>
      <c r="I19" s="18" t="n">
        <v>461.53167217</v>
      </c>
      <c r="J19" s="20" t="n">
        <v>5.49325627</v>
      </c>
      <c r="K19" s="18" t="s">
        <v>182</v>
      </c>
      <c r="L19" s="20" t="s">
        <v>182</v>
      </c>
      <c r="M19" s="18" t="s">
        <v>182</v>
      </c>
      <c r="N19" s="20" t="s">
        <v>182</v>
      </c>
      <c r="O19" s="18" t="s">
        <v>182</v>
      </c>
      <c r="P19" s="20" t="s">
        <v>182</v>
      </c>
      <c r="Q19" s="18" t="s">
        <v>182</v>
      </c>
      <c r="R19" s="20" t="s">
        <v>182</v>
      </c>
      <c r="S19" s="18" t="n">
        <v>384.15434259</v>
      </c>
      <c r="T19" s="20" t="n">
        <v>10.34290191</v>
      </c>
    </row>
    <row r="20" spans="1:20">
      <c r="A20" s="15" t="s">
        <v>195</v>
      </c>
      <c r="B20" s="17" t="n">
        <v>3371</v>
      </c>
      <c r="C20" s="18">
        <f>(81.0/B20*100)</f>
        <v/>
      </c>
      <c r="D20" s="19" t="n">
        <v>3290</v>
      </c>
      <c r="E20" s="18" t="n">
        <v>481.09143462</v>
      </c>
      <c r="F20" s="20" t="n">
        <v>2.10031789</v>
      </c>
      <c r="G20" s="18" t="n">
        <v>469.55300431</v>
      </c>
      <c r="H20" s="20" t="n">
        <v>3.92182562</v>
      </c>
      <c r="I20" s="18" t="n">
        <v>446.91818127</v>
      </c>
      <c r="J20" s="20" t="n">
        <v>5.6224432</v>
      </c>
      <c r="K20" s="18" t="s">
        <v>182</v>
      </c>
      <c r="L20" s="20" t="s">
        <v>182</v>
      </c>
      <c r="M20" s="18" t="s">
        <v>182</v>
      </c>
      <c r="N20" s="20" t="s">
        <v>182</v>
      </c>
      <c r="O20" s="18" t="s">
        <v>182</v>
      </c>
      <c r="P20" s="20" t="s">
        <v>182</v>
      </c>
      <c r="Q20" s="18" t="s">
        <v>182</v>
      </c>
      <c r="R20" s="20" t="s">
        <v>182</v>
      </c>
      <c r="S20" s="18" t="n">
        <v>382.56680071</v>
      </c>
      <c r="T20" s="20" t="n">
        <v>11.90197468</v>
      </c>
    </row>
    <row r="21" spans="1:20">
      <c r="A21" s="15" t="s">
        <v>196</v>
      </c>
      <c r="B21" s="17" t="n">
        <v>5741</v>
      </c>
      <c r="C21" s="18">
        <f>(73.0/B21*100)</f>
        <v/>
      </c>
      <c r="D21" s="19" t="n">
        <v>5668</v>
      </c>
      <c r="E21" s="18" t="n">
        <v>501.43959378</v>
      </c>
      <c r="F21" s="20" t="n">
        <v>2.64514166</v>
      </c>
      <c r="G21" s="18" t="n">
        <v>509.80575865</v>
      </c>
      <c r="H21" s="20" t="n">
        <v>2.83189167</v>
      </c>
      <c r="I21" s="18" t="n">
        <v>499.41716838</v>
      </c>
      <c r="J21" s="20" t="n">
        <v>6.47396832</v>
      </c>
      <c r="K21" s="18" t="s">
        <v>182</v>
      </c>
      <c r="L21" s="20" t="s">
        <v>182</v>
      </c>
      <c r="M21" s="18" t="s">
        <v>182</v>
      </c>
      <c r="N21" s="20" t="s">
        <v>182</v>
      </c>
      <c r="O21" s="18" t="s">
        <v>182</v>
      </c>
      <c r="P21" s="20" t="s">
        <v>182</v>
      </c>
      <c r="Q21" s="18" t="s">
        <v>182</v>
      </c>
      <c r="R21" s="20" t="s">
        <v>182</v>
      </c>
      <c r="S21" s="18" t="n">
        <v>406.09373529</v>
      </c>
      <c r="T21" s="20" t="n">
        <v>12.43576291</v>
      </c>
    </row>
    <row r="22" spans="1:20">
      <c r="A22" s="15" t="s">
        <v>197</v>
      </c>
      <c r="B22" s="17" t="n">
        <v>6598</v>
      </c>
      <c r="C22" s="18">
        <f>(98.0/B22*100)</f>
        <v/>
      </c>
      <c r="D22" s="19" t="n">
        <v>6500</v>
      </c>
      <c r="E22" s="18" t="n">
        <v>467.44049457</v>
      </c>
      <c r="F22" s="20" t="n">
        <v>4.10086636</v>
      </c>
      <c r="G22" s="18" t="n">
        <v>491.72356939</v>
      </c>
      <c r="H22" s="20" t="n">
        <v>4.06643785</v>
      </c>
      <c r="I22" s="18" t="n">
        <v>483.39943486</v>
      </c>
      <c r="J22" s="20" t="n">
        <v>5.1332198</v>
      </c>
      <c r="K22" s="18" t="s">
        <v>182</v>
      </c>
      <c r="L22" s="20" t="s">
        <v>182</v>
      </c>
      <c r="M22" s="18" t="s">
        <v>182</v>
      </c>
      <c r="N22" s="20" t="s">
        <v>182</v>
      </c>
      <c r="O22" s="18" t="n">
        <v>448.28166515</v>
      </c>
      <c r="P22" s="20" t="n">
        <v>8.782882710000001</v>
      </c>
      <c r="Q22" s="18" t="s">
        <v>182</v>
      </c>
      <c r="R22" s="20" t="s">
        <v>182</v>
      </c>
      <c r="S22" s="18" t="n">
        <v>354.11358196</v>
      </c>
      <c r="T22" s="20" t="n">
        <v>7.72654778</v>
      </c>
    </row>
    <row r="23" spans="1:20">
      <c r="A23" s="15" t="s">
        <v>198</v>
      </c>
      <c r="B23" s="17" t="n">
        <v>11583</v>
      </c>
      <c r="C23" s="18">
        <f>(505.0/B23*100)</f>
        <v/>
      </c>
      <c r="D23" s="19" t="n">
        <v>11078</v>
      </c>
      <c r="E23" s="18" t="n">
        <v>478.03809646</v>
      </c>
      <c r="F23" s="20" t="n">
        <v>3.19231932</v>
      </c>
      <c r="G23" s="18" t="n">
        <v>500.25349482</v>
      </c>
      <c r="H23" s="20" t="n">
        <v>3.7432994</v>
      </c>
      <c r="I23" s="18" t="n">
        <v>487.98359348</v>
      </c>
      <c r="J23" s="20" t="n">
        <v>3.3210344</v>
      </c>
      <c r="K23" s="18" t="s">
        <v>182</v>
      </c>
      <c r="L23" s="20" t="s">
        <v>182</v>
      </c>
      <c r="M23" s="18" t="s">
        <v>182</v>
      </c>
      <c r="N23" s="20" t="s">
        <v>182</v>
      </c>
      <c r="O23" s="18" t="s">
        <v>182</v>
      </c>
      <c r="P23" s="20" t="s">
        <v>182</v>
      </c>
      <c r="Q23" s="18" t="s">
        <v>182</v>
      </c>
      <c r="R23" s="20" t="s">
        <v>182</v>
      </c>
      <c r="S23" s="18" t="n">
        <v>418.38718989</v>
      </c>
      <c r="T23" s="20" t="n">
        <v>7.95612077</v>
      </c>
    </row>
    <row r="24" spans="1:20">
      <c r="A24" s="15" t="s">
        <v>199</v>
      </c>
      <c r="B24" s="17" t="n">
        <v>6647</v>
      </c>
      <c r="C24" s="18">
        <f>(13.0/B24*100)</f>
        <v/>
      </c>
      <c r="D24" s="19" t="n">
        <v>6634</v>
      </c>
      <c r="E24" s="18" t="n">
        <v>540.44523628</v>
      </c>
      <c r="F24" s="20" t="n">
        <v>3.94412462</v>
      </c>
      <c r="G24" s="18" t="n">
        <v>545.09258815</v>
      </c>
      <c r="H24" s="20" t="n">
        <v>3.98229025</v>
      </c>
      <c r="I24" s="18" t="n">
        <v>537.6938887699999</v>
      </c>
      <c r="J24" s="20" t="n">
        <v>3.55620618</v>
      </c>
      <c r="K24" s="18" t="s">
        <v>182</v>
      </c>
      <c r="L24" s="20" t="s">
        <v>182</v>
      </c>
      <c r="M24" s="18" t="s">
        <v>182</v>
      </c>
      <c r="N24" s="20" t="s">
        <v>182</v>
      </c>
      <c r="O24" s="18" t="s">
        <v>182</v>
      </c>
      <c r="P24" s="20" t="s">
        <v>182</v>
      </c>
      <c r="Q24" s="18" t="s">
        <v>182</v>
      </c>
      <c r="R24" s="20" t="s">
        <v>182</v>
      </c>
      <c r="S24" s="18" t="n">
        <v>439.93196596</v>
      </c>
      <c r="T24" s="20" t="n">
        <v>11.40042844</v>
      </c>
    </row>
    <row r="25" spans="1:20">
      <c r="A25" s="15" t="s">
        <v>200</v>
      </c>
      <c r="B25" s="17" t="n">
        <v>5581</v>
      </c>
      <c r="C25" s="18">
        <f>(28.0/B25*100)</f>
        <v/>
      </c>
      <c r="D25" s="19" t="n">
        <v>5553</v>
      </c>
      <c r="E25" s="18" t="n">
        <v>526.89809751</v>
      </c>
      <c r="F25" s="20" t="n">
        <v>3.56777222</v>
      </c>
      <c r="G25" s="18" t="n">
        <v>526.48739889</v>
      </c>
      <c r="H25" s="20" t="n">
        <v>3.72232818</v>
      </c>
      <c r="I25" s="18" t="n">
        <v>484.40512594</v>
      </c>
      <c r="J25" s="20" t="n">
        <v>4.12931154</v>
      </c>
      <c r="K25" s="18" t="s">
        <v>182</v>
      </c>
      <c r="L25" s="20" t="s">
        <v>182</v>
      </c>
      <c r="M25" s="18" t="s">
        <v>182</v>
      </c>
      <c r="N25" s="20" t="s">
        <v>182</v>
      </c>
      <c r="O25" s="18" t="s">
        <v>182</v>
      </c>
      <c r="P25" s="20" t="s">
        <v>182</v>
      </c>
      <c r="Q25" s="18" t="s">
        <v>182</v>
      </c>
      <c r="R25" s="20" t="s">
        <v>182</v>
      </c>
      <c r="S25" s="18" t="n">
        <v>414.43615668</v>
      </c>
      <c r="T25" s="20" t="n">
        <v>15.63234639</v>
      </c>
    </row>
    <row r="26" spans="1:20">
      <c r="A26" s="15" t="s">
        <v>201</v>
      </c>
      <c r="B26" s="17" t="n">
        <v>4869</v>
      </c>
      <c r="C26" s="18">
        <f>(98.0/B26*100)</f>
        <v/>
      </c>
      <c r="D26" s="19" t="n">
        <v>4771</v>
      </c>
      <c r="E26" s="18" t="n">
        <v>476.13914929</v>
      </c>
      <c r="F26" s="20" t="n">
        <v>2.44431772</v>
      </c>
      <c r="G26" s="18" t="n">
        <v>508.79080324</v>
      </c>
      <c r="H26" s="20" t="n">
        <v>2.18314235</v>
      </c>
      <c r="I26" s="18" t="n">
        <v>491.23601609</v>
      </c>
      <c r="J26" s="20" t="n">
        <v>3.36220612</v>
      </c>
      <c r="K26" s="18" t="s">
        <v>182</v>
      </c>
      <c r="L26" s="20" t="s">
        <v>182</v>
      </c>
      <c r="M26" s="18" t="s">
        <v>182</v>
      </c>
      <c r="N26" s="20" t="s">
        <v>182</v>
      </c>
      <c r="O26" s="18" t="s">
        <v>182</v>
      </c>
      <c r="P26" s="20" t="s">
        <v>182</v>
      </c>
      <c r="Q26" s="18" t="s">
        <v>182</v>
      </c>
      <c r="R26" s="20" t="s">
        <v>182</v>
      </c>
      <c r="S26" s="18" t="n">
        <v>430.13086074</v>
      </c>
      <c r="T26" s="20" t="n">
        <v>10.9892466</v>
      </c>
    </row>
    <row r="27" spans="1:20">
      <c r="A27" s="15" t="s">
        <v>202</v>
      </c>
      <c r="B27" s="17" t="n">
        <v>5299</v>
      </c>
      <c r="C27" s="18">
        <f>(159.0/B27*100)</f>
        <v/>
      </c>
      <c r="D27" s="19" t="n">
        <v>5140</v>
      </c>
      <c r="E27" s="18" t="n">
        <v>480.99542731</v>
      </c>
      <c r="F27" s="20" t="n">
        <v>1.69882797</v>
      </c>
      <c r="G27" s="18" t="n">
        <v>506.7360206</v>
      </c>
      <c r="H27" s="20" t="n">
        <v>3.29277174</v>
      </c>
      <c r="I27" s="18" t="n">
        <v>491.55928083</v>
      </c>
      <c r="J27" s="20" t="n">
        <v>3.72816103</v>
      </c>
      <c r="K27" s="18" t="s">
        <v>182</v>
      </c>
      <c r="L27" s="20" t="s">
        <v>182</v>
      </c>
      <c r="M27" s="18" t="s">
        <v>182</v>
      </c>
      <c r="N27" s="20" t="s">
        <v>182</v>
      </c>
      <c r="O27" s="18" t="s">
        <v>182</v>
      </c>
      <c r="P27" s="20" t="s">
        <v>182</v>
      </c>
      <c r="Q27" s="18" t="s">
        <v>182</v>
      </c>
      <c r="R27" s="20" t="s">
        <v>182</v>
      </c>
      <c r="S27" s="18" t="n">
        <v>400.29636907</v>
      </c>
      <c r="T27" s="20" t="n">
        <v>5.89517098</v>
      </c>
    </row>
    <row r="28" spans="1:20">
      <c r="A28" s="15" t="s">
        <v>203</v>
      </c>
      <c r="B28" s="17" t="n">
        <v>7568</v>
      </c>
      <c r="C28" s="18">
        <f>(123.0/B28*100)</f>
        <v/>
      </c>
      <c r="D28" s="19" t="n">
        <v>7445</v>
      </c>
      <c r="E28" s="18" t="n">
        <v>429.8660148</v>
      </c>
      <c r="F28" s="20" t="n">
        <v>2.63927642</v>
      </c>
      <c r="G28" s="18" t="n">
        <v>426.09597389</v>
      </c>
      <c r="H28" s="20" t="n">
        <v>2.5030343</v>
      </c>
      <c r="I28" s="18" t="n">
        <v>389.02650131</v>
      </c>
      <c r="J28" s="20" t="n">
        <v>2.64223042</v>
      </c>
      <c r="K28" s="18" t="s">
        <v>182</v>
      </c>
      <c r="L28" s="20" t="s">
        <v>182</v>
      </c>
      <c r="M28" s="18" t="s">
        <v>182</v>
      </c>
      <c r="N28" s="20" t="s">
        <v>182</v>
      </c>
      <c r="O28" s="18" t="s">
        <v>182</v>
      </c>
      <c r="P28" s="20" t="s">
        <v>182</v>
      </c>
      <c r="Q28" s="18" t="s">
        <v>182</v>
      </c>
      <c r="R28" s="20" t="s">
        <v>182</v>
      </c>
      <c r="S28" s="18" t="n">
        <v>351.9888482</v>
      </c>
      <c r="T28" s="20" t="n">
        <v>10.52486683</v>
      </c>
    </row>
    <row r="29" spans="1:20">
      <c r="A29" s="15" t="s">
        <v>204</v>
      </c>
      <c r="B29" s="17" t="n">
        <v>5385</v>
      </c>
      <c r="C29" s="18">
        <f>(36.0/B29*100)</f>
        <v/>
      </c>
      <c r="D29" s="19" t="n">
        <v>5349</v>
      </c>
      <c r="E29" s="18" t="n">
        <v>511.68329045</v>
      </c>
      <c r="F29" s="20" t="n">
        <v>2.47713079</v>
      </c>
      <c r="G29" s="18" t="n">
        <v>525.78650807</v>
      </c>
      <c r="H29" s="20" t="n">
        <v>6.72631369</v>
      </c>
      <c r="I29" s="18" t="n">
        <v>524.84601479</v>
      </c>
      <c r="J29" s="20" t="n">
        <v>7.61867227</v>
      </c>
      <c r="K29" s="18" t="s">
        <v>182</v>
      </c>
      <c r="L29" s="20" t="s">
        <v>182</v>
      </c>
      <c r="M29" s="18" t="s">
        <v>182</v>
      </c>
      <c r="N29" s="20" t="s">
        <v>182</v>
      </c>
      <c r="O29" s="18" t="n">
        <v>358.28551468</v>
      </c>
      <c r="P29" s="20" t="n">
        <v>8.567023300000001</v>
      </c>
      <c r="Q29" s="18" t="s">
        <v>182</v>
      </c>
      <c r="R29" s="20" t="s">
        <v>182</v>
      </c>
      <c r="S29" s="18" t="n">
        <v>383.21379909</v>
      </c>
      <c r="T29" s="20" t="n">
        <v>14.71920444</v>
      </c>
    </row>
    <row r="30" spans="1:20">
      <c r="A30" s="15" t="s">
        <v>205</v>
      </c>
      <c r="B30" s="17" t="n">
        <v>4520</v>
      </c>
      <c r="C30" s="18">
        <f>(504.0/B30*100)</f>
        <v/>
      </c>
      <c r="D30" s="19" t="n">
        <v>4016</v>
      </c>
      <c r="E30" s="18" t="n">
        <v>518.35974866</v>
      </c>
      <c r="F30" s="20" t="n">
        <v>2.89739267</v>
      </c>
      <c r="G30" s="18" t="n">
        <v>530.01448894</v>
      </c>
      <c r="H30" s="20" t="n">
        <v>4.75592671</v>
      </c>
      <c r="I30" s="18" t="n">
        <v>510.65350179</v>
      </c>
      <c r="J30" s="20" t="n">
        <v>8.82241372</v>
      </c>
      <c r="K30" s="18" t="s">
        <v>182</v>
      </c>
      <c r="L30" s="20" t="s">
        <v>182</v>
      </c>
      <c r="M30" s="18" t="s">
        <v>182</v>
      </c>
      <c r="N30" s="20" t="s">
        <v>182</v>
      </c>
      <c r="O30" s="18" t="s">
        <v>182</v>
      </c>
      <c r="P30" s="20" t="s">
        <v>182</v>
      </c>
      <c r="Q30" s="18" t="s">
        <v>182</v>
      </c>
      <c r="R30" s="20" t="s">
        <v>182</v>
      </c>
      <c r="S30" s="18" t="n">
        <v>410.4619286</v>
      </c>
      <c r="T30" s="20" t="n">
        <v>9.764122110000001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495.03412951</v>
      </c>
      <c r="F32" s="20" t="n">
        <v>3.17240256</v>
      </c>
      <c r="G32" s="18" t="n">
        <v>513.90771583</v>
      </c>
      <c r="H32" s="20" t="n">
        <v>3.71022645</v>
      </c>
      <c r="I32" s="18" t="n">
        <v>503.32936563</v>
      </c>
      <c r="J32" s="20" t="n">
        <v>3.49040981</v>
      </c>
      <c r="K32" s="18" t="s">
        <v>182</v>
      </c>
      <c r="L32" s="20" t="s">
        <v>182</v>
      </c>
      <c r="M32" s="18" t="s">
        <v>182</v>
      </c>
      <c r="N32" s="20" t="s">
        <v>182</v>
      </c>
      <c r="O32" s="18" t="s">
        <v>182</v>
      </c>
      <c r="P32" s="20" t="s">
        <v>182</v>
      </c>
      <c r="Q32" s="18" t="s">
        <v>182</v>
      </c>
      <c r="R32" s="20" t="s">
        <v>182</v>
      </c>
      <c r="S32" s="18" t="n">
        <v>401.14586405</v>
      </c>
      <c r="T32" s="20" t="n">
        <v>13.96787577</v>
      </c>
    </row>
    <row r="33" spans="1:20">
      <c r="A33" s="15" t="s">
        <v>208</v>
      </c>
      <c r="B33" s="17" t="n">
        <v>7325</v>
      </c>
      <c r="C33" s="18">
        <f>(215.0/B33*100)</f>
        <v/>
      </c>
      <c r="D33" s="19" t="n">
        <v>7110</v>
      </c>
      <c r="E33" s="18" t="n">
        <v>490.92722882</v>
      </c>
      <c r="F33" s="20" t="n">
        <v>2.51986836</v>
      </c>
      <c r="G33" s="18" t="n">
        <v>527.47000338</v>
      </c>
      <c r="H33" s="20" t="n">
        <v>2.93687358</v>
      </c>
      <c r="I33" s="18" t="n">
        <v>493.50024252</v>
      </c>
      <c r="J33" s="20" t="n">
        <v>5.91971855</v>
      </c>
      <c r="K33" s="18" t="s">
        <v>182</v>
      </c>
      <c r="L33" s="20" t="s">
        <v>182</v>
      </c>
      <c r="M33" s="18" t="s">
        <v>182</v>
      </c>
      <c r="N33" s="20" t="s">
        <v>182</v>
      </c>
      <c r="O33" s="18" t="s">
        <v>182</v>
      </c>
      <c r="P33" s="20" t="s">
        <v>182</v>
      </c>
      <c r="Q33" s="18" t="s">
        <v>182</v>
      </c>
      <c r="R33" s="20" t="s">
        <v>182</v>
      </c>
      <c r="S33" s="18" t="n">
        <v>425.86401269</v>
      </c>
      <c r="T33" s="20" t="n">
        <v>10.95888882</v>
      </c>
    </row>
    <row r="34" spans="1:20">
      <c r="A34" s="15" t="s">
        <v>209</v>
      </c>
      <c r="B34" s="17" t="n">
        <v>6350</v>
      </c>
      <c r="C34" s="18">
        <f>(79.0/B34*100)</f>
        <v/>
      </c>
      <c r="D34" s="19" t="n">
        <v>6271</v>
      </c>
      <c r="E34" s="18" t="n">
        <v>469.2235282</v>
      </c>
      <c r="F34" s="20" t="n">
        <v>2.44237165</v>
      </c>
      <c r="G34" s="18" t="n">
        <v>463.98500332</v>
      </c>
      <c r="H34" s="20" t="n">
        <v>5.0375009</v>
      </c>
      <c r="I34" s="18" t="n">
        <v>468.32229445</v>
      </c>
      <c r="J34" s="20" t="n">
        <v>4.16772141</v>
      </c>
      <c r="K34" s="18" t="s">
        <v>182</v>
      </c>
      <c r="L34" s="20" t="s">
        <v>182</v>
      </c>
      <c r="M34" s="18" t="s">
        <v>182</v>
      </c>
      <c r="N34" s="20" t="s">
        <v>182</v>
      </c>
      <c r="O34" s="18" t="n">
        <v>306.56969545</v>
      </c>
      <c r="P34" s="20" t="n">
        <v>10.27624616</v>
      </c>
      <c r="Q34" s="18" t="s">
        <v>182</v>
      </c>
      <c r="R34" s="20" t="s">
        <v>182</v>
      </c>
      <c r="S34" s="18" t="n">
        <v>375.5660224</v>
      </c>
      <c r="T34" s="20" t="n">
        <v>8.90289712</v>
      </c>
    </row>
    <row r="35" spans="1:20">
      <c r="A35" s="15" t="s">
        <v>210</v>
      </c>
      <c r="B35" s="17" t="n">
        <v>6406</v>
      </c>
      <c r="C35" s="18">
        <f>(67.0/B35*100)</f>
        <v/>
      </c>
      <c r="D35" s="19" t="n">
        <v>6339</v>
      </c>
      <c r="E35" s="18" t="n">
        <v>516.35039598</v>
      </c>
      <c r="F35" s="20" t="n">
        <v>2.16158595</v>
      </c>
      <c r="G35" s="18" t="n">
        <v>526.1868630500001</v>
      </c>
      <c r="H35" s="20" t="n">
        <v>3.64846939</v>
      </c>
      <c r="I35" s="18" t="n">
        <v>515.7678297800001</v>
      </c>
      <c r="J35" s="20" t="n">
        <v>2.75432961</v>
      </c>
      <c r="K35" s="18" t="s">
        <v>182</v>
      </c>
      <c r="L35" s="20" t="s">
        <v>182</v>
      </c>
      <c r="M35" s="18" t="s">
        <v>182</v>
      </c>
      <c r="N35" s="20" t="s">
        <v>182</v>
      </c>
      <c r="O35" s="18" t="n">
        <v>374.85244494</v>
      </c>
      <c r="P35" s="20" t="n">
        <v>5.84040672</v>
      </c>
      <c r="Q35" s="18" t="s">
        <v>182</v>
      </c>
      <c r="R35" s="20" t="s">
        <v>182</v>
      </c>
      <c r="S35" s="18" t="n">
        <v>408.77180216</v>
      </c>
      <c r="T35" s="20" t="n">
        <v>7.10940723</v>
      </c>
    </row>
    <row r="36" spans="1:20">
      <c r="A36" s="15" t="s">
        <v>211</v>
      </c>
      <c r="B36" s="17" t="n">
        <v>6736</v>
      </c>
      <c r="C36" s="18">
        <f>(42.0/B36*100)</f>
        <v/>
      </c>
      <c r="D36" s="19" t="n">
        <v>6694</v>
      </c>
      <c r="E36" s="18" t="n">
        <v>492.72164494</v>
      </c>
      <c r="F36" s="20" t="n">
        <v>2.45380858</v>
      </c>
      <c r="G36" s="18" t="n">
        <v>499.15827968</v>
      </c>
      <c r="H36" s="20" t="n">
        <v>3.17739522</v>
      </c>
      <c r="I36" s="18" t="n">
        <v>497.28175103</v>
      </c>
      <c r="J36" s="20" t="n">
        <v>3.29018982</v>
      </c>
      <c r="K36" s="18" t="s">
        <v>182</v>
      </c>
      <c r="L36" s="20" t="s">
        <v>182</v>
      </c>
      <c r="M36" s="18" t="s">
        <v>182</v>
      </c>
      <c r="N36" s="20" t="s">
        <v>182</v>
      </c>
      <c r="O36" s="18" t="s">
        <v>182</v>
      </c>
      <c r="P36" s="20" t="s">
        <v>182</v>
      </c>
      <c r="Q36" s="18" t="s">
        <v>182</v>
      </c>
      <c r="R36" s="20" t="s">
        <v>182</v>
      </c>
      <c r="S36" s="18" t="n">
        <v>387.80627178</v>
      </c>
      <c r="T36" s="20" t="n">
        <v>8.98741697</v>
      </c>
    </row>
    <row r="37" spans="1:20">
      <c r="A37" s="15" t="s">
        <v>212</v>
      </c>
      <c r="B37" s="17" t="n">
        <v>5458</v>
      </c>
      <c r="C37" s="18">
        <f>(228.0/B37*100)</f>
        <v/>
      </c>
      <c r="D37" s="19" t="n">
        <v>5230</v>
      </c>
      <c r="E37" s="18" t="n">
        <v>488.14400595</v>
      </c>
      <c r="F37" s="20" t="n">
        <v>4.80513409</v>
      </c>
      <c r="G37" s="18" t="n">
        <v>508.6592952</v>
      </c>
      <c r="H37" s="20" t="n">
        <v>4.06989782</v>
      </c>
      <c r="I37" s="18" t="n">
        <v>505.13307379</v>
      </c>
      <c r="J37" s="20" t="n">
        <v>3.91501825</v>
      </c>
      <c r="K37" s="18" t="s">
        <v>182</v>
      </c>
      <c r="L37" s="20" t="s">
        <v>182</v>
      </c>
      <c r="M37" s="18" t="s">
        <v>182</v>
      </c>
      <c r="N37" s="20" t="s">
        <v>182</v>
      </c>
      <c r="O37" s="18" t="s">
        <v>182</v>
      </c>
      <c r="P37" s="20" t="s">
        <v>182</v>
      </c>
      <c r="Q37" s="18" t="s">
        <v>182</v>
      </c>
      <c r="R37" s="20" t="s">
        <v>182</v>
      </c>
      <c r="S37" s="18" t="n">
        <v>398.36310511</v>
      </c>
      <c r="T37" s="20" t="n">
        <v>6.64192833</v>
      </c>
    </row>
    <row r="38" spans="1:20">
      <c r="A38" s="15" t="s">
        <v>213</v>
      </c>
      <c r="B38" s="17" t="n">
        <v>5860</v>
      </c>
      <c r="C38" s="18">
        <f>(62.0/B38*100)</f>
        <v/>
      </c>
      <c r="D38" s="19" t="n">
        <v>5798</v>
      </c>
      <c r="E38" s="18" t="n">
        <v>499.9983673</v>
      </c>
      <c r="F38" s="20" t="n">
        <v>3.44970702</v>
      </c>
      <c r="G38" s="18" t="n">
        <v>527.4872056</v>
      </c>
      <c r="H38" s="20" t="n">
        <v>5.71938849</v>
      </c>
      <c r="I38" s="18" t="n">
        <v>519.28586508</v>
      </c>
      <c r="J38" s="20" t="n">
        <v>3.79822914</v>
      </c>
      <c r="K38" s="18" t="s">
        <v>182</v>
      </c>
      <c r="L38" s="20" t="s">
        <v>182</v>
      </c>
      <c r="M38" s="18" t="s">
        <v>182</v>
      </c>
      <c r="N38" s="20" t="s">
        <v>182</v>
      </c>
      <c r="O38" s="18" t="s">
        <v>182</v>
      </c>
      <c r="P38" s="20" t="s">
        <v>182</v>
      </c>
      <c r="Q38" s="18" t="s">
        <v>182</v>
      </c>
      <c r="R38" s="20" t="s">
        <v>182</v>
      </c>
      <c r="S38" s="18" t="n">
        <v>420.84939419</v>
      </c>
      <c r="T38" s="20" t="n">
        <v>8.696415829999999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517.37389602</v>
      </c>
      <c r="F40" s="20" t="n">
        <v>3.00554601</v>
      </c>
      <c r="G40" s="18" t="n">
        <v>506.41063283</v>
      </c>
      <c r="H40" s="20" t="n">
        <v>7.47885307</v>
      </c>
      <c r="I40" s="18" t="n">
        <v>491.50889672</v>
      </c>
      <c r="J40" s="20" t="n">
        <v>11.85960368</v>
      </c>
      <c r="K40" s="18" t="s">
        <v>182</v>
      </c>
      <c r="L40" s="20" t="s">
        <v>182</v>
      </c>
      <c r="M40" s="18" t="s">
        <v>182</v>
      </c>
      <c r="N40" s="20" t="s">
        <v>182</v>
      </c>
      <c r="O40" s="18" t="n">
        <v>496.75531263</v>
      </c>
      <c r="P40" s="20" t="n">
        <v>2.35939816</v>
      </c>
      <c r="Q40" s="18" t="s">
        <v>182</v>
      </c>
      <c r="R40" s="20" t="s">
        <v>182</v>
      </c>
      <c r="S40" s="18" t="n">
        <v>400.58783022</v>
      </c>
      <c r="T40" s="20" t="n">
        <v>11.19143898</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408.48404057</v>
      </c>
      <c r="F46" s="20" t="n">
        <v>3.59080888</v>
      </c>
      <c r="G46" s="18" t="n">
        <v>430.20819365</v>
      </c>
      <c r="H46" s="20" t="n">
        <v>3.57070367</v>
      </c>
      <c r="I46" s="18" t="n">
        <v>396.86502255</v>
      </c>
      <c r="J46" s="20" t="n">
        <v>3.77967768</v>
      </c>
      <c r="K46" s="18" t="s">
        <v>182</v>
      </c>
      <c r="L46" s="20" t="s">
        <v>182</v>
      </c>
      <c r="M46" s="18" t="s">
        <v>182</v>
      </c>
      <c r="N46" s="20" t="s">
        <v>182</v>
      </c>
      <c r="O46" s="18" t="s">
        <v>182</v>
      </c>
      <c r="P46" s="20" t="s">
        <v>182</v>
      </c>
      <c r="Q46" s="18" t="s">
        <v>182</v>
      </c>
      <c r="R46" s="20" t="s">
        <v>182</v>
      </c>
      <c r="S46" s="18" t="n">
        <v>377.79150804</v>
      </c>
      <c r="T46" s="20" t="n">
        <v>3.4738117</v>
      </c>
    </row>
    <row r="47" spans="1:20">
      <c r="A47" s="15" t="s">
        <v>222</v>
      </c>
      <c r="B47" s="17" t="n">
        <v>5928</v>
      </c>
      <c r="C47" s="18">
        <f>(106.0/B47*100)</f>
        <v/>
      </c>
      <c r="D47" s="19" t="n">
        <v>5822</v>
      </c>
      <c r="E47" s="18" t="n">
        <v>443.72737868</v>
      </c>
      <c r="F47" s="20" t="n">
        <v>4.55838282</v>
      </c>
      <c r="G47" s="18" t="n">
        <v>463.86220135</v>
      </c>
      <c r="H47" s="20" t="n">
        <v>7.55546461</v>
      </c>
      <c r="I47" s="18" t="n">
        <v>477.64582469</v>
      </c>
      <c r="J47" s="20" t="n">
        <v>4.61115212</v>
      </c>
      <c r="K47" s="18" t="s">
        <v>182</v>
      </c>
      <c r="L47" s="20" t="s">
        <v>182</v>
      </c>
      <c r="M47" s="18" t="s">
        <v>182</v>
      </c>
      <c r="N47" s="20" t="s">
        <v>182</v>
      </c>
      <c r="O47" s="18" t="s">
        <v>182</v>
      </c>
      <c r="P47" s="20" t="s">
        <v>182</v>
      </c>
      <c r="Q47" s="18" t="s">
        <v>182</v>
      </c>
      <c r="R47" s="20" t="s">
        <v>182</v>
      </c>
      <c r="S47" s="18" t="n">
        <v>370.5829788</v>
      </c>
      <c r="T47" s="20" t="n">
        <v>5.86624957</v>
      </c>
    </row>
    <row r="48" spans="1:20">
      <c r="A48" s="15" t="s">
        <v>223</v>
      </c>
      <c r="B48" s="17" t="n">
        <v>9841</v>
      </c>
      <c r="C48" s="18">
        <f>(19.0/B48*100)</f>
        <v/>
      </c>
      <c r="D48" s="19" t="n">
        <v>9822</v>
      </c>
      <c r="E48" s="18" t="n">
        <v>529.8253002599999</v>
      </c>
      <c r="F48" s="20" t="n">
        <v>5.82870035</v>
      </c>
      <c r="G48" s="18" t="n">
        <v>543.5880170299999</v>
      </c>
      <c r="H48" s="20" t="n">
        <v>4.90443904</v>
      </c>
      <c r="I48" s="18" t="n">
        <v>485.61758113</v>
      </c>
      <c r="J48" s="20" t="n">
        <v>5.20508195</v>
      </c>
      <c r="K48" s="18" t="s">
        <v>182</v>
      </c>
      <c r="L48" s="20" t="s">
        <v>182</v>
      </c>
      <c r="M48" s="18" t="s">
        <v>182</v>
      </c>
      <c r="N48" s="20" t="s">
        <v>182</v>
      </c>
      <c r="O48" s="18" t="s">
        <v>182</v>
      </c>
      <c r="P48" s="20" t="s">
        <v>182</v>
      </c>
      <c r="Q48" s="18" t="s">
        <v>182</v>
      </c>
      <c r="R48" s="20" t="s">
        <v>182</v>
      </c>
      <c r="S48" s="18" t="n">
        <v>446.32064185</v>
      </c>
      <c r="T48" s="20" t="n">
        <v>30.21205522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429.12581338</v>
      </c>
      <c r="F50" s="20" t="n">
        <v>2.48924764</v>
      </c>
      <c r="G50" s="18" t="n">
        <v>437.54903201</v>
      </c>
      <c r="H50" s="20" t="n">
        <v>3.1658828</v>
      </c>
      <c r="I50" s="18" t="n">
        <v>396.90576697</v>
      </c>
      <c r="J50" s="20" t="n">
        <v>3.84889053</v>
      </c>
      <c r="K50" s="18" t="s">
        <v>182</v>
      </c>
      <c r="L50" s="20" t="s">
        <v>182</v>
      </c>
      <c r="M50" s="18" t="s">
        <v>182</v>
      </c>
      <c r="N50" s="20" t="s">
        <v>182</v>
      </c>
      <c r="O50" s="18" t="s">
        <v>182</v>
      </c>
      <c r="P50" s="20" t="s">
        <v>182</v>
      </c>
      <c r="Q50" s="18" t="s">
        <v>182</v>
      </c>
      <c r="R50" s="20" t="s">
        <v>182</v>
      </c>
      <c r="S50" s="18" t="n">
        <v>383.75741141</v>
      </c>
      <c r="T50" s="20" t="n">
        <v>9.310000459999999</v>
      </c>
    </row>
    <row r="51" spans="1:20">
      <c r="A51" s="15" t="s">
        <v>226</v>
      </c>
      <c r="B51" s="17" t="n">
        <v>6866</v>
      </c>
      <c r="C51" s="18">
        <f>(114.0/B51*100)</f>
        <v/>
      </c>
      <c r="D51" s="19" t="n">
        <v>6752</v>
      </c>
      <c r="E51" s="18" t="n">
        <v>426.79239414</v>
      </c>
      <c r="F51" s="20" t="n">
        <v>3.05614757</v>
      </c>
      <c r="G51" s="18" t="n">
        <v>437.31667293</v>
      </c>
      <c r="H51" s="20" t="n">
        <v>2.85940234</v>
      </c>
      <c r="I51" s="18" t="n">
        <v>410.76348823</v>
      </c>
      <c r="J51" s="20" t="n">
        <v>2.74552562</v>
      </c>
      <c r="K51" s="18" t="s">
        <v>182</v>
      </c>
      <c r="L51" s="20" t="s">
        <v>182</v>
      </c>
      <c r="M51" s="18" t="s">
        <v>182</v>
      </c>
      <c r="N51" s="20" t="s">
        <v>182</v>
      </c>
      <c r="O51" s="18" t="n">
        <v>410.85572185</v>
      </c>
      <c r="P51" s="20" t="n">
        <v>3.7997542</v>
      </c>
      <c r="Q51" s="18" t="s">
        <v>182</v>
      </c>
      <c r="R51" s="20" t="s">
        <v>182</v>
      </c>
      <c r="S51" s="18" t="n">
        <v>390.41246942</v>
      </c>
      <c r="T51" s="20" t="n">
        <v>5.41265885</v>
      </c>
    </row>
    <row r="52" spans="1:20">
      <c r="A52" s="15" t="s">
        <v>227</v>
      </c>
      <c r="B52" s="17" t="n">
        <v>5809</v>
      </c>
      <c r="C52" s="18">
        <f>(116.0/B52*100)</f>
        <v/>
      </c>
      <c r="D52" s="19" t="n">
        <v>5693</v>
      </c>
      <c r="E52" s="18" t="n">
        <v>472.69373683</v>
      </c>
      <c r="F52" s="20" t="n">
        <v>2.83894924</v>
      </c>
      <c r="G52" s="18" t="n">
        <v>488.15651502</v>
      </c>
      <c r="H52" s="20" t="n">
        <v>3.59447365</v>
      </c>
      <c r="I52" s="18" t="n">
        <v>482.84960005</v>
      </c>
      <c r="J52" s="20" t="n">
        <v>4.48272017</v>
      </c>
      <c r="K52" s="18" t="s">
        <v>182</v>
      </c>
      <c r="L52" s="20" t="s">
        <v>182</v>
      </c>
      <c r="M52" s="18" t="s">
        <v>182</v>
      </c>
      <c r="N52" s="20" t="s">
        <v>182</v>
      </c>
      <c r="O52" s="18" t="s">
        <v>182</v>
      </c>
      <c r="P52" s="20" t="s">
        <v>182</v>
      </c>
      <c r="Q52" s="18" t="s">
        <v>182</v>
      </c>
      <c r="R52" s="20" t="s">
        <v>182</v>
      </c>
      <c r="S52" s="18" t="n">
        <v>380.36515707</v>
      </c>
      <c r="T52" s="20" t="n">
        <v>7.82926774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340.8198773</v>
      </c>
      <c r="F54" s="20" t="n">
        <v>4.52266322</v>
      </c>
      <c r="G54" s="18" t="n">
        <v>352.40844632</v>
      </c>
      <c r="H54" s="20" t="n">
        <v>5.0085434</v>
      </c>
      <c r="I54" s="18" t="n">
        <v>331.95644167</v>
      </c>
      <c r="J54" s="20" t="n">
        <v>2.86467018</v>
      </c>
      <c r="K54" s="18" t="s">
        <v>182</v>
      </c>
      <c r="L54" s="20" t="s">
        <v>182</v>
      </c>
      <c r="M54" s="18" t="s">
        <v>182</v>
      </c>
      <c r="N54" s="20" t="s">
        <v>182</v>
      </c>
      <c r="O54" s="18" t="s">
        <v>182</v>
      </c>
      <c r="P54" s="20" t="s">
        <v>182</v>
      </c>
      <c r="Q54" s="18" t="s">
        <v>182</v>
      </c>
      <c r="R54" s="20" t="s">
        <v>182</v>
      </c>
      <c r="S54" s="18" t="n">
        <v>287.49580736</v>
      </c>
      <c r="T54" s="20" t="n">
        <v>4.03996013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526.62247274</v>
      </c>
      <c r="F56" s="20" t="n">
        <v>2.54293556</v>
      </c>
      <c r="G56" s="18" t="n">
        <v>521.86556627</v>
      </c>
      <c r="H56" s="20" t="n">
        <v>4.77304019</v>
      </c>
      <c r="I56" s="18" t="n">
        <v>502.11967205</v>
      </c>
      <c r="J56" s="20" t="n">
        <v>5.69186413</v>
      </c>
      <c r="K56" s="18" t="s">
        <v>182</v>
      </c>
      <c r="L56" s="20" t="s">
        <v>182</v>
      </c>
      <c r="M56" s="18" t="s">
        <v>182</v>
      </c>
      <c r="N56" s="20" t="s">
        <v>182</v>
      </c>
      <c r="O56" s="18" t="s">
        <v>182</v>
      </c>
      <c r="P56" s="20" t="s">
        <v>182</v>
      </c>
      <c r="Q56" s="18" t="s">
        <v>182</v>
      </c>
      <c r="R56" s="20" t="s">
        <v>182</v>
      </c>
      <c r="S56" s="18" t="n">
        <v>445.44210579</v>
      </c>
      <c r="T56" s="20" t="n">
        <v>16.62615455</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478.36405568</v>
      </c>
      <c r="F61" s="20" t="n">
        <v>2.63203776</v>
      </c>
      <c r="G61" s="18" t="n">
        <v>492.34714229</v>
      </c>
      <c r="H61" s="20" t="n">
        <v>3.35338319</v>
      </c>
      <c r="I61" s="18" t="n">
        <v>453.69531413</v>
      </c>
      <c r="J61" s="20" t="n">
        <v>4.79505489</v>
      </c>
      <c r="K61" s="18" t="s">
        <v>182</v>
      </c>
      <c r="L61" s="20" t="s">
        <v>182</v>
      </c>
      <c r="M61" s="18" t="s">
        <v>182</v>
      </c>
      <c r="N61" s="20" t="s">
        <v>182</v>
      </c>
      <c r="O61" s="18" t="s">
        <v>182</v>
      </c>
      <c r="P61" s="20" t="s">
        <v>182</v>
      </c>
      <c r="Q61" s="18" t="s">
        <v>182</v>
      </c>
      <c r="R61" s="20" t="s">
        <v>182</v>
      </c>
      <c r="S61" s="18" t="n">
        <v>373.15000663</v>
      </c>
      <c r="T61" s="20" t="n">
        <v>8.07980699</v>
      </c>
    </row>
    <row r="62" spans="1:20">
      <c r="A62" s="15" t="s">
        <v>237</v>
      </c>
      <c r="B62" s="17" t="n">
        <v>4476</v>
      </c>
      <c r="C62" s="18">
        <f>(5.0/B62*100)</f>
        <v/>
      </c>
      <c r="D62" s="19" t="n">
        <v>4471</v>
      </c>
      <c r="E62" s="18" t="n">
        <v>532.46009924</v>
      </c>
      <c r="F62" s="20" t="n">
        <v>1.15459724</v>
      </c>
      <c r="G62" s="18" t="n">
        <v>524.17256303</v>
      </c>
      <c r="H62" s="20" t="n">
        <v>3.37527452</v>
      </c>
      <c r="I62" s="18" t="n">
        <v>493.45332574</v>
      </c>
      <c r="J62" s="20" t="n">
        <v>5.25689378</v>
      </c>
      <c r="K62" s="18" t="s">
        <v>182</v>
      </c>
      <c r="L62" s="20" t="s">
        <v>182</v>
      </c>
      <c r="M62" s="18" t="s">
        <v>182</v>
      </c>
      <c r="N62" s="20" t="s">
        <v>182</v>
      </c>
      <c r="O62" s="18" t="s">
        <v>182</v>
      </c>
      <c r="P62" s="20" t="s">
        <v>182</v>
      </c>
      <c r="Q62" s="18" t="s">
        <v>182</v>
      </c>
      <c r="R62" s="20" t="s">
        <v>182</v>
      </c>
      <c r="S62" s="18" t="n">
        <v>480.92368635</v>
      </c>
      <c r="T62" s="20" t="n">
        <v>15.89809459</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400.77872316</v>
      </c>
      <c r="F67" s="20" t="n">
        <v>2.97835663</v>
      </c>
      <c r="G67" s="18" t="n">
        <v>410.77741502</v>
      </c>
      <c r="H67" s="20" t="n">
        <v>3.60812629</v>
      </c>
      <c r="I67" s="18" t="n">
        <v>373.64881631</v>
      </c>
      <c r="J67" s="20" t="n">
        <v>3.80120817</v>
      </c>
      <c r="K67" s="18" t="s">
        <v>182</v>
      </c>
      <c r="L67" s="20" t="s">
        <v>182</v>
      </c>
      <c r="M67" s="18" t="s">
        <v>182</v>
      </c>
      <c r="N67" s="20" t="s">
        <v>182</v>
      </c>
      <c r="O67" s="18" t="s">
        <v>182</v>
      </c>
      <c r="P67" s="20" t="s">
        <v>182</v>
      </c>
      <c r="Q67" s="18" t="s">
        <v>182</v>
      </c>
      <c r="R67" s="20" t="s">
        <v>182</v>
      </c>
      <c r="S67" s="18" t="n">
        <v>283.77604273</v>
      </c>
      <c r="T67" s="20" t="n">
        <v>9.896305699999999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491.10631219</v>
      </c>
      <c r="F70" s="20" t="n">
        <v>3.10503175</v>
      </c>
      <c r="G70" s="18" t="n">
        <v>493.87275812</v>
      </c>
      <c r="H70" s="20" t="n">
        <v>4.50762997</v>
      </c>
      <c r="I70" s="18" t="n">
        <v>464.5853049</v>
      </c>
      <c r="J70" s="20" t="n">
        <v>4.4888117</v>
      </c>
      <c r="K70" s="18" t="s">
        <v>182</v>
      </c>
      <c r="L70" s="20" t="s">
        <v>182</v>
      </c>
      <c r="M70" s="18" t="s">
        <v>182</v>
      </c>
      <c r="N70" s="20" t="s">
        <v>182</v>
      </c>
      <c r="O70" s="18" t="s">
        <v>182</v>
      </c>
      <c r="P70" s="20" t="s">
        <v>182</v>
      </c>
      <c r="Q70" s="18" t="s">
        <v>182</v>
      </c>
      <c r="R70" s="20" t="s">
        <v>182</v>
      </c>
      <c r="S70" s="18" t="n">
        <v>422.00231995</v>
      </c>
      <c r="T70" s="20" t="n">
        <v>8.62399435</v>
      </c>
    </row>
    <row r="71" spans="1:20">
      <c r="A71" s="15" t="s">
        <v>246</v>
      </c>
      <c r="B71" s="17" t="n">
        <v>6115</v>
      </c>
      <c r="C71" s="18">
        <f>(109.0/B71*100)</f>
        <v/>
      </c>
      <c r="D71" s="19" t="n">
        <v>6006</v>
      </c>
      <c r="E71" s="18" t="n">
        <v>547.65894613</v>
      </c>
      <c r="F71" s="20" t="n">
        <v>2.35220271</v>
      </c>
      <c r="G71" s="18" t="n">
        <v>576.8485821</v>
      </c>
      <c r="H71" s="20" t="n">
        <v>2.04250802</v>
      </c>
      <c r="I71" s="18" t="n">
        <v>544.2958936</v>
      </c>
      <c r="J71" s="20" t="n">
        <v>4.40350786</v>
      </c>
      <c r="K71" s="18" t="s">
        <v>182</v>
      </c>
      <c r="L71" s="20" t="s">
        <v>182</v>
      </c>
      <c r="M71" s="18" t="s">
        <v>182</v>
      </c>
      <c r="N71" s="20" t="s">
        <v>182</v>
      </c>
      <c r="O71" s="18" t="s">
        <v>182</v>
      </c>
      <c r="P71" s="20" t="s">
        <v>182</v>
      </c>
      <c r="Q71" s="18" t="s">
        <v>182</v>
      </c>
      <c r="R71" s="20" t="s">
        <v>182</v>
      </c>
      <c r="S71" s="18" t="n">
        <v>456.82429163</v>
      </c>
      <c r="T71" s="20" t="n">
        <v>15.40215293</v>
      </c>
    </row>
    <row r="72" spans="1:20">
      <c r="A72" s="15" t="s">
        <v>247</v>
      </c>
      <c r="B72" s="17" t="n">
        <v>7708</v>
      </c>
      <c r="C72" s="18">
        <f>(8.0/B72*100)</f>
        <v/>
      </c>
      <c r="D72" s="19" t="n">
        <v>7700</v>
      </c>
      <c r="E72" s="18" t="n">
        <v>536.90949216</v>
      </c>
      <c r="F72" s="20" t="n">
        <v>2.80651971</v>
      </c>
      <c r="G72" s="18" t="n">
        <v>528.18721485</v>
      </c>
      <c r="H72" s="20" t="n">
        <v>4.46058543</v>
      </c>
      <c r="I72" s="18" t="n">
        <v>500.88848947</v>
      </c>
      <c r="J72" s="20" t="n">
        <v>5.24981329</v>
      </c>
      <c r="K72" s="18" t="s">
        <v>182</v>
      </c>
      <c r="L72" s="20" t="s">
        <v>182</v>
      </c>
      <c r="M72" s="18" t="s">
        <v>182</v>
      </c>
      <c r="N72" s="20" t="s">
        <v>182</v>
      </c>
      <c r="O72" s="18" t="s">
        <v>182</v>
      </c>
      <c r="P72" s="20" t="s">
        <v>182</v>
      </c>
      <c r="Q72" s="18" t="s">
        <v>182</v>
      </c>
      <c r="R72" s="20" t="s">
        <v>182</v>
      </c>
      <c r="S72" s="18" t="n">
        <v>457.62980338</v>
      </c>
      <c r="T72" s="20" t="n">
        <v>20.31934202</v>
      </c>
    </row>
    <row r="73" spans="1:20">
      <c r="A73" s="15" t="s">
        <v>248</v>
      </c>
      <c r="B73" s="17" t="n">
        <v>8249</v>
      </c>
      <c r="C73" s="18">
        <f>(225.0/B73*100)</f>
        <v/>
      </c>
      <c r="D73" s="19" t="n">
        <v>8024</v>
      </c>
      <c r="E73" s="18" t="n">
        <v>433.54332895</v>
      </c>
      <c r="F73" s="20" t="n">
        <v>3.04546143</v>
      </c>
      <c r="G73" s="18" t="n">
        <v>407.44370855</v>
      </c>
      <c r="H73" s="20" t="n">
        <v>4.73628625</v>
      </c>
      <c r="I73" s="18" t="n">
        <v>380.38523863</v>
      </c>
      <c r="J73" s="20" t="n">
        <v>2.96253946</v>
      </c>
      <c r="K73" s="18" t="s">
        <v>182</v>
      </c>
      <c r="L73" s="20" t="s">
        <v>182</v>
      </c>
      <c r="M73" s="18" t="s">
        <v>182</v>
      </c>
      <c r="N73" s="20" t="s">
        <v>182</v>
      </c>
      <c r="O73" s="18" t="s">
        <v>182</v>
      </c>
      <c r="P73" s="20" t="s">
        <v>182</v>
      </c>
      <c r="Q73" s="18" t="s">
        <v>182</v>
      </c>
      <c r="R73" s="20" t="s">
        <v>182</v>
      </c>
      <c r="S73" s="18" t="n">
        <v>364.7662668</v>
      </c>
      <c r="T73" s="20" t="n">
        <v>8.9837354</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431.49530452</v>
      </c>
      <c r="F77" s="20" t="n">
        <v>3.62009445</v>
      </c>
      <c r="G77" s="18" t="n">
        <v>467.86226668</v>
      </c>
      <c r="H77" s="20" t="n">
        <v>2.5695317</v>
      </c>
      <c r="I77" s="18" t="n">
        <v>419.60452176</v>
      </c>
      <c r="J77" s="20" t="n">
        <v>4.03087668</v>
      </c>
      <c r="K77" s="18" t="s">
        <v>182</v>
      </c>
      <c r="L77" s="20" t="s">
        <v>182</v>
      </c>
      <c r="M77" s="18" t="s">
        <v>182</v>
      </c>
      <c r="N77" s="20" t="s">
        <v>182</v>
      </c>
      <c r="O77" s="18" t="s">
        <v>182</v>
      </c>
      <c r="P77" s="20" t="s">
        <v>182</v>
      </c>
      <c r="Q77" s="18" t="s">
        <v>182</v>
      </c>
      <c r="R77" s="20" t="s">
        <v>182</v>
      </c>
      <c r="S77" s="18" t="n">
        <v>371.31730022</v>
      </c>
      <c r="T77" s="20" t="n">
        <v>3.89503388</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282</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517.37413121</v>
      </c>
      <c r="F7" s="20" t="n">
        <v>1.75931153</v>
      </c>
      <c r="G7" s="18" t="n">
        <v>516.26389563</v>
      </c>
      <c r="H7" s="20" t="n">
        <v>3.86540556</v>
      </c>
      <c r="I7" s="18" t="n">
        <v>501.35943834</v>
      </c>
      <c r="J7" s="20" t="n">
        <v>3.68078325</v>
      </c>
      <c r="K7" s="18" t="s">
        <v>182</v>
      </c>
      <c r="L7" s="20" t="s">
        <v>182</v>
      </c>
      <c r="M7" s="18" t="s">
        <v>182</v>
      </c>
      <c r="N7" s="20" t="s">
        <v>182</v>
      </c>
      <c r="O7" s="18" t="s">
        <v>182</v>
      </c>
      <c r="P7" s="20" t="s">
        <v>182</v>
      </c>
      <c r="Q7" s="18" t="s">
        <v>182</v>
      </c>
      <c r="R7" s="20" t="s">
        <v>182</v>
      </c>
      <c r="S7" s="18" t="n">
        <v>443.80162519</v>
      </c>
      <c r="T7" s="20" t="n">
        <v>7.8254821</v>
      </c>
    </row>
    <row r="8" spans="1:20">
      <c r="A8" s="15" t="s">
        <v>183</v>
      </c>
      <c r="B8" s="17" t="n">
        <v>7007</v>
      </c>
      <c r="C8" s="18">
        <f>(128.0/B8*100)</f>
        <v/>
      </c>
      <c r="D8" s="19" t="n">
        <v>6879</v>
      </c>
      <c r="E8" s="18" t="n">
        <v>486.34768182</v>
      </c>
      <c r="F8" s="20" t="n">
        <v>5.05211075</v>
      </c>
      <c r="G8" s="18" t="n">
        <v>494.12533083</v>
      </c>
      <c r="H8" s="20" t="n">
        <v>5.25124267</v>
      </c>
      <c r="I8" s="18" t="n">
        <v>506.58609614</v>
      </c>
      <c r="J8" s="20" t="n">
        <v>2.66442664</v>
      </c>
      <c r="K8" s="18" t="s">
        <v>182</v>
      </c>
      <c r="L8" s="20" t="s">
        <v>182</v>
      </c>
      <c r="M8" s="18" t="s">
        <v>182</v>
      </c>
      <c r="N8" s="20" t="s">
        <v>182</v>
      </c>
      <c r="O8" s="18" t="n">
        <v>368.48347797</v>
      </c>
      <c r="P8" s="20" t="n">
        <v>14.99112476</v>
      </c>
      <c r="Q8" s="18" t="s">
        <v>182</v>
      </c>
      <c r="R8" s="20" t="s">
        <v>182</v>
      </c>
      <c r="S8" s="18" t="n">
        <v>407.07726606</v>
      </c>
      <c r="T8" s="20" t="n">
        <v>6.6284544</v>
      </c>
    </row>
    <row r="9" spans="1:20">
      <c r="A9" s="15" t="s">
        <v>184</v>
      </c>
      <c r="B9" s="17" t="n">
        <v>9651</v>
      </c>
      <c r="C9" s="18">
        <f>(475.0/B9*100)</f>
        <v/>
      </c>
      <c r="D9" s="19" t="n">
        <v>9176</v>
      </c>
      <c r="E9" s="18" t="n">
        <v>490.07235286</v>
      </c>
      <c r="F9" s="20" t="n">
        <v>5.15184379</v>
      </c>
      <c r="G9" s="18" t="n">
        <v>516.66536993</v>
      </c>
      <c r="H9" s="20" t="n">
        <v>3.96999677</v>
      </c>
      <c r="I9" s="18" t="n">
        <v>519.71615223</v>
      </c>
      <c r="J9" s="20" t="n">
        <v>2.56166367</v>
      </c>
      <c r="K9" s="18" t="s">
        <v>182</v>
      </c>
      <c r="L9" s="20" t="s">
        <v>182</v>
      </c>
      <c r="M9" s="18" t="s">
        <v>182</v>
      </c>
      <c r="N9" s="20" t="s">
        <v>182</v>
      </c>
      <c r="O9" s="18" t="n">
        <v>374.78530698</v>
      </c>
      <c r="P9" s="20" t="n">
        <v>11.62763904</v>
      </c>
      <c r="Q9" s="18" t="s">
        <v>182</v>
      </c>
      <c r="R9" s="20" t="s">
        <v>182</v>
      </c>
      <c r="S9" s="18" t="n">
        <v>408.82797607</v>
      </c>
      <c r="T9" s="20" t="n">
        <v>7.03818251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424.90248556</v>
      </c>
      <c r="F11" s="20" t="n">
        <v>4.70430871</v>
      </c>
      <c r="G11" s="18" t="n">
        <v>451.51953445</v>
      </c>
      <c r="H11" s="20" t="n">
        <v>3.57339991</v>
      </c>
      <c r="I11" s="18" t="n">
        <v>461.66508051</v>
      </c>
      <c r="J11" s="20" t="n">
        <v>2.89793665</v>
      </c>
      <c r="K11" s="18" t="s">
        <v>182</v>
      </c>
      <c r="L11" s="20" t="s">
        <v>182</v>
      </c>
      <c r="M11" s="18" t="s">
        <v>182</v>
      </c>
      <c r="N11" s="20" t="s">
        <v>182</v>
      </c>
      <c r="O11" s="18" t="s">
        <v>182</v>
      </c>
      <c r="P11" s="20" t="s">
        <v>182</v>
      </c>
      <c r="Q11" s="18" t="s">
        <v>182</v>
      </c>
      <c r="R11" s="20" t="s">
        <v>182</v>
      </c>
      <c r="S11" s="18" t="n">
        <v>390.29670479</v>
      </c>
      <c r="T11" s="20" t="n">
        <v>6.57863494</v>
      </c>
    </row>
    <row r="12" spans="1:20">
      <c r="A12" s="15" t="s">
        <v>187</v>
      </c>
      <c r="B12" s="17" t="n">
        <v>6894</v>
      </c>
      <c r="C12" s="18">
        <f>(125.0/B12*100)</f>
        <v/>
      </c>
      <c r="D12" s="19" t="n">
        <v>6769</v>
      </c>
      <c r="E12" s="18" t="n">
        <v>466.97336487</v>
      </c>
      <c r="F12" s="20" t="n">
        <v>5.23256012</v>
      </c>
      <c r="G12" s="18" t="n">
        <v>510.37329695</v>
      </c>
      <c r="H12" s="20" t="n">
        <v>4.86723503</v>
      </c>
      <c r="I12" s="18" t="n">
        <v>507.16411472</v>
      </c>
      <c r="J12" s="20" t="n">
        <v>1.95505059</v>
      </c>
      <c r="K12" s="18" t="s">
        <v>182</v>
      </c>
      <c r="L12" s="20" t="s">
        <v>182</v>
      </c>
      <c r="M12" s="18" t="s">
        <v>182</v>
      </c>
      <c r="N12" s="20" t="s">
        <v>182</v>
      </c>
      <c r="O12" s="18" t="n">
        <v>366.6777112</v>
      </c>
      <c r="P12" s="20" t="n">
        <v>14.39052153</v>
      </c>
      <c r="Q12" s="18" t="s">
        <v>182</v>
      </c>
      <c r="R12" s="20" t="s">
        <v>182</v>
      </c>
      <c r="S12" s="18" t="n">
        <v>414.64919142</v>
      </c>
      <c r="T12" s="20" t="n">
        <v>6.50274919</v>
      </c>
    </row>
    <row r="13" spans="1:20">
      <c r="A13" s="15" t="s">
        <v>188</v>
      </c>
      <c r="B13" s="17" t="n">
        <v>7161</v>
      </c>
      <c r="C13" s="18">
        <f>(301.0/B13*100)</f>
        <v/>
      </c>
      <c r="D13" s="19" t="n">
        <v>6860</v>
      </c>
      <c r="E13" s="18" t="n">
        <v>500.82787872</v>
      </c>
      <c r="F13" s="20" t="n">
        <v>2.46184521</v>
      </c>
      <c r="G13" s="18" t="n">
        <v>528.03172435</v>
      </c>
      <c r="H13" s="20" t="n">
        <v>3.07697508</v>
      </c>
      <c r="I13" s="18" t="n">
        <v>510.63773967</v>
      </c>
      <c r="J13" s="20" t="n">
        <v>6.09459338</v>
      </c>
      <c r="K13" s="18" t="s">
        <v>182</v>
      </c>
      <c r="L13" s="20" t="s">
        <v>182</v>
      </c>
      <c r="M13" s="18" t="s">
        <v>182</v>
      </c>
      <c r="N13" s="20" t="s">
        <v>182</v>
      </c>
      <c r="O13" s="18" t="n">
        <v>436.36003517</v>
      </c>
      <c r="P13" s="20" t="n">
        <v>6.43426798</v>
      </c>
      <c r="Q13" s="18" t="s">
        <v>182</v>
      </c>
      <c r="R13" s="20" t="s">
        <v>182</v>
      </c>
      <c r="S13" s="18" t="n">
        <v>400.73080745</v>
      </c>
      <c r="T13" s="20" t="n">
        <v>7.21800464</v>
      </c>
    </row>
    <row r="14" spans="1:20">
      <c r="A14" s="15" t="s">
        <v>189</v>
      </c>
      <c r="B14" s="17" t="n">
        <v>5587</v>
      </c>
      <c r="C14" s="18">
        <f>(185.0/B14*100)</f>
        <v/>
      </c>
      <c r="D14" s="19" t="n">
        <v>5402</v>
      </c>
      <c r="E14" s="18" t="n">
        <v>498.61141638</v>
      </c>
      <c r="F14" s="20" t="n">
        <v>3.95317072</v>
      </c>
      <c r="G14" s="18" t="n">
        <v>539.51200453</v>
      </c>
      <c r="H14" s="20" t="n">
        <v>3.5622015</v>
      </c>
      <c r="I14" s="18" t="n">
        <v>544.85950144</v>
      </c>
      <c r="J14" s="20" t="n">
        <v>2.11718331</v>
      </c>
      <c r="K14" s="18" t="s">
        <v>182</v>
      </c>
      <c r="L14" s="20" t="s">
        <v>182</v>
      </c>
      <c r="M14" s="18" t="s">
        <v>182</v>
      </c>
      <c r="N14" s="20" t="s">
        <v>182</v>
      </c>
      <c r="O14" s="18" t="s">
        <v>182</v>
      </c>
      <c r="P14" s="20" t="s">
        <v>182</v>
      </c>
      <c r="Q14" s="18" t="s">
        <v>182</v>
      </c>
      <c r="R14" s="20" t="s">
        <v>182</v>
      </c>
      <c r="S14" s="18" t="n">
        <v>473.12104166</v>
      </c>
      <c r="T14" s="20" t="n">
        <v>9.564176339999999</v>
      </c>
    </row>
    <row r="15" spans="1:20">
      <c r="A15" s="15" t="s">
        <v>190</v>
      </c>
      <c r="B15" s="17" t="n">
        <v>5882</v>
      </c>
      <c r="C15" s="18">
        <f>(131.0/B15*100)</f>
        <v/>
      </c>
      <c r="D15" s="19" t="n">
        <v>5751</v>
      </c>
      <c r="E15" s="18" t="n">
        <v>534.51367243</v>
      </c>
      <c r="F15" s="20" t="n">
        <v>3.00441749</v>
      </c>
      <c r="G15" s="18" t="n">
        <v>526.15448454</v>
      </c>
      <c r="H15" s="20" t="n">
        <v>3.85694555</v>
      </c>
      <c r="I15" s="18" t="n">
        <v>540.57854529</v>
      </c>
      <c r="J15" s="20" t="n">
        <v>3.45016396</v>
      </c>
      <c r="K15" s="18" t="s">
        <v>182</v>
      </c>
      <c r="L15" s="20" t="s">
        <v>182</v>
      </c>
      <c r="M15" s="18" t="s">
        <v>182</v>
      </c>
      <c r="N15" s="20" t="s">
        <v>182</v>
      </c>
      <c r="O15" s="18" t="n">
        <v>375.95013089</v>
      </c>
      <c r="P15" s="20" t="n">
        <v>17.42774697</v>
      </c>
      <c r="Q15" s="18" t="s">
        <v>182</v>
      </c>
      <c r="R15" s="20" t="s">
        <v>182</v>
      </c>
      <c r="S15" s="18" t="n">
        <v>462.89175281</v>
      </c>
      <c r="T15" s="20" t="n">
        <v>8.5594944</v>
      </c>
    </row>
    <row r="16" spans="1:20">
      <c r="A16" s="15" t="s">
        <v>191</v>
      </c>
      <c r="B16" s="17" t="n">
        <v>6108</v>
      </c>
      <c r="C16" s="18">
        <f>(244.0/B16*100)</f>
        <v/>
      </c>
      <c r="D16" s="19" t="n">
        <v>5864</v>
      </c>
      <c r="E16" s="18" t="n">
        <v>465.44049572</v>
      </c>
      <c r="F16" s="20" t="n">
        <v>4.36008079</v>
      </c>
      <c r="G16" s="18" t="n">
        <v>498.84320952</v>
      </c>
      <c r="H16" s="20" t="n">
        <v>5.30572499</v>
      </c>
      <c r="I16" s="18" t="n">
        <v>520.3677655400001</v>
      </c>
      <c r="J16" s="20" t="n">
        <v>2.31276361</v>
      </c>
      <c r="K16" s="18" t="s">
        <v>182</v>
      </c>
      <c r="L16" s="20" t="s">
        <v>182</v>
      </c>
      <c r="M16" s="18" t="s">
        <v>182</v>
      </c>
      <c r="N16" s="20" t="s">
        <v>182</v>
      </c>
      <c r="O16" s="18" t="s">
        <v>182</v>
      </c>
      <c r="P16" s="20" t="s">
        <v>182</v>
      </c>
      <c r="Q16" s="18" t="s">
        <v>182</v>
      </c>
      <c r="R16" s="20" t="s">
        <v>182</v>
      </c>
      <c r="S16" s="18" t="n">
        <v>396.7651929</v>
      </c>
      <c r="T16" s="20" t="n">
        <v>7.28927864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432.79731435</v>
      </c>
      <c r="F18" s="20" t="n">
        <v>4.59235364</v>
      </c>
      <c r="G18" s="18" t="n">
        <v>468.66880437</v>
      </c>
      <c r="H18" s="20" t="n">
        <v>4.07369897</v>
      </c>
      <c r="I18" s="18" t="n">
        <v>472.75787668</v>
      </c>
      <c r="J18" s="20" t="n">
        <v>4.22122647</v>
      </c>
      <c r="K18" s="18" t="s">
        <v>182</v>
      </c>
      <c r="L18" s="20" t="s">
        <v>182</v>
      </c>
      <c r="M18" s="18" t="s">
        <v>182</v>
      </c>
      <c r="N18" s="20" t="s">
        <v>182</v>
      </c>
      <c r="O18" s="18" t="s">
        <v>182</v>
      </c>
      <c r="P18" s="20" t="s">
        <v>182</v>
      </c>
      <c r="Q18" s="18" t="s">
        <v>182</v>
      </c>
      <c r="R18" s="20" t="s">
        <v>182</v>
      </c>
      <c r="S18" s="18" t="n">
        <v>373.67886552</v>
      </c>
      <c r="T18" s="20" t="n">
        <v>8.913782660000001</v>
      </c>
    </row>
    <row r="19" spans="1:20">
      <c r="A19" s="15" t="s">
        <v>194</v>
      </c>
      <c r="B19" s="17" t="n">
        <v>5658</v>
      </c>
      <c r="C19" s="18">
        <f>(123.0/B19*100)</f>
        <v/>
      </c>
      <c r="D19" s="19" t="n">
        <v>5535</v>
      </c>
      <c r="E19" s="18" t="n">
        <v>425.81532279</v>
      </c>
      <c r="F19" s="20" t="n">
        <v>4.68474008</v>
      </c>
      <c r="G19" s="18" t="n">
        <v>483.1294461</v>
      </c>
      <c r="H19" s="20" t="n">
        <v>4.41600959</v>
      </c>
      <c r="I19" s="18" t="n">
        <v>491.15277614</v>
      </c>
      <c r="J19" s="20" t="n">
        <v>2.37608745</v>
      </c>
      <c r="K19" s="18" t="s">
        <v>182</v>
      </c>
      <c r="L19" s="20" t="s">
        <v>182</v>
      </c>
      <c r="M19" s="18" t="s">
        <v>182</v>
      </c>
      <c r="N19" s="20" t="s">
        <v>182</v>
      </c>
      <c r="O19" s="18" t="s">
        <v>182</v>
      </c>
      <c r="P19" s="20" t="s">
        <v>182</v>
      </c>
      <c r="Q19" s="18" t="s">
        <v>182</v>
      </c>
      <c r="R19" s="20" t="s">
        <v>182</v>
      </c>
      <c r="S19" s="18" t="n">
        <v>385.19761712</v>
      </c>
      <c r="T19" s="20" t="n">
        <v>9.33979192</v>
      </c>
    </row>
    <row r="20" spans="1:20">
      <c r="A20" s="15" t="s">
        <v>195</v>
      </c>
      <c r="B20" s="17" t="n">
        <v>3371</v>
      </c>
      <c r="C20" s="18">
        <f>(81.0/B20*100)</f>
        <v/>
      </c>
      <c r="D20" s="19" t="n">
        <v>3290</v>
      </c>
      <c r="E20" s="18" t="n">
        <v>465.24868524</v>
      </c>
      <c r="F20" s="20" t="n">
        <v>3.33027705</v>
      </c>
      <c r="G20" s="18" t="n">
        <v>478.78182222</v>
      </c>
      <c r="H20" s="20" t="n">
        <v>3.75076768</v>
      </c>
      <c r="I20" s="18" t="n">
        <v>483.10961326</v>
      </c>
      <c r="J20" s="20" t="n">
        <v>2.53145753</v>
      </c>
      <c r="K20" s="18" t="s">
        <v>182</v>
      </c>
      <c r="L20" s="20" t="s">
        <v>182</v>
      </c>
      <c r="M20" s="18" t="s">
        <v>182</v>
      </c>
      <c r="N20" s="20" t="s">
        <v>182</v>
      </c>
      <c r="O20" s="18" t="s">
        <v>182</v>
      </c>
      <c r="P20" s="20" t="s">
        <v>182</v>
      </c>
      <c r="Q20" s="18" t="s">
        <v>182</v>
      </c>
      <c r="R20" s="20" t="s">
        <v>182</v>
      </c>
      <c r="S20" s="18" t="n">
        <v>387.26028005</v>
      </c>
      <c r="T20" s="20" t="n">
        <v>9.915294599999999</v>
      </c>
    </row>
    <row r="21" spans="1:20">
      <c r="A21" s="15" t="s">
        <v>196</v>
      </c>
      <c r="B21" s="17" t="n">
        <v>5741</v>
      </c>
      <c r="C21" s="18">
        <f>(73.0/B21*100)</f>
        <v/>
      </c>
      <c r="D21" s="19" t="n">
        <v>5668</v>
      </c>
      <c r="E21" s="18" t="n">
        <v>478.07365259</v>
      </c>
      <c r="F21" s="20" t="n">
        <v>5.51162511</v>
      </c>
      <c r="G21" s="18" t="n">
        <v>500.78653481</v>
      </c>
      <c r="H21" s="20" t="n">
        <v>3.1126801</v>
      </c>
      <c r="I21" s="18" t="n">
        <v>513.37018038</v>
      </c>
      <c r="J21" s="20" t="n">
        <v>2.54285688</v>
      </c>
      <c r="K21" s="18" t="s">
        <v>182</v>
      </c>
      <c r="L21" s="20" t="s">
        <v>182</v>
      </c>
      <c r="M21" s="18" t="s">
        <v>182</v>
      </c>
      <c r="N21" s="20" t="s">
        <v>182</v>
      </c>
      <c r="O21" s="18" t="s">
        <v>182</v>
      </c>
      <c r="P21" s="20" t="s">
        <v>182</v>
      </c>
      <c r="Q21" s="18" t="s">
        <v>182</v>
      </c>
      <c r="R21" s="20" t="s">
        <v>182</v>
      </c>
      <c r="S21" s="18" t="n">
        <v>430.3415342</v>
      </c>
      <c r="T21" s="20" t="n">
        <v>10.78463792</v>
      </c>
    </row>
    <row r="22" spans="1:20">
      <c r="A22" s="15" t="s">
        <v>197</v>
      </c>
      <c r="B22" s="17" t="n">
        <v>6598</v>
      </c>
      <c r="C22" s="18">
        <f>(98.0/B22*100)</f>
        <v/>
      </c>
      <c r="D22" s="19" t="n">
        <v>6500</v>
      </c>
      <c r="E22" s="18" t="n">
        <v>435.12402489</v>
      </c>
      <c r="F22" s="20" t="n">
        <v>4.85873081</v>
      </c>
      <c r="G22" s="18" t="n">
        <v>465.19057779</v>
      </c>
      <c r="H22" s="20" t="n">
        <v>5.42321921</v>
      </c>
      <c r="I22" s="18" t="n">
        <v>500.36731075</v>
      </c>
      <c r="J22" s="20" t="n">
        <v>4.04370359</v>
      </c>
      <c r="K22" s="18" t="s">
        <v>182</v>
      </c>
      <c r="L22" s="20" t="s">
        <v>182</v>
      </c>
      <c r="M22" s="18" t="s">
        <v>182</v>
      </c>
      <c r="N22" s="20" t="s">
        <v>182</v>
      </c>
      <c r="O22" s="18" t="n">
        <v>448.28166515</v>
      </c>
      <c r="P22" s="20" t="n">
        <v>8.782882710000001</v>
      </c>
      <c r="Q22" s="18" t="s">
        <v>182</v>
      </c>
      <c r="R22" s="20" t="s">
        <v>182</v>
      </c>
      <c r="S22" s="18" t="n">
        <v>363.8962898</v>
      </c>
      <c r="T22" s="20" t="n">
        <v>7.96181231</v>
      </c>
    </row>
    <row r="23" spans="1:20">
      <c r="A23" s="15" t="s">
        <v>198</v>
      </c>
      <c r="B23" s="17" t="n">
        <v>11583</v>
      </c>
      <c r="C23" s="18">
        <f>(505.0/B23*100)</f>
        <v/>
      </c>
      <c r="D23" s="19" t="n">
        <v>11078</v>
      </c>
      <c r="E23" s="18" t="n">
        <v>447.59758388</v>
      </c>
      <c r="F23" s="20" t="n">
        <v>4.57859174</v>
      </c>
      <c r="G23" s="18" t="n">
        <v>481.57969157</v>
      </c>
      <c r="H23" s="20" t="n">
        <v>5.13936413</v>
      </c>
      <c r="I23" s="18" t="n">
        <v>497.44383316</v>
      </c>
      <c r="J23" s="20" t="n">
        <v>2.50892502</v>
      </c>
      <c r="K23" s="18" t="s">
        <v>182</v>
      </c>
      <c r="L23" s="20" t="s">
        <v>182</v>
      </c>
      <c r="M23" s="18" t="s">
        <v>182</v>
      </c>
      <c r="N23" s="20" t="s">
        <v>182</v>
      </c>
      <c r="O23" s="18" t="s">
        <v>182</v>
      </c>
      <c r="P23" s="20" t="s">
        <v>182</v>
      </c>
      <c r="Q23" s="18" t="s">
        <v>182</v>
      </c>
      <c r="R23" s="20" t="s">
        <v>182</v>
      </c>
      <c r="S23" s="18" t="n">
        <v>413.39677204</v>
      </c>
      <c r="T23" s="20" t="n">
        <v>7.77572998</v>
      </c>
    </row>
    <row r="24" spans="1:20">
      <c r="A24" s="15" t="s">
        <v>199</v>
      </c>
      <c r="B24" s="17" t="n">
        <v>6647</v>
      </c>
      <c r="C24" s="18">
        <f>(13.0/B24*100)</f>
        <v/>
      </c>
      <c r="D24" s="19" t="n">
        <v>6634</v>
      </c>
      <c r="E24" s="18" t="n">
        <v>518.03158908</v>
      </c>
      <c r="F24" s="20" t="n">
        <v>8.594573390000001</v>
      </c>
      <c r="G24" s="18" t="n">
        <v>522.84636105</v>
      </c>
      <c r="H24" s="20" t="n">
        <v>4.80610081</v>
      </c>
      <c r="I24" s="18" t="n">
        <v>547.67665826</v>
      </c>
      <c r="J24" s="20" t="n">
        <v>2.8664726</v>
      </c>
      <c r="K24" s="18" t="s">
        <v>182</v>
      </c>
      <c r="L24" s="20" t="s">
        <v>182</v>
      </c>
      <c r="M24" s="18" t="s">
        <v>182</v>
      </c>
      <c r="N24" s="20" t="s">
        <v>182</v>
      </c>
      <c r="O24" s="18" t="s">
        <v>182</v>
      </c>
      <c r="P24" s="20" t="s">
        <v>182</v>
      </c>
      <c r="Q24" s="18" t="s">
        <v>182</v>
      </c>
      <c r="R24" s="20" t="s">
        <v>182</v>
      </c>
      <c r="S24" s="18" t="n">
        <v>447.35307695</v>
      </c>
      <c r="T24" s="20" t="n">
        <v>11.04693935</v>
      </c>
    </row>
    <row r="25" spans="1:20">
      <c r="A25" s="15" t="s">
        <v>200</v>
      </c>
      <c r="B25" s="17" t="n">
        <v>5581</v>
      </c>
      <c r="C25" s="18">
        <f>(28.0/B25*100)</f>
        <v/>
      </c>
      <c r="D25" s="19" t="n">
        <v>5553</v>
      </c>
      <c r="E25" s="18" t="n">
        <v>495.95295991</v>
      </c>
      <c r="F25" s="20" t="n">
        <v>8.512287580000001</v>
      </c>
      <c r="G25" s="18" t="n">
        <v>531.6887309</v>
      </c>
      <c r="H25" s="20" t="n">
        <v>3.80628474</v>
      </c>
      <c r="I25" s="18" t="n">
        <v>512.52469236</v>
      </c>
      <c r="J25" s="20" t="n">
        <v>3.5343893</v>
      </c>
      <c r="K25" s="18" t="s">
        <v>182</v>
      </c>
      <c r="L25" s="20" t="s">
        <v>182</v>
      </c>
      <c r="M25" s="18" t="s">
        <v>182</v>
      </c>
      <c r="N25" s="20" t="s">
        <v>182</v>
      </c>
      <c r="O25" s="18" t="s">
        <v>182</v>
      </c>
      <c r="P25" s="20" t="s">
        <v>182</v>
      </c>
      <c r="Q25" s="18" t="s">
        <v>182</v>
      </c>
      <c r="R25" s="20" t="s">
        <v>182</v>
      </c>
      <c r="S25" s="18" t="n">
        <v>432.71363799</v>
      </c>
      <c r="T25" s="20" t="n">
        <v>14.5546706</v>
      </c>
    </row>
    <row r="26" spans="1:20">
      <c r="A26" s="15" t="s">
        <v>201</v>
      </c>
      <c r="B26" s="17" t="n">
        <v>4869</v>
      </c>
      <c r="C26" s="18">
        <f>(98.0/B26*100)</f>
        <v/>
      </c>
      <c r="D26" s="19" t="n">
        <v>4771</v>
      </c>
      <c r="E26" s="18" t="n">
        <v>462.98372943</v>
      </c>
      <c r="F26" s="20" t="n">
        <v>3.80856667</v>
      </c>
      <c r="G26" s="18" t="n">
        <v>494.78618452</v>
      </c>
      <c r="H26" s="20" t="n">
        <v>3.08032755</v>
      </c>
      <c r="I26" s="18" t="n">
        <v>499.86802836</v>
      </c>
      <c r="J26" s="20" t="n">
        <v>2.02409288</v>
      </c>
      <c r="K26" s="18" t="s">
        <v>182</v>
      </c>
      <c r="L26" s="20" t="s">
        <v>182</v>
      </c>
      <c r="M26" s="18" t="s">
        <v>182</v>
      </c>
      <c r="N26" s="20" t="s">
        <v>182</v>
      </c>
      <c r="O26" s="18" t="s">
        <v>182</v>
      </c>
      <c r="P26" s="20" t="s">
        <v>182</v>
      </c>
      <c r="Q26" s="18" t="s">
        <v>182</v>
      </c>
      <c r="R26" s="20" t="s">
        <v>182</v>
      </c>
      <c r="S26" s="18" t="n">
        <v>443.20878803</v>
      </c>
      <c r="T26" s="20" t="n">
        <v>8.361742749999999</v>
      </c>
    </row>
    <row r="27" spans="1:20">
      <c r="A27" s="15" t="s">
        <v>202</v>
      </c>
      <c r="B27" s="17" t="n">
        <v>5299</v>
      </c>
      <c r="C27" s="18">
        <f>(159.0/B27*100)</f>
        <v/>
      </c>
      <c r="D27" s="19" t="n">
        <v>5140</v>
      </c>
      <c r="E27" s="18" t="n">
        <v>465.99069822</v>
      </c>
      <c r="F27" s="20" t="n">
        <v>2.60870497</v>
      </c>
      <c r="G27" s="18" t="n">
        <v>482.70561596</v>
      </c>
      <c r="H27" s="20" t="n">
        <v>3.9588034</v>
      </c>
      <c r="I27" s="18" t="n">
        <v>503.29368867</v>
      </c>
      <c r="J27" s="20" t="n">
        <v>1.56463212</v>
      </c>
      <c r="K27" s="18" t="s">
        <v>182</v>
      </c>
      <c r="L27" s="20" t="s">
        <v>182</v>
      </c>
      <c r="M27" s="18" t="s">
        <v>182</v>
      </c>
      <c r="N27" s="20" t="s">
        <v>182</v>
      </c>
      <c r="O27" s="18" t="s">
        <v>182</v>
      </c>
      <c r="P27" s="20" t="s">
        <v>182</v>
      </c>
      <c r="Q27" s="18" t="s">
        <v>182</v>
      </c>
      <c r="R27" s="20" t="s">
        <v>182</v>
      </c>
      <c r="S27" s="18" t="n">
        <v>406.46050741</v>
      </c>
      <c r="T27" s="20" t="n">
        <v>5.75875586</v>
      </c>
    </row>
    <row r="28" spans="1:20">
      <c r="A28" s="15" t="s">
        <v>203</v>
      </c>
      <c r="B28" s="17" t="n">
        <v>7568</v>
      </c>
      <c r="C28" s="18">
        <f>(123.0/B28*100)</f>
        <v/>
      </c>
      <c r="D28" s="19" t="n">
        <v>7445</v>
      </c>
      <c r="E28" s="18" t="n">
        <v>411.72116777</v>
      </c>
      <c r="F28" s="20" t="n">
        <v>3.13681503</v>
      </c>
      <c r="G28" s="18" t="n">
        <v>432.01803165</v>
      </c>
      <c r="H28" s="20" t="n">
        <v>3.5150239</v>
      </c>
      <c r="I28" s="18" t="n">
        <v>415.72991453</v>
      </c>
      <c r="J28" s="20" t="n">
        <v>2.3535821</v>
      </c>
      <c r="K28" s="18" t="s">
        <v>182</v>
      </c>
      <c r="L28" s="20" t="s">
        <v>182</v>
      </c>
      <c r="M28" s="18" t="s">
        <v>182</v>
      </c>
      <c r="N28" s="20" t="s">
        <v>182</v>
      </c>
      <c r="O28" s="18" t="s">
        <v>182</v>
      </c>
      <c r="P28" s="20" t="s">
        <v>182</v>
      </c>
      <c r="Q28" s="18" t="s">
        <v>182</v>
      </c>
      <c r="R28" s="20" t="s">
        <v>182</v>
      </c>
      <c r="S28" s="18" t="n">
        <v>369.07146066</v>
      </c>
      <c r="T28" s="20" t="n">
        <v>8.621620289999999</v>
      </c>
    </row>
    <row r="29" spans="1:20">
      <c r="A29" s="15" t="s">
        <v>204</v>
      </c>
      <c r="B29" s="17" t="n">
        <v>5385</v>
      </c>
      <c r="C29" s="18">
        <f>(36.0/B29*100)</f>
        <v/>
      </c>
      <c r="D29" s="19" t="n">
        <v>5349</v>
      </c>
      <c r="E29" s="18" t="n">
        <v>504.99596178</v>
      </c>
      <c r="F29" s="20" t="n">
        <v>4.48343113</v>
      </c>
      <c r="G29" s="18" t="n">
        <v>530.84448174</v>
      </c>
      <c r="H29" s="20" t="n">
        <v>4.53245417</v>
      </c>
      <c r="I29" s="18" t="n">
        <v>519.40926279</v>
      </c>
      <c r="J29" s="20" t="n">
        <v>4.9986025</v>
      </c>
      <c r="K29" s="18" t="s">
        <v>182</v>
      </c>
      <c r="L29" s="20" t="s">
        <v>182</v>
      </c>
      <c r="M29" s="18" t="s">
        <v>182</v>
      </c>
      <c r="N29" s="20" t="s">
        <v>182</v>
      </c>
      <c r="O29" s="18" t="n">
        <v>358.28551468</v>
      </c>
      <c r="P29" s="20" t="n">
        <v>8.567023300000001</v>
      </c>
      <c r="Q29" s="18" t="s">
        <v>182</v>
      </c>
      <c r="R29" s="20" t="s">
        <v>182</v>
      </c>
      <c r="S29" s="18" t="n">
        <v>403.81520739</v>
      </c>
      <c r="T29" s="20" t="n">
        <v>11.5288702</v>
      </c>
    </row>
    <row r="30" spans="1:20">
      <c r="A30" s="15" t="s">
        <v>205</v>
      </c>
      <c r="B30" s="17" t="n">
        <v>4520</v>
      </c>
      <c r="C30" s="18">
        <f>(504.0/B30*100)</f>
        <v/>
      </c>
      <c r="D30" s="19" t="n">
        <v>4016</v>
      </c>
      <c r="E30" s="18" t="n">
        <v>517.54221337</v>
      </c>
      <c r="F30" s="20" t="n">
        <v>3.31873445</v>
      </c>
      <c r="G30" s="18" t="n">
        <v>519.20307954</v>
      </c>
      <c r="H30" s="20" t="n">
        <v>4.20877689</v>
      </c>
      <c r="I30" s="18" t="n">
        <v>528.20145431</v>
      </c>
      <c r="J30" s="20" t="n">
        <v>4.39000422</v>
      </c>
      <c r="K30" s="18" t="s">
        <v>182</v>
      </c>
      <c r="L30" s="20" t="s">
        <v>182</v>
      </c>
      <c r="M30" s="18" t="s">
        <v>182</v>
      </c>
      <c r="N30" s="20" t="s">
        <v>182</v>
      </c>
      <c r="O30" s="18" t="s">
        <v>182</v>
      </c>
      <c r="P30" s="20" t="s">
        <v>182</v>
      </c>
      <c r="Q30" s="18" t="s">
        <v>182</v>
      </c>
      <c r="R30" s="20" t="s">
        <v>182</v>
      </c>
      <c r="S30" s="18" t="n">
        <v>421.30470133</v>
      </c>
      <c r="T30" s="20" t="n">
        <v>7.98833405</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473.66585132</v>
      </c>
      <c r="F32" s="20" t="n">
        <v>4.6728765</v>
      </c>
      <c r="G32" s="18" t="n">
        <v>506.15707076</v>
      </c>
      <c r="H32" s="20" t="n">
        <v>4.50461069</v>
      </c>
      <c r="I32" s="18" t="n">
        <v>510.14541535</v>
      </c>
      <c r="J32" s="20" t="n">
        <v>2.76445331</v>
      </c>
      <c r="K32" s="18" t="s">
        <v>182</v>
      </c>
      <c r="L32" s="20" t="s">
        <v>182</v>
      </c>
      <c r="M32" s="18" t="s">
        <v>182</v>
      </c>
      <c r="N32" s="20" t="s">
        <v>182</v>
      </c>
      <c r="O32" s="18" t="s">
        <v>182</v>
      </c>
      <c r="P32" s="20" t="s">
        <v>182</v>
      </c>
      <c r="Q32" s="18" t="s">
        <v>182</v>
      </c>
      <c r="R32" s="20" t="s">
        <v>182</v>
      </c>
      <c r="S32" s="18" t="n">
        <v>419.12862158</v>
      </c>
      <c r="T32" s="20" t="n">
        <v>11.46834689</v>
      </c>
    </row>
    <row r="33" spans="1:20">
      <c r="A33" s="15" t="s">
        <v>208</v>
      </c>
      <c r="B33" s="17" t="n">
        <v>7325</v>
      </c>
      <c r="C33" s="18">
        <f>(215.0/B33*100)</f>
        <v/>
      </c>
      <c r="D33" s="19" t="n">
        <v>7110</v>
      </c>
      <c r="E33" s="18" t="n">
        <v>457.4838252</v>
      </c>
      <c r="F33" s="20" t="n">
        <v>3.88892613</v>
      </c>
      <c r="G33" s="18" t="n">
        <v>522.61586855</v>
      </c>
      <c r="H33" s="20" t="n">
        <v>4.14352566</v>
      </c>
      <c r="I33" s="18" t="n">
        <v>515.39015518</v>
      </c>
      <c r="J33" s="20" t="n">
        <v>2.72012046</v>
      </c>
      <c r="K33" s="18" t="s">
        <v>182</v>
      </c>
      <c r="L33" s="20" t="s">
        <v>182</v>
      </c>
      <c r="M33" s="18" t="s">
        <v>182</v>
      </c>
      <c r="N33" s="20" t="s">
        <v>182</v>
      </c>
      <c r="O33" s="18" t="s">
        <v>182</v>
      </c>
      <c r="P33" s="20" t="s">
        <v>182</v>
      </c>
      <c r="Q33" s="18" t="s">
        <v>182</v>
      </c>
      <c r="R33" s="20" t="s">
        <v>182</v>
      </c>
      <c r="S33" s="18" t="n">
        <v>428.456354</v>
      </c>
      <c r="T33" s="20" t="n">
        <v>11.36816395</v>
      </c>
    </row>
    <row r="34" spans="1:20">
      <c r="A34" s="15" t="s">
        <v>209</v>
      </c>
      <c r="B34" s="17" t="n">
        <v>6350</v>
      </c>
      <c r="C34" s="18">
        <f>(79.0/B34*100)</f>
        <v/>
      </c>
      <c r="D34" s="19" t="n">
        <v>6271</v>
      </c>
      <c r="E34" s="18" t="n">
        <v>454.46571533</v>
      </c>
      <c r="F34" s="20" t="n">
        <v>3.78766461</v>
      </c>
      <c r="G34" s="18" t="n">
        <v>477.66172378</v>
      </c>
      <c r="H34" s="20" t="n">
        <v>4.85791819</v>
      </c>
      <c r="I34" s="18" t="n">
        <v>476.68929433</v>
      </c>
      <c r="J34" s="20" t="n">
        <v>3.26076686</v>
      </c>
      <c r="K34" s="18" t="s">
        <v>182</v>
      </c>
      <c r="L34" s="20" t="s">
        <v>182</v>
      </c>
      <c r="M34" s="18" t="s">
        <v>182</v>
      </c>
      <c r="N34" s="20" t="s">
        <v>182</v>
      </c>
      <c r="O34" s="18" t="n">
        <v>306.56969545</v>
      </c>
      <c r="P34" s="20" t="n">
        <v>10.27624616</v>
      </c>
      <c r="Q34" s="18" t="s">
        <v>182</v>
      </c>
      <c r="R34" s="20" t="s">
        <v>182</v>
      </c>
      <c r="S34" s="18" t="n">
        <v>374.33191716</v>
      </c>
      <c r="T34" s="20" t="n">
        <v>8.912603669999999</v>
      </c>
    </row>
    <row r="35" spans="1:20">
      <c r="A35" s="15" t="s">
        <v>210</v>
      </c>
      <c r="B35" s="17" t="n">
        <v>6406</v>
      </c>
      <c r="C35" s="18">
        <f>(67.0/B35*100)</f>
        <v/>
      </c>
      <c r="D35" s="19" t="n">
        <v>6339</v>
      </c>
      <c r="E35" s="18" t="n">
        <v>484.05187668</v>
      </c>
      <c r="F35" s="20" t="n">
        <v>3.55187162</v>
      </c>
      <c r="G35" s="18" t="n">
        <v>513.5588153800001</v>
      </c>
      <c r="H35" s="20" t="n">
        <v>4.21612467</v>
      </c>
      <c r="I35" s="18" t="n">
        <v>528.14875134</v>
      </c>
      <c r="J35" s="20" t="n">
        <v>1.66020015</v>
      </c>
      <c r="K35" s="18" t="s">
        <v>182</v>
      </c>
      <c r="L35" s="20" t="s">
        <v>182</v>
      </c>
      <c r="M35" s="18" t="s">
        <v>182</v>
      </c>
      <c r="N35" s="20" t="s">
        <v>182</v>
      </c>
      <c r="O35" s="18" t="n">
        <v>374.85244494</v>
      </c>
      <c r="P35" s="20" t="n">
        <v>5.84040672</v>
      </c>
      <c r="Q35" s="18" t="s">
        <v>182</v>
      </c>
      <c r="R35" s="20" t="s">
        <v>182</v>
      </c>
      <c r="S35" s="18" t="n">
        <v>421.91401735</v>
      </c>
      <c r="T35" s="20" t="n">
        <v>7.15451973</v>
      </c>
    </row>
    <row r="36" spans="1:20">
      <c r="A36" s="15" t="s">
        <v>211</v>
      </c>
      <c r="B36" s="17" t="n">
        <v>6736</v>
      </c>
      <c r="C36" s="18">
        <f>(42.0/B36*100)</f>
        <v/>
      </c>
      <c r="D36" s="19" t="n">
        <v>6694</v>
      </c>
      <c r="E36" s="18" t="n">
        <v>482.44285909</v>
      </c>
      <c r="F36" s="20" t="n">
        <v>3.62117237</v>
      </c>
      <c r="G36" s="18" t="n">
        <v>495.00690002</v>
      </c>
      <c r="H36" s="20" t="n">
        <v>3.39843493</v>
      </c>
      <c r="I36" s="18" t="n">
        <v>503.12964116</v>
      </c>
      <c r="J36" s="20" t="n">
        <v>2.14981947</v>
      </c>
      <c r="K36" s="18" t="s">
        <v>182</v>
      </c>
      <c r="L36" s="20" t="s">
        <v>182</v>
      </c>
      <c r="M36" s="18" t="s">
        <v>182</v>
      </c>
      <c r="N36" s="20" t="s">
        <v>182</v>
      </c>
      <c r="O36" s="18" t="s">
        <v>182</v>
      </c>
      <c r="P36" s="20" t="s">
        <v>182</v>
      </c>
      <c r="Q36" s="18" t="s">
        <v>182</v>
      </c>
      <c r="R36" s="20" t="s">
        <v>182</v>
      </c>
      <c r="S36" s="18" t="n">
        <v>394.76485188</v>
      </c>
      <c r="T36" s="20" t="n">
        <v>9.48881954</v>
      </c>
    </row>
    <row r="37" spans="1:20">
      <c r="A37" s="15" t="s">
        <v>212</v>
      </c>
      <c r="B37" s="17" t="n">
        <v>5458</v>
      </c>
      <c r="C37" s="18">
        <f>(228.0/B37*100)</f>
        <v/>
      </c>
      <c r="D37" s="19" t="n">
        <v>5230</v>
      </c>
      <c r="E37" s="18" t="n">
        <v>500.62802046</v>
      </c>
      <c r="F37" s="20" t="n">
        <v>3.73009025</v>
      </c>
      <c r="G37" s="18" t="n">
        <v>494.08767646</v>
      </c>
      <c r="H37" s="20" t="n">
        <v>5.57850795</v>
      </c>
      <c r="I37" s="18" t="n">
        <v>505.30571858</v>
      </c>
      <c r="J37" s="20" t="n">
        <v>5.54323601</v>
      </c>
      <c r="K37" s="18" t="s">
        <v>182</v>
      </c>
      <c r="L37" s="20" t="s">
        <v>182</v>
      </c>
      <c r="M37" s="18" t="s">
        <v>182</v>
      </c>
      <c r="N37" s="20" t="s">
        <v>182</v>
      </c>
      <c r="O37" s="18" t="s">
        <v>182</v>
      </c>
      <c r="P37" s="20" t="s">
        <v>182</v>
      </c>
      <c r="Q37" s="18" t="s">
        <v>182</v>
      </c>
      <c r="R37" s="20" t="s">
        <v>182</v>
      </c>
      <c r="S37" s="18" t="n">
        <v>390.57225174</v>
      </c>
      <c r="T37" s="20" t="n">
        <v>6.4363054</v>
      </c>
    </row>
    <row r="38" spans="1:20">
      <c r="A38" s="15" t="s">
        <v>213</v>
      </c>
      <c r="B38" s="17" t="n">
        <v>5860</v>
      </c>
      <c r="C38" s="18">
        <f>(62.0/B38*100)</f>
        <v/>
      </c>
      <c r="D38" s="19" t="n">
        <v>5798</v>
      </c>
      <c r="E38" s="18" t="n">
        <v>493.25454899</v>
      </c>
      <c r="F38" s="20" t="n">
        <v>4.30698051</v>
      </c>
      <c r="G38" s="18" t="n">
        <v>516.78448525</v>
      </c>
      <c r="H38" s="20" t="n">
        <v>5.127795</v>
      </c>
      <c r="I38" s="18" t="n">
        <v>522.19826041</v>
      </c>
      <c r="J38" s="20" t="n">
        <v>3.64412327</v>
      </c>
      <c r="K38" s="18" t="s">
        <v>182</v>
      </c>
      <c r="L38" s="20" t="s">
        <v>182</v>
      </c>
      <c r="M38" s="18" t="s">
        <v>182</v>
      </c>
      <c r="N38" s="20" t="s">
        <v>182</v>
      </c>
      <c r="O38" s="18" t="s">
        <v>182</v>
      </c>
      <c r="P38" s="20" t="s">
        <v>182</v>
      </c>
      <c r="Q38" s="18" t="s">
        <v>182</v>
      </c>
      <c r="R38" s="20" t="s">
        <v>182</v>
      </c>
      <c r="S38" s="18" t="n">
        <v>418.88325242</v>
      </c>
      <c r="T38" s="20" t="n">
        <v>7.56141884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499.53458749</v>
      </c>
      <c r="F40" s="20" t="n">
        <v>3.36387748</v>
      </c>
      <c r="G40" s="18" t="n">
        <v>529.56308931</v>
      </c>
      <c r="H40" s="20" t="n">
        <v>4.98223883</v>
      </c>
      <c r="I40" s="18" t="n">
        <v>528.23449505</v>
      </c>
      <c r="J40" s="20" t="n">
        <v>3.91621534</v>
      </c>
      <c r="K40" s="18" t="s">
        <v>182</v>
      </c>
      <c r="L40" s="20" t="s">
        <v>182</v>
      </c>
      <c r="M40" s="18" t="s">
        <v>182</v>
      </c>
      <c r="N40" s="20" t="s">
        <v>182</v>
      </c>
      <c r="O40" s="18" t="n">
        <v>496.75531263</v>
      </c>
      <c r="P40" s="20" t="n">
        <v>2.35939816</v>
      </c>
      <c r="Q40" s="18" t="s">
        <v>182</v>
      </c>
      <c r="R40" s="20" t="s">
        <v>182</v>
      </c>
      <c r="S40" s="18" t="n">
        <v>418.5327523</v>
      </c>
      <c r="T40" s="20" t="n">
        <v>8.92856441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388.7092737</v>
      </c>
      <c r="F46" s="20" t="n">
        <v>4.86772842</v>
      </c>
      <c r="G46" s="18" t="n">
        <v>413.0858154</v>
      </c>
      <c r="H46" s="20" t="n">
        <v>3.92232567</v>
      </c>
      <c r="I46" s="18" t="n">
        <v>418.34878971</v>
      </c>
      <c r="J46" s="20" t="n">
        <v>2.9386757</v>
      </c>
      <c r="K46" s="18" t="s">
        <v>182</v>
      </c>
      <c r="L46" s="20" t="s">
        <v>182</v>
      </c>
      <c r="M46" s="18" t="s">
        <v>182</v>
      </c>
      <c r="N46" s="20" t="s">
        <v>182</v>
      </c>
      <c r="O46" s="18" t="s">
        <v>182</v>
      </c>
      <c r="P46" s="20" t="s">
        <v>182</v>
      </c>
      <c r="Q46" s="18" t="s">
        <v>182</v>
      </c>
      <c r="R46" s="20" t="s">
        <v>182</v>
      </c>
      <c r="S46" s="18" t="n">
        <v>376.0009723</v>
      </c>
      <c r="T46" s="20" t="n">
        <v>3.32419504</v>
      </c>
    </row>
    <row r="47" spans="1:20">
      <c r="A47" s="15" t="s">
        <v>222</v>
      </c>
      <c r="B47" s="17" t="n">
        <v>5928</v>
      </c>
      <c r="C47" s="18">
        <f>(106.0/B47*100)</f>
        <v/>
      </c>
      <c r="D47" s="19" t="n">
        <v>5822</v>
      </c>
      <c r="E47" s="18" t="n">
        <v>421.59327954</v>
      </c>
      <c r="F47" s="20" t="n">
        <v>5.30344423</v>
      </c>
      <c r="G47" s="18" t="n">
        <v>450.52136201</v>
      </c>
      <c r="H47" s="20" t="n">
        <v>6.63827906</v>
      </c>
      <c r="I47" s="18" t="n">
        <v>477.85782411</v>
      </c>
      <c r="J47" s="20" t="n">
        <v>4.12802272</v>
      </c>
      <c r="K47" s="18" t="s">
        <v>182</v>
      </c>
      <c r="L47" s="20" t="s">
        <v>182</v>
      </c>
      <c r="M47" s="18" t="s">
        <v>182</v>
      </c>
      <c r="N47" s="20" t="s">
        <v>182</v>
      </c>
      <c r="O47" s="18" t="s">
        <v>182</v>
      </c>
      <c r="P47" s="20" t="s">
        <v>182</v>
      </c>
      <c r="Q47" s="18" t="s">
        <v>182</v>
      </c>
      <c r="R47" s="20" t="s">
        <v>182</v>
      </c>
      <c r="S47" s="18" t="n">
        <v>375.80575286</v>
      </c>
      <c r="T47" s="20" t="n">
        <v>5.67382461</v>
      </c>
    </row>
    <row r="48" spans="1:20">
      <c r="A48" s="15" t="s">
        <v>223</v>
      </c>
      <c r="B48" s="17" t="n">
        <v>9841</v>
      </c>
      <c r="C48" s="18">
        <f>(19.0/B48*100)</f>
        <v/>
      </c>
      <c r="D48" s="19" t="n">
        <v>9822</v>
      </c>
      <c r="E48" s="18" t="n">
        <v>476.5481057</v>
      </c>
      <c r="F48" s="20" t="n">
        <v>6.9757858</v>
      </c>
      <c r="G48" s="18" t="n">
        <v>531.58605814</v>
      </c>
      <c r="H48" s="20" t="n">
        <v>5.51129954</v>
      </c>
      <c r="I48" s="18" t="n">
        <v>519.72872537</v>
      </c>
      <c r="J48" s="20" t="n">
        <v>4.9263034</v>
      </c>
      <c r="K48" s="18" t="s">
        <v>182</v>
      </c>
      <c r="L48" s="20" t="s">
        <v>182</v>
      </c>
      <c r="M48" s="18" t="s">
        <v>182</v>
      </c>
      <c r="N48" s="20" t="s">
        <v>182</v>
      </c>
      <c r="O48" s="18" t="s">
        <v>182</v>
      </c>
      <c r="P48" s="20" t="s">
        <v>182</v>
      </c>
      <c r="Q48" s="18" t="s">
        <v>182</v>
      </c>
      <c r="R48" s="20" t="s">
        <v>182</v>
      </c>
      <c r="S48" s="18" t="n">
        <v>464.65296967</v>
      </c>
      <c r="T48" s="20" t="n">
        <v>16.64378892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418.66715407</v>
      </c>
      <c r="F50" s="20" t="n">
        <v>2.44967139</v>
      </c>
      <c r="G50" s="18" t="n">
        <v>434.75051518</v>
      </c>
      <c r="H50" s="20" t="n">
        <v>3.61834252</v>
      </c>
      <c r="I50" s="18" t="n">
        <v>420.48580849</v>
      </c>
      <c r="J50" s="20" t="n">
        <v>4.45911413</v>
      </c>
      <c r="K50" s="18" t="s">
        <v>182</v>
      </c>
      <c r="L50" s="20" t="s">
        <v>182</v>
      </c>
      <c r="M50" s="18" t="s">
        <v>182</v>
      </c>
      <c r="N50" s="20" t="s">
        <v>182</v>
      </c>
      <c r="O50" s="18" t="s">
        <v>182</v>
      </c>
      <c r="P50" s="20" t="s">
        <v>182</v>
      </c>
      <c r="Q50" s="18" t="s">
        <v>182</v>
      </c>
      <c r="R50" s="20" t="s">
        <v>182</v>
      </c>
      <c r="S50" s="18" t="n">
        <v>377.3827107</v>
      </c>
      <c r="T50" s="20" t="n">
        <v>9.64983496</v>
      </c>
    </row>
    <row r="51" spans="1:20">
      <c r="A51" s="15" t="s">
        <v>226</v>
      </c>
      <c r="B51" s="17" t="n">
        <v>6866</v>
      </c>
      <c r="C51" s="18">
        <f>(114.0/B51*100)</f>
        <v/>
      </c>
      <c r="D51" s="19" t="n">
        <v>6752</v>
      </c>
      <c r="E51" s="18" t="n">
        <v>419.23951611</v>
      </c>
      <c r="F51" s="20" t="n">
        <v>3.21201737</v>
      </c>
      <c r="G51" s="18" t="n">
        <v>434.98413589</v>
      </c>
      <c r="H51" s="20" t="n">
        <v>2.89947288</v>
      </c>
      <c r="I51" s="18" t="n">
        <v>422.86084707</v>
      </c>
      <c r="J51" s="20" t="n">
        <v>3.27694935</v>
      </c>
      <c r="K51" s="18" t="s">
        <v>182</v>
      </c>
      <c r="L51" s="20" t="s">
        <v>182</v>
      </c>
      <c r="M51" s="18" t="s">
        <v>182</v>
      </c>
      <c r="N51" s="20" t="s">
        <v>182</v>
      </c>
      <c r="O51" s="18" t="n">
        <v>410.85572185</v>
      </c>
      <c r="P51" s="20" t="n">
        <v>3.7997542</v>
      </c>
      <c r="Q51" s="18" t="s">
        <v>182</v>
      </c>
      <c r="R51" s="20" t="s">
        <v>182</v>
      </c>
      <c r="S51" s="18" t="n">
        <v>387.66204165</v>
      </c>
      <c r="T51" s="20" t="n">
        <v>5.3047395</v>
      </c>
    </row>
    <row r="52" spans="1:20">
      <c r="A52" s="15" t="s">
        <v>227</v>
      </c>
      <c r="B52" s="17" t="n">
        <v>5809</v>
      </c>
      <c r="C52" s="18">
        <f>(116.0/B52*100)</f>
        <v/>
      </c>
      <c r="D52" s="19" t="n">
        <v>5693</v>
      </c>
      <c r="E52" s="18" t="n">
        <v>439.86347488</v>
      </c>
      <c r="F52" s="20" t="n">
        <v>3.96499178</v>
      </c>
      <c r="G52" s="18" t="n">
        <v>489.91565318</v>
      </c>
      <c r="H52" s="20" t="n">
        <v>3.33539904</v>
      </c>
      <c r="I52" s="18" t="n">
        <v>491.09775216</v>
      </c>
      <c r="J52" s="20" t="n">
        <v>2.65613953</v>
      </c>
      <c r="K52" s="18" t="s">
        <v>182</v>
      </c>
      <c r="L52" s="20" t="s">
        <v>182</v>
      </c>
      <c r="M52" s="18" t="s">
        <v>182</v>
      </c>
      <c r="N52" s="20" t="s">
        <v>182</v>
      </c>
      <c r="O52" s="18" t="s">
        <v>182</v>
      </c>
      <c r="P52" s="20" t="s">
        <v>182</v>
      </c>
      <c r="Q52" s="18" t="s">
        <v>182</v>
      </c>
      <c r="R52" s="20" t="s">
        <v>182</v>
      </c>
      <c r="S52" s="18" t="n">
        <v>387.16439692</v>
      </c>
      <c r="T52" s="20" t="n">
        <v>6.48483199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326.85131483</v>
      </c>
      <c r="F54" s="20" t="n">
        <v>3.90170163</v>
      </c>
      <c r="G54" s="18" t="n">
        <v>341.180264</v>
      </c>
      <c r="H54" s="20" t="n">
        <v>4.83112905</v>
      </c>
      <c r="I54" s="18" t="n">
        <v>345.15176344</v>
      </c>
      <c r="J54" s="20" t="n">
        <v>3.28151701</v>
      </c>
      <c r="K54" s="18" t="s">
        <v>182</v>
      </c>
      <c r="L54" s="20" t="s">
        <v>182</v>
      </c>
      <c r="M54" s="18" t="s">
        <v>182</v>
      </c>
      <c r="N54" s="20" t="s">
        <v>182</v>
      </c>
      <c r="O54" s="18" t="s">
        <v>182</v>
      </c>
      <c r="P54" s="20" t="s">
        <v>182</v>
      </c>
      <c r="Q54" s="18" t="s">
        <v>182</v>
      </c>
      <c r="R54" s="20" t="s">
        <v>182</v>
      </c>
      <c r="S54" s="18" t="n">
        <v>288.45556949</v>
      </c>
      <c r="T54" s="20" t="n">
        <v>3.56251483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495.96134741</v>
      </c>
      <c r="F56" s="20" t="n">
        <v>4.73015843</v>
      </c>
      <c r="G56" s="18" t="n">
        <v>528.65376678</v>
      </c>
      <c r="H56" s="20" t="n">
        <v>3.48273236</v>
      </c>
      <c r="I56" s="18" t="n">
        <v>530.49904951</v>
      </c>
      <c r="J56" s="20" t="n">
        <v>2.80010558</v>
      </c>
      <c r="K56" s="18" t="s">
        <v>182</v>
      </c>
      <c r="L56" s="20" t="s">
        <v>182</v>
      </c>
      <c r="M56" s="18" t="s">
        <v>182</v>
      </c>
      <c r="N56" s="20" t="s">
        <v>182</v>
      </c>
      <c r="O56" s="18" t="s">
        <v>182</v>
      </c>
      <c r="P56" s="20" t="s">
        <v>182</v>
      </c>
      <c r="Q56" s="18" t="s">
        <v>182</v>
      </c>
      <c r="R56" s="20" t="s">
        <v>182</v>
      </c>
      <c r="S56" s="18" t="n">
        <v>453.19895246</v>
      </c>
      <c r="T56" s="20" t="n">
        <v>15.39887881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436.71155005</v>
      </c>
      <c r="F61" s="20" t="n">
        <v>4.03730109</v>
      </c>
      <c r="G61" s="18" t="n">
        <v>491.39800076</v>
      </c>
      <c r="H61" s="20" t="n">
        <v>3.13289805</v>
      </c>
      <c r="I61" s="18" t="n">
        <v>491.27976443</v>
      </c>
      <c r="J61" s="20" t="n">
        <v>2.82559112</v>
      </c>
      <c r="K61" s="18" t="s">
        <v>182</v>
      </c>
      <c r="L61" s="20" t="s">
        <v>182</v>
      </c>
      <c r="M61" s="18" t="s">
        <v>182</v>
      </c>
      <c r="N61" s="20" t="s">
        <v>182</v>
      </c>
      <c r="O61" s="18" t="s">
        <v>182</v>
      </c>
      <c r="P61" s="20" t="s">
        <v>182</v>
      </c>
      <c r="Q61" s="18" t="s">
        <v>182</v>
      </c>
      <c r="R61" s="20" t="s">
        <v>182</v>
      </c>
      <c r="S61" s="18" t="n">
        <v>377.08467142</v>
      </c>
      <c r="T61" s="20" t="n">
        <v>7.55804589</v>
      </c>
    </row>
    <row r="62" spans="1:20">
      <c r="A62" s="15" t="s">
        <v>237</v>
      </c>
      <c r="B62" s="17" t="n">
        <v>4476</v>
      </c>
      <c r="C62" s="18">
        <f>(5.0/B62*100)</f>
        <v/>
      </c>
      <c r="D62" s="19" t="n">
        <v>4471</v>
      </c>
      <c r="E62" s="18" t="n">
        <v>508.64464718</v>
      </c>
      <c r="F62" s="20" t="n">
        <v>2.71236867</v>
      </c>
      <c r="G62" s="18" t="n">
        <v>539.900173</v>
      </c>
      <c r="H62" s="20" t="n">
        <v>3.1492618</v>
      </c>
      <c r="I62" s="18" t="n">
        <v>532.15529513</v>
      </c>
      <c r="J62" s="20" t="n">
        <v>1.36440318</v>
      </c>
      <c r="K62" s="18" t="s">
        <v>182</v>
      </c>
      <c r="L62" s="20" t="s">
        <v>182</v>
      </c>
      <c r="M62" s="18" t="s">
        <v>182</v>
      </c>
      <c r="N62" s="20" t="s">
        <v>182</v>
      </c>
      <c r="O62" s="18" t="s">
        <v>182</v>
      </c>
      <c r="P62" s="20" t="s">
        <v>182</v>
      </c>
      <c r="Q62" s="18" t="s">
        <v>182</v>
      </c>
      <c r="R62" s="20" t="s">
        <v>182</v>
      </c>
      <c r="S62" s="18" t="n">
        <v>473.65661076</v>
      </c>
      <c r="T62" s="20" t="n">
        <v>19.34493365</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387.31751657</v>
      </c>
      <c r="F67" s="20" t="n">
        <v>3.38022399</v>
      </c>
      <c r="G67" s="18" t="n">
        <v>412.14439431</v>
      </c>
      <c r="H67" s="20" t="n">
        <v>3.71207548</v>
      </c>
      <c r="I67" s="18" t="n">
        <v>399.16944425</v>
      </c>
      <c r="J67" s="20" t="n">
        <v>2.76295827</v>
      </c>
      <c r="K67" s="18" t="s">
        <v>182</v>
      </c>
      <c r="L67" s="20" t="s">
        <v>182</v>
      </c>
      <c r="M67" s="18" t="s">
        <v>182</v>
      </c>
      <c r="N67" s="20" t="s">
        <v>182</v>
      </c>
      <c r="O67" s="18" t="s">
        <v>182</v>
      </c>
      <c r="P67" s="20" t="s">
        <v>182</v>
      </c>
      <c r="Q67" s="18" t="s">
        <v>182</v>
      </c>
      <c r="R67" s="20" t="s">
        <v>182</v>
      </c>
      <c r="S67" s="18" t="n">
        <v>308.04565343</v>
      </c>
      <c r="T67" s="20" t="n">
        <v>7.90945267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475.82984973</v>
      </c>
      <c r="F70" s="20" t="n">
        <v>3.68109368</v>
      </c>
      <c r="G70" s="18" t="n">
        <v>511.00045069</v>
      </c>
      <c r="H70" s="20" t="n">
        <v>3.07296634</v>
      </c>
      <c r="I70" s="18" t="n">
        <v>499.00428297</v>
      </c>
      <c r="J70" s="20" t="n">
        <v>3.83541816</v>
      </c>
      <c r="K70" s="18" t="s">
        <v>182</v>
      </c>
      <c r="L70" s="20" t="s">
        <v>182</v>
      </c>
      <c r="M70" s="18" t="s">
        <v>182</v>
      </c>
      <c r="N70" s="20" t="s">
        <v>182</v>
      </c>
      <c r="O70" s="18" t="s">
        <v>182</v>
      </c>
      <c r="P70" s="20" t="s">
        <v>182</v>
      </c>
      <c r="Q70" s="18" t="s">
        <v>182</v>
      </c>
      <c r="R70" s="20" t="s">
        <v>182</v>
      </c>
      <c r="S70" s="18" t="n">
        <v>425.27183556</v>
      </c>
      <c r="T70" s="20" t="n">
        <v>6.92830558</v>
      </c>
    </row>
    <row r="71" spans="1:20">
      <c r="A71" s="15" t="s">
        <v>246</v>
      </c>
      <c r="B71" s="17" t="n">
        <v>6115</v>
      </c>
      <c r="C71" s="18">
        <f>(109.0/B71*100)</f>
        <v/>
      </c>
      <c r="D71" s="19" t="n">
        <v>6006</v>
      </c>
      <c r="E71" s="18" t="n">
        <v>548.49024415</v>
      </c>
      <c r="F71" s="20" t="n">
        <v>2.09050073</v>
      </c>
      <c r="G71" s="18" t="n">
        <v>574.9461593</v>
      </c>
      <c r="H71" s="20" t="n">
        <v>2.17831348</v>
      </c>
      <c r="I71" s="18" t="n">
        <v>553.55851974</v>
      </c>
      <c r="J71" s="20" t="n">
        <v>3.40501745</v>
      </c>
      <c r="K71" s="18" t="s">
        <v>182</v>
      </c>
      <c r="L71" s="20" t="s">
        <v>182</v>
      </c>
      <c r="M71" s="18" t="s">
        <v>182</v>
      </c>
      <c r="N71" s="20" t="s">
        <v>182</v>
      </c>
      <c r="O71" s="18" t="s">
        <v>182</v>
      </c>
      <c r="P71" s="20" t="s">
        <v>182</v>
      </c>
      <c r="Q71" s="18" t="s">
        <v>182</v>
      </c>
      <c r="R71" s="20" t="s">
        <v>182</v>
      </c>
      <c r="S71" s="18" t="n">
        <v>456.60340019</v>
      </c>
      <c r="T71" s="20" t="n">
        <v>11.3709866</v>
      </c>
    </row>
    <row r="72" spans="1:20">
      <c r="A72" s="15" t="s">
        <v>247</v>
      </c>
      <c r="B72" s="17" t="n">
        <v>7708</v>
      </c>
      <c r="C72" s="18">
        <f>(8.0/B72*100)</f>
        <v/>
      </c>
      <c r="D72" s="19" t="n">
        <v>7700</v>
      </c>
      <c r="E72" s="18" t="n">
        <v>515.4864442000001</v>
      </c>
      <c r="F72" s="20" t="n">
        <v>8.230904199999999</v>
      </c>
      <c r="G72" s="18" t="n">
        <v>542.6560484399999</v>
      </c>
      <c r="H72" s="20" t="n">
        <v>3.45737829</v>
      </c>
      <c r="I72" s="18" t="n">
        <v>532.26131858</v>
      </c>
      <c r="J72" s="20" t="n">
        <v>2.99376938</v>
      </c>
      <c r="K72" s="18" t="s">
        <v>182</v>
      </c>
      <c r="L72" s="20" t="s">
        <v>182</v>
      </c>
      <c r="M72" s="18" t="s">
        <v>182</v>
      </c>
      <c r="N72" s="20" t="s">
        <v>182</v>
      </c>
      <c r="O72" s="18" t="s">
        <v>182</v>
      </c>
      <c r="P72" s="20" t="s">
        <v>182</v>
      </c>
      <c r="Q72" s="18" t="s">
        <v>182</v>
      </c>
      <c r="R72" s="20" t="s">
        <v>182</v>
      </c>
      <c r="S72" s="18" t="n">
        <v>473.45305486</v>
      </c>
      <c r="T72" s="20" t="n">
        <v>14.77861508</v>
      </c>
    </row>
    <row r="73" spans="1:20">
      <c r="A73" s="15" t="s">
        <v>248</v>
      </c>
      <c r="B73" s="17" t="n">
        <v>8249</v>
      </c>
      <c r="C73" s="18">
        <f>(225.0/B73*100)</f>
        <v/>
      </c>
      <c r="D73" s="19" t="n">
        <v>8024</v>
      </c>
      <c r="E73" s="18" t="n">
        <v>412.11811998</v>
      </c>
      <c r="F73" s="20" t="n">
        <v>2.74049393</v>
      </c>
      <c r="G73" s="18" t="n">
        <v>437.5475614</v>
      </c>
      <c r="H73" s="20" t="n">
        <v>4.05757797</v>
      </c>
      <c r="I73" s="18" t="n">
        <v>425.97298226</v>
      </c>
      <c r="J73" s="20" t="n">
        <v>3.66220373</v>
      </c>
      <c r="K73" s="18" t="s">
        <v>182</v>
      </c>
      <c r="L73" s="20" t="s">
        <v>182</v>
      </c>
      <c r="M73" s="18" t="s">
        <v>182</v>
      </c>
      <c r="N73" s="20" t="s">
        <v>182</v>
      </c>
      <c r="O73" s="18" t="s">
        <v>182</v>
      </c>
      <c r="P73" s="20" t="s">
        <v>182</v>
      </c>
      <c r="Q73" s="18" t="s">
        <v>182</v>
      </c>
      <c r="R73" s="20" t="s">
        <v>182</v>
      </c>
      <c r="S73" s="18" t="n">
        <v>362.30550538</v>
      </c>
      <c r="T73" s="20" t="n">
        <v>7.78353152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416.70454165</v>
      </c>
      <c r="F77" s="20" t="n">
        <v>2.78591879</v>
      </c>
      <c r="G77" s="18" t="n">
        <v>463.23534828</v>
      </c>
      <c r="H77" s="20" t="n">
        <v>2.62305827</v>
      </c>
      <c r="I77" s="18" t="n">
        <v>466.32386927</v>
      </c>
      <c r="J77" s="20" t="n">
        <v>4.71052492</v>
      </c>
      <c r="K77" s="18" t="s">
        <v>182</v>
      </c>
      <c r="L77" s="20" t="s">
        <v>182</v>
      </c>
      <c r="M77" s="18" t="s">
        <v>182</v>
      </c>
      <c r="N77" s="20" t="s">
        <v>182</v>
      </c>
      <c r="O77" s="18" t="s">
        <v>182</v>
      </c>
      <c r="P77" s="20" t="s">
        <v>182</v>
      </c>
      <c r="Q77" s="18" t="s">
        <v>182</v>
      </c>
      <c r="R77" s="20" t="s">
        <v>182</v>
      </c>
      <c r="S77" s="18" t="n">
        <v>371.04681204</v>
      </c>
      <c r="T77" s="20" t="n">
        <v>3.76451081</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283</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492.73855875</v>
      </c>
      <c r="F7" s="20" t="n">
        <v>3.16804237</v>
      </c>
      <c r="G7" s="18" t="n">
        <v>524.53737939</v>
      </c>
      <c r="H7" s="20" t="n">
        <v>2.92523526</v>
      </c>
      <c r="I7" s="18" t="n">
        <v>522.9914413400001</v>
      </c>
      <c r="J7" s="20" t="n">
        <v>1.825847</v>
      </c>
      <c r="K7" s="18" t="s">
        <v>182</v>
      </c>
      <c r="L7" s="20" t="s">
        <v>182</v>
      </c>
      <c r="M7" s="18" t="s">
        <v>182</v>
      </c>
      <c r="N7" s="20" t="s">
        <v>182</v>
      </c>
      <c r="O7" s="18" t="s">
        <v>182</v>
      </c>
      <c r="P7" s="20" t="s">
        <v>182</v>
      </c>
      <c r="Q7" s="18" t="s">
        <v>182</v>
      </c>
      <c r="R7" s="20" t="s">
        <v>182</v>
      </c>
      <c r="S7" s="18" t="n">
        <v>451.22537832</v>
      </c>
      <c r="T7" s="20" t="n">
        <v>6.93443975</v>
      </c>
    </row>
    <row r="8" spans="1:20">
      <c r="A8" s="15" t="s">
        <v>183</v>
      </c>
      <c r="B8" s="17" t="n">
        <v>7007</v>
      </c>
      <c r="C8" s="18">
        <f>(128.0/B8*100)</f>
        <v/>
      </c>
      <c r="D8" s="19" t="n">
        <v>6879</v>
      </c>
      <c r="E8" s="18" t="n">
        <v>431.19544825</v>
      </c>
      <c r="F8" s="20" t="n">
        <v>5.90458206</v>
      </c>
      <c r="G8" s="18" t="n">
        <v>472.81932568</v>
      </c>
      <c r="H8" s="20" t="n">
        <v>6.77243105</v>
      </c>
      <c r="I8" s="18" t="n">
        <v>511.00849013</v>
      </c>
      <c r="J8" s="20" t="n">
        <v>2.20616681</v>
      </c>
      <c r="K8" s="18" t="s">
        <v>182</v>
      </c>
      <c r="L8" s="20" t="s">
        <v>182</v>
      </c>
      <c r="M8" s="18" t="s">
        <v>182</v>
      </c>
      <c r="N8" s="20" t="s">
        <v>182</v>
      </c>
      <c r="O8" s="18" t="n">
        <v>368.48347797</v>
      </c>
      <c r="P8" s="20" t="n">
        <v>14.99112476</v>
      </c>
      <c r="Q8" s="18" t="s">
        <v>182</v>
      </c>
      <c r="R8" s="20" t="s">
        <v>182</v>
      </c>
      <c r="S8" s="18" t="n">
        <v>428.1970033</v>
      </c>
      <c r="T8" s="20" t="n">
        <v>5.40088114</v>
      </c>
    </row>
    <row r="9" spans="1:20">
      <c r="A9" s="15" t="s">
        <v>184</v>
      </c>
      <c r="B9" s="17" t="n">
        <v>9651</v>
      </c>
      <c r="C9" s="18">
        <f>(475.0/B9*100)</f>
        <v/>
      </c>
      <c r="D9" s="19" t="n">
        <v>9176</v>
      </c>
      <c r="E9" s="18" t="n">
        <v>467.21856652</v>
      </c>
      <c r="F9" s="20" t="n">
        <v>7.02107165</v>
      </c>
      <c r="G9" s="18" t="n">
        <v>513.38134282</v>
      </c>
      <c r="H9" s="20" t="n">
        <v>4.82330672</v>
      </c>
      <c r="I9" s="18" t="n">
        <v>523.4072583</v>
      </c>
      <c r="J9" s="20" t="n">
        <v>2.44876541</v>
      </c>
      <c r="K9" s="18" t="s">
        <v>182</v>
      </c>
      <c r="L9" s="20" t="s">
        <v>182</v>
      </c>
      <c r="M9" s="18" t="s">
        <v>182</v>
      </c>
      <c r="N9" s="20" t="s">
        <v>182</v>
      </c>
      <c r="O9" s="18" t="n">
        <v>374.78530698</v>
      </c>
      <c r="P9" s="20" t="n">
        <v>11.62763904</v>
      </c>
      <c r="Q9" s="18" t="s">
        <v>182</v>
      </c>
      <c r="R9" s="20" t="s">
        <v>182</v>
      </c>
      <c r="S9" s="18" t="n">
        <v>419.11469953</v>
      </c>
      <c r="T9" s="20" t="n">
        <v>6.94078946</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396.30409805</v>
      </c>
      <c r="F11" s="20" t="n">
        <v>4.60798854</v>
      </c>
      <c r="G11" s="18" t="n">
        <v>432.86051604</v>
      </c>
      <c r="H11" s="20" t="n">
        <v>3.93719191</v>
      </c>
      <c r="I11" s="18" t="n">
        <v>460.86766974</v>
      </c>
      <c r="J11" s="20" t="n">
        <v>2.66899077</v>
      </c>
      <c r="K11" s="18" t="s">
        <v>182</v>
      </c>
      <c r="L11" s="20" t="s">
        <v>182</v>
      </c>
      <c r="M11" s="18" t="s">
        <v>182</v>
      </c>
      <c r="N11" s="20" t="s">
        <v>182</v>
      </c>
      <c r="O11" s="18" t="s">
        <v>182</v>
      </c>
      <c r="P11" s="20" t="s">
        <v>182</v>
      </c>
      <c r="Q11" s="18" t="s">
        <v>182</v>
      </c>
      <c r="R11" s="20" t="s">
        <v>182</v>
      </c>
      <c r="S11" s="18" t="n">
        <v>399.16500337</v>
      </c>
      <c r="T11" s="20" t="n">
        <v>5.49065717</v>
      </c>
    </row>
    <row r="12" spans="1:20">
      <c r="A12" s="15" t="s">
        <v>187</v>
      </c>
      <c r="B12" s="17" t="n">
        <v>6894</v>
      </c>
      <c r="C12" s="18">
        <f>(125.0/B12*100)</f>
        <v/>
      </c>
      <c r="D12" s="19" t="n">
        <v>6769</v>
      </c>
      <c r="E12" s="18" t="n">
        <v>458.4798994</v>
      </c>
      <c r="F12" s="20" t="n">
        <v>5.49838087</v>
      </c>
      <c r="G12" s="18" t="n">
        <v>490.90437181</v>
      </c>
      <c r="H12" s="20" t="n">
        <v>5.92169363</v>
      </c>
      <c r="I12" s="18" t="n">
        <v>509.25643789</v>
      </c>
      <c r="J12" s="20" t="n">
        <v>1.95347608</v>
      </c>
      <c r="K12" s="18" t="s">
        <v>182</v>
      </c>
      <c r="L12" s="20" t="s">
        <v>182</v>
      </c>
      <c r="M12" s="18" t="s">
        <v>182</v>
      </c>
      <c r="N12" s="20" t="s">
        <v>182</v>
      </c>
      <c r="O12" s="18" t="n">
        <v>366.6777112</v>
      </c>
      <c r="P12" s="20" t="n">
        <v>14.39052153</v>
      </c>
      <c r="Q12" s="18" t="s">
        <v>182</v>
      </c>
      <c r="R12" s="20" t="s">
        <v>182</v>
      </c>
      <c r="S12" s="18" t="n">
        <v>426.28930192</v>
      </c>
      <c r="T12" s="20" t="n">
        <v>6.43586465</v>
      </c>
    </row>
    <row r="13" spans="1:20">
      <c r="A13" s="15" t="s">
        <v>188</v>
      </c>
      <c r="B13" s="17" t="n">
        <v>7161</v>
      </c>
      <c r="C13" s="18">
        <f>(301.0/B13*100)</f>
        <v/>
      </c>
      <c r="D13" s="19" t="n">
        <v>6860</v>
      </c>
      <c r="E13" s="18" t="n">
        <v>486.28762681</v>
      </c>
      <c r="F13" s="20" t="n">
        <v>3.66076041</v>
      </c>
      <c r="G13" s="18" t="n">
        <v>516.88999</v>
      </c>
      <c r="H13" s="20" t="n">
        <v>3.85818822</v>
      </c>
      <c r="I13" s="18" t="n">
        <v>519.50927403</v>
      </c>
      <c r="J13" s="20" t="n">
        <v>3.0411531</v>
      </c>
      <c r="K13" s="18" t="s">
        <v>182</v>
      </c>
      <c r="L13" s="20" t="s">
        <v>182</v>
      </c>
      <c r="M13" s="18" t="s">
        <v>182</v>
      </c>
      <c r="N13" s="20" t="s">
        <v>182</v>
      </c>
      <c r="O13" s="18" t="n">
        <v>436.36003517</v>
      </c>
      <c r="P13" s="20" t="n">
        <v>6.43426798</v>
      </c>
      <c r="Q13" s="18" t="s">
        <v>182</v>
      </c>
      <c r="R13" s="20" t="s">
        <v>182</v>
      </c>
      <c r="S13" s="18" t="n">
        <v>419.38115821</v>
      </c>
      <c r="T13" s="20" t="n">
        <v>6.84613325</v>
      </c>
    </row>
    <row r="14" spans="1:20">
      <c r="A14" s="15" t="s">
        <v>189</v>
      </c>
      <c r="B14" s="17" t="n">
        <v>5587</v>
      </c>
      <c r="C14" s="18">
        <f>(185.0/B14*100)</f>
        <v/>
      </c>
      <c r="D14" s="19" t="n">
        <v>5402</v>
      </c>
      <c r="E14" s="18" t="n">
        <v>504.41205922</v>
      </c>
      <c r="F14" s="20" t="n">
        <v>4.14593684</v>
      </c>
      <c r="G14" s="18" t="n">
        <v>532.51586847</v>
      </c>
      <c r="H14" s="20" t="n">
        <v>5.6804263</v>
      </c>
      <c r="I14" s="18" t="n">
        <v>545.41214387</v>
      </c>
      <c r="J14" s="20" t="n">
        <v>2.05617635</v>
      </c>
      <c r="K14" s="18" t="s">
        <v>182</v>
      </c>
      <c r="L14" s="20" t="s">
        <v>182</v>
      </c>
      <c r="M14" s="18" t="s">
        <v>182</v>
      </c>
      <c r="N14" s="20" t="s">
        <v>182</v>
      </c>
      <c r="O14" s="18" t="s">
        <v>182</v>
      </c>
      <c r="P14" s="20" t="s">
        <v>182</v>
      </c>
      <c r="Q14" s="18" t="s">
        <v>182</v>
      </c>
      <c r="R14" s="20" t="s">
        <v>182</v>
      </c>
      <c r="S14" s="18" t="n">
        <v>486.0122683</v>
      </c>
      <c r="T14" s="20" t="n">
        <v>8.894933050000001</v>
      </c>
    </row>
    <row r="15" spans="1:20">
      <c r="A15" s="15" t="s">
        <v>190</v>
      </c>
      <c r="B15" s="17" t="n">
        <v>5882</v>
      </c>
      <c r="C15" s="18">
        <f>(131.0/B15*100)</f>
        <v/>
      </c>
      <c r="D15" s="19" t="n">
        <v>5751</v>
      </c>
      <c r="E15" s="18" t="n">
        <v>537.37005001</v>
      </c>
      <c r="F15" s="20" t="n">
        <v>3.38725578</v>
      </c>
      <c r="G15" s="18" t="n">
        <v>528.36485106</v>
      </c>
      <c r="H15" s="20" t="n">
        <v>4.04649452</v>
      </c>
      <c r="I15" s="18" t="n">
        <v>535.69493009</v>
      </c>
      <c r="J15" s="20" t="n">
        <v>3.13331485</v>
      </c>
      <c r="K15" s="18" t="s">
        <v>182</v>
      </c>
      <c r="L15" s="20" t="s">
        <v>182</v>
      </c>
      <c r="M15" s="18" t="s">
        <v>182</v>
      </c>
      <c r="N15" s="20" t="s">
        <v>182</v>
      </c>
      <c r="O15" s="18" t="n">
        <v>375.95013089</v>
      </c>
      <c r="P15" s="20" t="n">
        <v>17.42774697</v>
      </c>
      <c r="Q15" s="18" t="s">
        <v>182</v>
      </c>
      <c r="R15" s="20" t="s">
        <v>182</v>
      </c>
      <c r="S15" s="18" t="n">
        <v>455.31473868</v>
      </c>
      <c r="T15" s="20" t="n">
        <v>8.296266490000001</v>
      </c>
    </row>
    <row r="16" spans="1:20">
      <c r="A16" s="15" t="s">
        <v>191</v>
      </c>
      <c r="B16" s="17" t="n">
        <v>6108</v>
      </c>
      <c r="C16" s="18">
        <f>(244.0/B16*100)</f>
        <v/>
      </c>
      <c r="D16" s="19" t="n">
        <v>5864</v>
      </c>
      <c r="E16" s="18" t="n">
        <v>442.61277342</v>
      </c>
      <c r="F16" s="20" t="n">
        <v>4.51090781</v>
      </c>
      <c r="G16" s="18" t="n">
        <v>487.55306688</v>
      </c>
      <c r="H16" s="20" t="n">
        <v>5.18559968</v>
      </c>
      <c r="I16" s="18" t="n">
        <v>521.51473875</v>
      </c>
      <c r="J16" s="20" t="n">
        <v>2.1829672</v>
      </c>
      <c r="K16" s="18" t="s">
        <v>182</v>
      </c>
      <c r="L16" s="20" t="s">
        <v>182</v>
      </c>
      <c r="M16" s="18" t="s">
        <v>182</v>
      </c>
      <c r="N16" s="20" t="s">
        <v>182</v>
      </c>
      <c r="O16" s="18" t="s">
        <v>182</v>
      </c>
      <c r="P16" s="20" t="s">
        <v>182</v>
      </c>
      <c r="Q16" s="18" t="s">
        <v>182</v>
      </c>
      <c r="R16" s="20" t="s">
        <v>182</v>
      </c>
      <c r="S16" s="18" t="n">
        <v>403.54558364</v>
      </c>
      <c r="T16" s="20" t="n">
        <v>7.22363196</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398.37080812</v>
      </c>
      <c r="F18" s="20" t="n">
        <v>5.22778154</v>
      </c>
      <c r="G18" s="18" t="n">
        <v>430.01064593</v>
      </c>
      <c r="H18" s="20" t="n">
        <v>6.05953685</v>
      </c>
      <c r="I18" s="18" t="n">
        <v>478.98635661</v>
      </c>
      <c r="J18" s="20" t="n">
        <v>3.21490095</v>
      </c>
      <c r="K18" s="18" t="s">
        <v>182</v>
      </c>
      <c r="L18" s="20" t="s">
        <v>182</v>
      </c>
      <c r="M18" s="18" t="s">
        <v>182</v>
      </c>
      <c r="N18" s="20" t="s">
        <v>182</v>
      </c>
      <c r="O18" s="18" t="s">
        <v>182</v>
      </c>
      <c r="P18" s="20" t="s">
        <v>182</v>
      </c>
      <c r="Q18" s="18" t="s">
        <v>182</v>
      </c>
      <c r="R18" s="20" t="s">
        <v>182</v>
      </c>
      <c r="S18" s="18" t="n">
        <v>387.07165419</v>
      </c>
      <c r="T18" s="20" t="n">
        <v>8.48101885</v>
      </c>
    </row>
    <row r="19" spans="1:20">
      <c r="A19" s="15" t="s">
        <v>194</v>
      </c>
      <c r="B19" s="17" t="n">
        <v>5658</v>
      </c>
      <c r="C19" s="18">
        <f>(123.0/B19*100)</f>
        <v/>
      </c>
      <c r="D19" s="19" t="n">
        <v>5535</v>
      </c>
      <c r="E19" s="18" t="n">
        <v>407.69674758</v>
      </c>
      <c r="F19" s="20" t="n">
        <v>4.64281808</v>
      </c>
      <c r="G19" s="18" t="n">
        <v>456.98421881</v>
      </c>
      <c r="H19" s="20" t="n">
        <v>5.13083438</v>
      </c>
      <c r="I19" s="18" t="n">
        <v>495.05833121</v>
      </c>
      <c r="J19" s="20" t="n">
        <v>2.48816478</v>
      </c>
      <c r="K19" s="18" t="s">
        <v>182</v>
      </c>
      <c r="L19" s="20" t="s">
        <v>182</v>
      </c>
      <c r="M19" s="18" t="s">
        <v>182</v>
      </c>
      <c r="N19" s="20" t="s">
        <v>182</v>
      </c>
      <c r="O19" s="18" t="s">
        <v>182</v>
      </c>
      <c r="P19" s="20" t="s">
        <v>182</v>
      </c>
      <c r="Q19" s="18" t="s">
        <v>182</v>
      </c>
      <c r="R19" s="20" t="s">
        <v>182</v>
      </c>
      <c r="S19" s="18" t="n">
        <v>406.94873324</v>
      </c>
      <c r="T19" s="20" t="n">
        <v>7.85155562</v>
      </c>
    </row>
    <row r="20" spans="1:20">
      <c r="A20" s="15" t="s">
        <v>195</v>
      </c>
      <c r="B20" s="17" t="n">
        <v>3371</v>
      </c>
      <c r="C20" s="18">
        <f>(81.0/B20*100)</f>
        <v/>
      </c>
      <c r="D20" s="19" t="n">
        <v>3290</v>
      </c>
      <c r="E20" s="18" t="n">
        <v>473.49382772</v>
      </c>
      <c r="F20" s="20" t="n">
        <v>2.84021188</v>
      </c>
      <c r="G20" s="18" t="n">
        <v>482.61925039</v>
      </c>
      <c r="H20" s="20" t="n">
        <v>3.64022833</v>
      </c>
      <c r="I20" s="18" t="n">
        <v>475.75766849</v>
      </c>
      <c r="J20" s="20" t="n">
        <v>2.63323344</v>
      </c>
      <c r="K20" s="18" t="s">
        <v>182</v>
      </c>
      <c r="L20" s="20" t="s">
        <v>182</v>
      </c>
      <c r="M20" s="18" t="s">
        <v>182</v>
      </c>
      <c r="N20" s="20" t="s">
        <v>182</v>
      </c>
      <c r="O20" s="18" t="s">
        <v>182</v>
      </c>
      <c r="P20" s="20" t="s">
        <v>182</v>
      </c>
      <c r="Q20" s="18" t="s">
        <v>182</v>
      </c>
      <c r="R20" s="20" t="s">
        <v>182</v>
      </c>
      <c r="S20" s="18" t="n">
        <v>401.12944333</v>
      </c>
      <c r="T20" s="20" t="n">
        <v>10.20110563</v>
      </c>
    </row>
    <row r="21" spans="1:20">
      <c r="A21" s="15" t="s">
        <v>196</v>
      </c>
      <c r="B21" s="17" t="n">
        <v>5741</v>
      </c>
      <c r="C21" s="18">
        <f>(73.0/B21*100)</f>
        <v/>
      </c>
      <c r="D21" s="19" t="n">
        <v>5668</v>
      </c>
      <c r="E21" s="18" t="n">
        <v>463.97828199</v>
      </c>
      <c r="F21" s="20" t="n">
        <v>7.13961332</v>
      </c>
      <c r="G21" s="18" t="n">
        <v>500.34811523</v>
      </c>
      <c r="H21" s="20" t="n">
        <v>4.03591085</v>
      </c>
      <c r="I21" s="18" t="n">
        <v>512.53213687</v>
      </c>
      <c r="J21" s="20" t="n">
        <v>2.2888217</v>
      </c>
      <c r="K21" s="18" t="s">
        <v>182</v>
      </c>
      <c r="L21" s="20" t="s">
        <v>182</v>
      </c>
      <c r="M21" s="18" t="s">
        <v>182</v>
      </c>
      <c r="N21" s="20" t="s">
        <v>182</v>
      </c>
      <c r="O21" s="18" t="s">
        <v>182</v>
      </c>
      <c r="P21" s="20" t="s">
        <v>182</v>
      </c>
      <c r="Q21" s="18" t="s">
        <v>182</v>
      </c>
      <c r="R21" s="20" t="s">
        <v>182</v>
      </c>
      <c r="S21" s="18" t="n">
        <v>445.74946639</v>
      </c>
      <c r="T21" s="20" t="n">
        <v>8.274768460000001</v>
      </c>
    </row>
    <row r="22" spans="1:20">
      <c r="A22" s="15" t="s">
        <v>197</v>
      </c>
      <c r="B22" s="17" t="n">
        <v>6598</v>
      </c>
      <c r="C22" s="18">
        <f>(98.0/B22*100)</f>
        <v/>
      </c>
      <c r="D22" s="19" t="n">
        <v>6500</v>
      </c>
      <c r="E22" s="18" t="n">
        <v>409.13496731</v>
      </c>
      <c r="F22" s="20" t="n">
        <v>5.42490027</v>
      </c>
      <c r="G22" s="18" t="n">
        <v>421.0987223</v>
      </c>
      <c r="H22" s="20" t="n">
        <v>5.54922863</v>
      </c>
      <c r="I22" s="18" t="n">
        <v>503.84529563</v>
      </c>
      <c r="J22" s="20" t="n">
        <v>3.57049257</v>
      </c>
      <c r="K22" s="18" t="s">
        <v>182</v>
      </c>
      <c r="L22" s="20" t="s">
        <v>182</v>
      </c>
      <c r="M22" s="18" t="s">
        <v>182</v>
      </c>
      <c r="N22" s="20" t="s">
        <v>182</v>
      </c>
      <c r="O22" s="18" t="n">
        <v>448.28166515</v>
      </c>
      <c r="P22" s="20" t="n">
        <v>8.782882710000001</v>
      </c>
      <c r="Q22" s="18" t="s">
        <v>182</v>
      </c>
      <c r="R22" s="20" t="s">
        <v>182</v>
      </c>
      <c r="S22" s="18" t="n">
        <v>375.20069699</v>
      </c>
      <c r="T22" s="20" t="n">
        <v>8.00317252</v>
      </c>
    </row>
    <row r="23" spans="1:20">
      <c r="A23" s="15" t="s">
        <v>198</v>
      </c>
      <c r="B23" s="17" t="n">
        <v>11583</v>
      </c>
      <c r="C23" s="18">
        <f>(505.0/B23*100)</f>
        <v/>
      </c>
      <c r="D23" s="19" t="n">
        <v>11078</v>
      </c>
      <c r="E23" s="18" t="n">
        <v>433.79187158</v>
      </c>
      <c r="F23" s="20" t="n">
        <v>5.19695409</v>
      </c>
      <c r="G23" s="18" t="n">
        <v>466.08011372</v>
      </c>
      <c r="H23" s="20" t="n">
        <v>4.87527641</v>
      </c>
      <c r="I23" s="18" t="n">
        <v>497.99640844</v>
      </c>
      <c r="J23" s="20" t="n">
        <v>2.43310816</v>
      </c>
      <c r="K23" s="18" t="s">
        <v>182</v>
      </c>
      <c r="L23" s="20" t="s">
        <v>182</v>
      </c>
      <c r="M23" s="18" t="s">
        <v>182</v>
      </c>
      <c r="N23" s="20" t="s">
        <v>182</v>
      </c>
      <c r="O23" s="18" t="s">
        <v>182</v>
      </c>
      <c r="P23" s="20" t="s">
        <v>182</v>
      </c>
      <c r="Q23" s="18" t="s">
        <v>182</v>
      </c>
      <c r="R23" s="20" t="s">
        <v>182</v>
      </c>
      <c r="S23" s="18" t="n">
        <v>425.55705772</v>
      </c>
      <c r="T23" s="20" t="n">
        <v>7.51032543</v>
      </c>
    </row>
    <row r="24" spans="1:20">
      <c r="A24" s="15" t="s">
        <v>199</v>
      </c>
      <c r="B24" s="17" t="n">
        <v>6647</v>
      </c>
      <c r="C24" s="18">
        <f>(13.0/B24*100)</f>
        <v/>
      </c>
      <c r="D24" s="19" t="n">
        <v>6634</v>
      </c>
      <c r="E24" s="18" t="n">
        <v>488.1748253</v>
      </c>
      <c r="F24" s="20" t="n">
        <v>7.58206919</v>
      </c>
      <c r="G24" s="18" t="n">
        <v>516.72437398</v>
      </c>
      <c r="H24" s="20" t="n">
        <v>5.96822831</v>
      </c>
      <c r="I24" s="18" t="n">
        <v>548.39912301</v>
      </c>
      <c r="J24" s="20" t="n">
        <v>2.92992284</v>
      </c>
      <c r="K24" s="18" t="s">
        <v>182</v>
      </c>
      <c r="L24" s="20" t="s">
        <v>182</v>
      </c>
      <c r="M24" s="18" t="s">
        <v>182</v>
      </c>
      <c r="N24" s="20" t="s">
        <v>182</v>
      </c>
      <c r="O24" s="18" t="s">
        <v>182</v>
      </c>
      <c r="P24" s="20" t="s">
        <v>182</v>
      </c>
      <c r="Q24" s="18" t="s">
        <v>182</v>
      </c>
      <c r="R24" s="20" t="s">
        <v>182</v>
      </c>
      <c r="S24" s="18" t="n">
        <v>471.75953691</v>
      </c>
      <c r="T24" s="20" t="n">
        <v>10.59452368</v>
      </c>
    </row>
    <row r="25" spans="1:20">
      <c r="A25" s="15" t="s">
        <v>200</v>
      </c>
      <c r="B25" s="17" t="n">
        <v>5581</v>
      </c>
      <c r="C25" s="18">
        <f>(28.0/B25*100)</f>
        <v/>
      </c>
      <c r="D25" s="19" t="n">
        <v>5553</v>
      </c>
      <c r="E25" s="18" t="n">
        <v>485.49851037</v>
      </c>
      <c r="F25" s="20" t="n">
        <v>10.3199487</v>
      </c>
      <c r="G25" s="18" t="n">
        <v>509.80694191</v>
      </c>
      <c r="H25" s="20" t="n">
        <v>5.56066717</v>
      </c>
      <c r="I25" s="18" t="n">
        <v>522.10991929</v>
      </c>
      <c r="J25" s="20" t="n">
        <v>3.03400928</v>
      </c>
      <c r="K25" s="18" t="s">
        <v>182</v>
      </c>
      <c r="L25" s="20" t="s">
        <v>182</v>
      </c>
      <c r="M25" s="18" t="s">
        <v>182</v>
      </c>
      <c r="N25" s="20" t="s">
        <v>182</v>
      </c>
      <c r="O25" s="18" t="s">
        <v>182</v>
      </c>
      <c r="P25" s="20" t="s">
        <v>182</v>
      </c>
      <c r="Q25" s="18" t="s">
        <v>182</v>
      </c>
      <c r="R25" s="20" t="s">
        <v>182</v>
      </c>
      <c r="S25" s="18" t="n">
        <v>458.41657052</v>
      </c>
      <c r="T25" s="20" t="n">
        <v>11.00422513</v>
      </c>
    </row>
    <row r="26" spans="1:20">
      <c r="A26" s="15" t="s">
        <v>201</v>
      </c>
      <c r="B26" s="17" t="n">
        <v>4869</v>
      </c>
      <c r="C26" s="18">
        <f>(98.0/B26*100)</f>
        <v/>
      </c>
      <c r="D26" s="19" t="n">
        <v>4771</v>
      </c>
      <c r="E26" s="18" t="n">
        <v>447.68780547</v>
      </c>
      <c r="F26" s="20" t="n">
        <v>4.90563199</v>
      </c>
      <c r="G26" s="18" t="n">
        <v>478.22401506</v>
      </c>
      <c r="H26" s="20" t="n">
        <v>3.56690943</v>
      </c>
      <c r="I26" s="18" t="n">
        <v>501.47940563</v>
      </c>
      <c r="J26" s="20" t="n">
        <v>1.86667768</v>
      </c>
      <c r="K26" s="18" t="s">
        <v>182</v>
      </c>
      <c r="L26" s="20" t="s">
        <v>182</v>
      </c>
      <c r="M26" s="18" t="s">
        <v>182</v>
      </c>
      <c r="N26" s="20" t="s">
        <v>182</v>
      </c>
      <c r="O26" s="18" t="s">
        <v>182</v>
      </c>
      <c r="P26" s="20" t="s">
        <v>182</v>
      </c>
      <c r="Q26" s="18" t="s">
        <v>182</v>
      </c>
      <c r="R26" s="20" t="s">
        <v>182</v>
      </c>
      <c r="S26" s="18" t="n">
        <v>456.0632976</v>
      </c>
      <c r="T26" s="20" t="n">
        <v>6.18609887</v>
      </c>
    </row>
    <row r="27" spans="1:20">
      <c r="A27" s="15" t="s">
        <v>202</v>
      </c>
      <c r="B27" s="17" t="n">
        <v>5299</v>
      </c>
      <c r="C27" s="18">
        <f>(159.0/B27*100)</f>
        <v/>
      </c>
      <c r="D27" s="19" t="n">
        <v>5140</v>
      </c>
      <c r="E27" s="18" t="n">
        <v>432.85546205</v>
      </c>
      <c r="F27" s="20" t="n">
        <v>3.25275725</v>
      </c>
      <c r="G27" s="18" t="n">
        <v>462.87403683</v>
      </c>
      <c r="H27" s="20" t="n">
        <v>4.41509984</v>
      </c>
      <c r="I27" s="18" t="n">
        <v>507.50074382</v>
      </c>
      <c r="J27" s="20" t="n">
        <v>1.30804461</v>
      </c>
      <c r="K27" s="18" t="s">
        <v>182</v>
      </c>
      <c r="L27" s="20" t="s">
        <v>182</v>
      </c>
      <c r="M27" s="18" t="s">
        <v>182</v>
      </c>
      <c r="N27" s="20" t="s">
        <v>182</v>
      </c>
      <c r="O27" s="18" t="s">
        <v>182</v>
      </c>
      <c r="P27" s="20" t="s">
        <v>182</v>
      </c>
      <c r="Q27" s="18" t="s">
        <v>182</v>
      </c>
      <c r="R27" s="20" t="s">
        <v>182</v>
      </c>
      <c r="S27" s="18" t="n">
        <v>405.99419713</v>
      </c>
      <c r="T27" s="20" t="n">
        <v>4.88333395</v>
      </c>
    </row>
    <row r="28" spans="1:20">
      <c r="A28" s="15" t="s">
        <v>203</v>
      </c>
      <c r="B28" s="17" t="n">
        <v>7568</v>
      </c>
      <c r="C28" s="18">
        <f>(123.0/B28*100)</f>
        <v/>
      </c>
      <c r="D28" s="19" t="n">
        <v>7445</v>
      </c>
      <c r="E28" s="18" t="n">
        <v>395.47159866</v>
      </c>
      <c r="F28" s="20" t="n">
        <v>3.87426889</v>
      </c>
      <c r="G28" s="18" t="n">
        <v>406.92853593</v>
      </c>
      <c r="H28" s="20" t="n">
        <v>4.20085666</v>
      </c>
      <c r="I28" s="18" t="n">
        <v>421.83862413</v>
      </c>
      <c r="J28" s="20" t="n">
        <v>2.22961992</v>
      </c>
      <c r="K28" s="18" t="s">
        <v>182</v>
      </c>
      <c r="L28" s="20" t="s">
        <v>182</v>
      </c>
      <c r="M28" s="18" t="s">
        <v>182</v>
      </c>
      <c r="N28" s="20" t="s">
        <v>182</v>
      </c>
      <c r="O28" s="18" t="s">
        <v>182</v>
      </c>
      <c r="P28" s="20" t="s">
        <v>182</v>
      </c>
      <c r="Q28" s="18" t="s">
        <v>182</v>
      </c>
      <c r="R28" s="20" t="s">
        <v>182</v>
      </c>
      <c r="S28" s="18" t="n">
        <v>389.18475537</v>
      </c>
      <c r="T28" s="20" t="n">
        <v>8.13016148</v>
      </c>
    </row>
    <row r="29" spans="1:20">
      <c r="A29" s="15" t="s">
        <v>204</v>
      </c>
      <c r="B29" s="17" t="n">
        <v>5385</v>
      </c>
      <c r="C29" s="18">
        <f>(36.0/B29*100)</f>
        <v/>
      </c>
      <c r="D29" s="19" t="n">
        <v>5349</v>
      </c>
      <c r="E29" s="18" t="n">
        <v>470.11529985</v>
      </c>
      <c r="F29" s="20" t="n">
        <v>7.8731614</v>
      </c>
      <c r="G29" s="18" t="n">
        <v>528.9785995</v>
      </c>
      <c r="H29" s="20" t="n">
        <v>4.74700248</v>
      </c>
      <c r="I29" s="18" t="n">
        <v>521.13392508</v>
      </c>
      <c r="J29" s="20" t="n">
        <v>2.75312564</v>
      </c>
      <c r="K29" s="18" t="s">
        <v>182</v>
      </c>
      <c r="L29" s="20" t="s">
        <v>182</v>
      </c>
      <c r="M29" s="18" t="s">
        <v>182</v>
      </c>
      <c r="N29" s="20" t="s">
        <v>182</v>
      </c>
      <c r="O29" s="18" t="n">
        <v>358.28551468</v>
      </c>
      <c r="P29" s="20" t="n">
        <v>8.567023300000001</v>
      </c>
      <c r="Q29" s="18" t="s">
        <v>182</v>
      </c>
      <c r="R29" s="20" t="s">
        <v>182</v>
      </c>
      <c r="S29" s="18" t="n">
        <v>424.70176717</v>
      </c>
      <c r="T29" s="20" t="n">
        <v>9.704762779999999</v>
      </c>
    </row>
    <row r="30" spans="1:20">
      <c r="A30" s="15" t="s">
        <v>205</v>
      </c>
      <c r="B30" s="17" t="n">
        <v>4520</v>
      </c>
      <c r="C30" s="18">
        <f>(504.0/B30*100)</f>
        <v/>
      </c>
      <c r="D30" s="19" t="n">
        <v>4016</v>
      </c>
      <c r="E30" s="18" t="n">
        <v>485.34243808</v>
      </c>
      <c r="F30" s="20" t="n">
        <v>4.98840529</v>
      </c>
      <c r="G30" s="18" t="n">
        <v>525.11121383</v>
      </c>
      <c r="H30" s="20" t="n">
        <v>3.84394751</v>
      </c>
      <c r="I30" s="18" t="n">
        <v>536.9884987299999</v>
      </c>
      <c r="J30" s="20" t="n">
        <v>2.4456152</v>
      </c>
      <c r="K30" s="18" t="s">
        <v>182</v>
      </c>
      <c r="L30" s="20" t="s">
        <v>182</v>
      </c>
      <c r="M30" s="18" t="s">
        <v>182</v>
      </c>
      <c r="N30" s="20" t="s">
        <v>182</v>
      </c>
      <c r="O30" s="18" t="s">
        <v>182</v>
      </c>
      <c r="P30" s="20" t="s">
        <v>182</v>
      </c>
      <c r="Q30" s="18" t="s">
        <v>182</v>
      </c>
      <c r="R30" s="20" t="s">
        <v>182</v>
      </c>
      <c r="S30" s="18" t="n">
        <v>441.29068096</v>
      </c>
      <c r="T30" s="20" t="n">
        <v>7.79541439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448.1527865</v>
      </c>
      <c r="F32" s="20" t="n">
        <v>4.11103266</v>
      </c>
      <c r="G32" s="18" t="n">
        <v>504.10726867</v>
      </c>
      <c r="H32" s="20" t="n">
        <v>5.1203691</v>
      </c>
      <c r="I32" s="18" t="n">
        <v>511.80196014</v>
      </c>
      <c r="J32" s="20" t="n">
        <v>2.53918873</v>
      </c>
      <c r="K32" s="18" t="s">
        <v>182</v>
      </c>
      <c r="L32" s="20" t="s">
        <v>182</v>
      </c>
      <c r="M32" s="18" t="s">
        <v>182</v>
      </c>
      <c r="N32" s="20" t="s">
        <v>182</v>
      </c>
      <c r="O32" s="18" t="s">
        <v>182</v>
      </c>
      <c r="P32" s="20" t="s">
        <v>182</v>
      </c>
      <c r="Q32" s="18" t="s">
        <v>182</v>
      </c>
      <c r="R32" s="20" t="s">
        <v>182</v>
      </c>
      <c r="S32" s="18" t="n">
        <v>437.57196908</v>
      </c>
      <c r="T32" s="20" t="n">
        <v>11.25223012</v>
      </c>
    </row>
    <row r="33" spans="1:20">
      <c r="A33" s="15" t="s">
        <v>208</v>
      </c>
      <c r="B33" s="17" t="n">
        <v>7325</v>
      </c>
      <c r="C33" s="18">
        <f>(215.0/B33*100)</f>
        <v/>
      </c>
      <c r="D33" s="19" t="n">
        <v>7110</v>
      </c>
      <c r="E33" s="18" t="n">
        <v>443.73719432</v>
      </c>
      <c r="F33" s="20" t="n">
        <v>4.74794541</v>
      </c>
      <c r="G33" s="18" t="n">
        <v>492.92848173</v>
      </c>
      <c r="H33" s="20" t="n">
        <v>5.39405283</v>
      </c>
      <c r="I33" s="18" t="n">
        <v>516.19788317</v>
      </c>
      <c r="J33" s="20" t="n">
        <v>2.55464959</v>
      </c>
      <c r="K33" s="18" t="s">
        <v>182</v>
      </c>
      <c r="L33" s="20" t="s">
        <v>182</v>
      </c>
      <c r="M33" s="18" t="s">
        <v>182</v>
      </c>
      <c r="N33" s="20" t="s">
        <v>182</v>
      </c>
      <c r="O33" s="18" t="s">
        <v>182</v>
      </c>
      <c r="P33" s="20" t="s">
        <v>182</v>
      </c>
      <c r="Q33" s="18" t="s">
        <v>182</v>
      </c>
      <c r="R33" s="20" t="s">
        <v>182</v>
      </c>
      <c r="S33" s="18" t="n">
        <v>451.02660174</v>
      </c>
      <c r="T33" s="20" t="n">
        <v>8.65222666</v>
      </c>
    </row>
    <row r="34" spans="1:20">
      <c r="A34" s="15" t="s">
        <v>209</v>
      </c>
      <c r="B34" s="17" t="n">
        <v>6350</v>
      </c>
      <c r="C34" s="18">
        <f>(79.0/B34*100)</f>
        <v/>
      </c>
      <c r="D34" s="19" t="n">
        <v>6271</v>
      </c>
      <c r="E34" s="18" t="n">
        <v>444.00301215</v>
      </c>
      <c r="F34" s="20" t="n">
        <v>4.10154955</v>
      </c>
      <c r="G34" s="18" t="n">
        <v>475.11776084</v>
      </c>
      <c r="H34" s="20" t="n">
        <v>4.96602143</v>
      </c>
      <c r="I34" s="18" t="n">
        <v>478.76770832</v>
      </c>
      <c r="J34" s="20" t="n">
        <v>3.15268284</v>
      </c>
      <c r="K34" s="18" t="s">
        <v>182</v>
      </c>
      <c r="L34" s="20" t="s">
        <v>182</v>
      </c>
      <c r="M34" s="18" t="s">
        <v>182</v>
      </c>
      <c r="N34" s="20" t="s">
        <v>182</v>
      </c>
      <c r="O34" s="18" t="n">
        <v>306.56969545</v>
      </c>
      <c r="P34" s="20" t="n">
        <v>10.27624616</v>
      </c>
      <c r="Q34" s="18" t="s">
        <v>182</v>
      </c>
      <c r="R34" s="20" t="s">
        <v>182</v>
      </c>
      <c r="S34" s="18" t="n">
        <v>388.55841789</v>
      </c>
      <c r="T34" s="20" t="n">
        <v>8.52418215</v>
      </c>
    </row>
    <row r="35" spans="1:20">
      <c r="A35" s="15" t="s">
        <v>210</v>
      </c>
      <c r="B35" s="17" t="n">
        <v>6406</v>
      </c>
      <c r="C35" s="18">
        <f>(67.0/B35*100)</f>
        <v/>
      </c>
      <c r="D35" s="19" t="n">
        <v>6339</v>
      </c>
      <c r="E35" s="18" t="n">
        <v>489.4983452</v>
      </c>
      <c r="F35" s="20" t="n">
        <v>4.29318927</v>
      </c>
      <c r="G35" s="18" t="n">
        <v>505.97064814</v>
      </c>
      <c r="H35" s="20" t="n">
        <v>5.04981818</v>
      </c>
      <c r="I35" s="18" t="n">
        <v>524.7131230799999</v>
      </c>
      <c r="J35" s="20" t="n">
        <v>1.54559609</v>
      </c>
      <c r="K35" s="18" t="s">
        <v>182</v>
      </c>
      <c r="L35" s="20" t="s">
        <v>182</v>
      </c>
      <c r="M35" s="18" t="s">
        <v>182</v>
      </c>
      <c r="N35" s="20" t="s">
        <v>182</v>
      </c>
      <c r="O35" s="18" t="n">
        <v>374.85244494</v>
      </c>
      <c r="P35" s="20" t="n">
        <v>5.84040672</v>
      </c>
      <c r="Q35" s="18" t="s">
        <v>182</v>
      </c>
      <c r="R35" s="20" t="s">
        <v>182</v>
      </c>
      <c r="S35" s="18" t="n">
        <v>450.11630402</v>
      </c>
      <c r="T35" s="20" t="n">
        <v>6.23748015</v>
      </c>
    </row>
    <row r="36" spans="1:20">
      <c r="A36" s="15" t="s">
        <v>211</v>
      </c>
      <c r="B36" s="17" t="n">
        <v>6736</v>
      </c>
      <c r="C36" s="18">
        <f>(42.0/B36*100)</f>
        <v/>
      </c>
      <c r="D36" s="19" t="n">
        <v>6694</v>
      </c>
      <c r="E36" s="18" t="n">
        <v>443.31567363</v>
      </c>
      <c r="F36" s="20" t="n">
        <v>6.58998761</v>
      </c>
      <c r="G36" s="18" t="n">
        <v>482.8397117</v>
      </c>
      <c r="H36" s="20" t="n">
        <v>5.43148354</v>
      </c>
      <c r="I36" s="18" t="n">
        <v>503.09081124</v>
      </c>
      <c r="J36" s="20" t="n">
        <v>2.03860989</v>
      </c>
      <c r="K36" s="18" t="s">
        <v>182</v>
      </c>
      <c r="L36" s="20" t="s">
        <v>182</v>
      </c>
      <c r="M36" s="18" t="s">
        <v>182</v>
      </c>
      <c r="N36" s="20" t="s">
        <v>182</v>
      </c>
      <c r="O36" s="18" t="s">
        <v>182</v>
      </c>
      <c r="P36" s="20" t="s">
        <v>182</v>
      </c>
      <c r="Q36" s="18" t="s">
        <v>182</v>
      </c>
      <c r="R36" s="20" t="s">
        <v>182</v>
      </c>
      <c r="S36" s="18" t="n">
        <v>424.04963022</v>
      </c>
      <c r="T36" s="20" t="n">
        <v>7.66003545</v>
      </c>
    </row>
    <row r="37" spans="1:20">
      <c r="A37" s="15" t="s">
        <v>212</v>
      </c>
      <c r="B37" s="17" t="n">
        <v>5458</v>
      </c>
      <c r="C37" s="18">
        <f>(228.0/B37*100)</f>
        <v/>
      </c>
      <c r="D37" s="19" t="n">
        <v>5230</v>
      </c>
      <c r="E37" s="18" t="n">
        <v>483.37045005</v>
      </c>
      <c r="F37" s="20" t="n">
        <v>4.26926591</v>
      </c>
      <c r="G37" s="18" t="n">
        <v>491.9436553</v>
      </c>
      <c r="H37" s="20" t="n">
        <v>5.35718174</v>
      </c>
      <c r="I37" s="18" t="n">
        <v>514.68440036</v>
      </c>
      <c r="J37" s="20" t="n">
        <v>3.89302457</v>
      </c>
      <c r="K37" s="18" t="s">
        <v>182</v>
      </c>
      <c r="L37" s="20" t="s">
        <v>182</v>
      </c>
      <c r="M37" s="18" t="s">
        <v>182</v>
      </c>
      <c r="N37" s="20" t="s">
        <v>182</v>
      </c>
      <c r="O37" s="18" t="s">
        <v>182</v>
      </c>
      <c r="P37" s="20" t="s">
        <v>182</v>
      </c>
      <c r="Q37" s="18" t="s">
        <v>182</v>
      </c>
      <c r="R37" s="20" t="s">
        <v>182</v>
      </c>
      <c r="S37" s="18" t="n">
        <v>402.00025767</v>
      </c>
      <c r="T37" s="20" t="n">
        <v>6.41808163</v>
      </c>
    </row>
    <row r="38" spans="1:20">
      <c r="A38" s="15" t="s">
        <v>213</v>
      </c>
      <c r="B38" s="17" t="n">
        <v>5860</v>
      </c>
      <c r="C38" s="18">
        <f>(62.0/B38*100)</f>
        <v/>
      </c>
      <c r="D38" s="19" t="n">
        <v>5798</v>
      </c>
      <c r="E38" s="18" t="n">
        <v>454.11255866</v>
      </c>
      <c r="F38" s="20" t="n">
        <v>6.8107912</v>
      </c>
      <c r="G38" s="18" t="n">
        <v>494.50993757</v>
      </c>
      <c r="H38" s="20" t="n">
        <v>7.96931196</v>
      </c>
      <c r="I38" s="18" t="n">
        <v>522.60814452</v>
      </c>
      <c r="J38" s="20" t="n">
        <v>2.70954071</v>
      </c>
      <c r="K38" s="18" t="s">
        <v>182</v>
      </c>
      <c r="L38" s="20" t="s">
        <v>182</v>
      </c>
      <c r="M38" s="18" t="s">
        <v>182</v>
      </c>
      <c r="N38" s="20" t="s">
        <v>182</v>
      </c>
      <c r="O38" s="18" t="s">
        <v>182</v>
      </c>
      <c r="P38" s="20" t="s">
        <v>182</v>
      </c>
      <c r="Q38" s="18" t="s">
        <v>182</v>
      </c>
      <c r="R38" s="20" t="s">
        <v>182</v>
      </c>
      <c r="S38" s="18" t="n">
        <v>438.44094648</v>
      </c>
      <c r="T38" s="20" t="n">
        <v>6.64579425</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486.91157687</v>
      </c>
      <c r="F40" s="20" t="n">
        <v>4.8720269</v>
      </c>
      <c r="G40" s="18" t="n">
        <v>527.21751432</v>
      </c>
      <c r="H40" s="20" t="n">
        <v>4.46239641</v>
      </c>
      <c r="I40" s="18" t="n">
        <v>526.87112958</v>
      </c>
      <c r="J40" s="20" t="n">
        <v>3.69722629</v>
      </c>
      <c r="K40" s="18" t="s">
        <v>182</v>
      </c>
      <c r="L40" s="20" t="s">
        <v>182</v>
      </c>
      <c r="M40" s="18" t="s">
        <v>182</v>
      </c>
      <c r="N40" s="20" t="s">
        <v>182</v>
      </c>
      <c r="O40" s="18" t="n">
        <v>496.75531263</v>
      </c>
      <c r="P40" s="20" t="n">
        <v>2.35939816</v>
      </c>
      <c r="Q40" s="18" t="s">
        <v>182</v>
      </c>
      <c r="R40" s="20" t="s">
        <v>182</v>
      </c>
      <c r="S40" s="18" t="n">
        <v>434.3315707</v>
      </c>
      <c r="T40" s="20" t="n">
        <v>9.370619980000001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373.02409815</v>
      </c>
      <c r="F46" s="20" t="n">
        <v>4.93712508</v>
      </c>
      <c r="G46" s="18" t="n">
        <v>399.13817683</v>
      </c>
      <c r="H46" s="20" t="n">
        <v>5.55284023</v>
      </c>
      <c r="I46" s="18" t="n">
        <v>420.10525527</v>
      </c>
      <c r="J46" s="20" t="n">
        <v>2.80071212</v>
      </c>
      <c r="K46" s="18" t="s">
        <v>182</v>
      </c>
      <c r="L46" s="20" t="s">
        <v>182</v>
      </c>
      <c r="M46" s="18" t="s">
        <v>182</v>
      </c>
      <c r="N46" s="20" t="s">
        <v>182</v>
      </c>
      <c r="O46" s="18" t="s">
        <v>182</v>
      </c>
      <c r="P46" s="20" t="s">
        <v>182</v>
      </c>
      <c r="Q46" s="18" t="s">
        <v>182</v>
      </c>
      <c r="R46" s="20" t="s">
        <v>182</v>
      </c>
      <c r="S46" s="18" t="n">
        <v>376.04331584</v>
      </c>
      <c r="T46" s="20" t="n">
        <v>3.36071163</v>
      </c>
    </row>
    <row r="47" spans="1:20">
      <c r="A47" s="15" t="s">
        <v>222</v>
      </c>
      <c r="B47" s="17" t="n">
        <v>5928</v>
      </c>
      <c r="C47" s="18">
        <f>(106.0/B47*100)</f>
        <v/>
      </c>
      <c r="D47" s="19" t="n">
        <v>5822</v>
      </c>
      <c r="E47" s="18" t="n">
        <v>404.49627269</v>
      </c>
      <c r="F47" s="20" t="n">
        <v>4.34988679</v>
      </c>
      <c r="G47" s="18" t="n">
        <v>429.4133098</v>
      </c>
      <c r="H47" s="20" t="n">
        <v>6.6352511</v>
      </c>
      <c r="I47" s="18" t="n">
        <v>479.6821814</v>
      </c>
      <c r="J47" s="20" t="n">
        <v>4.12311369</v>
      </c>
      <c r="K47" s="18" t="s">
        <v>182</v>
      </c>
      <c r="L47" s="20" t="s">
        <v>182</v>
      </c>
      <c r="M47" s="18" t="s">
        <v>182</v>
      </c>
      <c r="N47" s="20" t="s">
        <v>182</v>
      </c>
      <c r="O47" s="18" t="s">
        <v>182</v>
      </c>
      <c r="P47" s="20" t="s">
        <v>182</v>
      </c>
      <c r="Q47" s="18" t="s">
        <v>182</v>
      </c>
      <c r="R47" s="20" t="s">
        <v>182</v>
      </c>
      <c r="S47" s="18" t="n">
        <v>383.67151624</v>
      </c>
      <c r="T47" s="20" t="n">
        <v>5.86889707</v>
      </c>
    </row>
    <row r="48" spans="1:20">
      <c r="A48" s="15" t="s">
        <v>223</v>
      </c>
      <c r="B48" s="17" t="n">
        <v>9841</v>
      </c>
      <c r="C48" s="18">
        <f>(19.0/B48*100)</f>
        <v/>
      </c>
      <c r="D48" s="19" t="n">
        <v>9822</v>
      </c>
      <c r="E48" s="18" t="n">
        <v>475.39316873</v>
      </c>
      <c r="F48" s="20" t="n">
        <v>7.31082985</v>
      </c>
      <c r="G48" s="18" t="n">
        <v>533.53701803</v>
      </c>
      <c r="H48" s="20" t="n">
        <v>6.64684547</v>
      </c>
      <c r="I48" s="18" t="n">
        <v>520.31285252</v>
      </c>
      <c r="J48" s="20" t="n">
        <v>4.87849466</v>
      </c>
      <c r="K48" s="18" t="s">
        <v>182</v>
      </c>
      <c r="L48" s="20" t="s">
        <v>182</v>
      </c>
      <c r="M48" s="18" t="s">
        <v>182</v>
      </c>
      <c r="N48" s="20" t="s">
        <v>182</v>
      </c>
      <c r="O48" s="18" t="s">
        <v>182</v>
      </c>
      <c r="P48" s="20" t="s">
        <v>182</v>
      </c>
      <c r="Q48" s="18" t="s">
        <v>182</v>
      </c>
      <c r="R48" s="20" t="s">
        <v>182</v>
      </c>
      <c r="S48" s="18" t="n">
        <v>461.26496982</v>
      </c>
      <c r="T48" s="20" t="n">
        <v>16.004253</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401.87964027</v>
      </c>
      <c r="F50" s="20" t="n">
        <v>3.65244923</v>
      </c>
      <c r="G50" s="18" t="n">
        <v>435.65783274</v>
      </c>
      <c r="H50" s="20" t="n">
        <v>4.94883877</v>
      </c>
      <c r="I50" s="18" t="n">
        <v>424.42210703</v>
      </c>
      <c r="J50" s="20" t="n">
        <v>2.90237781</v>
      </c>
      <c r="K50" s="18" t="s">
        <v>182</v>
      </c>
      <c r="L50" s="20" t="s">
        <v>182</v>
      </c>
      <c r="M50" s="18" t="s">
        <v>182</v>
      </c>
      <c r="N50" s="20" t="s">
        <v>182</v>
      </c>
      <c r="O50" s="18" t="s">
        <v>182</v>
      </c>
      <c r="P50" s="20" t="s">
        <v>182</v>
      </c>
      <c r="Q50" s="18" t="s">
        <v>182</v>
      </c>
      <c r="R50" s="20" t="s">
        <v>182</v>
      </c>
      <c r="S50" s="18" t="n">
        <v>381.31678089</v>
      </c>
      <c r="T50" s="20" t="n">
        <v>8.627092640000001</v>
      </c>
    </row>
    <row r="51" spans="1:20">
      <c r="A51" s="15" t="s">
        <v>226</v>
      </c>
      <c r="B51" s="17" t="n">
        <v>6866</v>
      </c>
      <c r="C51" s="18">
        <f>(114.0/B51*100)</f>
        <v/>
      </c>
      <c r="D51" s="19" t="n">
        <v>6752</v>
      </c>
      <c r="E51" s="18" t="n">
        <v>415.22048191</v>
      </c>
      <c r="F51" s="20" t="n">
        <v>4.61046242</v>
      </c>
      <c r="G51" s="18" t="n">
        <v>433.3160609</v>
      </c>
      <c r="H51" s="20" t="n">
        <v>4.44816411</v>
      </c>
      <c r="I51" s="18" t="n">
        <v>424.49236703</v>
      </c>
      <c r="J51" s="20" t="n">
        <v>2.58776547</v>
      </c>
      <c r="K51" s="18" t="s">
        <v>182</v>
      </c>
      <c r="L51" s="20" t="s">
        <v>182</v>
      </c>
      <c r="M51" s="18" t="s">
        <v>182</v>
      </c>
      <c r="N51" s="20" t="s">
        <v>182</v>
      </c>
      <c r="O51" s="18" t="n">
        <v>410.85572185</v>
      </c>
      <c r="P51" s="20" t="n">
        <v>3.7997542</v>
      </c>
      <c r="Q51" s="18" t="s">
        <v>182</v>
      </c>
      <c r="R51" s="20" t="s">
        <v>182</v>
      </c>
      <c r="S51" s="18" t="n">
        <v>389.67719862</v>
      </c>
      <c r="T51" s="20" t="n">
        <v>4.64319682</v>
      </c>
    </row>
    <row r="52" spans="1:20">
      <c r="A52" s="15" t="s">
        <v>227</v>
      </c>
      <c r="B52" s="17" t="n">
        <v>5809</v>
      </c>
      <c r="C52" s="18">
        <f>(116.0/B52*100)</f>
        <v/>
      </c>
      <c r="D52" s="19" t="n">
        <v>5693</v>
      </c>
      <c r="E52" s="18" t="n">
        <v>420.55629111</v>
      </c>
      <c r="F52" s="20" t="n">
        <v>4.63937744</v>
      </c>
      <c r="G52" s="18" t="n">
        <v>472.03458758</v>
      </c>
      <c r="H52" s="20" t="n">
        <v>6.34671716</v>
      </c>
      <c r="I52" s="18" t="n">
        <v>489.92113794</v>
      </c>
      <c r="J52" s="20" t="n">
        <v>2.55699242</v>
      </c>
      <c r="K52" s="18" t="s">
        <v>182</v>
      </c>
      <c r="L52" s="20" t="s">
        <v>182</v>
      </c>
      <c r="M52" s="18" t="s">
        <v>182</v>
      </c>
      <c r="N52" s="20" t="s">
        <v>182</v>
      </c>
      <c r="O52" s="18" t="s">
        <v>182</v>
      </c>
      <c r="P52" s="20" t="s">
        <v>182</v>
      </c>
      <c r="Q52" s="18" t="s">
        <v>182</v>
      </c>
      <c r="R52" s="20" t="s">
        <v>182</v>
      </c>
      <c r="S52" s="18" t="n">
        <v>406.33661527</v>
      </c>
      <c r="T52" s="20" t="n">
        <v>7.3219113</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322.08834626</v>
      </c>
      <c r="F54" s="20" t="n">
        <v>3.55800747</v>
      </c>
      <c r="G54" s="18" t="n">
        <v>337.15893057</v>
      </c>
      <c r="H54" s="20" t="n">
        <v>5.39741801</v>
      </c>
      <c r="I54" s="18" t="n">
        <v>347.60103638</v>
      </c>
      <c r="J54" s="20" t="n">
        <v>3.39257786</v>
      </c>
      <c r="K54" s="18" t="s">
        <v>182</v>
      </c>
      <c r="L54" s="20" t="s">
        <v>182</v>
      </c>
      <c r="M54" s="18" t="s">
        <v>182</v>
      </c>
      <c r="N54" s="20" t="s">
        <v>182</v>
      </c>
      <c r="O54" s="18" t="s">
        <v>182</v>
      </c>
      <c r="P54" s="20" t="s">
        <v>182</v>
      </c>
      <c r="Q54" s="18" t="s">
        <v>182</v>
      </c>
      <c r="R54" s="20" t="s">
        <v>182</v>
      </c>
      <c r="S54" s="18" t="n">
        <v>290.51283119</v>
      </c>
      <c r="T54" s="20" t="n">
        <v>4.12204181</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510.92602486</v>
      </c>
      <c r="F56" s="20" t="n">
        <v>4.79124946</v>
      </c>
      <c r="G56" s="18" t="n">
        <v>526.69988943</v>
      </c>
      <c r="H56" s="20" t="n">
        <v>3.86260091</v>
      </c>
      <c r="I56" s="18" t="n">
        <v>530.1205859200001</v>
      </c>
      <c r="J56" s="20" t="n">
        <v>3.22906808</v>
      </c>
      <c r="K56" s="18" t="s">
        <v>182</v>
      </c>
      <c r="L56" s="20" t="s">
        <v>182</v>
      </c>
      <c r="M56" s="18" t="s">
        <v>182</v>
      </c>
      <c r="N56" s="20" t="s">
        <v>182</v>
      </c>
      <c r="O56" s="18" t="s">
        <v>182</v>
      </c>
      <c r="P56" s="20" t="s">
        <v>182</v>
      </c>
      <c r="Q56" s="18" t="s">
        <v>182</v>
      </c>
      <c r="R56" s="20" t="s">
        <v>182</v>
      </c>
      <c r="S56" s="18" t="n">
        <v>472.98578577</v>
      </c>
      <c r="T56" s="20" t="n">
        <v>14.12657394</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440.63166925</v>
      </c>
      <c r="F61" s="20" t="n">
        <v>3.87795154</v>
      </c>
      <c r="G61" s="18" t="n">
        <v>487.22049306</v>
      </c>
      <c r="H61" s="20" t="n">
        <v>4.85654813</v>
      </c>
      <c r="I61" s="18" t="n">
        <v>488.51016869</v>
      </c>
      <c r="J61" s="20" t="n">
        <v>2.95083994</v>
      </c>
      <c r="K61" s="18" t="s">
        <v>182</v>
      </c>
      <c r="L61" s="20" t="s">
        <v>182</v>
      </c>
      <c r="M61" s="18" t="s">
        <v>182</v>
      </c>
      <c r="N61" s="20" t="s">
        <v>182</v>
      </c>
      <c r="O61" s="18" t="s">
        <v>182</v>
      </c>
      <c r="P61" s="20" t="s">
        <v>182</v>
      </c>
      <c r="Q61" s="18" t="s">
        <v>182</v>
      </c>
      <c r="R61" s="20" t="s">
        <v>182</v>
      </c>
      <c r="S61" s="18" t="n">
        <v>392.7895213</v>
      </c>
      <c r="T61" s="20" t="n">
        <v>8.30783731</v>
      </c>
    </row>
    <row r="62" spans="1:20">
      <c r="A62" s="15" t="s">
        <v>237</v>
      </c>
      <c r="B62" s="17" t="n">
        <v>4476</v>
      </c>
      <c r="C62" s="18">
        <f>(5.0/B62*100)</f>
        <v/>
      </c>
      <c r="D62" s="19" t="n">
        <v>4471</v>
      </c>
      <c r="E62" s="18" t="n">
        <v>524.78950682</v>
      </c>
      <c r="F62" s="20" t="n">
        <v>2.71324923</v>
      </c>
      <c r="G62" s="18" t="n">
        <v>541.7935935199999</v>
      </c>
      <c r="H62" s="20" t="n">
        <v>3.04177124</v>
      </c>
      <c r="I62" s="18" t="n">
        <v>526.38113731</v>
      </c>
      <c r="J62" s="20" t="n">
        <v>1.417396</v>
      </c>
      <c r="K62" s="18" t="s">
        <v>182</v>
      </c>
      <c r="L62" s="20" t="s">
        <v>182</v>
      </c>
      <c r="M62" s="18" t="s">
        <v>182</v>
      </c>
      <c r="N62" s="20" t="s">
        <v>182</v>
      </c>
      <c r="O62" s="18" t="s">
        <v>182</v>
      </c>
      <c r="P62" s="20" t="s">
        <v>182</v>
      </c>
      <c r="Q62" s="18" t="s">
        <v>182</v>
      </c>
      <c r="R62" s="20" t="s">
        <v>182</v>
      </c>
      <c r="S62" s="18" t="n">
        <v>503.71491853</v>
      </c>
      <c r="T62" s="20" t="n">
        <v>12.48978927</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378.49669241</v>
      </c>
      <c r="F67" s="20" t="n">
        <v>3.9081332</v>
      </c>
      <c r="G67" s="18" t="n">
        <v>390.08306249</v>
      </c>
      <c r="H67" s="20" t="n">
        <v>5.01672492</v>
      </c>
      <c r="I67" s="18" t="n">
        <v>401.45449829</v>
      </c>
      <c r="J67" s="20" t="n">
        <v>2.47327592</v>
      </c>
      <c r="K67" s="18" t="s">
        <v>182</v>
      </c>
      <c r="L67" s="20" t="s">
        <v>182</v>
      </c>
      <c r="M67" s="18" t="s">
        <v>182</v>
      </c>
      <c r="N67" s="20" t="s">
        <v>182</v>
      </c>
      <c r="O67" s="18" t="s">
        <v>182</v>
      </c>
      <c r="P67" s="20" t="s">
        <v>182</v>
      </c>
      <c r="Q67" s="18" t="s">
        <v>182</v>
      </c>
      <c r="R67" s="20" t="s">
        <v>182</v>
      </c>
      <c r="S67" s="18" t="n">
        <v>340.89552873</v>
      </c>
      <c r="T67" s="20" t="n">
        <v>6.70585044</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449.88060535</v>
      </c>
      <c r="F70" s="20" t="n">
        <v>4.53930624</v>
      </c>
      <c r="G70" s="18" t="n">
        <v>494.49207067</v>
      </c>
      <c r="H70" s="20" t="n">
        <v>5.72113171</v>
      </c>
      <c r="I70" s="18" t="n">
        <v>504.3988287</v>
      </c>
      <c r="J70" s="20" t="n">
        <v>2.68967407</v>
      </c>
      <c r="K70" s="18" t="s">
        <v>182</v>
      </c>
      <c r="L70" s="20" t="s">
        <v>182</v>
      </c>
      <c r="M70" s="18" t="s">
        <v>182</v>
      </c>
      <c r="N70" s="20" t="s">
        <v>182</v>
      </c>
      <c r="O70" s="18" t="s">
        <v>182</v>
      </c>
      <c r="P70" s="20" t="s">
        <v>182</v>
      </c>
      <c r="Q70" s="18" t="s">
        <v>182</v>
      </c>
      <c r="R70" s="20" t="s">
        <v>182</v>
      </c>
      <c r="S70" s="18" t="n">
        <v>434.33266722</v>
      </c>
      <c r="T70" s="20" t="n">
        <v>6.04773322</v>
      </c>
    </row>
    <row r="71" spans="1:20">
      <c r="A71" s="15" t="s">
        <v>246</v>
      </c>
      <c r="B71" s="17" t="n">
        <v>6115</v>
      </c>
      <c r="C71" s="18">
        <f>(109.0/B71*100)</f>
        <v/>
      </c>
      <c r="D71" s="19" t="n">
        <v>6006</v>
      </c>
      <c r="E71" s="18" t="n">
        <v>539.8923830799999</v>
      </c>
      <c r="F71" s="20" t="n">
        <v>3.20437865</v>
      </c>
      <c r="G71" s="18" t="n">
        <v>565.5284891699999</v>
      </c>
      <c r="H71" s="20" t="n">
        <v>2.44826276</v>
      </c>
      <c r="I71" s="18" t="n">
        <v>560.30189109</v>
      </c>
      <c r="J71" s="20" t="n">
        <v>1.89150502</v>
      </c>
      <c r="K71" s="18" t="s">
        <v>182</v>
      </c>
      <c r="L71" s="20" t="s">
        <v>182</v>
      </c>
      <c r="M71" s="18" t="s">
        <v>182</v>
      </c>
      <c r="N71" s="20" t="s">
        <v>182</v>
      </c>
      <c r="O71" s="18" t="s">
        <v>182</v>
      </c>
      <c r="P71" s="20" t="s">
        <v>182</v>
      </c>
      <c r="Q71" s="18" t="s">
        <v>182</v>
      </c>
      <c r="R71" s="20" t="s">
        <v>182</v>
      </c>
      <c r="S71" s="18" t="n">
        <v>509.71005242</v>
      </c>
      <c r="T71" s="20" t="n">
        <v>10.53592848</v>
      </c>
    </row>
    <row r="72" spans="1:20">
      <c r="A72" s="15" t="s">
        <v>247</v>
      </c>
      <c r="B72" s="17" t="n">
        <v>7708</v>
      </c>
      <c r="C72" s="18">
        <f>(8.0/B72*100)</f>
        <v/>
      </c>
      <c r="D72" s="19" t="n">
        <v>7700</v>
      </c>
      <c r="E72" s="18" t="n">
        <v>513.25282047</v>
      </c>
      <c r="F72" s="20" t="n">
        <v>9.58260913</v>
      </c>
      <c r="G72" s="18" t="n">
        <v>538.54203904</v>
      </c>
      <c r="H72" s="20" t="n">
        <v>5.89093837</v>
      </c>
      <c r="I72" s="18" t="n">
        <v>534.59388062</v>
      </c>
      <c r="J72" s="20" t="n">
        <v>2.84565403</v>
      </c>
      <c r="K72" s="18" t="s">
        <v>182</v>
      </c>
      <c r="L72" s="20" t="s">
        <v>182</v>
      </c>
      <c r="M72" s="18" t="s">
        <v>182</v>
      </c>
      <c r="N72" s="20" t="s">
        <v>182</v>
      </c>
      <c r="O72" s="18" t="s">
        <v>182</v>
      </c>
      <c r="P72" s="20" t="s">
        <v>182</v>
      </c>
      <c r="Q72" s="18" t="s">
        <v>182</v>
      </c>
      <c r="R72" s="20" t="s">
        <v>182</v>
      </c>
      <c r="S72" s="18" t="n">
        <v>485.51874248</v>
      </c>
      <c r="T72" s="20" t="n">
        <v>14.13067702</v>
      </c>
    </row>
    <row r="73" spans="1:20">
      <c r="A73" s="15" t="s">
        <v>248</v>
      </c>
      <c r="B73" s="17" t="n">
        <v>8249</v>
      </c>
      <c r="C73" s="18">
        <f>(225.0/B73*100)</f>
        <v/>
      </c>
      <c r="D73" s="19" t="n">
        <v>8024</v>
      </c>
      <c r="E73" s="18" t="n">
        <v>402.63015121</v>
      </c>
      <c r="F73" s="20" t="n">
        <v>3.10938412</v>
      </c>
      <c r="G73" s="18" t="n">
        <v>433.87901862</v>
      </c>
      <c r="H73" s="20" t="n">
        <v>3.89960096</v>
      </c>
      <c r="I73" s="18" t="n">
        <v>432.18103016</v>
      </c>
      <c r="J73" s="20" t="n">
        <v>3.38220161</v>
      </c>
      <c r="K73" s="18" t="s">
        <v>182</v>
      </c>
      <c r="L73" s="20" t="s">
        <v>182</v>
      </c>
      <c r="M73" s="18" t="s">
        <v>182</v>
      </c>
      <c r="N73" s="20" t="s">
        <v>182</v>
      </c>
      <c r="O73" s="18" t="s">
        <v>182</v>
      </c>
      <c r="P73" s="20" t="s">
        <v>182</v>
      </c>
      <c r="Q73" s="18" t="s">
        <v>182</v>
      </c>
      <c r="R73" s="20" t="s">
        <v>182</v>
      </c>
      <c r="S73" s="18" t="n">
        <v>391.02626545</v>
      </c>
      <c r="T73" s="20" t="n">
        <v>8.60563492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398.1698593</v>
      </c>
      <c r="F77" s="20" t="n">
        <v>3.23545769</v>
      </c>
      <c r="G77" s="18" t="n">
        <v>438.34165781</v>
      </c>
      <c r="H77" s="20" t="n">
        <v>4.55261354</v>
      </c>
      <c r="I77" s="18" t="n">
        <v>460.74292968</v>
      </c>
      <c r="J77" s="20" t="n">
        <v>2.56377739</v>
      </c>
      <c r="K77" s="18" t="s">
        <v>182</v>
      </c>
      <c r="L77" s="20" t="s">
        <v>182</v>
      </c>
      <c r="M77" s="18" t="s">
        <v>182</v>
      </c>
      <c r="N77" s="20" t="s">
        <v>182</v>
      </c>
      <c r="O77" s="18" t="s">
        <v>182</v>
      </c>
      <c r="P77" s="20" t="s">
        <v>182</v>
      </c>
      <c r="Q77" s="18" t="s">
        <v>182</v>
      </c>
      <c r="R77" s="20" t="s">
        <v>182</v>
      </c>
      <c r="S77" s="18" t="n">
        <v>378.18547184</v>
      </c>
      <c r="T77" s="20" t="n">
        <v>3.28620738</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512.6183947</v>
      </c>
      <c r="F7" s="20" t="n">
        <v>1.60411611</v>
      </c>
      <c r="G7" s="18" t="n">
        <v>540.8044698800001</v>
      </c>
      <c r="H7" s="20" t="n">
        <v>4.25572311</v>
      </c>
      <c r="I7" s="18" t="n">
        <v>469.74224444</v>
      </c>
      <c r="J7" s="20" t="n">
        <v>7.95107572</v>
      </c>
      <c r="K7" s="18" t="s">
        <v>182</v>
      </c>
      <c r="L7" s="20" t="s">
        <v>182</v>
      </c>
      <c r="M7" s="18" t="s">
        <v>182</v>
      </c>
      <c r="N7" s="20" t="s">
        <v>182</v>
      </c>
      <c r="O7" s="18" t="s">
        <v>182</v>
      </c>
      <c r="P7" s="20" t="s">
        <v>182</v>
      </c>
      <c r="Q7" s="18" t="s">
        <v>182</v>
      </c>
      <c r="R7" s="20" t="s">
        <v>182</v>
      </c>
      <c r="S7" s="18" t="n">
        <v>441.04148615</v>
      </c>
      <c r="T7" s="20" t="n">
        <v>7.69214808</v>
      </c>
    </row>
    <row r="8" spans="1:20">
      <c r="A8" s="15" t="s">
        <v>183</v>
      </c>
      <c r="B8" s="17" t="n">
        <v>7007</v>
      </c>
      <c r="C8" s="18">
        <f>(128.0/B8*100)</f>
        <v/>
      </c>
      <c r="D8" s="19" t="n">
        <v>6879</v>
      </c>
      <c r="E8" s="18" t="n">
        <v>501.21861158</v>
      </c>
      <c r="F8" s="20" t="n">
        <v>2.69382132</v>
      </c>
      <c r="G8" s="18" t="n">
        <v>511.61112442</v>
      </c>
      <c r="H8" s="20" t="n">
        <v>4.95749942</v>
      </c>
      <c r="I8" s="18" t="n">
        <v>453.68550693</v>
      </c>
      <c r="J8" s="20" t="n">
        <v>6.20007461</v>
      </c>
      <c r="K8" s="18" t="s">
        <v>182</v>
      </c>
      <c r="L8" s="20" t="s">
        <v>182</v>
      </c>
      <c r="M8" s="18" t="s">
        <v>182</v>
      </c>
      <c r="N8" s="20" t="s">
        <v>182</v>
      </c>
      <c r="O8" s="18" t="n">
        <v>368.48347797</v>
      </c>
      <c r="P8" s="20" t="n">
        <v>14.99112476</v>
      </c>
      <c r="Q8" s="18" t="s">
        <v>182</v>
      </c>
      <c r="R8" s="20" t="s">
        <v>182</v>
      </c>
      <c r="S8" s="18" t="n">
        <v>412.15264827</v>
      </c>
      <c r="T8" s="20" t="n">
        <v>7.12860939</v>
      </c>
    </row>
    <row r="9" spans="1:20">
      <c r="A9" s="15" t="s">
        <v>184</v>
      </c>
      <c r="B9" s="17" t="n">
        <v>9651</v>
      </c>
      <c r="C9" s="18">
        <f>(475.0/B9*100)</f>
        <v/>
      </c>
      <c r="D9" s="19" t="n">
        <v>9176</v>
      </c>
      <c r="E9" s="18" t="n">
        <v>517.34148362</v>
      </c>
      <c r="F9" s="20" t="n">
        <v>2.27849683</v>
      </c>
      <c r="G9" s="18" t="n">
        <v>519.49455323</v>
      </c>
      <c r="H9" s="20" t="n">
        <v>4.59964475</v>
      </c>
      <c r="I9" s="18" t="n">
        <v>480.40647048</v>
      </c>
      <c r="J9" s="20" t="n">
        <v>4.37449178</v>
      </c>
      <c r="K9" s="18" t="s">
        <v>182</v>
      </c>
      <c r="L9" s="20" t="s">
        <v>182</v>
      </c>
      <c r="M9" s="18" t="s">
        <v>182</v>
      </c>
      <c r="N9" s="20" t="s">
        <v>182</v>
      </c>
      <c r="O9" s="18" t="n">
        <v>374.78530698</v>
      </c>
      <c r="P9" s="20" t="n">
        <v>11.62763904</v>
      </c>
      <c r="Q9" s="18" t="s">
        <v>182</v>
      </c>
      <c r="R9" s="20" t="s">
        <v>182</v>
      </c>
      <c r="S9" s="18" t="n">
        <v>401.58200858</v>
      </c>
      <c r="T9" s="20" t="n">
        <v>7.39859619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455.17894391</v>
      </c>
      <c r="F11" s="20" t="n">
        <v>3.19357748</v>
      </c>
      <c r="G11" s="18" t="n">
        <v>453.49463559</v>
      </c>
      <c r="H11" s="20" t="n">
        <v>3.21824628</v>
      </c>
      <c r="I11" s="18" t="n">
        <v>421.06710142</v>
      </c>
      <c r="J11" s="20" t="n">
        <v>6.18583281</v>
      </c>
      <c r="K11" s="18" t="s">
        <v>182</v>
      </c>
      <c r="L11" s="20" t="s">
        <v>182</v>
      </c>
      <c r="M11" s="18" t="s">
        <v>182</v>
      </c>
      <c r="N11" s="20" t="s">
        <v>182</v>
      </c>
      <c r="O11" s="18" t="s">
        <v>182</v>
      </c>
      <c r="P11" s="20" t="s">
        <v>182</v>
      </c>
      <c r="Q11" s="18" t="s">
        <v>182</v>
      </c>
      <c r="R11" s="20" t="s">
        <v>182</v>
      </c>
      <c r="S11" s="18" t="n">
        <v>386.84362381</v>
      </c>
      <c r="T11" s="20" t="n">
        <v>7.09577346</v>
      </c>
    </row>
    <row r="12" spans="1:20">
      <c r="A12" s="15" t="s">
        <v>187</v>
      </c>
      <c r="B12" s="17" t="n">
        <v>6894</v>
      </c>
      <c r="C12" s="18">
        <f>(125.0/B12*100)</f>
        <v/>
      </c>
      <c r="D12" s="19" t="n">
        <v>6769</v>
      </c>
      <c r="E12" s="18" t="n">
        <v>502.69432992</v>
      </c>
      <c r="F12" s="20" t="n">
        <v>2.12408393</v>
      </c>
      <c r="G12" s="18" t="n">
        <v>507.2422657</v>
      </c>
      <c r="H12" s="20" t="n">
        <v>4.79023943</v>
      </c>
      <c r="I12" s="18" t="n">
        <v>468.13119662</v>
      </c>
      <c r="J12" s="20" t="n">
        <v>3.74092875</v>
      </c>
      <c r="K12" s="18" t="s">
        <v>182</v>
      </c>
      <c r="L12" s="20" t="s">
        <v>182</v>
      </c>
      <c r="M12" s="18" t="s">
        <v>182</v>
      </c>
      <c r="N12" s="20" t="s">
        <v>182</v>
      </c>
      <c r="O12" s="18" t="n">
        <v>366.6777112</v>
      </c>
      <c r="P12" s="20" t="n">
        <v>14.39052153</v>
      </c>
      <c r="Q12" s="18" t="s">
        <v>182</v>
      </c>
      <c r="R12" s="20" t="s">
        <v>182</v>
      </c>
      <c r="S12" s="18" t="n">
        <v>411.11830596</v>
      </c>
      <c r="T12" s="20" t="n">
        <v>7.39262891</v>
      </c>
    </row>
    <row r="13" spans="1:20">
      <c r="A13" s="15" t="s">
        <v>188</v>
      </c>
      <c r="B13" s="17" t="n">
        <v>7161</v>
      </c>
      <c r="C13" s="18">
        <f>(301.0/B13*100)</f>
        <v/>
      </c>
      <c r="D13" s="19" t="n">
        <v>6860</v>
      </c>
      <c r="E13" s="18" t="n">
        <v>499.5233739</v>
      </c>
      <c r="F13" s="20" t="n">
        <v>2.41336507</v>
      </c>
      <c r="G13" s="18" t="n">
        <v>527.75190015</v>
      </c>
      <c r="H13" s="20" t="n">
        <v>3.23332359</v>
      </c>
      <c r="I13" s="18" t="n">
        <v>509.73184048</v>
      </c>
      <c r="J13" s="20" t="n">
        <v>6.40866461</v>
      </c>
      <c r="K13" s="18" t="s">
        <v>182</v>
      </c>
      <c r="L13" s="20" t="s">
        <v>182</v>
      </c>
      <c r="M13" s="18" t="s">
        <v>182</v>
      </c>
      <c r="N13" s="20" t="s">
        <v>182</v>
      </c>
      <c r="O13" s="18" t="n">
        <v>436.36003517</v>
      </c>
      <c r="P13" s="20" t="n">
        <v>6.43426798</v>
      </c>
      <c r="Q13" s="18" t="s">
        <v>182</v>
      </c>
      <c r="R13" s="20" t="s">
        <v>182</v>
      </c>
      <c r="S13" s="18" t="n">
        <v>406.39074499</v>
      </c>
      <c r="T13" s="20" t="n">
        <v>6.91919558</v>
      </c>
    </row>
    <row r="14" spans="1:20">
      <c r="A14" s="15" t="s">
        <v>189</v>
      </c>
      <c r="B14" s="17" t="n">
        <v>5587</v>
      </c>
      <c r="C14" s="18">
        <f>(185.0/B14*100)</f>
        <v/>
      </c>
      <c r="D14" s="19" t="n">
        <v>5402</v>
      </c>
      <c r="E14" s="18" t="n">
        <v>535.09224542</v>
      </c>
      <c r="F14" s="20" t="n">
        <v>2.39278543</v>
      </c>
      <c r="G14" s="18" t="n">
        <v>548.0279452</v>
      </c>
      <c r="H14" s="20" t="n">
        <v>2.55931556</v>
      </c>
      <c r="I14" s="18" t="n">
        <v>501.1897523</v>
      </c>
      <c r="J14" s="20" t="n">
        <v>5.13757152</v>
      </c>
      <c r="K14" s="18" t="s">
        <v>182</v>
      </c>
      <c r="L14" s="20" t="s">
        <v>182</v>
      </c>
      <c r="M14" s="18" t="s">
        <v>182</v>
      </c>
      <c r="N14" s="20" t="s">
        <v>182</v>
      </c>
      <c r="O14" s="18" t="s">
        <v>182</v>
      </c>
      <c r="P14" s="20" t="s">
        <v>182</v>
      </c>
      <c r="Q14" s="18" t="s">
        <v>182</v>
      </c>
      <c r="R14" s="20" t="s">
        <v>182</v>
      </c>
      <c r="S14" s="18" t="n">
        <v>456.82446412</v>
      </c>
      <c r="T14" s="20" t="n">
        <v>13.08308344</v>
      </c>
    </row>
    <row r="15" spans="1:20">
      <c r="A15" s="15" t="s">
        <v>190</v>
      </c>
      <c r="B15" s="17" t="n">
        <v>5882</v>
      </c>
      <c r="C15" s="18">
        <f>(131.0/B15*100)</f>
        <v/>
      </c>
      <c r="D15" s="19" t="n">
        <v>5751</v>
      </c>
      <c r="E15" s="18" t="n">
        <v>541.29687361</v>
      </c>
      <c r="F15" s="20" t="n">
        <v>2.19089129</v>
      </c>
      <c r="G15" s="18" t="n">
        <v>514.20874388</v>
      </c>
      <c r="H15" s="20" t="n">
        <v>4.32354272</v>
      </c>
      <c r="I15" s="18" t="n">
        <v>498.20064744</v>
      </c>
      <c r="J15" s="20" t="n">
        <v>7.15717244</v>
      </c>
      <c r="K15" s="18" t="s">
        <v>182</v>
      </c>
      <c r="L15" s="20" t="s">
        <v>182</v>
      </c>
      <c r="M15" s="18" t="s">
        <v>182</v>
      </c>
      <c r="N15" s="20" t="s">
        <v>182</v>
      </c>
      <c r="O15" s="18" t="n">
        <v>375.95013089</v>
      </c>
      <c r="P15" s="20" t="n">
        <v>17.42774697</v>
      </c>
      <c r="Q15" s="18" t="s">
        <v>182</v>
      </c>
      <c r="R15" s="20" t="s">
        <v>182</v>
      </c>
      <c r="S15" s="18" t="n">
        <v>453.80719225</v>
      </c>
      <c r="T15" s="20" t="n">
        <v>9.8612512</v>
      </c>
    </row>
    <row r="16" spans="1:20">
      <c r="A16" s="15" t="s">
        <v>191</v>
      </c>
      <c r="B16" s="17" t="n">
        <v>6108</v>
      </c>
      <c r="C16" s="18">
        <f>(244.0/B16*100)</f>
        <v/>
      </c>
      <c r="D16" s="19" t="n">
        <v>5864</v>
      </c>
      <c r="E16" s="18" t="n">
        <v>507.7255155</v>
      </c>
      <c r="F16" s="20" t="n">
        <v>2.16493125</v>
      </c>
      <c r="G16" s="18" t="n">
        <v>517.59907246</v>
      </c>
      <c r="H16" s="20" t="n">
        <v>3.91209685</v>
      </c>
      <c r="I16" s="18" t="n">
        <v>448.64653999</v>
      </c>
      <c r="J16" s="20" t="n">
        <v>5.20262181</v>
      </c>
      <c r="K16" s="18" t="s">
        <v>182</v>
      </c>
      <c r="L16" s="20" t="s">
        <v>182</v>
      </c>
      <c r="M16" s="18" t="s">
        <v>182</v>
      </c>
      <c r="N16" s="20" t="s">
        <v>182</v>
      </c>
      <c r="O16" s="18" t="s">
        <v>182</v>
      </c>
      <c r="P16" s="20" t="s">
        <v>182</v>
      </c>
      <c r="Q16" s="18" t="s">
        <v>182</v>
      </c>
      <c r="R16" s="20" t="s">
        <v>182</v>
      </c>
      <c r="S16" s="18" t="n">
        <v>395.97719153</v>
      </c>
      <c r="T16" s="20" t="n">
        <v>7.23127004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463.66766614</v>
      </c>
      <c r="F18" s="20" t="n">
        <v>3.8340907</v>
      </c>
      <c r="G18" s="18" t="n">
        <v>463.29905327</v>
      </c>
      <c r="H18" s="20" t="n">
        <v>4.04817036</v>
      </c>
      <c r="I18" s="18" t="n">
        <v>419.91450944</v>
      </c>
      <c r="J18" s="20" t="n">
        <v>6.61822079</v>
      </c>
      <c r="K18" s="18" t="s">
        <v>182</v>
      </c>
      <c r="L18" s="20" t="s">
        <v>182</v>
      </c>
      <c r="M18" s="18" t="s">
        <v>182</v>
      </c>
      <c r="N18" s="20" t="s">
        <v>182</v>
      </c>
      <c r="O18" s="18" t="s">
        <v>182</v>
      </c>
      <c r="P18" s="20" t="s">
        <v>182</v>
      </c>
      <c r="Q18" s="18" t="s">
        <v>182</v>
      </c>
      <c r="R18" s="20" t="s">
        <v>182</v>
      </c>
      <c r="S18" s="18" t="n">
        <v>376.77882625</v>
      </c>
      <c r="T18" s="20" t="n">
        <v>8.25815416</v>
      </c>
    </row>
    <row r="19" spans="1:20">
      <c r="A19" s="15" t="s">
        <v>194</v>
      </c>
      <c r="B19" s="17" t="n">
        <v>5658</v>
      </c>
      <c r="C19" s="18">
        <f>(123.0/B19*100)</f>
        <v/>
      </c>
      <c r="D19" s="19" t="n">
        <v>5535</v>
      </c>
      <c r="E19" s="18" t="n">
        <v>482.25057247</v>
      </c>
      <c r="F19" s="20" t="n">
        <v>2.78130092</v>
      </c>
      <c r="G19" s="18" t="n">
        <v>486.7650331</v>
      </c>
      <c r="H19" s="20" t="n">
        <v>3.88367623</v>
      </c>
      <c r="I19" s="18" t="n">
        <v>449.00620086</v>
      </c>
      <c r="J19" s="20" t="n">
        <v>5.67387923</v>
      </c>
      <c r="K19" s="18" t="s">
        <v>182</v>
      </c>
      <c r="L19" s="20" t="s">
        <v>182</v>
      </c>
      <c r="M19" s="18" t="s">
        <v>182</v>
      </c>
      <c r="N19" s="20" t="s">
        <v>182</v>
      </c>
      <c r="O19" s="18" t="s">
        <v>182</v>
      </c>
      <c r="P19" s="20" t="s">
        <v>182</v>
      </c>
      <c r="Q19" s="18" t="s">
        <v>182</v>
      </c>
      <c r="R19" s="20" t="s">
        <v>182</v>
      </c>
      <c r="S19" s="18" t="n">
        <v>386.97401565</v>
      </c>
      <c r="T19" s="20" t="n">
        <v>9.213820269999999</v>
      </c>
    </row>
    <row r="20" spans="1:20">
      <c r="A20" s="15" t="s">
        <v>195</v>
      </c>
      <c r="B20" s="17" t="n">
        <v>3371</v>
      </c>
      <c r="C20" s="18">
        <f>(81.0/B20*100)</f>
        <v/>
      </c>
      <c r="D20" s="19" t="n">
        <v>3290</v>
      </c>
      <c r="E20" s="18" t="n">
        <v>480.76490556</v>
      </c>
      <c r="F20" s="20" t="n">
        <v>2.03299303</v>
      </c>
      <c r="G20" s="18" t="n">
        <v>467.2996849</v>
      </c>
      <c r="H20" s="20" t="n">
        <v>4.12862261</v>
      </c>
      <c r="I20" s="18" t="n">
        <v>426.72126435</v>
      </c>
      <c r="J20" s="20" t="n">
        <v>8.117789610000001</v>
      </c>
      <c r="K20" s="18" t="s">
        <v>182</v>
      </c>
      <c r="L20" s="20" t="s">
        <v>182</v>
      </c>
      <c r="M20" s="18" t="s">
        <v>182</v>
      </c>
      <c r="N20" s="20" t="s">
        <v>182</v>
      </c>
      <c r="O20" s="18" t="s">
        <v>182</v>
      </c>
      <c r="P20" s="20" t="s">
        <v>182</v>
      </c>
      <c r="Q20" s="18" t="s">
        <v>182</v>
      </c>
      <c r="R20" s="20" t="s">
        <v>182</v>
      </c>
      <c r="S20" s="18" t="n">
        <v>394.59203463</v>
      </c>
      <c r="T20" s="20" t="n">
        <v>10.70554423</v>
      </c>
    </row>
    <row r="21" spans="1:20">
      <c r="A21" s="15" t="s">
        <v>196</v>
      </c>
      <c r="B21" s="17" t="n">
        <v>5741</v>
      </c>
      <c r="C21" s="18">
        <f>(73.0/B21*100)</f>
        <v/>
      </c>
      <c r="D21" s="19" t="n">
        <v>5668</v>
      </c>
      <c r="E21" s="18" t="n">
        <v>505.36452253</v>
      </c>
      <c r="F21" s="20" t="n">
        <v>2.68356046</v>
      </c>
      <c r="G21" s="18" t="n">
        <v>508.63758151</v>
      </c>
      <c r="H21" s="20" t="n">
        <v>2.59786607</v>
      </c>
      <c r="I21" s="18" t="n">
        <v>474.535877</v>
      </c>
      <c r="J21" s="20" t="n">
        <v>6.39409663</v>
      </c>
      <c r="K21" s="18" t="s">
        <v>182</v>
      </c>
      <c r="L21" s="20" t="s">
        <v>182</v>
      </c>
      <c r="M21" s="18" t="s">
        <v>182</v>
      </c>
      <c r="N21" s="20" t="s">
        <v>182</v>
      </c>
      <c r="O21" s="18" t="s">
        <v>182</v>
      </c>
      <c r="P21" s="20" t="s">
        <v>182</v>
      </c>
      <c r="Q21" s="18" t="s">
        <v>182</v>
      </c>
      <c r="R21" s="20" t="s">
        <v>182</v>
      </c>
      <c r="S21" s="18" t="n">
        <v>423.15180216</v>
      </c>
      <c r="T21" s="20" t="n">
        <v>11.07313034</v>
      </c>
    </row>
    <row r="22" spans="1:20">
      <c r="A22" s="15" t="s">
        <v>197</v>
      </c>
      <c r="B22" s="17" t="n">
        <v>6598</v>
      </c>
      <c r="C22" s="18">
        <f>(98.0/B22*100)</f>
        <v/>
      </c>
      <c r="D22" s="19" t="n">
        <v>6500</v>
      </c>
      <c r="E22" s="18" t="n">
        <v>478.9543602</v>
      </c>
      <c r="F22" s="20" t="n">
        <v>4.2944853</v>
      </c>
      <c r="G22" s="18" t="n">
        <v>491.37106083</v>
      </c>
      <c r="H22" s="20" t="n">
        <v>3.6756469</v>
      </c>
      <c r="I22" s="18" t="n">
        <v>447.41988784</v>
      </c>
      <c r="J22" s="20" t="n">
        <v>6.42353342</v>
      </c>
      <c r="K22" s="18" t="s">
        <v>182</v>
      </c>
      <c r="L22" s="20" t="s">
        <v>182</v>
      </c>
      <c r="M22" s="18" t="s">
        <v>182</v>
      </c>
      <c r="N22" s="20" t="s">
        <v>182</v>
      </c>
      <c r="O22" s="18" t="n">
        <v>448.28166515</v>
      </c>
      <c r="P22" s="20" t="n">
        <v>8.782882710000001</v>
      </c>
      <c r="Q22" s="18" t="s">
        <v>182</v>
      </c>
      <c r="R22" s="20" t="s">
        <v>182</v>
      </c>
      <c r="S22" s="18" t="n">
        <v>360.07136026</v>
      </c>
      <c r="T22" s="20" t="n">
        <v>7.8907465</v>
      </c>
    </row>
    <row r="23" spans="1:20">
      <c r="A23" s="15" t="s">
        <v>198</v>
      </c>
      <c r="B23" s="17" t="n">
        <v>11583</v>
      </c>
      <c r="C23" s="18">
        <f>(505.0/B23*100)</f>
        <v/>
      </c>
      <c r="D23" s="19" t="n">
        <v>11078</v>
      </c>
      <c r="E23" s="18" t="n">
        <v>485.28447126</v>
      </c>
      <c r="F23" s="20" t="n">
        <v>3.0207146</v>
      </c>
      <c r="G23" s="18" t="n">
        <v>498.13988105</v>
      </c>
      <c r="H23" s="20" t="n">
        <v>3.60644319</v>
      </c>
      <c r="I23" s="18" t="n">
        <v>466.97417342</v>
      </c>
      <c r="J23" s="20" t="n">
        <v>3.97995772</v>
      </c>
      <c r="K23" s="18" t="s">
        <v>182</v>
      </c>
      <c r="L23" s="20" t="s">
        <v>182</v>
      </c>
      <c r="M23" s="18" t="s">
        <v>182</v>
      </c>
      <c r="N23" s="20" t="s">
        <v>182</v>
      </c>
      <c r="O23" s="18" t="s">
        <v>182</v>
      </c>
      <c r="P23" s="20" t="s">
        <v>182</v>
      </c>
      <c r="Q23" s="18" t="s">
        <v>182</v>
      </c>
      <c r="R23" s="20" t="s">
        <v>182</v>
      </c>
      <c r="S23" s="18" t="n">
        <v>422.87943017</v>
      </c>
      <c r="T23" s="20" t="n">
        <v>8.16834905</v>
      </c>
    </row>
    <row r="24" spans="1:20">
      <c r="A24" s="15" t="s">
        <v>199</v>
      </c>
      <c r="B24" s="17" t="n">
        <v>6647</v>
      </c>
      <c r="C24" s="18">
        <f>(13.0/B24*100)</f>
        <v/>
      </c>
      <c r="D24" s="19" t="n">
        <v>6634</v>
      </c>
      <c r="E24" s="18" t="n">
        <v>544.95291996</v>
      </c>
      <c r="F24" s="20" t="n">
        <v>3.69130919</v>
      </c>
      <c r="G24" s="18" t="n">
        <v>551.932379</v>
      </c>
      <c r="H24" s="20" t="n">
        <v>4.07017819</v>
      </c>
      <c r="I24" s="18" t="n">
        <v>519.44213352</v>
      </c>
      <c r="J24" s="20" t="n">
        <v>4.41065141</v>
      </c>
      <c r="K24" s="18" t="s">
        <v>182</v>
      </c>
      <c r="L24" s="20" t="s">
        <v>182</v>
      </c>
      <c r="M24" s="18" t="s">
        <v>182</v>
      </c>
      <c r="N24" s="20" t="s">
        <v>182</v>
      </c>
      <c r="O24" s="18" t="s">
        <v>182</v>
      </c>
      <c r="P24" s="20" t="s">
        <v>182</v>
      </c>
      <c r="Q24" s="18" t="s">
        <v>182</v>
      </c>
      <c r="R24" s="20" t="s">
        <v>182</v>
      </c>
      <c r="S24" s="18" t="n">
        <v>446.61979814</v>
      </c>
      <c r="T24" s="20" t="n">
        <v>12.06797651</v>
      </c>
    </row>
    <row r="25" spans="1:20">
      <c r="A25" s="15" t="s">
        <v>200</v>
      </c>
      <c r="B25" s="17" t="n">
        <v>5581</v>
      </c>
      <c r="C25" s="18">
        <f>(28.0/B25*100)</f>
        <v/>
      </c>
      <c r="D25" s="19" t="n">
        <v>5553</v>
      </c>
      <c r="E25" s="18" t="n">
        <v>520.30324071</v>
      </c>
      <c r="F25" s="20" t="n">
        <v>3.54574136</v>
      </c>
      <c r="G25" s="18" t="n">
        <v>529.92418157</v>
      </c>
      <c r="H25" s="20" t="n">
        <v>3.52916029</v>
      </c>
      <c r="I25" s="18" t="n">
        <v>459.96594595</v>
      </c>
      <c r="J25" s="20" t="n">
        <v>5.12651269</v>
      </c>
      <c r="K25" s="18" t="s">
        <v>182</v>
      </c>
      <c r="L25" s="20" t="s">
        <v>182</v>
      </c>
      <c r="M25" s="18" t="s">
        <v>182</v>
      </c>
      <c r="N25" s="20" t="s">
        <v>182</v>
      </c>
      <c r="O25" s="18" t="s">
        <v>182</v>
      </c>
      <c r="P25" s="20" t="s">
        <v>182</v>
      </c>
      <c r="Q25" s="18" t="s">
        <v>182</v>
      </c>
      <c r="R25" s="20" t="s">
        <v>182</v>
      </c>
      <c r="S25" s="18" t="n">
        <v>427.27731778</v>
      </c>
      <c r="T25" s="20" t="n">
        <v>14.45394637</v>
      </c>
    </row>
    <row r="26" spans="1:20">
      <c r="A26" s="15" t="s">
        <v>201</v>
      </c>
      <c r="B26" s="17" t="n">
        <v>4869</v>
      </c>
      <c r="C26" s="18">
        <f>(98.0/B26*100)</f>
        <v/>
      </c>
      <c r="D26" s="19" t="n">
        <v>4771</v>
      </c>
      <c r="E26" s="18" t="n">
        <v>484.40579655</v>
      </c>
      <c r="F26" s="20" t="n">
        <v>2.21297735</v>
      </c>
      <c r="G26" s="18" t="n">
        <v>509.28375962</v>
      </c>
      <c r="H26" s="20" t="n">
        <v>2.13666441</v>
      </c>
      <c r="I26" s="18" t="n">
        <v>456.25244289</v>
      </c>
      <c r="J26" s="20" t="n">
        <v>5.10175497</v>
      </c>
      <c r="K26" s="18" t="s">
        <v>182</v>
      </c>
      <c r="L26" s="20" t="s">
        <v>182</v>
      </c>
      <c r="M26" s="18" t="s">
        <v>182</v>
      </c>
      <c r="N26" s="20" t="s">
        <v>182</v>
      </c>
      <c r="O26" s="18" t="s">
        <v>182</v>
      </c>
      <c r="P26" s="20" t="s">
        <v>182</v>
      </c>
      <c r="Q26" s="18" t="s">
        <v>182</v>
      </c>
      <c r="R26" s="20" t="s">
        <v>182</v>
      </c>
      <c r="S26" s="18" t="n">
        <v>435.61272426</v>
      </c>
      <c r="T26" s="20" t="n">
        <v>9.789607999999999</v>
      </c>
    </row>
    <row r="27" spans="1:20">
      <c r="A27" s="15" t="s">
        <v>202</v>
      </c>
      <c r="B27" s="17" t="n">
        <v>5299</v>
      </c>
      <c r="C27" s="18">
        <f>(159.0/B27*100)</f>
        <v/>
      </c>
      <c r="D27" s="19" t="n">
        <v>5140</v>
      </c>
      <c r="E27" s="18" t="n">
        <v>491.03616318</v>
      </c>
      <c r="F27" s="20" t="n">
        <v>1.67939975</v>
      </c>
      <c r="G27" s="18" t="n">
        <v>503.27035237</v>
      </c>
      <c r="H27" s="20" t="n">
        <v>3.2677054</v>
      </c>
      <c r="I27" s="18" t="n">
        <v>444.38561435</v>
      </c>
      <c r="J27" s="20" t="n">
        <v>4.76613533</v>
      </c>
      <c r="K27" s="18" t="s">
        <v>182</v>
      </c>
      <c r="L27" s="20" t="s">
        <v>182</v>
      </c>
      <c r="M27" s="18" t="s">
        <v>182</v>
      </c>
      <c r="N27" s="20" t="s">
        <v>182</v>
      </c>
      <c r="O27" s="18" t="s">
        <v>182</v>
      </c>
      <c r="P27" s="20" t="s">
        <v>182</v>
      </c>
      <c r="Q27" s="18" t="s">
        <v>182</v>
      </c>
      <c r="R27" s="20" t="s">
        <v>182</v>
      </c>
      <c r="S27" s="18" t="n">
        <v>403.93766387</v>
      </c>
      <c r="T27" s="20" t="n">
        <v>5.38239913</v>
      </c>
    </row>
    <row r="28" spans="1:20">
      <c r="A28" s="15" t="s">
        <v>203</v>
      </c>
      <c r="B28" s="17" t="n">
        <v>7568</v>
      </c>
      <c r="C28" s="18">
        <f>(123.0/B28*100)</f>
        <v/>
      </c>
      <c r="D28" s="19" t="n">
        <v>7445</v>
      </c>
      <c r="E28" s="18" t="n">
        <v>430.27357584</v>
      </c>
      <c r="F28" s="20" t="n">
        <v>2.85999106</v>
      </c>
      <c r="G28" s="18" t="n">
        <v>421.70868411</v>
      </c>
      <c r="H28" s="20" t="n">
        <v>2.97044186</v>
      </c>
      <c r="I28" s="18" t="n">
        <v>394.96158742</v>
      </c>
      <c r="J28" s="20" t="n">
        <v>2.56793447</v>
      </c>
      <c r="K28" s="18" t="s">
        <v>182</v>
      </c>
      <c r="L28" s="20" t="s">
        <v>182</v>
      </c>
      <c r="M28" s="18" t="s">
        <v>182</v>
      </c>
      <c r="N28" s="20" t="s">
        <v>182</v>
      </c>
      <c r="O28" s="18" t="s">
        <v>182</v>
      </c>
      <c r="P28" s="20" t="s">
        <v>182</v>
      </c>
      <c r="Q28" s="18" t="s">
        <v>182</v>
      </c>
      <c r="R28" s="20" t="s">
        <v>182</v>
      </c>
      <c r="S28" s="18" t="n">
        <v>372.70530824</v>
      </c>
      <c r="T28" s="20" t="n">
        <v>8.551040329999999</v>
      </c>
    </row>
    <row r="29" spans="1:20">
      <c r="A29" s="15" t="s">
        <v>204</v>
      </c>
      <c r="B29" s="17" t="n">
        <v>5385</v>
      </c>
      <c r="C29" s="18">
        <f>(36.0/B29*100)</f>
        <v/>
      </c>
      <c r="D29" s="19" t="n">
        <v>5349</v>
      </c>
      <c r="E29" s="18" t="n">
        <v>517.18626382</v>
      </c>
      <c r="F29" s="20" t="n">
        <v>2.30711946</v>
      </c>
      <c r="G29" s="18" t="n">
        <v>510.48030666</v>
      </c>
      <c r="H29" s="20" t="n">
        <v>8.89582673</v>
      </c>
      <c r="I29" s="18" t="n">
        <v>476.07107633</v>
      </c>
      <c r="J29" s="20" t="n">
        <v>6.60650303</v>
      </c>
      <c r="K29" s="18" t="s">
        <v>182</v>
      </c>
      <c r="L29" s="20" t="s">
        <v>182</v>
      </c>
      <c r="M29" s="18" t="s">
        <v>182</v>
      </c>
      <c r="N29" s="20" t="s">
        <v>182</v>
      </c>
      <c r="O29" s="18" t="n">
        <v>358.28551468</v>
      </c>
      <c r="P29" s="20" t="n">
        <v>8.567023300000001</v>
      </c>
      <c r="Q29" s="18" t="s">
        <v>182</v>
      </c>
      <c r="R29" s="20" t="s">
        <v>182</v>
      </c>
      <c r="S29" s="18" t="n">
        <v>421.60164915</v>
      </c>
      <c r="T29" s="20" t="n">
        <v>13.86152552</v>
      </c>
    </row>
    <row r="30" spans="1:20">
      <c r="A30" s="15" t="s">
        <v>205</v>
      </c>
      <c r="B30" s="17" t="n">
        <v>4520</v>
      </c>
      <c r="C30" s="18">
        <f>(504.0/B30*100)</f>
        <v/>
      </c>
      <c r="D30" s="19" t="n">
        <v>4016</v>
      </c>
      <c r="E30" s="18" t="n">
        <v>520.08498744</v>
      </c>
      <c r="F30" s="20" t="n">
        <v>2.86735356</v>
      </c>
      <c r="G30" s="18" t="n">
        <v>530.94074993</v>
      </c>
      <c r="H30" s="20" t="n">
        <v>5.83616802</v>
      </c>
      <c r="I30" s="18" t="n">
        <v>482.96616893</v>
      </c>
      <c r="J30" s="20" t="n">
        <v>10.68418312</v>
      </c>
      <c r="K30" s="18" t="s">
        <v>182</v>
      </c>
      <c r="L30" s="20" t="s">
        <v>182</v>
      </c>
      <c r="M30" s="18" t="s">
        <v>182</v>
      </c>
      <c r="N30" s="20" t="s">
        <v>182</v>
      </c>
      <c r="O30" s="18" t="s">
        <v>182</v>
      </c>
      <c r="P30" s="20" t="s">
        <v>182</v>
      </c>
      <c r="Q30" s="18" t="s">
        <v>182</v>
      </c>
      <c r="R30" s="20" t="s">
        <v>182</v>
      </c>
      <c r="S30" s="18" t="n">
        <v>421.41877275</v>
      </c>
      <c r="T30" s="20" t="n">
        <v>8.88644629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500.50040087</v>
      </c>
      <c r="F32" s="20" t="n">
        <v>2.8143262</v>
      </c>
      <c r="G32" s="18" t="n">
        <v>517.20411471</v>
      </c>
      <c r="H32" s="20" t="n">
        <v>3.56828544</v>
      </c>
      <c r="I32" s="18" t="n">
        <v>488.4060689</v>
      </c>
      <c r="J32" s="20" t="n">
        <v>4.3445807</v>
      </c>
      <c r="K32" s="18" t="s">
        <v>182</v>
      </c>
      <c r="L32" s="20" t="s">
        <v>182</v>
      </c>
      <c r="M32" s="18" t="s">
        <v>182</v>
      </c>
      <c r="N32" s="20" t="s">
        <v>182</v>
      </c>
      <c r="O32" s="18" t="s">
        <v>182</v>
      </c>
      <c r="P32" s="20" t="s">
        <v>182</v>
      </c>
      <c r="Q32" s="18" t="s">
        <v>182</v>
      </c>
      <c r="R32" s="20" t="s">
        <v>182</v>
      </c>
      <c r="S32" s="18" t="n">
        <v>418.74462276</v>
      </c>
      <c r="T32" s="20" t="n">
        <v>11.37591801</v>
      </c>
    </row>
    <row r="33" spans="1:20">
      <c r="A33" s="15" t="s">
        <v>208</v>
      </c>
      <c r="B33" s="17" t="n">
        <v>7325</v>
      </c>
      <c r="C33" s="18">
        <f>(215.0/B33*100)</f>
        <v/>
      </c>
      <c r="D33" s="19" t="n">
        <v>7110</v>
      </c>
      <c r="E33" s="18" t="n">
        <v>495.56162647</v>
      </c>
      <c r="F33" s="20" t="n">
        <v>2.47485722</v>
      </c>
      <c r="G33" s="18" t="n">
        <v>527.41336924</v>
      </c>
      <c r="H33" s="20" t="n">
        <v>3.41955012</v>
      </c>
      <c r="I33" s="18" t="n">
        <v>473.77872789</v>
      </c>
      <c r="J33" s="20" t="n">
        <v>9.97555539</v>
      </c>
      <c r="K33" s="18" t="s">
        <v>182</v>
      </c>
      <c r="L33" s="20" t="s">
        <v>182</v>
      </c>
      <c r="M33" s="18" t="s">
        <v>182</v>
      </c>
      <c r="N33" s="20" t="s">
        <v>182</v>
      </c>
      <c r="O33" s="18" t="s">
        <v>182</v>
      </c>
      <c r="P33" s="20" t="s">
        <v>182</v>
      </c>
      <c r="Q33" s="18" t="s">
        <v>182</v>
      </c>
      <c r="R33" s="20" t="s">
        <v>182</v>
      </c>
      <c r="S33" s="18" t="n">
        <v>428.26401656</v>
      </c>
      <c r="T33" s="20" t="n">
        <v>9.2584535</v>
      </c>
    </row>
    <row r="34" spans="1:20">
      <c r="A34" s="15" t="s">
        <v>209</v>
      </c>
      <c r="B34" s="17" t="n">
        <v>6350</v>
      </c>
      <c r="C34" s="18">
        <f>(79.0/B34*100)</f>
        <v/>
      </c>
      <c r="D34" s="19" t="n">
        <v>6271</v>
      </c>
      <c r="E34" s="18" t="n">
        <v>476.34556607</v>
      </c>
      <c r="F34" s="20" t="n">
        <v>2.37416651</v>
      </c>
      <c r="G34" s="18" t="n">
        <v>462.08375285</v>
      </c>
      <c r="H34" s="20" t="n">
        <v>5.48857863</v>
      </c>
      <c r="I34" s="18" t="n">
        <v>430.91158478</v>
      </c>
      <c r="J34" s="20" t="n">
        <v>5.59820424</v>
      </c>
      <c r="K34" s="18" t="s">
        <v>182</v>
      </c>
      <c r="L34" s="20" t="s">
        <v>182</v>
      </c>
      <c r="M34" s="18" t="s">
        <v>182</v>
      </c>
      <c r="N34" s="20" t="s">
        <v>182</v>
      </c>
      <c r="O34" s="18" t="n">
        <v>306.56969545</v>
      </c>
      <c r="P34" s="20" t="n">
        <v>10.27624616</v>
      </c>
      <c r="Q34" s="18" t="s">
        <v>182</v>
      </c>
      <c r="R34" s="20" t="s">
        <v>182</v>
      </c>
      <c r="S34" s="18" t="n">
        <v>369.86234764</v>
      </c>
      <c r="T34" s="20" t="n">
        <v>8.463205930000001</v>
      </c>
    </row>
    <row r="35" spans="1:20">
      <c r="A35" s="15" t="s">
        <v>210</v>
      </c>
      <c r="B35" s="17" t="n">
        <v>6406</v>
      </c>
      <c r="C35" s="18">
        <f>(67.0/B35*100)</f>
        <v/>
      </c>
      <c r="D35" s="19" t="n">
        <v>6339</v>
      </c>
      <c r="E35" s="18" t="n">
        <v>524.93196955</v>
      </c>
      <c r="F35" s="20" t="n">
        <v>1.63953316</v>
      </c>
      <c r="G35" s="18" t="n">
        <v>516.66434053</v>
      </c>
      <c r="H35" s="20" t="n">
        <v>3.78157782</v>
      </c>
      <c r="I35" s="18" t="n">
        <v>474.32643574</v>
      </c>
      <c r="J35" s="20" t="n">
        <v>4.38586467</v>
      </c>
      <c r="K35" s="18" t="s">
        <v>182</v>
      </c>
      <c r="L35" s="20" t="s">
        <v>182</v>
      </c>
      <c r="M35" s="18" t="s">
        <v>182</v>
      </c>
      <c r="N35" s="20" t="s">
        <v>182</v>
      </c>
      <c r="O35" s="18" t="n">
        <v>374.85244494</v>
      </c>
      <c r="P35" s="20" t="n">
        <v>5.84040672</v>
      </c>
      <c r="Q35" s="18" t="s">
        <v>182</v>
      </c>
      <c r="R35" s="20" t="s">
        <v>182</v>
      </c>
      <c r="S35" s="18" t="n">
        <v>423.26087556</v>
      </c>
      <c r="T35" s="20" t="n">
        <v>8.31455547</v>
      </c>
    </row>
    <row r="36" spans="1:20">
      <c r="A36" s="15" t="s">
        <v>211</v>
      </c>
      <c r="B36" s="17" t="n">
        <v>6736</v>
      </c>
      <c r="C36" s="18">
        <f>(42.0/B36*100)</f>
        <v/>
      </c>
      <c r="D36" s="19" t="n">
        <v>6694</v>
      </c>
      <c r="E36" s="18" t="n">
        <v>497.12966959</v>
      </c>
      <c r="F36" s="20" t="n">
        <v>2.32405602</v>
      </c>
      <c r="G36" s="18" t="n">
        <v>501.83668361</v>
      </c>
      <c r="H36" s="20" t="n">
        <v>3.52453683</v>
      </c>
      <c r="I36" s="18" t="n">
        <v>477.11500853</v>
      </c>
      <c r="J36" s="20" t="n">
        <v>4.81828534</v>
      </c>
      <c r="K36" s="18" t="s">
        <v>182</v>
      </c>
      <c r="L36" s="20" t="s">
        <v>182</v>
      </c>
      <c r="M36" s="18" t="s">
        <v>182</v>
      </c>
      <c r="N36" s="20" t="s">
        <v>182</v>
      </c>
      <c r="O36" s="18" t="s">
        <v>182</v>
      </c>
      <c r="P36" s="20" t="s">
        <v>182</v>
      </c>
      <c r="Q36" s="18" t="s">
        <v>182</v>
      </c>
      <c r="R36" s="20" t="s">
        <v>182</v>
      </c>
      <c r="S36" s="18" t="n">
        <v>399.30742297</v>
      </c>
      <c r="T36" s="20" t="n">
        <v>7.947247</v>
      </c>
    </row>
    <row r="37" spans="1:20">
      <c r="A37" s="15" t="s">
        <v>212</v>
      </c>
      <c r="B37" s="17" t="n">
        <v>5458</v>
      </c>
      <c r="C37" s="18">
        <f>(228.0/B37*100)</f>
        <v/>
      </c>
      <c r="D37" s="19" t="n">
        <v>5230</v>
      </c>
      <c r="E37" s="18" t="n">
        <v>501.64187937</v>
      </c>
      <c r="F37" s="20" t="n">
        <v>3.40994038</v>
      </c>
      <c r="G37" s="18" t="n">
        <v>503.94435069</v>
      </c>
      <c r="H37" s="20" t="n">
        <v>5.84044826</v>
      </c>
      <c r="I37" s="18" t="n">
        <v>484.2975951</v>
      </c>
      <c r="J37" s="20" t="n">
        <v>6.691589</v>
      </c>
      <c r="K37" s="18" t="s">
        <v>182</v>
      </c>
      <c r="L37" s="20" t="s">
        <v>182</v>
      </c>
      <c r="M37" s="18" t="s">
        <v>182</v>
      </c>
      <c r="N37" s="20" t="s">
        <v>182</v>
      </c>
      <c r="O37" s="18" t="s">
        <v>182</v>
      </c>
      <c r="P37" s="20" t="s">
        <v>182</v>
      </c>
      <c r="Q37" s="18" t="s">
        <v>182</v>
      </c>
      <c r="R37" s="20" t="s">
        <v>182</v>
      </c>
      <c r="S37" s="18" t="n">
        <v>396.69061732</v>
      </c>
      <c r="T37" s="20" t="n">
        <v>6.62530943</v>
      </c>
    </row>
    <row r="38" spans="1:20">
      <c r="A38" s="15" t="s">
        <v>213</v>
      </c>
      <c r="B38" s="17" t="n">
        <v>5860</v>
      </c>
      <c r="C38" s="18">
        <f>(62.0/B38*100)</f>
        <v/>
      </c>
      <c r="D38" s="19" t="n">
        <v>5798</v>
      </c>
      <c r="E38" s="18" t="n">
        <v>510.1915805</v>
      </c>
      <c r="F38" s="20" t="n">
        <v>3.17326827</v>
      </c>
      <c r="G38" s="18" t="n">
        <v>532.0514060100001</v>
      </c>
      <c r="H38" s="20" t="n">
        <v>6.1782888</v>
      </c>
      <c r="I38" s="18" t="n">
        <v>474.29123023</v>
      </c>
      <c r="J38" s="20" t="n">
        <v>7.55083799</v>
      </c>
      <c r="K38" s="18" t="s">
        <v>182</v>
      </c>
      <c r="L38" s="20" t="s">
        <v>182</v>
      </c>
      <c r="M38" s="18" t="s">
        <v>182</v>
      </c>
      <c r="N38" s="20" t="s">
        <v>182</v>
      </c>
      <c r="O38" s="18" t="s">
        <v>182</v>
      </c>
      <c r="P38" s="20" t="s">
        <v>182</v>
      </c>
      <c r="Q38" s="18" t="s">
        <v>182</v>
      </c>
      <c r="R38" s="20" t="s">
        <v>182</v>
      </c>
      <c r="S38" s="18" t="n">
        <v>425.09375462</v>
      </c>
      <c r="T38" s="20" t="n">
        <v>8.140255590000001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519.4655481</v>
      </c>
      <c r="F40" s="20" t="n">
        <v>2.92697676</v>
      </c>
      <c r="G40" s="18" t="n">
        <v>509.0419077</v>
      </c>
      <c r="H40" s="20" t="n">
        <v>7.48867188</v>
      </c>
      <c r="I40" s="18" t="n">
        <v>448.96590812</v>
      </c>
      <c r="J40" s="20" t="n">
        <v>10.52096545</v>
      </c>
      <c r="K40" s="18" t="s">
        <v>182</v>
      </c>
      <c r="L40" s="20" t="s">
        <v>182</v>
      </c>
      <c r="M40" s="18" t="s">
        <v>182</v>
      </c>
      <c r="N40" s="20" t="s">
        <v>182</v>
      </c>
      <c r="O40" s="18" t="n">
        <v>496.75531263</v>
      </c>
      <c r="P40" s="20" t="n">
        <v>2.35939816</v>
      </c>
      <c r="Q40" s="18" t="s">
        <v>182</v>
      </c>
      <c r="R40" s="20" t="s">
        <v>182</v>
      </c>
      <c r="S40" s="18" t="n">
        <v>402.16951413</v>
      </c>
      <c r="T40" s="20" t="n">
        <v>9.25980367</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417.76459867</v>
      </c>
      <c r="F46" s="20" t="n">
        <v>4.00982952</v>
      </c>
      <c r="G46" s="18" t="n">
        <v>427.68582596</v>
      </c>
      <c r="H46" s="20" t="n">
        <v>3.57844646</v>
      </c>
      <c r="I46" s="18" t="n">
        <v>393.3286058</v>
      </c>
      <c r="J46" s="20" t="n">
        <v>3.51904359</v>
      </c>
      <c r="K46" s="18" t="s">
        <v>182</v>
      </c>
      <c r="L46" s="20" t="s">
        <v>182</v>
      </c>
      <c r="M46" s="18" t="s">
        <v>182</v>
      </c>
      <c r="N46" s="20" t="s">
        <v>182</v>
      </c>
      <c r="O46" s="18" t="s">
        <v>182</v>
      </c>
      <c r="P46" s="20" t="s">
        <v>182</v>
      </c>
      <c r="Q46" s="18" t="s">
        <v>182</v>
      </c>
      <c r="R46" s="20" t="s">
        <v>182</v>
      </c>
      <c r="S46" s="18" t="n">
        <v>374.69593513</v>
      </c>
      <c r="T46" s="20" t="n">
        <v>3.32960939</v>
      </c>
    </row>
    <row r="47" spans="1:20">
      <c r="A47" s="15" t="s">
        <v>222</v>
      </c>
      <c r="B47" s="17" t="n">
        <v>5928</v>
      </c>
      <c r="C47" s="18">
        <f>(106.0/B47*100)</f>
        <v/>
      </c>
      <c r="D47" s="19" t="n">
        <v>5822</v>
      </c>
      <c r="E47" s="18" t="n">
        <v>460.87228413</v>
      </c>
      <c r="F47" s="20" t="n">
        <v>4.16619334</v>
      </c>
      <c r="G47" s="18" t="n">
        <v>448.68565585</v>
      </c>
      <c r="H47" s="20" t="n">
        <v>5.95473344</v>
      </c>
      <c r="I47" s="18" t="n">
        <v>434.84002537</v>
      </c>
      <c r="J47" s="20" t="n">
        <v>6.44364302</v>
      </c>
      <c r="K47" s="18" t="s">
        <v>182</v>
      </c>
      <c r="L47" s="20" t="s">
        <v>182</v>
      </c>
      <c r="M47" s="18" t="s">
        <v>182</v>
      </c>
      <c r="N47" s="20" t="s">
        <v>182</v>
      </c>
      <c r="O47" s="18" t="s">
        <v>182</v>
      </c>
      <c r="P47" s="20" t="s">
        <v>182</v>
      </c>
      <c r="Q47" s="18" t="s">
        <v>182</v>
      </c>
      <c r="R47" s="20" t="s">
        <v>182</v>
      </c>
      <c r="S47" s="18" t="n">
        <v>364.6052985</v>
      </c>
      <c r="T47" s="20" t="n">
        <v>5.44696918</v>
      </c>
    </row>
    <row r="48" spans="1:20">
      <c r="A48" s="15" t="s">
        <v>223</v>
      </c>
      <c r="B48" s="17" t="n">
        <v>9841</v>
      </c>
      <c r="C48" s="18">
        <f>(19.0/B48*100)</f>
        <v/>
      </c>
      <c r="D48" s="19" t="n">
        <v>9822</v>
      </c>
      <c r="E48" s="18" t="n">
        <v>535.32536458</v>
      </c>
      <c r="F48" s="20" t="n">
        <v>6.56354596</v>
      </c>
      <c r="G48" s="18" t="n">
        <v>540.80373861</v>
      </c>
      <c r="H48" s="20" t="n">
        <v>4.22421488</v>
      </c>
      <c r="I48" s="18" t="n">
        <v>488.41620994</v>
      </c>
      <c r="J48" s="20" t="n">
        <v>4.84442969</v>
      </c>
      <c r="K48" s="18" t="s">
        <v>182</v>
      </c>
      <c r="L48" s="20" t="s">
        <v>182</v>
      </c>
      <c r="M48" s="18" t="s">
        <v>182</v>
      </c>
      <c r="N48" s="20" t="s">
        <v>182</v>
      </c>
      <c r="O48" s="18" t="s">
        <v>182</v>
      </c>
      <c r="P48" s="20" t="s">
        <v>182</v>
      </c>
      <c r="Q48" s="18" t="s">
        <v>182</v>
      </c>
      <c r="R48" s="20" t="s">
        <v>182</v>
      </c>
      <c r="S48" s="18" t="n">
        <v>441.15232065</v>
      </c>
      <c r="T48" s="20" t="n">
        <v>22.85357116</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431.00377854</v>
      </c>
      <c r="F50" s="20" t="n">
        <v>2.31722976</v>
      </c>
      <c r="G50" s="18" t="n">
        <v>433.35920819</v>
      </c>
      <c r="H50" s="20" t="n">
        <v>3.9746659</v>
      </c>
      <c r="I50" s="18" t="n">
        <v>386.5098478</v>
      </c>
      <c r="J50" s="20" t="n">
        <v>3.93391052</v>
      </c>
      <c r="K50" s="18" t="s">
        <v>182</v>
      </c>
      <c r="L50" s="20" t="s">
        <v>182</v>
      </c>
      <c r="M50" s="18" t="s">
        <v>182</v>
      </c>
      <c r="N50" s="20" t="s">
        <v>182</v>
      </c>
      <c r="O50" s="18" t="s">
        <v>182</v>
      </c>
      <c r="P50" s="20" t="s">
        <v>182</v>
      </c>
      <c r="Q50" s="18" t="s">
        <v>182</v>
      </c>
      <c r="R50" s="20" t="s">
        <v>182</v>
      </c>
      <c r="S50" s="18" t="n">
        <v>382.49749968</v>
      </c>
      <c r="T50" s="20" t="n">
        <v>8.40706308</v>
      </c>
    </row>
    <row r="51" spans="1:20">
      <c r="A51" s="15" t="s">
        <v>226</v>
      </c>
      <c r="B51" s="17" t="n">
        <v>6866</v>
      </c>
      <c r="C51" s="18">
        <f>(114.0/B51*100)</f>
        <v/>
      </c>
      <c r="D51" s="19" t="n">
        <v>6752</v>
      </c>
      <c r="E51" s="18" t="n">
        <v>427.91159106</v>
      </c>
      <c r="F51" s="20" t="n">
        <v>2.80601048</v>
      </c>
      <c r="G51" s="18" t="n">
        <v>433.51114678</v>
      </c>
      <c r="H51" s="20" t="n">
        <v>3.27350885</v>
      </c>
      <c r="I51" s="18" t="n">
        <v>404.73888448</v>
      </c>
      <c r="J51" s="20" t="n">
        <v>3.31431679</v>
      </c>
      <c r="K51" s="18" t="s">
        <v>182</v>
      </c>
      <c r="L51" s="20" t="s">
        <v>182</v>
      </c>
      <c r="M51" s="18" t="s">
        <v>182</v>
      </c>
      <c r="N51" s="20" t="s">
        <v>182</v>
      </c>
      <c r="O51" s="18" t="n">
        <v>410.85572185</v>
      </c>
      <c r="P51" s="20" t="n">
        <v>3.7997542</v>
      </c>
      <c r="Q51" s="18" t="s">
        <v>182</v>
      </c>
      <c r="R51" s="20" t="s">
        <v>182</v>
      </c>
      <c r="S51" s="18" t="n">
        <v>388.95293398</v>
      </c>
      <c r="T51" s="20" t="n">
        <v>5.16456513</v>
      </c>
    </row>
    <row r="52" spans="1:20">
      <c r="A52" s="15" t="s">
        <v>227</v>
      </c>
      <c r="B52" s="17" t="n">
        <v>5809</v>
      </c>
      <c r="C52" s="18">
        <f>(116.0/B52*100)</f>
        <v/>
      </c>
      <c r="D52" s="19" t="n">
        <v>5693</v>
      </c>
      <c r="E52" s="18" t="n">
        <v>482.18642199</v>
      </c>
      <c r="F52" s="20" t="n">
        <v>2.93297736</v>
      </c>
      <c r="G52" s="18" t="n">
        <v>482.73876942</v>
      </c>
      <c r="H52" s="20" t="n">
        <v>3.49950939</v>
      </c>
      <c r="I52" s="18" t="n">
        <v>462.3460787</v>
      </c>
      <c r="J52" s="20" t="n">
        <v>4.20355635</v>
      </c>
      <c r="K52" s="18" t="s">
        <v>182</v>
      </c>
      <c r="L52" s="20" t="s">
        <v>182</v>
      </c>
      <c r="M52" s="18" t="s">
        <v>182</v>
      </c>
      <c r="N52" s="20" t="s">
        <v>182</v>
      </c>
      <c r="O52" s="18" t="s">
        <v>182</v>
      </c>
      <c r="P52" s="20" t="s">
        <v>182</v>
      </c>
      <c r="Q52" s="18" t="s">
        <v>182</v>
      </c>
      <c r="R52" s="20" t="s">
        <v>182</v>
      </c>
      <c r="S52" s="18" t="n">
        <v>387.21727531</v>
      </c>
      <c r="T52" s="20" t="n">
        <v>7.23532207</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342.00676491</v>
      </c>
      <c r="F54" s="20" t="n">
        <v>5.41685321</v>
      </c>
      <c r="G54" s="18" t="n">
        <v>354.98028285</v>
      </c>
      <c r="H54" s="20" t="n">
        <v>4.72776592</v>
      </c>
      <c r="I54" s="18" t="n">
        <v>335.84941568</v>
      </c>
      <c r="J54" s="20" t="n">
        <v>2.85072324</v>
      </c>
      <c r="K54" s="18" t="s">
        <v>182</v>
      </c>
      <c r="L54" s="20" t="s">
        <v>182</v>
      </c>
      <c r="M54" s="18" t="s">
        <v>182</v>
      </c>
      <c r="N54" s="20" t="s">
        <v>182</v>
      </c>
      <c r="O54" s="18" t="s">
        <v>182</v>
      </c>
      <c r="P54" s="20" t="s">
        <v>182</v>
      </c>
      <c r="Q54" s="18" t="s">
        <v>182</v>
      </c>
      <c r="R54" s="20" t="s">
        <v>182</v>
      </c>
      <c r="S54" s="18" t="n">
        <v>285.50408833</v>
      </c>
      <c r="T54" s="20" t="n">
        <v>3.78735568</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528.48634912</v>
      </c>
      <c r="F56" s="20" t="n">
        <v>2.51621373</v>
      </c>
      <c r="G56" s="18" t="n">
        <v>521.14380533</v>
      </c>
      <c r="H56" s="20" t="n">
        <v>4.46112942</v>
      </c>
      <c r="I56" s="18" t="n">
        <v>481.82154696</v>
      </c>
      <c r="J56" s="20" t="n">
        <v>6.523199</v>
      </c>
      <c r="K56" s="18" t="s">
        <v>182</v>
      </c>
      <c r="L56" s="20" t="s">
        <v>182</v>
      </c>
      <c r="M56" s="18" t="s">
        <v>182</v>
      </c>
      <c r="N56" s="20" t="s">
        <v>182</v>
      </c>
      <c r="O56" s="18" t="s">
        <v>182</v>
      </c>
      <c r="P56" s="20" t="s">
        <v>182</v>
      </c>
      <c r="Q56" s="18" t="s">
        <v>182</v>
      </c>
      <c r="R56" s="20" t="s">
        <v>182</v>
      </c>
      <c r="S56" s="18" t="n">
        <v>461.2436539</v>
      </c>
      <c r="T56" s="20" t="n">
        <v>16.35758927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483.42072964</v>
      </c>
      <c r="F61" s="20" t="n">
        <v>2.7075561</v>
      </c>
      <c r="G61" s="18" t="n">
        <v>485.10693699</v>
      </c>
      <c r="H61" s="20" t="n">
        <v>3.42727893</v>
      </c>
      <c r="I61" s="18" t="n">
        <v>421.61675213</v>
      </c>
      <c r="J61" s="20" t="n">
        <v>4.76834577</v>
      </c>
      <c r="K61" s="18" t="s">
        <v>182</v>
      </c>
      <c r="L61" s="20" t="s">
        <v>182</v>
      </c>
      <c r="M61" s="18" t="s">
        <v>182</v>
      </c>
      <c r="N61" s="20" t="s">
        <v>182</v>
      </c>
      <c r="O61" s="18" t="s">
        <v>182</v>
      </c>
      <c r="P61" s="20" t="s">
        <v>182</v>
      </c>
      <c r="Q61" s="18" t="s">
        <v>182</v>
      </c>
      <c r="R61" s="20" t="s">
        <v>182</v>
      </c>
      <c r="S61" s="18" t="n">
        <v>375.53935002</v>
      </c>
      <c r="T61" s="20" t="n">
        <v>8.19119433</v>
      </c>
    </row>
    <row r="62" spans="1:20">
      <c r="A62" s="15" t="s">
        <v>237</v>
      </c>
      <c r="B62" s="17" t="n">
        <v>4476</v>
      </c>
      <c r="C62" s="18">
        <f>(5.0/B62*100)</f>
        <v/>
      </c>
      <c r="D62" s="19" t="n">
        <v>4471</v>
      </c>
      <c r="E62" s="18" t="n">
        <v>537.10409273</v>
      </c>
      <c r="F62" s="20" t="n">
        <v>1.18072116</v>
      </c>
      <c r="G62" s="18" t="n">
        <v>526.67521261</v>
      </c>
      <c r="H62" s="20" t="n">
        <v>3.75968131</v>
      </c>
      <c r="I62" s="18" t="n">
        <v>488.85009669</v>
      </c>
      <c r="J62" s="20" t="n">
        <v>3.45109024</v>
      </c>
      <c r="K62" s="18" t="s">
        <v>182</v>
      </c>
      <c r="L62" s="20" t="s">
        <v>182</v>
      </c>
      <c r="M62" s="18" t="s">
        <v>182</v>
      </c>
      <c r="N62" s="20" t="s">
        <v>182</v>
      </c>
      <c r="O62" s="18" t="s">
        <v>182</v>
      </c>
      <c r="P62" s="20" t="s">
        <v>182</v>
      </c>
      <c r="Q62" s="18" t="s">
        <v>182</v>
      </c>
      <c r="R62" s="20" t="s">
        <v>182</v>
      </c>
      <c r="S62" s="18" t="n">
        <v>459.97214384</v>
      </c>
      <c r="T62" s="20" t="n">
        <v>17.46771272</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404.14489547</v>
      </c>
      <c r="F67" s="20" t="n">
        <v>3.33770056</v>
      </c>
      <c r="G67" s="18" t="n">
        <v>408.19153446</v>
      </c>
      <c r="H67" s="20" t="n">
        <v>3.28682704</v>
      </c>
      <c r="I67" s="18" t="n">
        <v>375.92114492</v>
      </c>
      <c r="J67" s="20" t="n">
        <v>3.87245662</v>
      </c>
      <c r="K67" s="18" t="s">
        <v>182</v>
      </c>
      <c r="L67" s="20" t="s">
        <v>182</v>
      </c>
      <c r="M67" s="18" t="s">
        <v>182</v>
      </c>
      <c r="N67" s="20" t="s">
        <v>182</v>
      </c>
      <c r="O67" s="18" t="s">
        <v>182</v>
      </c>
      <c r="P67" s="20" t="s">
        <v>182</v>
      </c>
      <c r="Q67" s="18" t="s">
        <v>182</v>
      </c>
      <c r="R67" s="20" t="s">
        <v>182</v>
      </c>
      <c r="S67" s="18" t="n">
        <v>331.74981723</v>
      </c>
      <c r="T67" s="20" t="n">
        <v>8.48637504</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489.36577667</v>
      </c>
      <c r="F70" s="20" t="n">
        <v>3.05333348</v>
      </c>
      <c r="G70" s="18" t="n">
        <v>499.66731627</v>
      </c>
      <c r="H70" s="20" t="n">
        <v>3.52403634</v>
      </c>
      <c r="I70" s="18" t="n">
        <v>475.80046925</v>
      </c>
      <c r="J70" s="20" t="n">
        <v>5.01144434</v>
      </c>
      <c r="K70" s="18" t="s">
        <v>182</v>
      </c>
      <c r="L70" s="20" t="s">
        <v>182</v>
      </c>
      <c r="M70" s="18" t="s">
        <v>182</v>
      </c>
      <c r="N70" s="20" t="s">
        <v>182</v>
      </c>
      <c r="O70" s="18" t="s">
        <v>182</v>
      </c>
      <c r="P70" s="20" t="s">
        <v>182</v>
      </c>
      <c r="Q70" s="18" t="s">
        <v>182</v>
      </c>
      <c r="R70" s="20" t="s">
        <v>182</v>
      </c>
      <c r="S70" s="18" t="n">
        <v>421.57189957</v>
      </c>
      <c r="T70" s="20" t="n">
        <v>7.78681984</v>
      </c>
    </row>
    <row r="71" spans="1:20">
      <c r="A71" s="15" t="s">
        <v>246</v>
      </c>
      <c r="B71" s="17" t="n">
        <v>6115</v>
      </c>
      <c r="C71" s="18">
        <f>(109.0/B71*100)</f>
        <v/>
      </c>
      <c r="D71" s="19" t="n">
        <v>6006</v>
      </c>
      <c r="E71" s="18" t="n">
        <v>551.68250903</v>
      </c>
      <c r="F71" s="20" t="n">
        <v>1.87178716</v>
      </c>
      <c r="G71" s="18" t="n">
        <v>578.22808809</v>
      </c>
      <c r="H71" s="20" t="n">
        <v>2.26238458</v>
      </c>
      <c r="I71" s="18" t="n">
        <v>510.42121543</v>
      </c>
      <c r="J71" s="20" t="n">
        <v>5.50991343</v>
      </c>
      <c r="K71" s="18" t="s">
        <v>182</v>
      </c>
      <c r="L71" s="20" t="s">
        <v>182</v>
      </c>
      <c r="M71" s="18" t="s">
        <v>182</v>
      </c>
      <c r="N71" s="20" t="s">
        <v>182</v>
      </c>
      <c r="O71" s="18" t="s">
        <v>182</v>
      </c>
      <c r="P71" s="20" t="s">
        <v>182</v>
      </c>
      <c r="Q71" s="18" t="s">
        <v>182</v>
      </c>
      <c r="R71" s="20" t="s">
        <v>182</v>
      </c>
      <c r="S71" s="18" t="n">
        <v>473.65312942</v>
      </c>
      <c r="T71" s="20" t="n">
        <v>14.65764093</v>
      </c>
    </row>
    <row r="72" spans="1:20">
      <c r="A72" s="15" t="s">
        <v>247</v>
      </c>
      <c r="B72" s="17" t="n">
        <v>7708</v>
      </c>
      <c r="C72" s="18">
        <f>(8.0/B72*100)</f>
        <v/>
      </c>
      <c r="D72" s="19" t="n">
        <v>7700</v>
      </c>
      <c r="E72" s="18" t="n">
        <v>544.93109046</v>
      </c>
      <c r="F72" s="20" t="n">
        <v>3.00324557</v>
      </c>
      <c r="G72" s="18" t="n">
        <v>530.73525129</v>
      </c>
      <c r="H72" s="20" t="n">
        <v>3.64936926</v>
      </c>
      <c r="I72" s="18" t="n">
        <v>487.54135911</v>
      </c>
      <c r="J72" s="20" t="n">
        <v>4.69523888</v>
      </c>
      <c r="K72" s="18" t="s">
        <v>182</v>
      </c>
      <c r="L72" s="20" t="s">
        <v>182</v>
      </c>
      <c r="M72" s="18" t="s">
        <v>182</v>
      </c>
      <c r="N72" s="20" t="s">
        <v>182</v>
      </c>
      <c r="O72" s="18" t="s">
        <v>182</v>
      </c>
      <c r="P72" s="20" t="s">
        <v>182</v>
      </c>
      <c r="Q72" s="18" t="s">
        <v>182</v>
      </c>
      <c r="R72" s="20" t="s">
        <v>182</v>
      </c>
      <c r="S72" s="18" t="n">
        <v>440.40526957</v>
      </c>
      <c r="T72" s="20" t="n">
        <v>16.8333193</v>
      </c>
    </row>
    <row r="73" spans="1:20">
      <c r="A73" s="15" t="s">
        <v>248</v>
      </c>
      <c r="B73" s="17" t="n">
        <v>8249</v>
      </c>
      <c r="C73" s="18">
        <f>(225.0/B73*100)</f>
        <v/>
      </c>
      <c r="D73" s="19" t="n">
        <v>8024</v>
      </c>
      <c r="E73" s="18" t="n">
        <v>430.23230833</v>
      </c>
      <c r="F73" s="20" t="n">
        <v>2.84308474</v>
      </c>
      <c r="G73" s="18" t="n">
        <v>411.70669495</v>
      </c>
      <c r="H73" s="20" t="n">
        <v>4.67710599</v>
      </c>
      <c r="I73" s="18" t="n">
        <v>380.15330575</v>
      </c>
      <c r="J73" s="20" t="n">
        <v>3.61006615</v>
      </c>
      <c r="K73" s="18" t="s">
        <v>182</v>
      </c>
      <c r="L73" s="20" t="s">
        <v>182</v>
      </c>
      <c r="M73" s="18" t="s">
        <v>182</v>
      </c>
      <c r="N73" s="20" t="s">
        <v>182</v>
      </c>
      <c r="O73" s="18" t="s">
        <v>182</v>
      </c>
      <c r="P73" s="20" t="s">
        <v>182</v>
      </c>
      <c r="Q73" s="18" t="s">
        <v>182</v>
      </c>
      <c r="R73" s="20" t="s">
        <v>182</v>
      </c>
      <c r="S73" s="18" t="n">
        <v>362.55634342</v>
      </c>
      <c r="T73" s="20" t="n">
        <v>9.11743897</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435.9386217</v>
      </c>
      <c r="F77" s="20" t="n">
        <v>3.08467382</v>
      </c>
      <c r="G77" s="18" t="n">
        <v>469.01461405</v>
      </c>
      <c r="H77" s="20" t="n">
        <v>3.03229154</v>
      </c>
      <c r="I77" s="18" t="n">
        <v>427.39932354</v>
      </c>
      <c r="J77" s="20" t="n">
        <v>3.96927562</v>
      </c>
      <c r="K77" s="18" t="s">
        <v>182</v>
      </c>
      <c r="L77" s="20" t="s">
        <v>182</v>
      </c>
      <c r="M77" s="18" t="s">
        <v>182</v>
      </c>
      <c r="N77" s="20" t="s">
        <v>182</v>
      </c>
      <c r="O77" s="18" t="s">
        <v>182</v>
      </c>
      <c r="P77" s="20" t="s">
        <v>182</v>
      </c>
      <c r="Q77" s="18" t="s">
        <v>182</v>
      </c>
      <c r="R77" s="20" t="s">
        <v>182</v>
      </c>
      <c r="S77" s="18" t="n">
        <v>369.30511881</v>
      </c>
      <c r="T77" s="20" t="n">
        <v>3.56214591</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285</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522.18779105</v>
      </c>
      <c r="F7" s="20" t="n">
        <v>1.63118627</v>
      </c>
      <c r="G7" s="18" t="n">
        <v>501.64613954</v>
      </c>
      <c r="H7" s="20" t="n">
        <v>3.7883684</v>
      </c>
      <c r="I7" s="18" t="n">
        <v>479.89271579</v>
      </c>
      <c r="J7" s="20" t="n">
        <v>3.38356355</v>
      </c>
      <c r="K7" s="18" t="s">
        <v>182</v>
      </c>
      <c r="L7" s="20" t="s">
        <v>182</v>
      </c>
      <c r="M7" s="18" t="s">
        <v>182</v>
      </c>
      <c r="N7" s="20" t="s">
        <v>182</v>
      </c>
      <c r="O7" s="18" t="s">
        <v>182</v>
      </c>
      <c r="P7" s="20" t="s">
        <v>182</v>
      </c>
      <c r="Q7" s="18" t="s">
        <v>182</v>
      </c>
      <c r="R7" s="20" t="s">
        <v>182</v>
      </c>
      <c r="S7" s="18" t="n">
        <v>447.8043033</v>
      </c>
      <c r="T7" s="20" t="n">
        <v>7.31418029</v>
      </c>
    </row>
    <row r="8" spans="1:20">
      <c r="A8" s="15" t="s">
        <v>183</v>
      </c>
      <c r="B8" s="17" t="n">
        <v>7007</v>
      </c>
      <c r="C8" s="18">
        <f>(128.0/B8*100)</f>
        <v/>
      </c>
      <c r="D8" s="19" t="n">
        <v>6879</v>
      </c>
      <c r="E8" s="18" t="n">
        <v>498.74452185</v>
      </c>
      <c r="F8" s="20" t="n">
        <v>3.34712292</v>
      </c>
      <c r="G8" s="18" t="n">
        <v>501.11309797</v>
      </c>
      <c r="H8" s="20" t="n">
        <v>5.04863163</v>
      </c>
      <c r="I8" s="18" t="n">
        <v>503.18790377</v>
      </c>
      <c r="J8" s="20" t="n">
        <v>3.56509812</v>
      </c>
      <c r="K8" s="18" t="s">
        <v>182</v>
      </c>
      <c r="L8" s="20" t="s">
        <v>182</v>
      </c>
      <c r="M8" s="18" t="s">
        <v>182</v>
      </c>
      <c r="N8" s="20" t="s">
        <v>182</v>
      </c>
      <c r="O8" s="18" t="n">
        <v>368.48347797</v>
      </c>
      <c r="P8" s="20" t="n">
        <v>14.99112476</v>
      </c>
      <c r="Q8" s="18" t="s">
        <v>182</v>
      </c>
      <c r="R8" s="20" t="s">
        <v>182</v>
      </c>
      <c r="S8" s="18" t="n">
        <v>410.88899663</v>
      </c>
      <c r="T8" s="20" t="n">
        <v>6.41816583</v>
      </c>
    </row>
    <row r="9" spans="1:20">
      <c r="A9" s="15" t="s">
        <v>184</v>
      </c>
      <c r="B9" s="17" t="n">
        <v>9651</v>
      </c>
      <c r="C9" s="18">
        <f>(475.0/B9*100)</f>
        <v/>
      </c>
      <c r="D9" s="19" t="n">
        <v>9176</v>
      </c>
      <c r="E9" s="18" t="n">
        <v>496.96517661</v>
      </c>
      <c r="F9" s="20" t="n">
        <v>3.52137307</v>
      </c>
      <c r="G9" s="18" t="n">
        <v>524.37052754</v>
      </c>
      <c r="H9" s="20" t="n">
        <v>3.97301314</v>
      </c>
      <c r="I9" s="18" t="n">
        <v>521.05533351</v>
      </c>
      <c r="J9" s="20" t="n">
        <v>3.00476998</v>
      </c>
      <c r="K9" s="18" t="s">
        <v>182</v>
      </c>
      <c r="L9" s="20" t="s">
        <v>182</v>
      </c>
      <c r="M9" s="18" t="s">
        <v>182</v>
      </c>
      <c r="N9" s="20" t="s">
        <v>182</v>
      </c>
      <c r="O9" s="18" t="n">
        <v>374.78530698</v>
      </c>
      <c r="P9" s="20" t="n">
        <v>11.62763904</v>
      </c>
      <c r="Q9" s="18" t="s">
        <v>182</v>
      </c>
      <c r="R9" s="20" t="s">
        <v>182</v>
      </c>
      <c r="S9" s="18" t="n">
        <v>411.82241393</v>
      </c>
      <c r="T9" s="20" t="n">
        <v>6.84930491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438.21561637</v>
      </c>
      <c r="F11" s="20" t="n">
        <v>3.46324801</v>
      </c>
      <c r="G11" s="18" t="n">
        <v>461.34362526</v>
      </c>
      <c r="H11" s="20" t="n">
        <v>3.73732934</v>
      </c>
      <c r="I11" s="18" t="n">
        <v>456.51831245</v>
      </c>
      <c r="J11" s="20" t="n">
        <v>3.40850823</v>
      </c>
      <c r="K11" s="18" t="s">
        <v>182</v>
      </c>
      <c r="L11" s="20" t="s">
        <v>182</v>
      </c>
      <c r="M11" s="18" t="s">
        <v>182</v>
      </c>
      <c r="N11" s="20" t="s">
        <v>182</v>
      </c>
      <c r="O11" s="18" t="s">
        <v>182</v>
      </c>
      <c r="P11" s="20" t="s">
        <v>182</v>
      </c>
      <c r="Q11" s="18" t="s">
        <v>182</v>
      </c>
      <c r="R11" s="20" t="s">
        <v>182</v>
      </c>
      <c r="S11" s="18" t="n">
        <v>391.44864656</v>
      </c>
      <c r="T11" s="20" t="n">
        <v>6.69007936</v>
      </c>
    </row>
    <row r="12" spans="1:20">
      <c r="A12" s="15" t="s">
        <v>187</v>
      </c>
      <c r="B12" s="17" t="n">
        <v>6894</v>
      </c>
      <c r="C12" s="18">
        <f>(125.0/B12*100)</f>
        <v/>
      </c>
      <c r="D12" s="19" t="n">
        <v>6769</v>
      </c>
      <c r="E12" s="18" t="n">
        <v>507.45568036</v>
      </c>
      <c r="F12" s="20" t="n">
        <v>2.95468579</v>
      </c>
      <c r="G12" s="18" t="n">
        <v>512.78675532</v>
      </c>
      <c r="H12" s="20" t="n">
        <v>4.22424641</v>
      </c>
      <c r="I12" s="18" t="n">
        <v>482.76939779</v>
      </c>
      <c r="J12" s="20" t="n">
        <v>3.95155695</v>
      </c>
      <c r="K12" s="18" t="s">
        <v>182</v>
      </c>
      <c r="L12" s="20" t="s">
        <v>182</v>
      </c>
      <c r="M12" s="18" t="s">
        <v>182</v>
      </c>
      <c r="N12" s="20" t="s">
        <v>182</v>
      </c>
      <c r="O12" s="18" t="n">
        <v>366.6777112</v>
      </c>
      <c r="P12" s="20" t="n">
        <v>14.39052153</v>
      </c>
      <c r="Q12" s="18" t="s">
        <v>182</v>
      </c>
      <c r="R12" s="20" t="s">
        <v>182</v>
      </c>
      <c r="S12" s="18" t="n">
        <v>421.45976486</v>
      </c>
      <c r="T12" s="20" t="n">
        <v>7.10053418</v>
      </c>
    </row>
    <row r="13" spans="1:20">
      <c r="A13" s="15" t="s">
        <v>188</v>
      </c>
      <c r="B13" s="17" t="n">
        <v>7161</v>
      </c>
      <c r="C13" s="18">
        <f>(301.0/B13*100)</f>
        <v/>
      </c>
      <c r="D13" s="19" t="n">
        <v>6860</v>
      </c>
      <c r="E13" s="18" t="n">
        <v>512.8128163</v>
      </c>
      <c r="F13" s="20" t="n">
        <v>2.17708452</v>
      </c>
      <c r="G13" s="18" t="n">
        <v>491.29165599</v>
      </c>
      <c r="H13" s="20" t="n">
        <v>6.25966009</v>
      </c>
      <c r="I13" s="18" t="n">
        <v>454.03686625</v>
      </c>
      <c r="J13" s="20" t="n">
        <v>6.94234208</v>
      </c>
      <c r="K13" s="18" t="s">
        <v>182</v>
      </c>
      <c r="L13" s="20" t="s">
        <v>182</v>
      </c>
      <c r="M13" s="18" t="s">
        <v>182</v>
      </c>
      <c r="N13" s="20" t="s">
        <v>182</v>
      </c>
      <c r="O13" s="18" t="n">
        <v>436.36003517</v>
      </c>
      <c r="P13" s="20" t="n">
        <v>6.43426798</v>
      </c>
      <c r="Q13" s="18" t="s">
        <v>182</v>
      </c>
      <c r="R13" s="20" t="s">
        <v>182</v>
      </c>
      <c r="S13" s="18" t="n">
        <v>398.53372247</v>
      </c>
      <c r="T13" s="20" t="n">
        <v>6.67876955</v>
      </c>
    </row>
    <row r="14" spans="1:20">
      <c r="A14" s="15" t="s">
        <v>189</v>
      </c>
      <c r="B14" s="17" t="n">
        <v>5587</v>
      </c>
      <c r="C14" s="18">
        <f>(185.0/B14*100)</f>
        <v/>
      </c>
      <c r="D14" s="19" t="n">
        <v>5402</v>
      </c>
      <c r="E14" s="18" t="n">
        <v>531.7106556</v>
      </c>
      <c r="F14" s="20" t="n">
        <v>2.56493896</v>
      </c>
      <c r="G14" s="18" t="n">
        <v>547.61962851</v>
      </c>
      <c r="H14" s="20" t="n">
        <v>2.99134724</v>
      </c>
      <c r="I14" s="18" t="n">
        <v>534.12119289</v>
      </c>
      <c r="J14" s="20" t="n">
        <v>3.72508867</v>
      </c>
      <c r="K14" s="18" t="s">
        <v>182</v>
      </c>
      <c r="L14" s="20" t="s">
        <v>182</v>
      </c>
      <c r="M14" s="18" t="s">
        <v>182</v>
      </c>
      <c r="N14" s="20" t="s">
        <v>182</v>
      </c>
      <c r="O14" s="18" t="s">
        <v>182</v>
      </c>
      <c r="P14" s="20" t="s">
        <v>182</v>
      </c>
      <c r="Q14" s="18" t="s">
        <v>182</v>
      </c>
      <c r="R14" s="20" t="s">
        <v>182</v>
      </c>
      <c r="S14" s="18" t="n">
        <v>475.35193239</v>
      </c>
      <c r="T14" s="20" t="n">
        <v>12.23459855</v>
      </c>
    </row>
    <row r="15" spans="1:20">
      <c r="A15" s="15" t="s">
        <v>190</v>
      </c>
      <c r="B15" s="17" t="n">
        <v>5882</v>
      </c>
      <c r="C15" s="18">
        <f>(131.0/B15*100)</f>
        <v/>
      </c>
      <c r="D15" s="19" t="n">
        <v>5751</v>
      </c>
      <c r="E15" s="18" t="n">
        <v>537.37378793</v>
      </c>
      <c r="F15" s="20" t="n">
        <v>2.75320068</v>
      </c>
      <c r="G15" s="18" t="n">
        <v>536.8465513800001</v>
      </c>
      <c r="H15" s="20" t="n">
        <v>3.89398588</v>
      </c>
      <c r="I15" s="18" t="n">
        <v>530.08858291</v>
      </c>
      <c r="J15" s="20" t="n">
        <v>3.44355449</v>
      </c>
      <c r="K15" s="18" t="s">
        <v>182</v>
      </c>
      <c r="L15" s="20" t="s">
        <v>182</v>
      </c>
      <c r="M15" s="18" t="s">
        <v>182</v>
      </c>
      <c r="N15" s="20" t="s">
        <v>182</v>
      </c>
      <c r="O15" s="18" t="n">
        <v>375.95013089</v>
      </c>
      <c r="P15" s="20" t="n">
        <v>17.42774697</v>
      </c>
      <c r="Q15" s="18" t="s">
        <v>182</v>
      </c>
      <c r="R15" s="20" t="s">
        <v>182</v>
      </c>
      <c r="S15" s="18" t="n">
        <v>461.87565373</v>
      </c>
      <c r="T15" s="20" t="n">
        <v>7.43847731</v>
      </c>
    </row>
    <row r="16" spans="1:20">
      <c r="A16" s="15" t="s">
        <v>191</v>
      </c>
      <c r="B16" s="17" t="n">
        <v>6108</v>
      </c>
      <c r="C16" s="18">
        <f>(244.0/B16*100)</f>
        <v/>
      </c>
      <c r="D16" s="19" t="n">
        <v>5864</v>
      </c>
      <c r="E16" s="18" t="n">
        <v>481.02105013</v>
      </c>
      <c r="F16" s="20" t="n">
        <v>3.08170011</v>
      </c>
      <c r="G16" s="18" t="n">
        <v>501.06752253</v>
      </c>
      <c r="H16" s="20" t="n">
        <v>5.62036099</v>
      </c>
      <c r="I16" s="18" t="n">
        <v>524.89668413</v>
      </c>
      <c r="J16" s="20" t="n">
        <v>2.49314663</v>
      </c>
      <c r="K16" s="18" t="s">
        <v>182</v>
      </c>
      <c r="L16" s="20" t="s">
        <v>182</v>
      </c>
      <c r="M16" s="18" t="s">
        <v>182</v>
      </c>
      <c r="N16" s="20" t="s">
        <v>182</v>
      </c>
      <c r="O16" s="18" t="s">
        <v>182</v>
      </c>
      <c r="P16" s="20" t="s">
        <v>182</v>
      </c>
      <c r="Q16" s="18" t="s">
        <v>182</v>
      </c>
      <c r="R16" s="20" t="s">
        <v>182</v>
      </c>
      <c r="S16" s="18" t="n">
        <v>408.25700388</v>
      </c>
      <c r="T16" s="20" t="n">
        <v>6.66137293</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446.96701377</v>
      </c>
      <c r="F18" s="20" t="n">
        <v>3.82257739</v>
      </c>
      <c r="G18" s="18" t="n">
        <v>467.35913379</v>
      </c>
      <c r="H18" s="20" t="n">
        <v>4.88645792</v>
      </c>
      <c r="I18" s="18" t="n">
        <v>478.84394408</v>
      </c>
      <c r="J18" s="20" t="n">
        <v>4.54858866</v>
      </c>
      <c r="K18" s="18" t="s">
        <v>182</v>
      </c>
      <c r="L18" s="20" t="s">
        <v>182</v>
      </c>
      <c r="M18" s="18" t="s">
        <v>182</v>
      </c>
      <c r="N18" s="20" t="s">
        <v>182</v>
      </c>
      <c r="O18" s="18" t="s">
        <v>182</v>
      </c>
      <c r="P18" s="20" t="s">
        <v>182</v>
      </c>
      <c r="Q18" s="18" t="s">
        <v>182</v>
      </c>
      <c r="R18" s="20" t="s">
        <v>182</v>
      </c>
      <c r="S18" s="18" t="n">
        <v>378.95467435</v>
      </c>
      <c r="T18" s="20" t="n">
        <v>8.248161400000001</v>
      </c>
    </row>
    <row r="19" spans="1:20">
      <c r="A19" s="15" t="s">
        <v>194</v>
      </c>
      <c r="B19" s="17" t="n">
        <v>5658</v>
      </c>
      <c r="C19" s="18">
        <f>(123.0/B19*100)</f>
        <v/>
      </c>
      <c r="D19" s="19" t="n">
        <v>5535</v>
      </c>
      <c r="E19" s="18" t="n">
        <v>467.3383578</v>
      </c>
      <c r="F19" s="20" t="n">
        <v>4.42107884</v>
      </c>
      <c r="G19" s="18" t="n">
        <v>491.54545597</v>
      </c>
      <c r="H19" s="20" t="n">
        <v>3.95040034</v>
      </c>
      <c r="I19" s="18" t="n">
        <v>485.65762721</v>
      </c>
      <c r="J19" s="20" t="n">
        <v>3.54854525</v>
      </c>
      <c r="K19" s="18" t="s">
        <v>182</v>
      </c>
      <c r="L19" s="20" t="s">
        <v>182</v>
      </c>
      <c r="M19" s="18" t="s">
        <v>182</v>
      </c>
      <c r="N19" s="20" t="s">
        <v>182</v>
      </c>
      <c r="O19" s="18" t="s">
        <v>182</v>
      </c>
      <c r="P19" s="20" t="s">
        <v>182</v>
      </c>
      <c r="Q19" s="18" t="s">
        <v>182</v>
      </c>
      <c r="R19" s="20" t="s">
        <v>182</v>
      </c>
      <c r="S19" s="18" t="n">
        <v>406.71451234</v>
      </c>
      <c r="T19" s="20" t="n">
        <v>8.291435359999999</v>
      </c>
    </row>
    <row r="20" spans="1:20">
      <c r="A20" s="15" t="s">
        <v>195</v>
      </c>
      <c r="B20" s="17" t="n">
        <v>3371</v>
      </c>
      <c r="C20" s="18">
        <f>(81.0/B20*100)</f>
        <v/>
      </c>
      <c r="D20" s="19" t="n">
        <v>3290</v>
      </c>
      <c r="E20" s="18" t="n">
        <v>478.1184125</v>
      </c>
      <c r="F20" s="20" t="n">
        <v>2.00042564</v>
      </c>
      <c r="G20" s="18" t="n">
        <v>480.64662089</v>
      </c>
      <c r="H20" s="20" t="n">
        <v>5.65379157</v>
      </c>
      <c r="I20" s="18" t="n">
        <v>465.56298811</v>
      </c>
      <c r="J20" s="20" t="n">
        <v>4.31202574</v>
      </c>
      <c r="K20" s="18" t="s">
        <v>182</v>
      </c>
      <c r="L20" s="20" t="s">
        <v>182</v>
      </c>
      <c r="M20" s="18" t="s">
        <v>182</v>
      </c>
      <c r="N20" s="20" t="s">
        <v>182</v>
      </c>
      <c r="O20" s="18" t="s">
        <v>182</v>
      </c>
      <c r="P20" s="20" t="s">
        <v>182</v>
      </c>
      <c r="Q20" s="18" t="s">
        <v>182</v>
      </c>
      <c r="R20" s="20" t="s">
        <v>182</v>
      </c>
      <c r="S20" s="18" t="n">
        <v>391.89996174</v>
      </c>
      <c r="T20" s="20" t="n">
        <v>10.3406244</v>
      </c>
    </row>
    <row r="21" spans="1:20">
      <c r="A21" s="15" t="s">
        <v>196</v>
      </c>
      <c r="B21" s="17" t="n">
        <v>5741</v>
      </c>
      <c r="C21" s="18">
        <f>(73.0/B21*100)</f>
        <v/>
      </c>
      <c r="D21" s="19" t="n">
        <v>5668</v>
      </c>
      <c r="E21" s="18" t="n">
        <v>493.25254248</v>
      </c>
      <c r="F21" s="20" t="n">
        <v>3.85697802</v>
      </c>
      <c r="G21" s="18" t="n">
        <v>510.39104398</v>
      </c>
      <c r="H21" s="20" t="n">
        <v>2.90889975</v>
      </c>
      <c r="I21" s="18" t="n">
        <v>509.86432089</v>
      </c>
      <c r="J21" s="20" t="n">
        <v>2.7740308</v>
      </c>
      <c r="K21" s="18" t="s">
        <v>182</v>
      </c>
      <c r="L21" s="20" t="s">
        <v>182</v>
      </c>
      <c r="M21" s="18" t="s">
        <v>182</v>
      </c>
      <c r="N21" s="20" t="s">
        <v>182</v>
      </c>
      <c r="O21" s="18" t="s">
        <v>182</v>
      </c>
      <c r="P21" s="20" t="s">
        <v>182</v>
      </c>
      <c r="Q21" s="18" t="s">
        <v>182</v>
      </c>
      <c r="R21" s="20" t="s">
        <v>182</v>
      </c>
      <c r="S21" s="18" t="n">
        <v>427.2007729</v>
      </c>
      <c r="T21" s="20" t="n">
        <v>8.42148212</v>
      </c>
    </row>
    <row r="22" spans="1:20">
      <c r="A22" s="15" t="s">
        <v>197</v>
      </c>
      <c r="B22" s="17" t="n">
        <v>6598</v>
      </c>
      <c r="C22" s="18">
        <f>(98.0/B22*100)</f>
        <v/>
      </c>
      <c r="D22" s="19" t="n">
        <v>6500</v>
      </c>
      <c r="E22" s="18" t="n">
        <v>465.30754673</v>
      </c>
      <c r="F22" s="20" t="n">
        <v>4.45054871</v>
      </c>
      <c r="G22" s="18" t="n">
        <v>480.46983305</v>
      </c>
      <c r="H22" s="20" t="n">
        <v>5.14685505</v>
      </c>
      <c r="I22" s="18" t="n">
        <v>492.67562167</v>
      </c>
      <c r="J22" s="20" t="n">
        <v>5.38239925</v>
      </c>
      <c r="K22" s="18" t="s">
        <v>182</v>
      </c>
      <c r="L22" s="20" t="s">
        <v>182</v>
      </c>
      <c r="M22" s="18" t="s">
        <v>182</v>
      </c>
      <c r="N22" s="20" t="s">
        <v>182</v>
      </c>
      <c r="O22" s="18" t="n">
        <v>448.28166515</v>
      </c>
      <c r="P22" s="20" t="n">
        <v>8.782882710000001</v>
      </c>
      <c r="Q22" s="18" t="s">
        <v>182</v>
      </c>
      <c r="R22" s="20" t="s">
        <v>182</v>
      </c>
      <c r="S22" s="18" t="n">
        <v>365.29344563</v>
      </c>
      <c r="T22" s="20" t="n">
        <v>7.52126535</v>
      </c>
    </row>
    <row r="23" spans="1:20">
      <c r="A23" s="15" t="s">
        <v>198</v>
      </c>
      <c r="B23" s="17" t="n">
        <v>11583</v>
      </c>
      <c r="C23" s="18">
        <f>(505.0/B23*100)</f>
        <v/>
      </c>
      <c r="D23" s="19" t="n">
        <v>11078</v>
      </c>
      <c r="E23" s="18" t="n">
        <v>469.58037109</v>
      </c>
      <c r="F23" s="20" t="n">
        <v>3.23971385</v>
      </c>
      <c r="G23" s="18" t="n">
        <v>497.95370841</v>
      </c>
      <c r="H23" s="20" t="n">
        <v>3.67614161</v>
      </c>
      <c r="I23" s="18" t="n">
        <v>494.24198817</v>
      </c>
      <c r="J23" s="20" t="n">
        <v>2.97304848</v>
      </c>
      <c r="K23" s="18" t="s">
        <v>182</v>
      </c>
      <c r="L23" s="20" t="s">
        <v>182</v>
      </c>
      <c r="M23" s="18" t="s">
        <v>182</v>
      </c>
      <c r="N23" s="20" t="s">
        <v>182</v>
      </c>
      <c r="O23" s="18" t="s">
        <v>182</v>
      </c>
      <c r="P23" s="20" t="s">
        <v>182</v>
      </c>
      <c r="Q23" s="18" t="s">
        <v>182</v>
      </c>
      <c r="R23" s="20" t="s">
        <v>182</v>
      </c>
      <c r="S23" s="18" t="n">
        <v>422.83270454</v>
      </c>
      <c r="T23" s="20" t="n">
        <v>7.82425566</v>
      </c>
    </row>
    <row r="24" spans="1:20">
      <c r="A24" s="15" t="s">
        <v>199</v>
      </c>
      <c r="B24" s="17" t="n">
        <v>6647</v>
      </c>
      <c r="C24" s="18">
        <f>(13.0/B24*100)</f>
        <v/>
      </c>
      <c r="D24" s="19" t="n">
        <v>6634</v>
      </c>
      <c r="E24" s="18" t="n">
        <v>536.49049805</v>
      </c>
      <c r="F24" s="20" t="n">
        <v>4.81474742</v>
      </c>
      <c r="G24" s="18" t="n">
        <v>536.79147854</v>
      </c>
      <c r="H24" s="20" t="n">
        <v>4.26012424</v>
      </c>
      <c r="I24" s="18" t="n">
        <v>542.86226279</v>
      </c>
      <c r="J24" s="20" t="n">
        <v>3.01181932</v>
      </c>
      <c r="K24" s="18" t="s">
        <v>182</v>
      </c>
      <c r="L24" s="20" t="s">
        <v>182</v>
      </c>
      <c r="M24" s="18" t="s">
        <v>182</v>
      </c>
      <c r="N24" s="20" t="s">
        <v>182</v>
      </c>
      <c r="O24" s="18" t="s">
        <v>182</v>
      </c>
      <c r="P24" s="20" t="s">
        <v>182</v>
      </c>
      <c r="Q24" s="18" t="s">
        <v>182</v>
      </c>
      <c r="R24" s="20" t="s">
        <v>182</v>
      </c>
      <c r="S24" s="18" t="n">
        <v>483.75554866</v>
      </c>
      <c r="T24" s="20" t="n">
        <v>10.59290693</v>
      </c>
    </row>
    <row r="25" spans="1:20">
      <c r="A25" s="15" t="s">
        <v>200</v>
      </c>
      <c r="B25" s="17" t="n">
        <v>5581</v>
      </c>
      <c r="C25" s="18">
        <f>(28.0/B25*100)</f>
        <v/>
      </c>
      <c r="D25" s="19" t="n">
        <v>5553</v>
      </c>
      <c r="E25" s="18" t="n">
        <v>504.11401137</v>
      </c>
      <c r="F25" s="20" t="n">
        <v>5.73874855</v>
      </c>
      <c r="G25" s="18" t="n">
        <v>530.10456703</v>
      </c>
      <c r="H25" s="20" t="n">
        <v>3.54542123</v>
      </c>
      <c r="I25" s="18" t="n">
        <v>514.65478104</v>
      </c>
      <c r="J25" s="20" t="n">
        <v>3.5056092</v>
      </c>
      <c r="K25" s="18" t="s">
        <v>182</v>
      </c>
      <c r="L25" s="20" t="s">
        <v>182</v>
      </c>
      <c r="M25" s="18" t="s">
        <v>182</v>
      </c>
      <c r="N25" s="20" t="s">
        <v>182</v>
      </c>
      <c r="O25" s="18" t="s">
        <v>182</v>
      </c>
      <c r="P25" s="20" t="s">
        <v>182</v>
      </c>
      <c r="Q25" s="18" t="s">
        <v>182</v>
      </c>
      <c r="R25" s="20" t="s">
        <v>182</v>
      </c>
      <c r="S25" s="18" t="n">
        <v>447.13662788</v>
      </c>
      <c r="T25" s="20" t="n">
        <v>12.95686081</v>
      </c>
    </row>
    <row r="26" spans="1:20">
      <c r="A26" s="15" t="s">
        <v>201</v>
      </c>
      <c r="B26" s="17" t="n">
        <v>4869</v>
      </c>
      <c r="C26" s="18">
        <f>(98.0/B26*100)</f>
        <v/>
      </c>
      <c r="D26" s="19" t="n">
        <v>4771</v>
      </c>
      <c r="E26" s="18" t="n">
        <v>489.92506869</v>
      </c>
      <c r="F26" s="20" t="n">
        <v>1.99385055</v>
      </c>
      <c r="G26" s="18" t="n">
        <v>501.21846264</v>
      </c>
      <c r="H26" s="20" t="n">
        <v>3.05276107</v>
      </c>
      <c r="I26" s="18" t="n">
        <v>490.16518126</v>
      </c>
      <c r="J26" s="20" t="n">
        <v>4.00001768</v>
      </c>
      <c r="K26" s="18" t="s">
        <v>182</v>
      </c>
      <c r="L26" s="20" t="s">
        <v>182</v>
      </c>
      <c r="M26" s="18" t="s">
        <v>182</v>
      </c>
      <c r="N26" s="20" t="s">
        <v>182</v>
      </c>
      <c r="O26" s="18" t="s">
        <v>182</v>
      </c>
      <c r="P26" s="20" t="s">
        <v>182</v>
      </c>
      <c r="Q26" s="18" t="s">
        <v>182</v>
      </c>
      <c r="R26" s="20" t="s">
        <v>182</v>
      </c>
      <c r="S26" s="18" t="n">
        <v>443.78274159</v>
      </c>
      <c r="T26" s="20" t="n">
        <v>8.170411720000001</v>
      </c>
    </row>
    <row r="27" spans="1:20">
      <c r="A27" s="15" t="s">
        <v>202</v>
      </c>
      <c r="B27" s="17" t="n">
        <v>5299</v>
      </c>
      <c r="C27" s="18">
        <f>(159.0/B27*100)</f>
        <v/>
      </c>
      <c r="D27" s="19" t="n">
        <v>5140</v>
      </c>
      <c r="E27" s="18" t="n">
        <v>470.43665164</v>
      </c>
      <c r="F27" s="20" t="n">
        <v>2.06921593</v>
      </c>
      <c r="G27" s="18" t="n">
        <v>493.57993695</v>
      </c>
      <c r="H27" s="20" t="n">
        <v>3.73896241</v>
      </c>
      <c r="I27" s="18" t="n">
        <v>506.62626836</v>
      </c>
      <c r="J27" s="20" t="n">
        <v>1.86655412</v>
      </c>
      <c r="K27" s="18" t="s">
        <v>182</v>
      </c>
      <c r="L27" s="20" t="s">
        <v>182</v>
      </c>
      <c r="M27" s="18" t="s">
        <v>182</v>
      </c>
      <c r="N27" s="20" t="s">
        <v>182</v>
      </c>
      <c r="O27" s="18" t="s">
        <v>182</v>
      </c>
      <c r="P27" s="20" t="s">
        <v>182</v>
      </c>
      <c r="Q27" s="18" t="s">
        <v>182</v>
      </c>
      <c r="R27" s="20" t="s">
        <v>182</v>
      </c>
      <c r="S27" s="18" t="n">
        <v>403.65993836</v>
      </c>
      <c r="T27" s="20" t="n">
        <v>5.07040827</v>
      </c>
    </row>
    <row r="28" spans="1:20">
      <c r="A28" s="15" t="s">
        <v>203</v>
      </c>
      <c r="B28" s="17" t="n">
        <v>7568</v>
      </c>
      <c r="C28" s="18">
        <f>(123.0/B28*100)</f>
        <v/>
      </c>
      <c r="D28" s="19" t="n">
        <v>7445</v>
      </c>
      <c r="E28" s="18" t="n">
        <v>421.92211695</v>
      </c>
      <c r="F28" s="20" t="n">
        <v>3.04658862</v>
      </c>
      <c r="G28" s="18" t="n">
        <v>432.58915522</v>
      </c>
      <c r="H28" s="20" t="n">
        <v>2.52745621</v>
      </c>
      <c r="I28" s="18" t="n">
        <v>401.60704401</v>
      </c>
      <c r="J28" s="20" t="n">
        <v>2.87509476</v>
      </c>
      <c r="K28" s="18" t="s">
        <v>182</v>
      </c>
      <c r="L28" s="20" t="s">
        <v>182</v>
      </c>
      <c r="M28" s="18" t="s">
        <v>182</v>
      </c>
      <c r="N28" s="20" t="s">
        <v>182</v>
      </c>
      <c r="O28" s="18" t="s">
        <v>182</v>
      </c>
      <c r="P28" s="20" t="s">
        <v>182</v>
      </c>
      <c r="Q28" s="18" t="s">
        <v>182</v>
      </c>
      <c r="R28" s="20" t="s">
        <v>182</v>
      </c>
      <c r="S28" s="18" t="n">
        <v>376.11952432</v>
      </c>
      <c r="T28" s="20" t="n">
        <v>7.80690874</v>
      </c>
    </row>
    <row r="29" spans="1:20">
      <c r="A29" s="15" t="s">
        <v>204</v>
      </c>
      <c r="B29" s="17" t="n">
        <v>5385</v>
      </c>
      <c r="C29" s="18">
        <f>(36.0/B29*100)</f>
        <v/>
      </c>
      <c r="D29" s="19" t="n">
        <v>5349</v>
      </c>
      <c r="E29" s="18" t="n">
        <v>511.97952017</v>
      </c>
      <c r="F29" s="20" t="n">
        <v>2.72437778</v>
      </c>
      <c r="G29" s="18" t="n">
        <v>509.91611301</v>
      </c>
      <c r="H29" s="20" t="n">
        <v>9.74406447</v>
      </c>
      <c r="I29" s="18" t="n">
        <v>535.49547952</v>
      </c>
      <c r="J29" s="20" t="n">
        <v>12.93585042</v>
      </c>
      <c r="K29" s="18" t="s">
        <v>182</v>
      </c>
      <c r="L29" s="20" t="s">
        <v>182</v>
      </c>
      <c r="M29" s="18" t="s">
        <v>182</v>
      </c>
      <c r="N29" s="20" t="s">
        <v>182</v>
      </c>
      <c r="O29" s="18" t="n">
        <v>358.28551468</v>
      </c>
      <c r="P29" s="20" t="n">
        <v>8.567023300000001</v>
      </c>
      <c r="Q29" s="18" t="s">
        <v>182</v>
      </c>
      <c r="R29" s="20" t="s">
        <v>182</v>
      </c>
      <c r="S29" s="18" t="n">
        <v>429.79910467</v>
      </c>
      <c r="T29" s="20" t="n">
        <v>13.43175511</v>
      </c>
    </row>
    <row r="30" spans="1:20">
      <c r="A30" s="15" t="s">
        <v>205</v>
      </c>
      <c r="B30" s="17" t="n">
        <v>4520</v>
      </c>
      <c r="C30" s="18">
        <f>(504.0/B30*100)</f>
        <v/>
      </c>
      <c r="D30" s="19" t="n">
        <v>4016</v>
      </c>
      <c r="E30" s="18" t="n">
        <v>522.09892099</v>
      </c>
      <c r="F30" s="20" t="n">
        <v>2.74318277</v>
      </c>
      <c r="G30" s="18" t="n">
        <v>523.61979869</v>
      </c>
      <c r="H30" s="20" t="n">
        <v>5.50566853</v>
      </c>
      <c r="I30" s="18" t="n">
        <v>504.85640105</v>
      </c>
      <c r="J30" s="20" t="n">
        <v>8.06545352</v>
      </c>
      <c r="K30" s="18" t="s">
        <v>182</v>
      </c>
      <c r="L30" s="20" t="s">
        <v>182</v>
      </c>
      <c r="M30" s="18" t="s">
        <v>182</v>
      </c>
      <c r="N30" s="20" t="s">
        <v>182</v>
      </c>
      <c r="O30" s="18" t="s">
        <v>182</v>
      </c>
      <c r="P30" s="20" t="s">
        <v>182</v>
      </c>
      <c r="Q30" s="18" t="s">
        <v>182</v>
      </c>
      <c r="R30" s="20" t="s">
        <v>182</v>
      </c>
      <c r="S30" s="18" t="n">
        <v>414.98588517</v>
      </c>
      <c r="T30" s="20" t="n">
        <v>7.48053863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486.67331201</v>
      </c>
      <c r="F32" s="20" t="n">
        <v>3.01914387</v>
      </c>
      <c r="G32" s="18" t="n">
        <v>504.11571672</v>
      </c>
      <c r="H32" s="20" t="n">
        <v>4.36324898</v>
      </c>
      <c r="I32" s="18" t="n">
        <v>518.37785242</v>
      </c>
      <c r="J32" s="20" t="n">
        <v>3.35872356</v>
      </c>
      <c r="K32" s="18" t="s">
        <v>182</v>
      </c>
      <c r="L32" s="20" t="s">
        <v>182</v>
      </c>
      <c r="M32" s="18" t="s">
        <v>182</v>
      </c>
      <c r="N32" s="20" t="s">
        <v>182</v>
      </c>
      <c r="O32" s="18" t="s">
        <v>182</v>
      </c>
      <c r="P32" s="20" t="s">
        <v>182</v>
      </c>
      <c r="Q32" s="18" t="s">
        <v>182</v>
      </c>
      <c r="R32" s="20" t="s">
        <v>182</v>
      </c>
      <c r="S32" s="18" t="n">
        <v>426.77571237</v>
      </c>
      <c r="T32" s="20" t="n">
        <v>13.79722365</v>
      </c>
    </row>
    <row r="33" spans="1:20">
      <c r="A33" s="15" t="s">
        <v>208</v>
      </c>
      <c r="B33" s="17" t="n">
        <v>7325</v>
      </c>
      <c r="C33" s="18">
        <f>(215.0/B33*100)</f>
        <v/>
      </c>
      <c r="D33" s="19" t="n">
        <v>7110</v>
      </c>
      <c r="E33" s="18" t="n">
        <v>506.63122853</v>
      </c>
      <c r="F33" s="20" t="n">
        <v>2.37492224</v>
      </c>
      <c r="G33" s="18" t="n">
        <v>516.42424981</v>
      </c>
      <c r="H33" s="20" t="n">
        <v>4.73862921</v>
      </c>
      <c r="I33" s="18" t="n">
        <v>467.52124938</v>
      </c>
      <c r="J33" s="20" t="n">
        <v>5.23197152</v>
      </c>
      <c r="K33" s="18" t="s">
        <v>182</v>
      </c>
      <c r="L33" s="20" t="s">
        <v>182</v>
      </c>
      <c r="M33" s="18" t="s">
        <v>182</v>
      </c>
      <c r="N33" s="20" t="s">
        <v>182</v>
      </c>
      <c r="O33" s="18" t="s">
        <v>182</v>
      </c>
      <c r="P33" s="20" t="s">
        <v>182</v>
      </c>
      <c r="Q33" s="18" t="s">
        <v>182</v>
      </c>
      <c r="R33" s="20" t="s">
        <v>182</v>
      </c>
      <c r="S33" s="18" t="n">
        <v>443.73595553</v>
      </c>
      <c r="T33" s="20" t="n">
        <v>9.73819246</v>
      </c>
    </row>
    <row r="34" spans="1:20">
      <c r="A34" s="15" t="s">
        <v>209</v>
      </c>
      <c r="B34" s="17" t="n">
        <v>6350</v>
      </c>
      <c r="C34" s="18">
        <f>(79.0/B34*100)</f>
        <v/>
      </c>
      <c r="D34" s="19" t="n">
        <v>6271</v>
      </c>
      <c r="E34" s="18" t="n">
        <v>468.05720655</v>
      </c>
      <c r="F34" s="20" t="n">
        <v>2.97793513</v>
      </c>
      <c r="G34" s="18" t="n">
        <v>478.9866234</v>
      </c>
      <c r="H34" s="20" t="n">
        <v>4.49204363</v>
      </c>
      <c r="I34" s="18" t="n">
        <v>469.66032231</v>
      </c>
      <c r="J34" s="20" t="n">
        <v>5.24527681</v>
      </c>
      <c r="K34" s="18" t="s">
        <v>182</v>
      </c>
      <c r="L34" s="20" t="s">
        <v>182</v>
      </c>
      <c r="M34" s="18" t="s">
        <v>182</v>
      </c>
      <c r="N34" s="20" t="s">
        <v>182</v>
      </c>
      <c r="O34" s="18" t="n">
        <v>306.56969545</v>
      </c>
      <c r="P34" s="20" t="n">
        <v>10.27624616</v>
      </c>
      <c r="Q34" s="18" t="s">
        <v>182</v>
      </c>
      <c r="R34" s="20" t="s">
        <v>182</v>
      </c>
      <c r="S34" s="18" t="n">
        <v>380.42778214</v>
      </c>
      <c r="T34" s="20" t="n">
        <v>8.21356252</v>
      </c>
    </row>
    <row r="35" spans="1:20">
      <c r="A35" s="15" t="s">
        <v>210</v>
      </c>
      <c r="B35" s="17" t="n">
        <v>6406</v>
      </c>
      <c r="C35" s="18">
        <f>(67.0/B35*100)</f>
        <v/>
      </c>
      <c r="D35" s="19" t="n">
        <v>6339</v>
      </c>
      <c r="E35" s="18" t="n">
        <v>520.70633631</v>
      </c>
      <c r="F35" s="20" t="n">
        <v>1.78143003</v>
      </c>
      <c r="G35" s="18" t="n">
        <v>531.18314155</v>
      </c>
      <c r="H35" s="20" t="n">
        <v>4.34575389</v>
      </c>
      <c r="I35" s="18" t="n">
        <v>505.9772422</v>
      </c>
      <c r="J35" s="20" t="n">
        <v>2.71264229</v>
      </c>
      <c r="K35" s="18" t="s">
        <v>182</v>
      </c>
      <c r="L35" s="20" t="s">
        <v>182</v>
      </c>
      <c r="M35" s="18" t="s">
        <v>182</v>
      </c>
      <c r="N35" s="20" t="s">
        <v>182</v>
      </c>
      <c r="O35" s="18" t="n">
        <v>374.85244494</v>
      </c>
      <c r="P35" s="20" t="n">
        <v>5.84040672</v>
      </c>
      <c r="Q35" s="18" t="s">
        <v>182</v>
      </c>
      <c r="R35" s="20" t="s">
        <v>182</v>
      </c>
      <c r="S35" s="18" t="n">
        <v>428.28614114</v>
      </c>
      <c r="T35" s="20" t="n">
        <v>6.73740567</v>
      </c>
    </row>
    <row r="36" spans="1:20">
      <c r="A36" s="15" t="s">
        <v>211</v>
      </c>
      <c r="B36" s="17" t="n">
        <v>6736</v>
      </c>
      <c r="C36" s="18">
        <f>(42.0/B36*100)</f>
        <v/>
      </c>
      <c r="D36" s="19" t="n">
        <v>6694</v>
      </c>
      <c r="E36" s="18" t="n">
        <v>489.22977255</v>
      </c>
      <c r="F36" s="20" t="n">
        <v>2.61291917</v>
      </c>
      <c r="G36" s="18" t="n">
        <v>505.86204582</v>
      </c>
      <c r="H36" s="20" t="n">
        <v>3.35571568</v>
      </c>
      <c r="I36" s="18" t="n">
        <v>502.16410361</v>
      </c>
      <c r="J36" s="20" t="n">
        <v>3.06930185</v>
      </c>
      <c r="K36" s="18" t="s">
        <v>182</v>
      </c>
      <c r="L36" s="20" t="s">
        <v>182</v>
      </c>
      <c r="M36" s="18" t="s">
        <v>182</v>
      </c>
      <c r="N36" s="20" t="s">
        <v>182</v>
      </c>
      <c r="O36" s="18" t="s">
        <v>182</v>
      </c>
      <c r="P36" s="20" t="s">
        <v>182</v>
      </c>
      <c r="Q36" s="18" t="s">
        <v>182</v>
      </c>
      <c r="R36" s="20" t="s">
        <v>182</v>
      </c>
      <c r="S36" s="18" t="n">
        <v>412.38188023</v>
      </c>
      <c r="T36" s="20" t="n">
        <v>7.47223793</v>
      </c>
    </row>
    <row r="37" spans="1:20">
      <c r="A37" s="15" t="s">
        <v>212</v>
      </c>
      <c r="B37" s="17" t="n">
        <v>5458</v>
      </c>
      <c r="C37" s="18">
        <f>(228.0/B37*100)</f>
        <v/>
      </c>
      <c r="D37" s="19" t="n">
        <v>5230</v>
      </c>
      <c r="E37" s="18" t="n">
        <v>504.66864674</v>
      </c>
      <c r="F37" s="20" t="n">
        <v>3.22200193</v>
      </c>
      <c r="G37" s="18" t="n">
        <v>491.35214941</v>
      </c>
      <c r="H37" s="20" t="n">
        <v>7.89076446</v>
      </c>
      <c r="I37" s="18" t="n">
        <v>471.50707664</v>
      </c>
      <c r="J37" s="20" t="n">
        <v>7.87084689</v>
      </c>
      <c r="K37" s="18" t="s">
        <v>182</v>
      </c>
      <c r="L37" s="20" t="s">
        <v>182</v>
      </c>
      <c r="M37" s="18" t="s">
        <v>182</v>
      </c>
      <c r="N37" s="20" t="s">
        <v>182</v>
      </c>
      <c r="O37" s="18" t="s">
        <v>182</v>
      </c>
      <c r="P37" s="20" t="s">
        <v>182</v>
      </c>
      <c r="Q37" s="18" t="s">
        <v>182</v>
      </c>
      <c r="R37" s="20" t="s">
        <v>182</v>
      </c>
      <c r="S37" s="18" t="n">
        <v>392.92568557</v>
      </c>
      <c r="T37" s="20" t="n">
        <v>6.72001727</v>
      </c>
    </row>
    <row r="38" spans="1:20">
      <c r="A38" s="15" t="s">
        <v>213</v>
      </c>
      <c r="B38" s="17" t="n">
        <v>5860</v>
      </c>
      <c r="C38" s="18">
        <f>(62.0/B38*100)</f>
        <v/>
      </c>
      <c r="D38" s="19" t="n">
        <v>5798</v>
      </c>
      <c r="E38" s="18" t="n">
        <v>512.03393499</v>
      </c>
      <c r="F38" s="20" t="n">
        <v>4.46026147</v>
      </c>
      <c r="G38" s="18" t="n">
        <v>512.80184038</v>
      </c>
      <c r="H38" s="20" t="n">
        <v>4.81600481</v>
      </c>
      <c r="I38" s="18" t="n">
        <v>508.57419393</v>
      </c>
      <c r="J38" s="20" t="n">
        <v>3.25236836</v>
      </c>
      <c r="K38" s="18" t="s">
        <v>182</v>
      </c>
      <c r="L38" s="20" t="s">
        <v>182</v>
      </c>
      <c r="M38" s="18" t="s">
        <v>182</v>
      </c>
      <c r="N38" s="20" t="s">
        <v>182</v>
      </c>
      <c r="O38" s="18" t="s">
        <v>182</v>
      </c>
      <c r="P38" s="20" t="s">
        <v>182</v>
      </c>
      <c r="Q38" s="18" t="s">
        <v>182</v>
      </c>
      <c r="R38" s="20" t="s">
        <v>182</v>
      </c>
      <c r="S38" s="18" t="n">
        <v>419.89554644</v>
      </c>
      <c r="T38" s="20" t="n">
        <v>6.31757804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513.06995238</v>
      </c>
      <c r="F40" s="20" t="n">
        <v>3.64030685</v>
      </c>
      <c r="G40" s="18" t="n">
        <v>530.15526751</v>
      </c>
      <c r="H40" s="20" t="n">
        <v>5.40732005</v>
      </c>
      <c r="I40" s="18" t="n">
        <v>517.08237724</v>
      </c>
      <c r="J40" s="20" t="n">
        <v>4.14063542</v>
      </c>
      <c r="K40" s="18" t="s">
        <v>182</v>
      </c>
      <c r="L40" s="20" t="s">
        <v>182</v>
      </c>
      <c r="M40" s="18" t="s">
        <v>182</v>
      </c>
      <c r="N40" s="20" t="s">
        <v>182</v>
      </c>
      <c r="O40" s="18" t="n">
        <v>496.75531263</v>
      </c>
      <c r="P40" s="20" t="n">
        <v>2.35939816</v>
      </c>
      <c r="Q40" s="18" t="s">
        <v>182</v>
      </c>
      <c r="R40" s="20" t="s">
        <v>182</v>
      </c>
      <c r="S40" s="18" t="n">
        <v>426.85747083</v>
      </c>
      <c r="T40" s="20" t="n">
        <v>8.397981550000001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405.26436991</v>
      </c>
      <c r="F46" s="20" t="n">
        <v>4.50438403</v>
      </c>
      <c r="G46" s="18" t="n">
        <v>425.21067693</v>
      </c>
      <c r="H46" s="20" t="n">
        <v>3.83302173</v>
      </c>
      <c r="I46" s="18" t="n">
        <v>410.16461346</v>
      </c>
      <c r="J46" s="20" t="n">
        <v>3.21055614</v>
      </c>
      <c r="K46" s="18" t="s">
        <v>182</v>
      </c>
      <c r="L46" s="20" t="s">
        <v>182</v>
      </c>
      <c r="M46" s="18" t="s">
        <v>182</v>
      </c>
      <c r="N46" s="20" t="s">
        <v>182</v>
      </c>
      <c r="O46" s="18" t="s">
        <v>182</v>
      </c>
      <c r="P46" s="20" t="s">
        <v>182</v>
      </c>
      <c r="Q46" s="18" t="s">
        <v>182</v>
      </c>
      <c r="R46" s="20" t="s">
        <v>182</v>
      </c>
      <c r="S46" s="18" t="n">
        <v>376.69853112</v>
      </c>
      <c r="T46" s="20" t="n">
        <v>3.47845207</v>
      </c>
    </row>
    <row r="47" spans="1:20">
      <c r="A47" s="15" t="s">
        <v>222</v>
      </c>
      <c r="B47" s="17" t="n">
        <v>5928</v>
      </c>
      <c r="C47" s="18">
        <f>(106.0/B47*100)</f>
        <v/>
      </c>
      <c r="D47" s="19" t="n">
        <v>5822</v>
      </c>
      <c r="E47" s="18" t="n">
        <v>444.65907691</v>
      </c>
      <c r="F47" s="20" t="n">
        <v>4.83616111</v>
      </c>
      <c r="G47" s="18" t="n">
        <v>473.05768137</v>
      </c>
      <c r="H47" s="20" t="n">
        <v>5.91759735</v>
      </c>
      <c r="I47" s="18" t="n">
        <v>483.15627256</v>
      </c>
      <c r="J47" s="20" t="n">
        <v>5.18921248</v>
      </c>
      <c r="K47" s="18" t="s">
        <v>182</v>
      </c>
      <c r="L47" s="20" t="s">
        <v>182</v>
      </c>
      <c r="M47" s="18" t="s">
        <v>182</v>
      </c>
      <c r="N47" s="20" t="s">
        <v>182</v>
      </c>
      <c r="O47" s="18" t="s">
        <v>182</v>
      </c>
      <c r="P47" s="20" t="s">
        <v>182</v>
      </c>
      <c r="Q47" s="18" t="s">
        <v>182</v>
      </c>
      <c r="R47" s="20" t="s">
        <v>182</v>
      </c>
      <c r="S47" s="18" t="n">
        <v>371.94734154</v>
      </c>
      <c r="T47" s="20" t="n">
        <v>5.80187884</v>
      </c>
    </row>
    <row r="48" spans="1:20">
      <c r="A48" s="15" t="s">
        <v>223</v>
      </c>
      <c r="B48" s="17" t="n">
        <v>9841</v>
      </c>
      <c r="C48" s="18">
        <f>(19.0/B48*100)</f>
        <v/>
      </c>
      <c r="D48" s="19" t="n">
        <v>9822</v>
      </c>
      <c r="E48" s="18" t="n">
        <v>505.34380986</v>
      </c>
      <c r="F48" s="20" t="n">
        <v>6.50969244</v>
      </c>
      <c r="G48" s="18" t="n">
        <v>546.70902456</v>
      </c>
      <c r="H48" s="20" t="n">
        <v>4.7965933</v>
      </c>
      <c r="I48" s="18" t="n">
        <v>509.55403334</v>
      </c>
      <c r="J48" s="20" t="n">
        <v>5.12693802</v>
      </c>
      <c r="K48" s="18" t="s">
        <v>182</v>
      </c>
      <c r="L48" s="20" t="s">
        <v>182</v>
      </c>
      <c r="M48" s="18" t="s">
        <v>182</v>
      </c>
      <c r="N48" s="20" t="s">
        <v>182</v>
      </c>
      <c r="O48" s="18" t="s">
        <v>182</v>
      </c>
      <c r="P48" s="20" t="s">
        <v>182</v>
      </c>
      <c r="Q48" s="18" t="s">
        <v>182</v>
      </c>
      <c r="R48" s="20" t="s">
        <v>182</v>
      </c>
      <c r="S48" s="18" t="n">
        <v>452.82982342</v>
      </c>
      <c r="T48" s="20" t="n">
        <v>22.82176948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425.48951356</v>
      </c>
      <c r="F50" s="20" t="n">
        <v>2.1860434</v>
      </c>
      <c r="G50" s="18" t="n">
        <v>438.55363482</v>
      </c>
      <c r="H50" s="20" t="n">
        <v>3.71230093</v>
      </c>
      <c r="I50" s="18" t="n">
        <v>403.37811132</v>
      </c>
      <c r="J50" s="20" t="n">
        <v>4.17242239</v>
      </c>
      <c r="K50" s="18" t="s">
        <v>182</v>
      </c>
      <c r="L50" s="20" t="s">
        <v>182</v>
      </c>
      <c r="M50" s="18" t="s">
        <v>182</v>
      </c>
      <c r="N50" s="20" t="s">
        <v>182</v>
      </c>
      <c r="O50" s="18" t="s">
        <v>182</v>
      </c>
      <c r="P50" s="20" t="s">
        <v>182</v>
      </c>
      <c r="Q50" s="18" t="s">
        <v>182</v>
      </c>
      <c r="R50" s="20" t="s">
        <v>182</v>
      </c>
      <c r="S50" s="18" t="n">
        <v>379.81512324</v>
      </c>
      <c r="T50" s="20" t="n">
        <v>9.183324860000001</v>
      </c>
    </row>
    <row r="51" spans="1:20">
      <c r="A51" s="15" t="s">
        <v>226</v>
      </c>
      <c r="B51" s="17" t="n">
        <v>6866</v>
      </c>
      <c r="C51" s="18">
        <f>(114.0/B51*100)</f>
        <v/>
      </c>
      <c r="D51" s="19" t="n">
        <v>6752</v>
      </c>
      <c r="E51" s="18" t="n">
        <v>421.66133742</v>
      </c>
      <c r="F51" s="20" t="n">
        <v>2.94309526</v>
      </c>
      <c r="G51" s="18" t="n">
        <v>430.47738407</v>
      </c>
      <c r="H51" s="20" t="n">
        <v>3.27711151</v>
      </c>
      <c r="I51" s="18" t="n">
        <v>424.04666274</v>
      </c>
      <c r="J51" s="20" t="n">
        <v>3.48316187</v>
      </c>
      <c r="K51" s="18" t="s">
        <v>182</v>
      </c>
      <c r="L51" s="20" t="s">
        <v>182</v>
      </c>
      <c r="M51" s="18" t="s">
        <v>182</v>
      </c>
      <c r="N51" s="20" t="s">
        <v>182</v>
      </c>
      <c r="O51" s="18" t="n">
        <v>410.85572185</v>
      </c>
      <c r="P51" s="20" t="n">
        <v>3.7997542</v>
      </c>
      <c r="Q51" s="18" t="s">
        <v>182</v>
      </c>
      <c r="R51" s="20" t="s">
        <v>182</v>
      </c>
      <c r="S51" s="18" t="n">
        <v>386.55058858</v>
      </c>
      <c r="T51" s="20" t="n">
        <v>5.24725826</v>
      </c>
    </row>
    <row r="52" spans="1:20">
      <c r="A52" s="15" t="s">
        <v>227</v>
      </c>
      <c r="B52" s="17" t="n">
        <v>5809</v>
      </c>
      <c r="C52" s="18">
        <f>(116.0/B52*100)</f>
        <v/>
      </c>
      <c r="D52" s="19" t="n">
        <v>5693</v>
      </c>
      <c r="E52" s="18" t="n">
        <v>465.92651818</v>
      </c>
      <c r="F52" s="20" t="n">
        <v>3.4679506</v>
      </c>
      <c r="G52" s="18" t="n">
        <v>492.59398829</v>
      </c>
      <c r="H52" s="20" t="n">
        <v>3.0587173</v>
      </c>
      <c r="I52" s="18" t="n">
        <v>488.3227352</v>
      </c>
      <c r="J52" s="20" t="n">
        <v>3.63224223</v>
      </c>
      <c r="K52" s="18" t="s">
        <v>182</v>
      </c>
      <c r="L52" s="20" t="s">
        <v>182</v>
      </c>
      <c r="M52" s="18" t="s">
        <v>182</v>
      </c>
      <c r="N52" s="20" t="s">
        <v>182</v>
      </c>
      <c r="O52" s="18" t="s">
        <v>182</v>
      </c>
      <c r="P52" s="20" t="s">
        <v>182</v>
      </c>
      <c r="Q52" s="18" t="s">
        <v>182</v>
      </c>
      <c r="R52" s="20" t="s">
        <v>182</v>
      </c>
      <c r="S52" s="18" t="n">
        <v>399.95741876</v>
      </c>
      <c r="T52" s="20" t="n">
        <v>6.71283879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337.66228865</v>
      </c>
      <c r="F54" s="20" t="n">
        <v>3.63659981</v>
      </c>
      <c r="G54" s="18" t="n">
        <v>356.15720095</v>
      </c>
      <c r="H54" s="20" t="n">
        <v>5.10389813</v>
      </c>
      <c r="I54" s="18" t="n">
        <v>339.9069414</v>
      </c>
      <c r="J54" s="20" t="n">
        <v>3.41884382</v>
      </c>
      <c r="K54" s="18" t="s">
        <v>182</v>
      </c>
      <c r="L54" s="20" t="s">
        <v>182</v>
      </c>
      <c r="M54" s="18" t="s">
        <v>182</v>
      </c>
      <c r="N54" s="20" t="s">
        <v>182</v>
      </c>
      <c r="O54" s="18" t="s">
        <v>182</v>
      </c>
      <c r="P54" s="20" t="s">
        <v>182</v>
      </c>
      <c r="Q54" s="18" t="s">
        <v>182</v>
      </c>
      <c r="R54" s="20" t="s">
        <v>182</v>
      </c>
      <c r="S54" s="18" t="n">
        <v>285.51133465</v>
      </c>
      <c r="T54" s="20" t="n">
        <v>3.88511319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518.95814665</v>
      </c>
      <c r="F56" s="20" t="n">
        <v>2.75412588</v>
      </c>
      <c r="G56" s="18" t="n">
        <v>530.18392131</v>
      </c>
      <c r="H56" s="20" t="n">
        <v>3.85561556</v>
      </c>
      <c r="I56" s="18" t="n">
        <v>527.16826494</v>
      </c>
      <c r="J56" s="20" t="n">
        <v>3.62539967</v>
      </c>
      <c r="K56" s="18" t="s">
        <v>182</v>
      </c>
      <c r="L56" s="20" t="s">
        <v>182</v>
      </c>
      <c r="M56" s="18" t="s">
        <v>182</v>
      </c>
      <c r="N56" s="20" t="s">
        <v>182</v>
      </c>
      <c r="O56" s="18" t="s">
        <v>182</v>
      </c>
      <c r="P56" s="20" t="s">
        <v>182</v>
      </c>
      <c r="Q56" s="18" t="s">
        <v>182</v>
      </c>
      <c r="R56" s="20" t="s">
        <v>182</v>
      </c>
      <c r="S56" s="18" t="n">
        <v>461.64015454</v>
      </c>
      <c r="T56" s="20" t="n">
        <v>14.91963748</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476.55084977</v>
      </c>
      <c r="F61" s="20" t="n">
        <v>3.57587559</v>
      </c>
      <c r="G61" s="18" t="n">
        <v>490.82159323</v>
      </c>
      <c r="H61" s="20" t="n">
        <v>3.25725702</v>
      </c>
      <c r="I61" s="18" t="n">
        <v>477.43690785</v>
      </c>
      <c r="J61" s="20" t="n">
        <v>3.25726614</v>
      </c>
      <c r="K61" s="18" t="s">
        <v>182</v>
      </c>
      <c r="L61" s="20" t="s">
        <v>182</v>
      </c>
      <c r="M61" s="18" t="s">
        <v>182</v>
      </c>
      <c r="N61" s="20" t="s">
        <v>182</v>
      </c>
      <c r="O61" s="18" t="s">
        <v>182</v>
      </c>
      <c r="P61" s="20" t="s">
        <v>182</v>
      </c>
      <c r="Q61" s="18" t="s">
        <v>182</v>
      </c>
      <c r="R61" s="20" t="s">
        <v>182</v>
      </c>
      <c r="S61" s="18" t="n">
        <v>378.01803719</v>
      </c>
      <c r="T61" s="20" t="n">
        <v>7.86626276</v>
      </c>
    </row>
    <row r="62" spans="1:20">
      <c r="A62" s="15" t="s">
        <v>237</v>
      </c>
      <c r="B62" s="17" t="n">
        <v>4476</v>
      </c>
      <c r="C62" s="18">
        <f>(5.0/B62*100)</f>
        <v/>
      </c>
      <c r="D62" s="19" t="n">
        <v>4471</v>
      </c>
      <c r="E62" s="18" t="n">
        <v>521.6649981100001</v>
      </c>
      <c r="F62" s="20" t="n">
        <v>2.00571103</v>
      </c>
      <c r="G62" s="18" t="n">
        <v>542.59335738</v>
      </c>
      <c r="H62" s="20" t="n">
        <v>2.54883759</v>
      </c>
      <c r="I62" s="18" t="n">
        <v>526.56056414</v>
      </c>
      <c r="J62" s="20" t="n">
        <v>1.82086736</v>
      </c>
      <c r="K62" s="18" t="s">
        <v>182</v>
      </c>
      <c r="L62" s="20" t="s">
        <v>182</v>
      </c>
      <c r="M62" s="18" t="s">
        <v>182</v>
      </c>
      <c r="N62" s="20" t="s">
        <v>182</v>
      </c>
      <c r="O62" s="18" t="s">
        <v>182</v>
      </c>
      <c r="P62" s="20" t="s">
        <v>182</v>
      </c>
      <c r="Q62" s="18" t="s">
        <v>182</v>
      </c>
      <c r="R62" s="20" t="s">
        <v>182</v>
      </c>
      <c r="S62" s="18" t="n">
        <v>465.43761825</v>
      </c>
      <c r="T62" s="20" t="n">
        <v>12.16574816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401.59627357</v>
      </c>
      <c r="F67" s="20" t="n">
        <v>3.21272856</v>
      </c>
      <c r="G67" s="18" t="n">
        <v>417.94845853</v>
      </c>
      <c r="H67" s="20" t="n">
        <v>2.95373458</v>
      </c>
      <c r="I67" s="18" t="n">
        <v>376.91122963</v>
      </c>
      <c r="J67" s="20" t="n">
        <v>3.16817792</v>
      </c>
      <c r="K67" s="18" t="s">
        <v>182</v>
      </c>
      <c r="L67" s="20" t="s">
        <v>182</v>
      </c>
      <c r="M67" s="18" t="s">
        <v>182</v>
      </c>
      <c r="N67" s="20" t="s">
        <v>182</v>
      </c>
      <c r="O67" s="18" t="s">
        <v>182</v>
      </c>
      <c r="P67" s="20" t="s">
        <v>182</v>
      </c>
      <c r="Q67" s="18" t="s">
        <v>182</v>
      </c>
      <c r="R67" s="20" t="s">
        <v>182</v>
      </c>
      <c r="S67" s="18" t="n">
        <v>326.24559149</v>
      </c>
      <c r="T67" s="20" t="n">
        <v>6.14733292</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480.80800657</v>
      </c>
      <c r="F70" s="20" t="n">
        <v>3.97220549</v>
      </c>
      <c r="G70" s="18" t="n">
        <v>506.1727304</v>
      </c>
      <c r="H70" s="20" t="n">
        <v>3.55000566</v>
      </c>
      <c r="I70" s="18" t="n">
        <v>497.05276237</v>
      </c>
      <c r="J70" s="20" t="n">
        <v>3.43438388</v>
      </c>
      <c r="K70" s="18" t="s">
        <v>182</v>
      </c>
      <c r="L70" s="20" t="s">
        <v>182</v>
      </c>
      <c r="M70" s="18" t="s">
        <v>182</v>
      </c>
      <c r="N70" s="20" t="s">
        <v>182</v>
      </c>
      <c r="O70" s="18" t="s">
        <v>182</v>
      </c>
      <c r="P70" s="20" t="s">
        <v>182</v>
      </c>
      <c r="Q70" s="18" t="s">
        <v>182</v>
      </c>
      <c r="R70" s="20" t="s">
        <v>182</v>
      </c>
      <c r="S70" s="18" t="n">
        <v>432.22386019</v>
      </c>
      <c r="T70" s="20" t="n">
        <v>6.79304829</v>
      </c>
    </row>
    <row r="71" spans="1:20">
      <c r="A71" s="15" t="s">
        <v>246</v>
      </c>
      <c r="B71" s="17" t="n">
        <v>6115</v>
      </c>
      <c r="C71" s="18">
        <f>(109.0/B71*100)</f>
        <v/>
      </c>
      <c r="D71" s="19" t="n">
        <v>6006</v>
      </c>
      <c r="E71" s="18" t="n">
        <v>559.07326389</v>
      </c>
      <c r="F71" s="20" t="n">
        <v>1.49639693</v>
      </c>
      <c r="G71" s="18" t="n">
        <v>563.58523604</v>
      </c>
      <c r="H71" s="20" t="n">
        <v>2.52319619</v>
      </c>
      <c r="I71" s="18" t="n">
        <v>533.02510483</v>
      </c>
      <c r="J71" s="20" t="n">
        <v>4.97355652</v>
      </c>
      <c r="K71" s="18" t="s">
        <v>182</v>
      </c>
      <c r="L71" s="20" t="s">
        <v>182</v>
      </c>
      <c r="M71" s="18" t="s">
        <v>182</v>
      </c>
      <c r="N71" s="20" t="s">
        <v>182</v>
      </c>
      <c r="O71" s="18" t="s">
        <v>182</v>
      </c>
      <c r="P71" s="20" t="s">
        <v>182</v>
      </c>
      <c r="Q71" s="18" t="s">
        <v>182</v>
      </c>
      <c r="R71" s="20" t="s">
        <v>182</v>
      </c>
      <c r="S71" s="18" t="n">
        <v>459.00169884</v>
      </c>
      <c r="T71" s="20" t="n">
        <v>12.46393106</v>
      </c>
    </row>
    <row r="72" spans="1:20">
      <c r="A72" s="15" t="s">
        <v>247</v>
      </c>
      <c r="B72" s="17" t="n">
        <v>7708</v>
      </c>
      <c r="C72" s="18">
        <f>(8.0/B72*100)</f>
        <v/>
      </c>
      <c r="D72" s="19" t="n">
        <v>7700</v>
      </c>
      <c r="E72" s="18" t="n">
        <v>522.15159364</v>
      </c>
      <c r="F72" s="20" t="n">
        <v>7.35894486</v>
      </c>
      <c r="G72" s="18" t="n">
        <v>548.5968271</v>
      </c>
      <c r="H72" s="20" t="n">
        <v>2.84135412</v>
      </c>
      <c r="I72" s="18" t="n">
        <v>524.35514461</v>
      </c>
      <c r="J72" s="20" t="n">
        <v>3.34657935</v>
      </c>
      <c r="K72" s="18" t="s">
        <v>182</v>
      </c>
      <c r="L72" s="20" t="s">
        <v>182</v>
      </c>
      <c r="M72" s="18" t="s">
        <v>182</v>
      </c>
      <c r="N72" s="20" t="s">
        <v>182</v>
      </c>
      <c r="O72" s="18" t="s">
        <v>182</v>
      </c>
      <c r="P72" s="20" t="s">
        <v>182</v>
      </c>
      <c r="Q72" s="18" t="s">
        <v>182</v>
      </c>
      <c r="R72" s="20" t="s">
        <v>182</v>
      </c>
      <c r="S72" s="18" t="n">
        <v>469.53749869</v>
      </c>
      <c r="T72" s="20" t="n">
        <v>18.33390394</v>
      </c>
    </row>
    <row r="73" spans="1:20">
      <c r="A73" s="15" t="s">
        <v>248</v>
      </c>
      <c r="B73" s="17" t="n">
        <v>8249</v>
      </c>
      <c r="C73" s="18">
        <f>(225.0/B73*100)</f>
        <v/>
      </c>
      <c r="D73" s="19" t="n">
        <v>8024</v>
      </c>
      <c r="E73" s="18" t="n">
        <v>429.5014977</v>
      </c>
      <c r="F73" s="20" t="n">
        <v>2.94506209</v>
      </c>
      <c r="G73" s="18" t="n">
        <v>419.40061735</v>
      </c>
      <c r="H73" s="20" t="n">
        <v>4.81081897</v>
      </c>
      <c r="I73" s="18" t="n">
        <v>385.57686684</v>
      </c>
      <c r="J73" s="20" t="n">
        <v>3.47513387</v>
      </c>
      <c r="K73" s="18" t="s">
        <v>182</v>
      </c>
      <c r="L73" s="20" t="s">
        <v>182</v>
      </c>
      <c r="M73" s="18" t="s">
        <v>182</v>
      </c>
      <c r="N73" s="20" t="s">
        <v>182</v>
      </c>
      <c r="O73" s="18" t="s">
        <v>182</v>
      </c>
      <c r="P73" s="20" t="s">
        <v>182</v>
      </c>
      <c r="Q73" s="18" t="s">
        <v>182</v>
      </c>
      <c r="R73" s="20" t="s">
        <v>182</v>
      </c>
      <c r="S73" s="18" t="n">
        <v>369.28449992</v>
      </c>
      <c r="T73" s="20" t="n">
        <v>8.634444500000001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442.42423088</v>
      </c>
      <c r="F77" s="20" t="n">
        <v>2.61462084</v>
      </c>
      <c r="G77" s="18" t="n">
        <v>464.82266421</v>
      </c>
      <c r="H77" s="20" t="n">
        <v>3.48757484</v>
      </c>
      <c r="I77" s="18" t="n">
        <v>434.98290608</v>
      </c>
      <c r="J77" s="20" t="n">
        <v>5.01054063</v>
      </c>
      <c r="K77" s="18" t="s">
        <v>182</v>
      </c>
      <c r="L77" s="20" t="s">
        <v>182</v>
      </c>
      <c r="M77" s="18" t="s">
        <v>182</v>
      </c>
      <c r="N77" s="20" t="s">
        <v>182</v>
      </c>
      <c r="O77" s="18" t="s">
        <v>182</v>
      </c>
      <c r="P77" s="20" t="s">
        <v>182</v>
      </c>
      <c r="Q77" s="18" t="s">
        <v>182</v>
      </c>
      <c r="R77" s="20" t="s">
        <v>182</v>
      </c>
      <c r="S77" s="18" t="n">
        <v>371.82007305</v>
      </c>
      <c r="T77" s="20" t="n">
        <v>3.50536262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286</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518.33847678</v>
      </c>
      <c r="F7" s="20" t="n">
        <v>1.67531638</v>
      </c>
      <c r="G7" s="18" t="n">
        <v>513.72575941</v>
      </c>
      <c r="H7" s="20" t="n">
        <v>4.54202575</v>
      </c>
      <c r="I7" s="18" t="n">
        <v>480.8507285</v>
      </c>
      <c r="J7" s="20" t="n">
        <v>5.29921171</v>
      </c>
      <c r="K7" s="18" t="s">
        <v>182</v>
      </c>
      <c r="L7" s="20" t="s">
        <v>182</v>
      </c>
      <c r="M7" s="18" t="s">
        <v>182</v>
      </c>
      <c r="N7" s="20" t="s">
        <v>182</v>
      </c>
      <c r="O7" s="18" t="s">
        <v>182</v>
      </c>
      <c r="P7" s="20" t="s">
        <v>182</v>
      </c>
      <c r="Q7" s="18" t="s">
        <v>182</v>
      </c>
      <c r="R7" s="20" t="s">
        <v>182</v>
      </c>
      <c r="S7" s="18" t="n">
        <v>437.82874763</v>
      </c>
      <c r="T7" s="20" t="n">
        <v>7.67523605</v>
      </c>
    </row>
    <row r="8" spans="1:20">
      <c r="A8" s="15" t="s">
        <v>183</v>
      </c>
      <c r="B8" s="17" t="n">
        <v>7007</v>
      </c>
      <c r="C8" s="18">
        <f>(128.0/B8*100)</f>
        <v/>
      </c>
      <c r="D8" s="19" t="n">
        <v>6879</v>
      </c>
      <c r="E8" s="18" t="n">
        <v>502.03098214</v>
      </c>
      <c r="F8" s="20" t="n">
        <v>2.42047052</v>
      </c>
      <c r="G8" s="18" t="n">
        <v>499.41270851</v>
      </c>
      <c r="H8" s="20" t="n">
        <v>4.91645071</v>
      </c>
      <c r="I8" s="18" t="n">
        <v>496.8200305</v>
      </c>
      <c r="J8" s="20" t="n">
        <v>6.32747963</v>
      </c>
      <c r="K8" s="18" t="s">
        <v>182</v>
      </c>
      <c r="L8" s="20" t="s">
        <v>182</v>
      </c>
      <c r="M8" s="18" t="s">
        <v>182</v>
      </c>
      <c r="N8" s="20" t="s">
        <v>182</v>
      </c>
      <c r="O8" s="18" t="n">
        <v>368.48347797</v>
      </c>
      <c r="P8" s="20" t="n">
        <v>14.99112476</v>
      </c>
      <c r="Q8" s="18" t="s">
        <v>182</v>
      </c>
      <c r="R8" s="20" t="s">
        <v>182</v>
      </c>
      <c r="S8" s="18" t="n">
        <v>399.08847634</v>
      </c>
      <c r="T8" s="20" t="n">
        <v>6.05957183</v>
      </c>
    </row>
    <row r="9" spans="1:20">
      <c r="A9" s="15" t="s">
        <v>184</v>
      </c>
      <c r="B9" s="17" t="n">
        <v>9651</v>
      </c>
      <c r="C9" s="18">
        <f>(475.0/B9*100)</f>
        <v/>
      </c>
      <c r="D9" s="19" t="n">
        <v>9176</v>
      </c>
      <c r="E9" s="18" t="n">
        <v>515.37296865</v>
      </c>
      <c r="F9" s="20" t="n">
        <v>2.35939411</v>
      </c>
      <c r="G9" s="18" t="n">
        <v>513.68771801</v>
      </c>
      <c r="H9" s="20" t="n">
        <v>4.13174654</v>
      </c>
      <c r="I9" s="18" t="n">
        <v>507.06572307</v>
      </c>
      <c r="J9" s="20" t="n">
        <v>3.86314699</v>
      </c>
      <c r="K9" s="18" t="s">
        <v>182</v>
      </c>
      <c r="L9" s="20" t="s">
        <v>182</v>
      </c>
      <c r="M9" s="18" t="s">
        <v>182</v>
      </c>
      <c r="N9" s="20" t="s">
        <v>182</v>
      </c>
      <c r="O9" s="18" t="n">
        <v>374.78530698</v>
      </c>
      <c r="P9" s="20" t="n">
        <v>11.62763904</v>
      </c>
      <c r="Q9" s="18" t="s">
        <v>182</v>
      </c>
      <c r="R9" s="20" t="s">
        <v>182</v>
      </c>
      <c r="S9" s="18" t="n">
        <v>410.50326191</v>
      </c>
      <c r="T9" s="20" t="n">
        <v>6.79071498</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436.01745179</v>
      </c>
      <c r="F11" s="20" t="n">
        <v>3.90500836</v>
      </c>
      <c r="G11" s="18" t="n">
        <v>440.82510507</v>
      </c>
      <c r="H11" s="20" t="n">
        <v>3.92682654</v>
      </c>
      <c r="I11" s="18" t="n">
        <v>463.07903576</v>
      </c>
      <c r="J11" s="20" t="n">
        <v>2.60467674</v>
      </c>
      <c r="K11" s="18" t="s">
        <v>182</v>
      </c>
      <c r="L11" s="20" t="s">
        <v>182</v>
      </c>
      <c r="M11" s="18" t="s">
        <v>182</v>
      </c>
      <c r="N11" s="20" t="s">
        <v>182</v>
      </c>
      <c r="O11" s="18" t="s">
        <v>182</v>
      </c>
      <c r="P11" s="20" t="s">
        <v>182</v>
      </c>
      <c r="Q11" s="18" t="s">
        <v>182</v>
      </c>
      <c r="R11" s="20" t="s">
        <v>182</v>
      </c>
      <c r="S11" s="18" t="n">
        <v>386.62659427</v>
      </c>
      <c r="T11" s="20" t="n">
        <v>7.81428292</v>
      </c>
    </row>
    <row r="12" spans="1:20">
      <c r="A12" s="15" t="s">
        <v>187</v>
      </c>
      <c r="B12" s="17" t="n">
        <v>6894</v>
      </c>
      <c r="C12" s="18">
        <f>(125.0/B12*100)</f>
        <v/>
      </c>
      <c r="D12" s="19" t="n">
        <v>6769</v>
      </c>
      <c r="E12" s="18" t="n">
        <v>509.57815824</v>
      </c>
      <c r="F12" s="20" t="n">
        <v>2.50885942</v>
      </c>
      <c r="G12" s="18" t="n">
        <v>503.59800952</v>
      </c>
      <c r="H12" s="20" t="n">
        <v>3.97946363</v>
      </c>
      <c r="I12" s="18" t="n">
        <v>488.56496934</v>
      </c>
      <c r="J12" s="20" t="n">
        <v>2.73972984</v>
      </c>
      <c r="K12" s="18" t="s">
        <v>182</v>
      </c>
      <c r="L12" s="20" t="s">
        <v>182</v>
      </c>
      <c r="M12" s="18" t="s">
        <v>182</v>
      </c>
      <c r="N12" s="20" t="s">
        <v>182</v>
      </c>
      <c r="O12" s="18" t="n">
        <v>366.6777112</v>
      </c>
      <c r="P12" s="20" t="n">
        <v>14.39052153</v>
      </c>
      <c r="Q12" s="18" t="s">
        <v>182</v>
      </c>
      <c r="R12" s="20" t="s">
        <v>182</v>
      </c>
      <c r="S12" s="18" t="n">
        <v>413.22577091</v>
      </c>
      <c r="T12" s="20" t="n">
        <v>5.75178357</v>
      </c>
    </row>
    <row r="13" spans="1:20">
      <c r="A13" s="15" t="s">
        <v>188</v>
      </c>
      <c r="B13" s="17" t="n">
        <v>7161</v>
      </c>
      <c r="C13" s="18">
        <f>(301.0/B13*100)</f>
        <v/>
      </c>
      <c r="D13" s="19" t="n">
        <v>6860</v>
      </c>
      <c r="E13" s="18" t="n">
        <v>506.63180076</v>
      </c>
      <c r="F13" s="20" t="n">
        <v>2.2140779</v>
      </c>
      <c r="G13" s="18" t="n">
        <v>515.74464284</v>
      </c>
      <c r="H13" s="20" t="n">
        <v>3.51703024</v>
      </c>
      <c r="I13" s="18" t="n">
        <v>517.38830488</v>
      </c>
      <c r="J13" s="20" t="n">
        <v>4.95628903</v>
      </c>
      <c r="K13" s="18" t="s">
        <v>182</v>
      </c>
      <c r="L13" s="20" t="s">
        <v>182</v>
      </c>
      <c r="M13" s="18" t="s">
        <v>182</v>
      </c>
      <c r="N13" s="20" t="s">
        <v>182</v>
      </c>
      <c r="O13" s="18" t="n">
        <v>436.36003517</v>
      </c>
      <c r="P13" s="20" t="n">
        <v>6.43426798</v>
      </c>
      <c r="Q13" s="18" t="s">
        <v>182</v>
      </c>
      <c r="R13" s="20" t="s">
        <v>182</v>
      </c>
      <c r="S13" s="18" t="n">
        <v>405.78559693</v>
      </c>
      <c r="T13" s="20" t="n">
        <v>6.40465945</v>
      </c>
    </row>
    <row r="14" spans="1:20">
      <c r="A14" s="15" t="s">
        <v>189</v>
      </c>
      <c r="B14" s="17" t="n">
        <v>5587</v>
      </c>
      <c r="C14" s="18">
        <f>(185.0/B14*100)</f>
        <v/>
      </c>
      <c r="D14" s="19" t="n">
        <v>5402</v>
      </c>
      <c r="E14" s="18" t="n">
        <v>529.32641383</v>
      </c>
      <c r="F14" s="20" t="n">
        <v>3.22665331</v>
      </c>
      <c r="G14" s="18" t="n">
        <v>538.44063167</v>
      </c>
      <c r="H14" s="20" t="n">
        <v>2.98262566</v>
      </c>
      <c r="I14" s="18" t="n">
        <v>543.08196631</v>
      </c>
      <c r="J14" s="20" t="n">
        <v>2.47081193</v>
      </c>
      <c r="K14" s="18" t="s">
        <v>182</v>
      </c>
      <c r="L14" s="20" t="s">
        <v>182</v>
      </c>
      <c r="M14" s="18" t="s">
        <v>182</v>
      </c>
      <c r="N14" s="20" t="s">
        <v>182</v>
      </c>
      <c r="O14" s="18" t="s">
        <v>182</v>
      </c>
      <c r="P14" s="20" t="s">
        <v>182</v>
      </c>
      <c r="Q14" s="18" t="s">
        <v>182</v>
      </c>
      <c r="R14" s="20" t="s">
        <v>182</v>
      </c>
      <c r="S14" s="18" t="n">
        <v>456.76480121</v>
      </c>
      <c r="T14" s="20" t="n">
        <v>11.31475607</v>
      </c>
    </row>
    <row r="15" spans="1:20">
      <c r="A15" s="15" t="s">
        <v>190</v>
      </c>
      <c r="B15" s="17" t="n">
        <v>5882</v>
      </c>
      <c r="C15" s="18">
        <f>(131.0/B15*100)</f>
        <v/>
      </c>
      <c r="D15" s="19" t="n">
        <v>5751</v>
      </c>
      <c r="E15" s="18" t="n">
        <v>543.37969638</v>
      </c>
      <c r="F15" s="20" t="n">
        <v>2.23348355</v>
      </c>
      <c r="G15" s="18" t="n">
        <v>519.99147907</v>
      </c>
      <c r="H15" s="20" t="n">
        <v>3.81173792</v>
      </c>
      <c r="I15" s="18" t="n">
        <v>513.81539001</v>
      </c>
      <c r="J15" s="20" t="n">
        <v>4.42728293</v>
      </c>
      <c r="K15" s="18" t="s">
        <v>182</v>
      </c>
      <c r="L15" s="20" t="s">
        <v>182</v>
      </c>
      <c r="M15" s="18" t="s">
        <v>182</v>
      </c>
      <c r="N15" s="20" t="s">
        <v>182</v>
      </c>
      <c r="O15" s="18" t="n">
        <v>375.95013089</v>
      </c>
      <c r="P15" s="20" t="n">
        <v>17.42774697</v>
      </c>
      <c r="Q15" s="18" t="s">
        <v>182</v>
      </c>
      <c r="R15" s="20" t="s">
        <v>182</v>
      </c>
      <c r="S15" s="18" t="n">
        <v>448.7304861</v>
      </c>
      <c r="T15" s="20" t="n">
        <v>9.053110159999999</v>
      </c>
    </row>
    <row r="16" spans="1:20">
      <c r="A16" s="15" t="s">
        <v>191</v>
      </c>
      <c r="B16" s="17" t="n">
        <v>6108</v>
      </c>
      <c r="C16" s="18">
        <f>(244.0/B16*100)</f>
        <v/>
      </c>
      <c r="D16" s="19" t="n">
        <v>5864</v>
      </c>
      <c r="E16" s="18" t="n">
        <v>509.98628688</v>
      </c>
      <c r="F16" s="20" t="n">
        <v>2.22323782</v>
      </c>
      <c r="G16" s="18" t="n">
        <v>512.53042739</v>
      </c>
      <c r="H16" s="20" t="n">
        <v>4.32108263</v>
      </c>
      <c r="I16" s="18" t="n">
        <v>469.21914625</v>
      </c>
      <c r="J16" s="20" t="n">
        <v>5.7678587</v>
      </c>
      <c r="K16" s="18" t="s">
        <v>182</v>
      </c>
      <c r="L16" s="20" t="s">
        <v>182</v>
      </c>
      <c r="M16" s="18" t="s">
        <v>182</v>
      </c>
      <c r="N16" s="20" t="s">
        <v>182</v>
      </c>
      <c r="O16" s="18" t="s">
        <v>182</v>
      </c>
      <c r="P16" s="20" t="s">
        <v>182</v>
      </c>
      <c r="Q16" s="18" t="s">
        <v>182</v>
      </c>
      <c r="R16" s="20" t="s">
        <v>182</v>
      </c>
      <c r="S16" s="18" t="n">
        <v>394.77308377</v>
      </c>
      <c r="T16" s="20" t="n">
        <v>6.96286624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451.37918894</v>
      </c>
      <c r="F18" s="20" t="n">
        <v>4.11704142</v>
      </c>
      <c r="G18" s="18" t="n">
        <v>464.18874115</v>
      </c>
      <c r="H18" s="20" t="n">
        <v>4.08634867</v>
      </c>
      <c r="I18" s="18" t="n">
        <v>470.24133661</v>
      </c>
      <c r="J18" s="20" t="n">
        <v>4.26642509</v>
      </c>
      <c r="K18" s="18" t="s">
        <v>182</v>
      </c>
      <c r="L18" s="20" t="s">
        <v>182</v>
      </c>
      <c r="M18" s="18" t="s">
        <v>182</v>
      </c>
      <c r="N18" s="20" t="s">
        <v>182</v>
      </c>
      <c r="O18" s="18" t="s">
        <v>182</v>
      </c>
      <c r="P18" s="20" t="s">
        <v>182</v>
      </c>
      <c r="Q18" s="18" t="s">
        <v>182</v>
      </c>
      <c r="R18" s="20" t="s">
        <v>182</v>
      </c>
      <c r="S18" s="18" t="n">
        <v>375.10236902</v>
      </c>
      <c r="T18" s="20" t="n">
        <v>8.610951979999999</v>
      </c>
    </row>
    <row r="19" spans="1:20">
      <c r="A19" s="15" t="s">
        <v>194</v>
      </c>
      <c r="B19" s="17" t="n">
        <v>5658</v>
      </c>
      <c r="C19" s="18">
        <f>(123.0/B19*100)</f>
        <v/>
      </c>
      <c r="D19" s="19" t="n">
        <v>5535</v>
      </c>
      <c r="E19" s="18" t="n">
        <v>488.35424786</v>
      </c>
      <c r="F19" s="20" t="n">
        <v>2.81620203</v>
      </c>
      <c r="G19" s="18" t="n">
        <v>468.54151381</v>
      </c>
      <c r="H19" s="20" t="n">
        <v>4.2099853</v>
      </c>
      <c r="I19" s="18" t="n">
        <v>469.33353496</v>
      </c>
      <c r="J19" s="20" t="n">
        <v>4.04324275</v>
      </c>
      <c r="K19" s="18" t="s">
        <v>182</v>
      </c>
      <c r="L19" s="20" t="s">
        <v>182</v>
      </c>
      <c r="M19" s="18" t="s">
        <v>182</v>
      </c>
      <c r="N19" s="20" t="s">
        <v>182</v>
      </c>
      <c r="O19" s="18" t="s">
        <v>182</v>
      </c>
      <c r="P19" s="20" t="s">
        <v>182</v>
      </c>
      <c r="Q19" s="18" t="s">
        <v>182</v>
      </c>
      <c r="R19" s="20" t="s">
        <v>182</v>
      </c>
      <c r="S19" s="18" t="n">
        <v>389.55906594</v>
      </c>
      <c r="T19" s="20" t="n">
        <v>7.92261403</v>
      </c>
    </row>
    <row r="20" spans="1:20">
      <c r="A20" s="15" t="s">
        <v>195</v>
      </c>
      <c r="B20" s="17" t="n">
        <v>3371</v>
      </c>
      <c r="C20" s="18">
        <f>(81.0/B20*100)</f>
        <v/>
      </c>
      <c r="D20" s="19" t="n">
        <v>3290</v>
      </c>
      <c r="E20" s="18" t="n">
        <v>483.73404059</v>
      </c>
      <c r="F20" s="20" t="n">
        <v>1.93481913</v>
      </c>
      <c r="G20" s="18" t="n">
        <v>460.36562177</v>
      </c>
      <c r="H20" s="20" t="n">
        <v>4.21404377</v>
      </c>
      <c r="I20" s="18" t="n">
        <v>460.04873677</v>
      </c>
      <c r="J20" s="20" t="n">
        <v>5.01755212</v>
      </c>
      <c r="K20" s="18" t="s">
        <v>182</v>
      </c>
      <c r="L20" s="20" t="s">
        <v>182</v>
      </c>
      <c r="M20" s="18" t="s">
        <v>182</v>
      </c>
      <c r="N20" s="20" t="s">
        <v>182</v>
      </c>
      <c r="O20" s="18" t="s">
        <v>182</v>
      </c>
      <c r="P20" s="20" t="s">
        <v>182</v>
      </c>
      <c r="Q20" s="18" t="s">
        <v>182</v>
      </c>
      <c r="R20" s="20" t="s">
        <v>182</v>
      </c>
      <c r="S20" s="18" t="n">
        <v>388.15310658</v>
      </c>
      <c r="T20" s="20" t="n">
        <v>9.68175201</v>
      </c>
    </row>
    <row r="21" spans="1:20">
      <c r="A21" s="15" t="s">
        <v>196</v>
      </c>
      <c r="B21" s="17" t="n">
        <v>5741</v>
      </c>
      <c r="C21" s="18">
        <f>(73.0/B21*100)</f>
        <v/>
      </c>
      <c r="D21" s="19" t="n">
        <v>5668</v>
      </c>
      <c r="E21" s="18" t="n">
        <v>506.12664457</v>
      </c>
      <c r="F21" s="20" t="n">
        <v>2.90405758</v>
      </c>
      <c r="G21" s="18" t="n">
        <v>501.29011369</v>
      </c>
      <c r="H21" s="20" t="n">
        <v>3.01055372</v>
      </c>
      <c r="I21" s="18" t="n">
        <v>503.76582243</v>
      </c>
      <c r="J21" s="20" t="n">
        <v>3.47234185</v>
      </c>
      <c r="K21" s="18" t="s">
        <v>182</v>
      </c>
      <c r="L21" s="20" t="s">
        <v>182</v>
      </c>
      <c r="M21" s="18" t="s">
        <v>182</v>
      </c>
      <c r="N21" s="20" t="s">
        <v>182</v>
      </c>
      <c r="O21" s="18" t="s">
        <v>182</v>
      </c>
      <c r="P21" s="20" t="s">
        <v>182</v>
      </c>
      <c r="Q21" s="18" t="s">
        <v>182</v>
      </c>
      <c r="R21" s="20" t="s">
        <v>182</v>
      </c>
      <c r="S21" s="18" t="n">
        <v>431.17318178</v>
      </c>
      <c r="T21" s="20" t="n">
        <v>8.698858100000001</v>
      </c>
    </row>
    <row r="22" spans="1:20">
      <c r="A22" s="15" t="s">
        <v>197</v>
      </c>
      <c r="B22" s="17" t="n">
        <v>6598</v>
      </c>
      <c r="C22" s="18">
        <f>(98.0/B22*100)</f>
        <v/>
      </c>
      <c r="D22" s="19" t="n">
        <v>6500</v>
      </c>
      <c r="E22" s="18" t="n">
        <v>452.77615263</v>
      </c>
      <c r="F22" s="20" t="n">
        <v>5.05871908</v>
      </c>
      <c r="G22" s="18" t="n">
        <v>469.98340705</v>
      </c>
      <c r="H22" s="20" t="n">
        <v>5.00186106</v>
      </c>
      <c r="I22" s="18" t="n">
        <v>498.19929804</v>
      </c>
      <c r="J22" s="20" t="n">
        <v>3.64688735</v>
      </c>
      <c r="K22" s="18" t="s">
        <v>182</v>
      </c>
      <c r="L22" s="20" t="s">
        <v>182</v>
      </c>
      <c r="M22" s="18" t="s">
        <v>182</v>
      </c>
      <c r="N22" s="20" t="s">
        <v>182</v>
      </c>
      <c r="O22" s="18" t="n">
        <v>448.28166515</v>
      </c>
      <c r="P22" s="20" t="n">
        <v>8.782882710000001</v>
      </c>
      <c r="Q22" s="18" t="s">
        <v>182</v>
      </c>
      <c r="R22" s="20" t="s">
        <v>182</v>
      </c>
      <c r="S22" s="18" t="n">
        <v>364.75907466</v>
      </c>
      <c r="T22" s="20" t="n">
        <v>7.45347128</v>
      </c>
    </row>
    <row r="23" spans="1:20">
      <c r="A23" s="15" t="s">
        <v>198</v>
      </c>
      <c r="B23" s="17" t="n">
        <v>11583</v>
      </c>
      <c r="C23" s="18">
        <f>(505.0/B23*100)</f>
        <v/>
      </c>
      <c r="D23" s="19" t="n">
        <v>11078</v>
      </c>
      <c r="E23" s="18" t="n">
        <v>483.39894869</v>
      </c>
      <c r="F23" s="20" t="n">
        <v>3.02108205</v>
      </c>
      <c r="G23" s="18" t="n">
        <v>480.84397243</v>
      </c>
      <c r="H23" s="20" t="n">
        <v>4.2986083</v>
      </c>
      <c r="I23" s="18" t="n">
        <v>491.24277975</v>
      </c>
      <c r="J23" s="20" t="n">
        <v>2.97116681</v>
      </c>
      <c r="K23" s="18" t="s">
        <v>182</v>
      </c>
      <c r="L23" s="20" t="s">
        <v>182</v>
      </c>
      <c r="M23" s="18" t="s">
        <v>182</v>
      </c>
      <c r="N23" s="20" t="s">
        <v>182</v>
      </c>
      <c r="O23" s="18" t="s">
        <v>182</v>
      </c>
      <c r="P23" s="20" t="s">
        <v>182</v>
      </c>
      <c r="Q23" s="18" t="s">
        <v>182</v>
      </c>
      <c r="R23" s="20" t="s">
        <v>182</v>
      </c>
      <c r="S23" s="18" t="n">
        <v>411.8669962</v>
      </c>
      <c r="T23" s="20" t="n">
        <v>7.6472182</v>
      </c>
    </row>
    <row r="24" spans="1:20">
      <c r="A24" s="15" t="s">
        <v>199</v>
      </c>
      <c r="B24" s="17" t="n">
        <v>6647</v>
      </c>
      <c r="C24" s="18">
        <f>(13.0/B24*100)</f>
        <v/>
      </c>
      <c r="D24" s="19" t="n">
        <v>6634</v>
      </c>
      <c r="E24" s="18" t="n">
        <v>550.1002516999999</v>
      </c>
      <c r="F24" s="20" t="n">
        <v>3.81284148</v>
      </c>
      <c r="G24" s="18" t="n">
        <v>540.83338242</v>
      </c>
      <c r="H24" s="20" t="n">
        <v>4.83152366</v>
      </c>
      <c r="I24" s="18" t="n">
        <v>530.7206947</v>
      </c>
      <c r="J24" s="20" t="n">
        <v>3.73522427</v>
      </c>
      <c r="K24" s="18" t="s">
        <v>182</v>
      </c>
      <c r="L24" s="20" t="s">
        <v>182</v>
      </c>
      <c r="M24" s="18" t="s">
        <v>182</v>
      </c>
      <c r="N24" s="20" t="s">
        <v>182</v>
      </c>
      <c r="O24" s="18" t="s">
        <v>182</v>
      </c>
      <c r="P24" s="20" t="s">
        <v>182</v>
      </c>
      <c r="Q24" s="18" t="s">
        <v>182</v>
      </c>
      <c r="R24" s="20" t="s">
        <v>182</v>
      </c>
      <c r="S24" s="18" t="n">
        <v>457.88398557</v>
      </c>
      <c r="T24" s="20" t="n">
        <v>11.10161575</v>
      </c>
    </row>
    <row r="25" spans="1:20">
      <c r="A25" s="15" t="s">
        <v>200</v>
      </c>
      <c r="B25" s="17" t="n">
        <v>5581</v>
      </c>
      <c r="C25" s="18">
        <f>(28.0/B25*100)</f>
        <v/>
      </c>
      <c r="D25" s="19" t="n">
        <v>5553</v>
      </c>
      <c r="E25" s="18" t="n">
        <v>509.75005168</v>
      </c>
      <c r="F25" s="20" t="n">
        <v>4.64479046</v>
      </c>
      <c r="G25" s="18" t="n">
        <v>527.82575482</v>
      </c>
      <c r="H25" s="20" t="n">
        <v>3.59027751</v>
      </c>
      <c r="I25" s="18" t="n">
        <v>511.16157885</v>
      </c>
      <c r="J25" s="20" t="n">
        <v>4.06532806</v>
      </c>
      <c r="K25" s="18" t="s">
        <v>182</v>
      </c>
      <c r="L25" s="20" t="s">
        <v>182</v>
      </c>
      <c r="M25" s="18" t="s">
        <v>182</v>
      </c>
      <c r="N25" s="20" t="s">
        <v>182</v>
      </c>
      <c r="O25" s="18" t="s">
        <v>182</v>
      </c>
      <c r="P25" s="20" t="s">
        <v>182</v>
      </c>
      <c r="Q25" s="18" t="s">
        <v>182</v>
      </c>
      <c r="R25" s="20" t="s">
        <v>182</v>
      </c>
      <c r="S25" s="18" t="n">
        <v>442.35279064</v>
      </c>
      <c r="T25" s="20" t="n">
        <v>16.72221997</v>
      </c>
    </row>
    <row r="26" spans="1:20">
      <c r="A26" s="15" t="s">
        <v>201</v>
      </c>
      <c r="B26" s="17" t="n">
        <v>4869</v>
      </c>
      <c r="C26" s="18">
        <f>(98.0/B26*100)</f>
        <v/>
      </c>
      <c r="D26" s="19" t="n">
        <v>4771</v>
      </c>
      <c r="E26" s="18" t="n">
        <v>468.41402511</v>
      </c>
      <c r="F26" s="20" t="n">
        <v>3.09829513</v>
      </c>
      <c r="G26" s="18" t="n">
        <v>490.61351859</v>
      </c>
      <c r="H26" s="20" t="n">
        <v>2.78707929</v>
      </c>
      <c r="I26" s="18" t="n">
        <v>505.39724866</v>
      </c>
      <c r="J26" s="20" t="n">
        <v>2.14441308</v>
      </c>
      <c r="K26" s="18" t="s">
        <v>182</v>
      </c>
      <c r="L26" s="20" t="s">
        <v>182</v>
      </c>
      <c r="M26" s="18" t="s">
        <v>182</v>
      </c>
      <c r="N26" s="20" t="s">
        <v>182</v>
      </c>
      <c r="O26" s="18" t="s">
        <v>182</v>
      </c>
      <c r="P26" s="20" t="s">
        <v>182</v>
      </c>
      <c r="Q26" s="18" t="s">
        <v>182</v>
      </c>
      <c r="R26" s="20" t="s">
        <v>182</v>
      </c>
      <c r="S26" s="18" t="n">
        <v>432.98948683</v>
      </c>
      <c r="T26" s="20" t="n">
        <v>7.94516963</v>
      </c>
    </row>
    <row r="27" spans="1:20">
      <c r="A27" s="15" t="s">
        <v>202</v>
      </c>
      <c r="B27" s="17" t="n">
        <v>5299</v>
      </c>
      <c r="C27" s="18">
        <f>(159.0/B27*100)</f>
        <v/>
      </c>
      <c r="D27" s="19" t="n">
        <v>5140</v>
      </c>
      <c r="E27" s="18" t="n">
        <v>495.13482212</v>
      </c>
      <c r="F27" s="20" t="n">
        <v>1.59568747</v>
      </c>
      <c r="G27" s="18" t="n">
        <v>490.25648835</v>
      </c>
      <c r="H27" s="20" t="n">
        <v>3.05285821</v>
      </c>
      <c r="I27" s="18" t="n">
        <v>466.73508636</v>
      </c>
      <c r="J27" s="20" t="n">
        <v>3.89839527</v>
      </c>
      <c r="K27" s="18" t="s">
        <v>182</v>
      </c>
      <c r="L27" s="20" t="s">
        <v>182</v>
      </c>
      <c r="M27" s="18" t="s">
        <v>182</v>
      </c>
      <c r="N27" s="20" t="s">
        <v>182</v>
      </c>
      <c r="O27" s="18" t="s">
        <v>182</v>
      </c>
      <c r="P27" s="20" t="s">
        <v>182</v>
      </c>
      <c r="Q27" s="18" t="s">
        <v>182</v>
      </c>
      <c r="R27" s="20" t="s">
        <v>182</v>
      </c>
      <c r="S27" s="18" t="n">
        <v>401.62163536</v>
      </c>
      <c r="T27" s="20" t="n">
        <v>4.75080848</v>
      </c>
    </row>
    <row r="28" spans="1:20">
      <c r="A28" s="15" t="s">
        <v>203</v>
      </c>
      <c r="B28" s="17" t="n">
        <v>7568</v>
      </c>
      <c r="C28" s="18">
        <f>(123.0/B28*100)</f>
        <v/>
      </c>
      <c r="D28" s="19" t="n">
        <v>7445</v>
      </c>
      <c r="E28" s="18" t="n">
        <v>419.81785231</v>
      </c>
      <c r="F28" s="20" t="n">
        <v>2.89316597</v>
      </c>
      <c r="G28" s="18" t="n">
        <v>415.91767203</v>
      </c>
      <c r="H28" s="20" t="n">
        <v>2.61072122</v>
      </c>
      <c r="I28" s="18" t="n">
        <v>415.83176888</v>
      </c>
      <c r="J28" s="20" t="n">
        <v>2.52519349</v>
      </c>
      <c r="K28" s="18" t="s">
        <v>182</v>
      </c>
      <c r="L28" s="20" t="s">
        <v>182</v>
      </c>
      <c r="M28" s="18" t="s">
        <v>182</v>
      </c>
      <c r="N28" s="20" t="s">
        <v>182</v>
      </c>
      <c r="O28" s="18" t="s">
        <v>182</v>
      </c>
      <c r="P28" s="20" t="s">
        <v>182</v>
      </c>
      <c r="Q28" s="18" t="s">
        <v>182</v>
      </c>
      <c r="R28" s="20" t="s">
        <v>182</v>
      </c>
      <c r="S28" s="18" t="n">
        <v>366.32574713</v>
      </c>
      <c r="T28" s="20" t="n">
        <v>8.41616367</v>
      </c>
    </row>
    <row r="29" spans="1:20">
      <c r="A29" s="15" t="s">
        <v>204</v>
      </c>
      <c r="B29" s="17" t="n">
        <v>5385</v>
      </c>
      <c r="C29" s="18">
        <f>(36.0/B29*100)</f>
        <v/>
      </c>
      <c r="D29" s="19" t="n">
        <v>5349</v>
      </c>
      <c r="E29" s="18" t="n">
        <v>516.29687612</v>
      </c>
      <c r="F29" s="20" t="n">
        <v>2.72795289</v>
      </c>
      <c r="G29" s="18" t="n">
        <v>497.95935396</v>
      </c>
      <c r="H29" s="20" t="n">
        <v>5.39184632</v>
      </c>
      <c r="I29" s="18" t="n">
        <v>519.52872458</v>
      </c>
      <c r="J29" s="20" t="n">
        <v>6.72620347</v>
      </c>
      <c r="K29" s="18" t="s">
        <v>182</v>
      </c>
      <c r="L29" s="20" t="s">
        <v>182</v>
      </c>
      <c r="M29" s="18" t="s">
        <v>182</v>
      </c>
      <c r="N29" s="20" t="s">
        <v>182</v>
      </c>
      <c r="O29" s="18" t="n">
        <v>358.28551468</v>
      </c>
      <c r="P29" s="20" t="n">
        <v>8.567023300000001</v>
      </c>
      <c r="Q29" s="18" t="s">
        <v>182</v>
      </c>
      <c r="R29" s="20" t="s">
        <v>182</v>
      </c>
      <c r="S29" s="18" t="n">
        <v>397.51100737</v>
      </c>
      <c r="T29" s="20" t="n">
        <v>11.77055012</v>
      </c>
    </row>
    <row r="30" spans="1:20">
      <c r="A30" s="15" t="s">
        <v>205</v>
      </c>
      <c r="B30" s="17" t="n">
        <v>4520</v>
      </c>
      <c r="C30" s="18">
        <f>(504.0/B30*100)</f>
        <v/>
      </c>
      <c r="D30" s="19" t="n">
        <v>4016</v>
      </c>
      <c r="E30" s="18" t="n">
        <v>525.86334694</v>
      </c>
      <c r="F30" s="20" t="n">
        <v>2.6669947</v>
      </c>
      <c r="G30" s="18" t="n">
        <v>515.7042331</v>
      </c>
      <c r="H30" s="20" t="n">
        <v>6.10433678</v>
      </c>
      <c r="I30" s="18" t="n">
        <v>484.26266254</v>
      </c>
      <c r="J30" s="20" t="n">
        <v>7.9276511</v>
      </c>
      <c r="K30" s="18" t="s">
        <v>182</v>
      </c>
      <c r="L30" s="20" t="s">
        <v>182</v>
      </c>
      <c r="M30" s="18" t="s">
        <v>182</v>
      </c>
      <c r="N30" s="20" t="s">
        <v>182</v>
      </c>
      <c r="O30" s="18" t="s">
        <v>182</v>
      </c>
      <c r="P30" s="20" t="s">
        <v>182</v>
      </c>
      <c r="Q30" s="18" t="s">
        <v>182</v>
      </c>
      <c r="R30" s="20" t="s">
        <v>182</v>
      </c>
      <c r="S30" s="18" t="n">
        <v>412.67993614</v>
      </c>
      <c r="T30" s="20" t="n">
        <v>7.39994941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477.51236</v>
      </c>
      <c r="F32" s="20" t="n">
        <v>4.0157066</v>
      </c>
      <c r="G32" s="18" t="n">
        <v>495.40037075</v>
      </c>
      <c r="H32" s="20" t="n">
        <v>4.31721551</v>
      </c>
      <c r="I32" s="18" t="n">
        <v>514.7811753</v>
      </c>
      <c r="J32" s="20" t="n">
        <v>2.81109595</v>
      </c>
      <c r="K32" s="18" t="s">
        <v>182</v>
      </c>
      <c r="L32" s="20" t="s">
        <v>182</v>
      </c>
      <c r="M32" s="18" t="s">
        <v>182</v>
      </c>
      <c r="N32" s="20" t="s">
        <v>182</v>
      </c>
      <c r="O32" s="18" t="s">
        <v>182</v>
      </c>
      <c r="P32" s="20" t="s">
        <v>182</v>
      </c>
      <c r="Q32" s="18" t="s">
        <v>182</v>
      </c>
      <c r="R32" s="20" t="s">
        <v>182</v>
      </c>
      <c r="S32" s="18" t="n">
        <v>417.25617031</v>
      </c>
      <c r="T32" s="20" t="n">
        <v>11.85305601</v>
      </c>
    </row>
    <row r="33" spans="1:20">
      <c r="A33" s="15" t="s">
        <v>208</v>
      </c>
      <c r="B33" s="17" t="n">
        <v>7325</v>
      </c>
      <c r="C33" s="18">
        <f>(215.0/B33*100)</f>
        <v/>
      </c>
      <c r="D33" s="19" t="n">
        <v>7110</v>
      </c>
      <c r="E33" s="18" t="n">
        <v>480.12118941</v>
      </c>
      <c r="F33" s="20" t="n">
        <v>2.93248995</v>
      </c>
      <c r="G33" s="18" t="n">
        <v>520.94775745</v>
      </c>
      <c r="H33" s="20" t="n">
        <v>2.60300449</v>
      </c>
      <c r="I33" s="18" t="n">
        <v>524.7174926599999</v>
      </c>
      <c r="J33" s="20" t="n">
        <v>3.52237439</v>
      </c>
      <c r="K33" s="18" t="s">
        <v>182</v>
      </c>
      <c r="L33" s="20" t="s">
        <v>182</v>
      </c>
      <c r="M33" s="18" t="s">
        <v>182</v>
      </c>
      <c r="N33" s="20" t="s">
        <v>182</v>
      </c>
      <c r="O33" s="18" t="s">
        <v>182</v>
      </c>
      <c r="P33" s="20" t="s">
        <v>182</v>
      </c>
      <c r="Q33" s="18" t="s">
        <v>182</v>
      </c>
      <c r="R33" s="20" t="s">
        <v>182</v>
      </c>
      <c r="S33" s="18" t="n">
        <v>432.62988104</v>
      </c>
      <c r="T33" s="20" t="n">
        <v>9.2198312</v>
      </c>
    </row>
    <row r="34" spans="1:20">
      <c r="A34" s="15" t="s">
        <v>209</v>
      </c>
      <c r="B34" s="17" t="n">
        <v>6350</v>
      </c>
      <c r="C34" s="18">
        <f>(79.0/B34*100)</f>
        <v/>
      </c>
      <c r="D34" s="19" t="n">
        <v>6271</v>
      </c>
      <c r="E34" s="18" t="n">
        <v>475.35200706</v>
      </c>
      <c r="F34" s="20" t="n">
        <v>2.88174641</v>
      </c>
      <c r="G34" s="18" t="n">
        <v>462.30606326</v>
      </c>
      <c r="H34" s="20" t="n">
        <v>4.62819151</v>
      </c>
      <c r="I34" s="18" t="n">
        <v>465.8644977</v>
      </c>
      <c r="J34" s="20" t="n">
        <v>3.55837476</v>
      </c>
      <c r="K34" s="18" t="s">
        <v>182</v>
      </c>
      <c r="L34" s="20" t="s">
        <v>182</v>
      </c>
      <c r="M34" s="18" t="s">
        <v>182</v>
      </c>
      <c r="N34" s="20" t="s">
        <v>182</v>
      </c>
      <c r="O34" s="18" t="n">
        <v>306.56969545</v>
      </c>
      <c r="P34" s="20" t="n">
        <v>10.27624616</v>
      </c>
      <c r="Q34" s="18" t="s">
        <v>182</v>
      </c>
      <c r="R34" s="20" t="s">
        <v>182</v>
      </c>
      <c r="S34" s="18" t="n">
        <v>377.81294679</v>
      </c>
      <c r="T34" s="20" t="n">
        <v>8.08350175</v>
      </c>
    </row>
    <row r="35" spans="1:20">
      <c r="A35" s="15" t="s">
        <v>210</v>
      </c>
      <c r="B35" s="17" t="n">
        <v>6406</v>
      </c>
      <c r="C35" s="18">
        <f>(67.0/B35*100)</f>
        <v/>
      </c>
      <c r="D35" s="19" t="n">
        <v>6339</v>
      </c>
      <c r="E35" s="18" t="n">
        <v>522.61594413</v>
      </c>
      <c r="F35" s="20" t="n">
        <v>2.08387576</v>
      </c>
      <c r="G35" s="18" t="n">
        <v>507.90766447</v>
      </c>
      <c r="H35" s="20" t="n">
        <v>4.18632348</v>
      </c>
      <c r="I35" s="18" t="n">
        <v>517.50382973</v>
      </c>
      <c r="J35" s="20" t="n">
        <v>2.44536274</v>
      </c>
      <c r="K35" s="18" t="s">
        <v>182</v>
      </c>
      <c r="L35" s="20" t="s">
        <v>182</v>
      </c>
      <c r="M35" s="18" t="s">
        <v>182</v>
      </c>
      <c r="N35" s="20" t="s">
        <v>182</v>
      </c>
      <c r="O35" s="18" t="n">
        <v>374.85244494</v>
      </c>
      <c r="P35" s="20" t="n">
        <v>5.84040672</v>
      </c>
      <c r="Q35" s="18" t="s">
        <v>182</v>
      </c>
      <c r="R35" s="20" t="s">
        <v>182</v>
      </c>
      <c r="S35" s="18" t="n">
        <v>426.98176973</v>
      </c>
      <c r="T35" s="20" t="n">
        <v>7.15721031</v>
      </c>
    </row>
    <row r="36" spans="1:20">
      <c r="A36" s="15" t="s">
        <v>211</v>
      </c>
      <c r="B36" s="17" t="n">
        <v>6736</v>
      </c>
      <c r="C36" s="18">
        <f>(42.0/B36*100)</f>
        <v/>
      </c>
      <c r="D36" s="19" t="n">
        <v>6694</v>
      </c>
      <c r="E36" s="18" t="n">
        <v>489.97560349</v>
      </c>
      <c r="F36" s="20" t="n">
        <v>2.68390046</v>
      </c>
      <c r="G36" s="18" t="n">
        <v>489.13212148</v>
      </c>
      <c r="H36" s="20" t="n">
        <v>3.618904</v>
      </c>
      <c r="I36" s="18" t="n">
        <v>507.22475155</v>
      </c>
      <c r="J36" s="20" t="n">
        <v>2.78134326</v>
      </c>
      <c r="K36" s="18" t="s">
        <v>182</v>
      </c>
      <c r="L36" s="20" t="s">
        <v>182</v>
      </c>
      <c r="M36" s="18" t="s">
        <v>182</v>
      </c>
      <c r="N36" s="20" t="s">
        <v>182</v>
      </c>
      <c r="O36" s="18" t="s">
        <v>182</v>
      </c>
      <c r="P36" s="20" t="s">
        <v>182</v>
      </c>
      <c r="Q36" s="18" t="s">
        <v>182</v>
      </c>
      <c r="R36" s="20" t="s">
        <v>182</v>
      </c>
      <c r="S36" s="18" t="n">
        <v>410.43328654</v>
      </c>
      <c r="T36" s="20" t="n">
        <v>7.95314036</v>
      </c>
    </row>
    <row r="37" spans="1:20">
      <c r="A37" s="15" t="s">
        <v>212</v>
      </c>
      <c r="B37" s="17" t="n">
        <v>5458</v>
      </c>
      <c r="C37" s="18">
        <f>(228.0/B37*100)</f>
        <v/>
      </c>
      <c r="D37" s="19" t="n">
        <v>5230</v>
      </c>
      <c r="E37" s="18" t="n">
        <v>506.31226487</v>
      </c>
      <c r="F37" s="20" t="n">
        <v>3.32850185</v>
      </c>
      <c r="G37" s="18" t="n">
        <v>486.00387445</v>
      </c>
      <c r="H37" s="20" t="n">
        <v>8.062513729999999</v>
      </c>
      <c r="I37" s="18" t="n">
        <v>488.42105366</v>
      </c>
      <c r="J37" s="20" t="n">
        <v>5.24052349</v>
      </c>
      <c r="K37" s="18" t="s">
        <v>182</v>
      </c>
      <c r="L37" s="20" t="s">
        <v>182</v>
      </c>
      <c r="M37" s="18" t="s">
        <v>182</v>
      </c>
      <c r="N37" s="20" t="s">
        <v>182</v>
      </c>
      <c r="O37" s="18" t="s">
        <v>182</v>
      </c>
      <c r="P37" s="20" t="s">
        <v>182</v>
      </c>
      <c r="Q37" s="18" t="s">
        <v>182</v>
      </c>
      <c r="R37" s="20" t="s">
        <v>182</v>
      </c>
      <c r="S37" s="18" t="n">
        <v>392.61247411</v>
      </c>
      <c r="T37" s="20" t="n">
        <v>6.10146377</v>
      </c>
    </row>
    <row r="38" spans="1:20">
      <c r="A38" s="15" t="s">
        <v>213</v>
      </c>
      <c r="B38" s="17" t="n">
        <v>5860</v>
      </c>
      <c r="C38" s="18">
        <f>(62.0/B38*100)</f>
        <v/>
      </c>
      <c r="D38" s="19" t="n">
        <v>5798</v>
      </c>
      <c r="E38" s="18" t="n">
        <v>512.55120965</v>
      </c>
      <c r="F38" s="20" t="n">
        <v>3.3842185</v>
      </c>
      <c r="G38" s="18" t="n">
        <v>518.32863079</v>
      </c>
      <c r="H38" s="20" t="n">
        <v>5.91070555</v>
      </c>
      <c r="I38" s="18" t="n">
        <v>502.04651924</v>
      </c>
      <c r="J38" s="20" t="n">
        <v>5.29817771</v>
      </c>
      <c r="K38" s="18" t="s">
        <v>182</v>
      </c>
      <c r="L38" s="20" t="s">
        <v>182</v>
      </c>
      <c r="M38" s="18" t="s">
        <v>182</v>
      </c>
      <c r="N38" s="20" t="s">
        <v>182</v>
      </c>
      <c r="O38" s="18" t="s">
        <v>182</v>
      </c>
      <c r="P38" s="20" t="s">
        <v>182</v>
      </c>
      <c r="Q38" s="18" t="s">
        <v>182</v>
      </c>
      <c r="R38" s="20" t="s">
        <v>182</v>
      </c>
      <c r="S38" s="18" t="n">
        <v>413.35122813</v>
      </c>
      <c r="T38" s="20" t="n">
        <v>6.61792274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521.64538309</v>
      </c>
      <c r="F40" s="20" t="n">
        <v>2.96790491</v>
      </c>
      <c r="G40" s="18" t="n">
        <v>492.35021526</v>
      </c>
      <c r="H40" s="20" t="n">
        <v>8.297787830000001</v>
      </c>
      <c r="I40" s="18" t="n">
        <v>467.78507712</v>
      </c>
      <c r="J40" s="20" t="n">
        <v>8.91683811</v>
      </c>
      <c r="K40" s="18" t="s">
        <v>182</v>
      </c>
      <c r="L40" s="20" t="s">
        <v>182</v>
      </c>
      <c r="M40" s="18" t="s">
        <v>182</v>
      </c>
      <c r="N40" s="20" t="s">
        <v>182</v>
      </c>
      <c r="O40" s="18" t="n">
        <v>496.75531263</v>
      </c>
      <c r="P40" s="20" t="n">
        <v>2.35939816</v>
      </c>
      <c r="Q40" s="18" t="s">
        <v>182</v>
      </c>
      <c r="R40" s="20" t="s">
        <v>182</v>
      </c>
      <c r="S40" s="18" t="n">
        <v>406.84404958</v>
      </c>
      <c r="T40" s="20" t="n">
        <v>8.60893194</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401.33625845</v>
      </c>
      <c r="F46" s="20" t="n">
        <v>3.68015643</v>
      </c>
      <c r="G46" s="18" t="n">
        <v>416.59615405</v>
      </c>
      <c r="H46" s="20" t="n">
        <v>3.4886635</v>
      </c>
      <c r="I46" s="18" t="n">
        <v>417.46558928</v>
      </c>
      <c r="J46" s="20" t="n">
        <v>2.97571364</v>
      </c>
      <c r="K46" s="18" t="s">
        <v>182</v>
      </c>
      <c r="L46" s="20" t="s">
        <v>182</v>
      </c>
      <c r="M46" s="18" t="s">
        <v>182</v>
      </c>
      <c r="N46" s="20" t="s">
        <v>182</v>
      </c>
      <c r="O46" s="18" t="s">
        <v>182</v>
      </c>
      <c r="P46" s="20" t="s">
        <v>182</v>
      </c>
      <c r="Q46" s="18" t="s">
        <v>182</v>
      </c>
      <c r="R46" s="20" t="s">
        <v>182</v>
      </c>
      <c r="S46" s="18" t="n">
        <v>375.13853576</v>
      </c>
      <c r="T46" s="20" t="n">
        <v>3.35470832</v>
      </c>
    </row>
    <row r="47" spans="1:20">
      <c r="A47" s="15" t="s">
        <v>222</v>
      </c>
      <c r="B47" s="17" t="n">
        <v>5928</v>
      </c>
      <c r="C47" s="18">
        <f>(106.0/B47*100)</f>
        <v/>
      </c>
      <c r="D47" s="19" t="n">
        <v>5822</v>
      </c>
      <c r="E47" s="18" t="n">
        <v>451.77509028</v>
      </c>
      <c r="F47" s="20" t="n">
        <v>4.53541945</v>
      </c>
      <c r="G47" s="18" t="n">
        <v>441.40737047</v>
      </c>
      <c r="H47" s="20" t="n">
        <v>6.4550478</v>
      </c>
      <c r="I47" s="18" t="n">
        <v>474.25321966</v>
      </c>
      <c r="J47" s="20" t="n">
        <v>4.47164791</v>
      </c>
      <c r="K47" s="18" t="s">
        <v>182</v>
      </c>
      <c r="L47" s="20" t="s">
        <v>182</v>
      </c>
      <c r="M47" s="18" t="s">
        <v>182</v>
      </c>
      <c r="N47" s="20" t="s">
        <v>182</v>
      </c>
      <c r="O47" s="18" t="s">
        <v>182</v>
      </c>
      <c r="P47" s="20" t="s">
        <v>182</v>
      </c>
      <c r="Q47" s="18" t="s">
        <v>182</v>
      </c>
      <c r="R47" s="20" t="s">
        <v>182</v>
      </c>
      <c r="S47" s="18" t="n">
        <v>368.7372893</v>
      </c>
      <c r="T47" s="20" t="n">
        <v>5.40938681</v>
      </c>
    </row>
    <row r="48" spans="1:20">
      <c r="A48" s="15" t="s">
        <v>223</v>
      </c>
      <c r="B48" s="17" t="n">
        <v>9841</v>
      </c>
      <c r="C48" s="18">
        <f>(19.0/B48*100)</f>
        <v/>
      </c>
      <c r="D48" s="19" t="n">
        <v>9822</v>
      </c>
      <c r="E48" s="18" t="n">
        <v>509.24330199</v>
      </c>
      <c r="F48" s="20" t="n">
        <v>5.99906097</v>
      </c>
      <c r="G48" s="18" t="n">
        <v>534.5947901</v>
      </c>
      <c r="H48" s="20" t="n">
        <v>4.39347665</v>
      </c>
      <c r="I48" s="18" t="n">
        <v>514.99770897</v>
      </c>
      <c r="J48" s="20" t="n">
        <v>5.49904783</v>
      </c>
      <c r="K48" s="18" t="s">
        <v>182</v>
      </c>
      <c r="L48" s="20" t="s">
        <v>182</v>
      </c>
      <c r="M48" s="18" t="s">
        <v>182</v>
      </c>
      <c r="N48" s="20" t="s">
        <v>182</v>
      </c>
      <c r="O48" s="18" t="s">
        <v>182</v>
      </c>
      <c r="P48" s="20" t="s">
        <v>182</v>
      </c>
      <c r="Q48" s="18" t="s">
        <v>182</v>
      </c>
      <c r="R48" s="20" t="s">
        <v>182</v>
      </c>
      <c r="S48" s="18" t="n">
        <v>455.01326354</v>
      </c>
      <c r="T48" s="20" t="n">
        <v>18.76764872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417.40662493</v>
      </c>
      <c r="F50" s="20" t="n">
        <v>2.64349414</v>
      </c>
      <c r="G50" s="18" t="n">
        <v>428.37395878</v>
      </c>
      <c r="H50" s="20" t="n">
        <v>3.18426756</v>
      </c>
      <c r="I50" s="18" t="n">
        <v>422.89353598</v>
      </c>
      <c r="J50" s="20" t="n">
        <v>2.88469793</v>
      </c>
      <c r="K50" s="18" t="s">
        <v>182</v>
      </c>
      <c r="L50" s="20" t="s">
        <v>182</v>
      </c>
      <c r="M50" s="18" t="s">
        <v>182</v>
      </c>
      <c r="N50" s="20" t="s">
        <v>182</v>
      </c>
      <c r="O50" s="18" t="s">
        <v>182</v>
      </c>
      <c r="P50" s="20" t="s">
        <v>182</v>
      </c>
      <c r="Q50" s="18" t="s">
        <v>182</v>
      </c>
      <c r="R50" s="20" t="s">
        <v>182</v>
      </c>
      <c r="S50" s="18" t="n">
        <v>375.66492404</v>
      </c>
      <c r="T50" s="20" t="n">
        <v>9.092002109999999</v>
      </c>
    </row>
    <row r="51" spans="1:20">
      <c r="A51" s="15" t="s">
        <v>226</v>
      </c>
      <c r="B51" s="17" t="n">
        <v>6866</v>
      </c>
      <c r="C51" s="18">
        <f>(114.0/B51*100)</f>
        <v/>
      </c>
      <c r="D51" s="19" t="n">
        <v>6752</v>
      </c>
      <c r="E51" s="18" t="n">
        <v>422.77084937</v>
      </c>
      <c r="F51" s="20" t="n">
        <v>3.40976134</v>
      </c>
      <c r="G51" s="18" t="n">
        <v>424.58390708</v>
      </c>
      <c r="H51" s="20" t="n">
        <v>3.59211573</v>
      </c>
      <c r="I51" s="18" t="n">
        <v>424.90989838</v>
      </c>
      <c r="J51" s="20" t="n">
        <v>2.65972761</v>
      </c>
      <c r="K51" s="18" t="s">
        <v>182</v>
      </c>
      <c r="L51" s="20" t="s">
        <v>182</v>
      </c>
      <c r="M51" s="18" t="s">
        <v>182</v>
      </c>
      <c r="N51" s="20" t="s">
        <v>182</v>
      </c>
      <c r="O51" s="18" t="n">
        <v>410.85572185</v>
      </c>
      <c r="P51" s="20" t="n">
        <v>3.7997542</v>
      </c>
      <c r="Q51" s="18" t="s">
        <v>182</v>
      </c>
      <c r="R51" s="20" t="s">
        <v>182</v>
      </c>
      <c r="S51" s="18" t="n">
        <v>388.48291432</v>
      </c>
      <c r="T51" s="20" t="n">
        <v>5.17323253</v>
      </c>
    </row>
    <row r="52" spans="1:20">
      <c r="A52" s="15" t="s">
        <v>227</v>
      </c>
      <c r="B52" s="17" t="n">
        <v>5809</v>
      </c>
      <c r="C52" s="18">
        <f>(116.0/B52*100)</f>
        <v/>
      </c>
      <c r="D52" s="19" t="n">
        <v>5693</v>
      </c>
      <c r="E52" s="18" t="n">
        <v>466.31751175</v>
      </c>
      <c r="F52" s="20" t="n">
        <v>2.94827026</v>
      </c>
      <c r="G52" s="18" t="n">
        <v>467.84690245</v>
      </c>
      <c r="H52" s="20" t="n">
        <v>3.77067995</v>
      </c>
      <c r="I52" s="18" t="n">
        <v>497.62869147</v>
      </c>
      <c r="J52" s="20" t="n">
        <v>3.16834695</v>
      </c>
      <c r="K52" s="18" t="s">
        <v>182</v>
      </c>
      <c r="L52" s="20" t="s">
        <v>182</v>
      </c>
      <c r="M52" s="18" t="s">
        <v>182</v>
      </c>
      <c r="N52" s="20" t="s">
        <v>182</v>
      </c>
      <c r="O52" s="18" t="s">
        <v>182</v>
      </c>
      <c r="P52" s="20" t="s">
        <v>182</v>
      </c>
      <c r="Q52" s="18" t="s">
        <v>182</v>
      </c>
      <c r="R52" s="20" t="s">
        <v>182</v>
      </c>
      <c r="S52" s="18" t="n">
        <v>384.8220478</v>
      </c>
      <c r="T52" s="20" t="n">
        <v>6.23140901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339.05553988</v>
      </c>
      <c r="F54" s="20" t="n">
        <v>4.90669111</v>
      </c>
      <c r="G54" s="18" t="n">
        <v>340.20362283</v>
      </c>
      <c r="H54" s="20" t="n">
        <v>5.58885405</v>
      </c>
      <c r="I54" s="18" t="n">
        <v>342.81686651</v>
      </c>
      <c r="J54" s="20" t="n">
        <v>2.65817082</v>
      </c>
      <c r="K54" s="18" t="s">
        <v>182</v>
      </c>
      <c r="L54" s="20" t="s">
        <v>182</v>
      </c>
      <c r="M54" s="18" t="s">
        <v>182</v>
      </c>
      <c r="N54" s="20" t="s">
        <v>182</v>
      </c>
      <c r="O54" s="18" t="s">
        <v>182</v>
      </c>
      <c r="P54" s="20" t="s">
        <v>182</v>
      </c>
      <c r="Q54" s="18" t="s">
        <v>182</v>
      </c>
      <c r="R54" s="20" t="s">
        <v>182</v>
      </c>
      <c r="S54" s="18" t="n">
        <v>284.30965098</v>
      </c>
      <c r="T54" s="20" t="n">
        <v>3.72600511</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527.46915809</v>
      </c>
      <c r="F56" s="20" t="n">
        <v>2.62052402</v>
      </c>
      <c r="G56" s="18" t="n">
        <v>521.77785363</v>
      </c>
      <c r="H56" s="20" t="n">
        <v>3.20937568</v>
      </c>
      <c r="I56" s="18" t="n">
        <v>517.5566042299999</v>
      </c>
      <c r="J56" s="20" t="n">
        <v>4.99062913</v>
      </c>
      <c r="K56" s="18" t="s">
        <v>182</v>
      </c>
      <c r="L56" s="20" t="s">
        <v>182</v>
      </c>
      <c r="M56" s="18" t="s">
        <v>182</v>
      </c>
      <c r="N56" s="20" t="s">
        <v>182</v>
      </c>
      <c r="O56" s="18" t="s">
        <v>182</v>
      </c>
      <c r="P56" s="20" t="s">
        <v>182</v>
      </c>
      <c r="Q56" s="18" t="s">
        <v>182</v>
      </c>
      <c r="R56" s="20" t="s">
        <v>182</v>
      </c>
      <c r="S56" s="18" t="n">
        <v>442.79767284</v>
      </c>
      <c r="T56" s="20" t="n">
        <v>17.36487013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470.83995124</v>
      </c>
      <c r="F61" s="20" t="n">
        <v>3.09856304</v>
      </c>
      <c r="G61" s="18" t="n">
        <v>479.67781908</v>
      </c>
      <c r="H61" s="20" t="n">
        <v>3.35881802</v>
      </c>
      <c r="I61" s="18" t="n">
        <v>495.05561658</v>
      </c>
      <c r="J61" s="20" t="n">
        <v>3.36547406</v>
      </c>
      <c r="K61" s="18" t="s">
        <v>182</v>
      </c>
      <c r="L61" s="20" t="s">
        <v>182</v>
      </c>
      <c r="M61" s="18" t="s">
        <v>182</v>
      </c>
      <c r="N61" s="20" t="s">
        <v>182</v>
      </c>
      <c r="O61" s="18" t="s">
        <v>182</v>
      </c>
      <c r="P61" s="20" t="s">
        <v>182</v>
      </c>
      <c r="Q61" s="18" t="s">
        <v>182</v>
      </c>
      <c r="R61" s="20" t="s">
        <v>182</v>
      </c>
      <c r="S61" s="18" t="n">
        <v>376.18734668</v>
      </c>
      <c r="T61" s="20" t="n">
        <v>8.02548492</v>
      </c>
    </row>
    <row r="62" spans="1:20">
      <c r="A62" s="15" t="s">
        <v>237</v>
      </c>
      <c r="B62" s="17" t="n">
        <v>4476</v>
      </c>
      <c r="C62" s="18">
        <f>(5.0/B62*100)</f>
        <v/>
      </c>
      <c r="D62" s="19" t="n">
        <v>4471</v>
      </c>
      <c r="E62" s="18" t="n">
        <v>531.7218027</v>
      </c>
      <c r="F62" s="20" t="n">
        <v>1.65483739</v>
      </c>
      <c r="G62" s="18" t="n">
        <v>522.40669651</v>
      </c>
      <c r="H62" s="20" t="n">
        <v>3.86057247</v>
      </c>
      <c r="I62" s="18" t="n">
        <v>527.83893787</v>
      </c>
      <c r="J62" s="20" t="n">
        <v>1.94313473</v>
      </c>
      <c r="K62" s="18" t="s">
        <v>182</v>
      </c>
      <c r="L62" s="20" t="s">
        <v>182</v>
      </c>
      <c r="M62" s="18" t="s">
        <v>182</v>
      </c>
      <c r="N62" s="20" t="s">
        <v>182</v>
      </c>
      <c r="O62" s="18" t="s">
        <v>182</v>
      </c>
      <c r="P62" s="20" t="s">
        <v>182</v>
      </c>
      <c r="Q62" s="18" t="s">
        <v>182</v>
      </c>
      <c r="R62" s="20" t="s">
        <v>182</v>
      </c>
      <c r="S62" s="18" t="n">
        <v>460.53652799</v>
      </c>
      <c r="T62" s="20" t="n">
        <v>16.3595338</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390.24722432</v>
      </c>
      <c r="F67" s="20" t="n">
        <v>2.83363463</v>
      </c>
      <c r="G67" s="18" t="n">
        <v>401.39194907</v>
      </c>
      <c r="H67" s="20" t="n">
        <v>2.79456657</v>
      </c>
      <c r="I67" s="18" t="n">
        <v>407.10672414</v>
      </c>
      <c r="J67" s="20" t="n">
        <v>3.83788989</v>
      </c>
      <c r="K67" s="18" t="s">
        <v>182</v>
      </c>
      <c r="L67" s="20" t="s">
        <v>182</v>
      </c>
      <c r="M67" s="18" t="s">
        <v>182</v>
      </c>
      <c r="N67" s="20" t="s">
        <v>182</v>
      </c>
      <c r="O67" s="18" t="s">
        <v>182</v>
      </c>
      <c r="P67" s="20" t="s">
        <v>182</v>
      </c>
      <c r="Q67" s="18" t="s">
        <v>182</v>
      </c>
      <c r="R67" s="20" t="s">
        <v>182</v>
      </c>
      <c r="S67" s="18" t="n">
        <v>306.53229404</v>
      </c>
      <c r="T67" s="20" t="n">
        <v>8.19127963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481.70078521</v>
      </c>
      <c r="F70" s="20" t="n">
        <v>3.26557722</v>
      </c>
      <c r="G70" s="18" t="n">
        <v>501.00507686</v>
      </c>
      <c r="H70" s="20" t="n">
        <v>3.48750189</v>
      </c>
      <c r="I70" s="18" t="n">
        <v>500.9539154</v>
      </c>
      <c r="J70" s="20" t="n">
        <v>3.6365065</v>
      </c>
      <c r="K70" s="18" t="s">
        <v>182</v>
      </c>
      <c r="L70" s="20" t="s">
        <v>182</v>
      </c>
      <c r="M70" s="18" t="s">
        <v>182</v>
      </c>
      <c r="N70" s="20" t="s">
        <v>182</v>
      </c>
      <c r="O70" s="18" t="s">
        <v>182</v>
      </c>
      <c r="P70" s="20" t="s">
        <v>182</v>
      </c>
      <c r="Q70" s="18" t="s">
        <v>182</v>
      </c>
      <c r="R70" s="20" t="s">
        <v>182</v>
      </c>
      <c r="S70" s="18" t="n">
        <v>428.65212536</v>
      </c>
      <c r="T70" s="20" t="n">
        <v>5.78804349</v>
      </c>
    </row>
    <row r="71" spans="1:20">
      <c r="A71" s="15" t="s">
        <v>246</v>
      </c>
      <c r="B71" s="17" t="n">
        <v>6115</v>
      </c>
      <c r="C71" s="18">
        <f>(109.0/B71*100)</f>
        <v/>
      </c>
      <c r="D71" s="19" t="n">
        <v>6006</v>
      </c>
      <c r="E71" s="18" t="n">
        <v>542.80716667</v>
      </c>
      <c r="F71" s="20" t="n">
        <v>1.97266612</v>
      </c>
      <c r="G71" s="18" t="n">
        <v>571.0057389</v>
      </c>
      <c r="H71" s="20" t="n">
        <v>2.53212977</v>
      </c>
      <c r="I71" s="18" t="n">
        <v>569.13182889</v>
      </c>
      <c r="J71" s="20" t="n">
        <v>2.87057437</v>
      </c>
      <c r="K71" s="18" t="s">
        <v>182</v>
      </c>
      <c r="L71" s="20" t="s">
        <v>182</v>
      </c>
      <c r="M71" s="18" t="s">
        <v>182</v>
      </c>
      <c r="N71" s="20" t="s">
        <v>182</v>
      </c>
      <c r="O71" s="18" t="s">
        <v>182</v>
      </c>
      <c r="P71" s="20" t="s">
        <v>182</v>
      </c>
      <c r="Q71" s="18" t="s">
        <v>182</v>
      </c>
      <c r="R71" s="20" t="s">
        <v>182</v>
      </c>
      <c r="S71" s="18" t="n">
        <v>473.29281829</v>
      </c>
      <c r="T71" s="20" t="n">
        <v>13.56328827</v>
      </c>
    </row>
    <row r="72" spans="1:20">
      <c r="A72" s="15" t="s">
        <v>247</v>
      </c>
      <c r="B72" s="17" t="n">
        <v>7708</v>
      </c>
      <c r="C72" s="18">
        <f>(8.0/B72*100)</f>
        <v/>
      </c>
      <c r="D72" s="19" t="n">
        <v>7700</v>
      </c>
      <c r="E72" s="18" t="n">
        <v>533.96476319</v>
      </c>
      <c r="F72" s="20" t="n">
        <v>4.12577776</v>
      </c>
      <c r="G72" s="18" t="n">
        <v>534.67416716</v>
      </c>
      <c r="H72" s="20" t="n">
        <v>3.49652814</v>
      </c>
      <c r="I72" s="18" t="n">
        <v>531.08700218</v>
      </c>
      <c r="J72" s="20" t="n">
        <v>3.03953837</v>
      </c>
      <c r="K72" s="18" t="s">
        <v>182</v>
      </c>
      <c r="L72" s="20" t="s">
        <v>182</v>
      </c>
      <c r="M72" s="18" t="s">
        <v>182</v>
      </c>
      <c r="N72" s="20" t="s">
        <v>182</v>
      </c>
      <c r="O72" s="18" t="s">
        <v>182</v>
      </c>
      <c r="P72" s="20" t="s">
        <v>182</v>
      </c>
      <c r="Q72" s="18" t="s">
        <v>182</v>
      </c>
      <c r="R72" s="20" t="s">
        <v>182</v>
      </c>
      <c r="S72" s="18" t="n">
        <v>464.446683</v>
      </c>
      <c r="T72" s="20" t="n">
        <v>19.04032114</v>
      </c>
    </row>
    <row r="73" spans="1:20">
      <c r="A73" s="15" t="s">
        <v>248</v>
      </c>
      <c r="B73" s="17" t="n">
        <v>8249</v>
      </c>
      <c r="C73" s="18">
        <f>(225.0/B73*100)</f>
        <v/>
      </c>
      <c r="D73" s="19" t="n">
        <v>8024</v>
      </c>
      <c r="E73" s="18" t="n">
        <v>421.83386718</v>
      </c>
      <c r="F73" s="20" t="n">
        <v>2.65573462</v>
      </c>
      <c r="G73" s="18" t="n">
        <v>428.85369132</v>
      </c>
      <c r="H73" s="20" t="n">
        <v>4.66728417</v>
      </c>
      <c r="I73" s="18" t="n">
        <v>421.5296337</v>
      </c>
      <c r="J73" s="20" t="n">
        <v>3.93488608</v>
      </c>
      <c r="K73" s="18" t="s">
        <v>182</v>
      </c>
      <c r="L73" s="20" t="s">
        <v>182</v>
      </c>
      <c r="M73" s="18" t="s">
        <v>182</v>
      </c>
      <c r="N73" s="20" t="s">
        <v>182</v>
      </c>
      <c r="O73" s="18" t="s">
        <v>182</v>
      </c>
      <c r="P73" s="20" t="s">
        <v>182</v>
      </c>
      <c r="Q73" s="18" t="s">
        <v>182</v>
      </c>
      <c r="R73" s="20" t="s">
        <v>182</v>
      </c>
      <c r="S73" s="18" t="n">
        <v>371.56980187</v>
      </c>
      <c r="T73" s="20" t="n">
        <v>8.56928467</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426.84499777</v>
      </c>
      <c r="F77" s="20" t="n">
        <v>3.22580006</v>
      </c>
      <c r="G77" s="18" t="n">
        <v>457.10248009</v>
      </c>
      <c r="H77" s="20" t="n">
        <v>2.96037715</v>
      </c>
      <c r="I77" s="18" t="n">
        <v>459.97328027</v>
      </c>
      <c r="J77" s="20" t="n">
        <v>3.25533542</v>
      </c>
      <c r="K77" s="18" t="s">
        <v>182</v>
      </c>
      <c r="L77" s="20" t="s">
        <v>182</v>
      </c>
      <c r="M77" s="18" t="s">
        <v>182</v>
      </c>
      <c r="N77" s="20" t="s">
        <v>182</v>
      </c>
      <c r="O77" s="18" t="s">
        <v>182</v>
      </c>
      <c r="P77" s="20" t="s">
        <v>182</v>
      </c>
      <c r="Q77" s="18" t="s">
        <v>182</v>
      </c>
      <c r="R77" s="20" t="s">
        <v>182</v>
      </c>
      <c r="S77" s="18" t="n">
        <v>372.82429901</v>
      </c>
      <c r="T77" s="20" t="n">
        <v>2.96392625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287</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507.96802127</v>
      </c>
      <c r="F7" s="20" t="n">
        <v>1.79516031</v>
      </c>
      <c r="G7" s="18" t="n">
        <v>515.08022031</v>
      </c>
      <c r="H7" s="20" t="n">
        <v>3.3205973</v>
      </c>
      <c r="I7" s="18" t="n">
        <v>529.16858337</v>
      </c>
      <c r="J7" s="20" t="n">
        <v>2.384954</v>
      </c>
      <c r="K7" s="18" t="s">
        <v>182</v>
      </c>
      <c r="L7" s="20" t="s">
        <v>182</v>
      </c>
      <c r="M7" s="18" t="s">
        <v>182</v>
      </c>
      <c r="N7" s="20" t="s">
        <v>182</v>
      </c>
      <c r="O7" s="18" t="s">
        <v>182</v>
      </c>
      <c r="P7" s="20" t="s">
        <v>182</v>
      </c>
      <c r="Q7" s="18" t="s">
        <v>182</v>
      </c>
      <c r="R7" s="20" t="s">
        <v>182</v>
      </c>
      <c r="S7" s="18" t="n">
        <v>442.66650653</v>
      </c>
      <c r="T7" s="20" t="n">
        <v>7.08979078</v>
      </c>
    </row>
    <row r="8" spans="1:20">
      <c r="A8" s="15" t="s">
        <v>183</v>
      </c>
      <c r="B8" s="17" t="n">
        <v>7007</v>
      </c>
      <c r="C8" s="18">
        <f>(128.0/B8*100)</f>
        <v/>
      </c>
      <c r="D8" s="19" t="n">
        <v>6879</v>
      </c>
      <c r="E8" s="18" t="n">
        <v>478.23840532</v>
      </c>
      <c r="F8" s="20" t="n">
        <v>3.78894934</v>
      </c>
      <c r="G8" s="18" t="n">
        <v>471.70461828</v>
      </c>
      <c r="H8" s="20" t="n">
        <v>5.53373927</v>
      </c>
      <c r="I8" s="18" t="n">
        <v>519.74247545</v>
      </c>
      <c r="J8" s="20" t="n">
        <v>2.30076404</v>
      </c>
      <c r="K8" s="18" t="s">
        <v>182</v>
      </c>
      <c r="L8" s="20" t="s">
        <v>182</v>
      </c>
      <c r="M8" s="18" t="s">
        <v>182</v>
      </c>
      <c r="N8" s="20" t="s">
        <v>182</v>
      </c>
      <c r="O8" s="18" t="n">
        <v>368.48347797</v>
      </c>
      <c r="P8" s="20" t="n">
        <v>14.99112476</v>
      </c>
      <c r="Q8" s="18" t="s">
        <v>182</v>
      </c>
      <c r="R8" s="20" t="s">
        <v>182</v>
      </c>
      <c r="S8" s="18" t="n">
        <v>407.05597492</v>
      </c>
      <c r="T8" s="20" t="n">
        <v>6.78875313</v>
      </c>
    </row>
    <row r="9" spans="1:20">
      <c r="A9" s="15" t="s">
        <v>184</v>
      </c>
      <c r="B9" s="17" t="n">
        <v>9651</v>
      </c>
      <c r="C9" s="18">
        <f>(475.0/B9*100)</f>
        <v/>
      </c>
      <c r="D9" s="19" t="n">
        <v>9176</v>
      </c>
      <c r="E9" s="18" t="n">
        <v>483.87890797</v>
      </c>
      <c r="F9" s="20" t="n">
        <v>3.28114319</v>
      </c>
      <c r="G9" s="18" t="n">
        <v>505.04106293</v>
      </c>
      <c r="H9" s="20" t="n">
        <v>3.63045445</v>
      </c>
      <c r="I9" s="18" t="n">
        <v>530.12429634</v>
      </c>
      <c r="J9" s="20" t="n">
        <v>2.44156219</v>
      </c>
      <c r="K9" s="18" t="s">
        <v>182</v>
      </c>
      <c r="L9" s="20" t="s">
        <v>182</v>
      </c>
      <c r="M9" s="18" t="s">
        <v>182</v>
      </c>
      <c r="N9" s="20" t="s">
        <v>182</v>
      </c>
      <c r="O9" s="18" t="n">
        <v>374.78530698</v>
      </c>
      <c r="P9" s="20" t="n">
        <v>11.62763904</v>
      </c>
      <c r="Q9" s="18" t="s">
        <v>182</v>
      </c>
      <c r="R9" s="20" t="s">
        <v>182</v>
      </c>
      <c r="S9" s="18" t="n">
        <v>409.22156617</v>
      </c>
      <c r="T9" s="20" t="n">
        <v>6.8796794</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432.39393768</v>
      </c>
      <c r="F11" s="20" t="n">
        <v>2.91056316</v>
      </c>
      <c r="G11" s="18" t="n">
        <v>439.05889231</v>
      </c>
      <c r="H11" s="20" t="n">
        <v>3.38200152</v>
      </c>
      <c r="I11" s="18" t="n">
        <v>466.98143765</v>
      </c>
      <c r="J11" s="20" t="n">
        <v>3.08253569</v>
      </c>
      <c r="K11" s="18" t="s">
        <v>182</v>
      </c>
      <c r="L11" s="20" t="s">
        <v>182</v>
      </c>
      <c r="M11" s="18" t="s">
        <v>182</v>
      </c>
      <c r="N11" s="20" t="s">
        <v>182</v>
      </c>
      <c r="O11" s="18" t="s">
        <v>182</v>
      </c>
      <c r="P11" s="20" t="s">
        <v>182</v>
      </c>
      <c r="Q11" s="18" t="s">
        <v>182</v>
      </c>
      <c r="R11" s="20" t="s">
        <v>182</v>
      </c>
      <c r="S11" s="18" t="n">
        <v>386.76527671</v>
      </c>
      <c r="T11" s="20" t="n">
        <v>7.08695435</v>
      </c>
    </row>
    <row r="12" spans="1:20">
      <c r="A12" s="15" t="s">
        <v>187</v>
      </c>
      <c r="B12" s="17" t="n">
        <v>6894</v>
      </c>
      <c r="C12" s="18">
        <f>(125.0/B12*100)</f>
        <v/>
      </c>
      <c r="D12" s="19" t="n">
        <v>6769</v>
      </c>
      <c r="E12" s="18" t="n">
        <v>472.36011216</v>
      </c>
      <c r="F12" s="20" t="n">
        <v>3.60076871</v>
      </c>
      <c r="G12" s="18" t="n">
        <v>484.07735259</v>
      </c>
      <c r="H12" s="20" t="n">
        <v>4.58543332</v>
      </c>
      <c r="I12" s="18" t="n">
        <v>515.06423674</v>
      </c>
      <c r="J12" s="20" t="n">
        <v>1.97358943</v>
      </c>
      <c r="K12" s="18" t="s">
        <v>182</v>
      </c>
      <c r="L12" s="20" t="s">
        <v>182</v>
      </c>
      <c r="M12" s="18" t="s">
        <v>182</v>
      </c>
      <c r="N12" s="20" t="s">
        <v>182</v>
      </c>
      <c r="O12" s="18" t="n">
        <v>366.6777112</v>
      </c>
      <c r="P12" s="20" t="n">
        <v>14.39052153</v>
      </c>
      <c r="Q12" s="18" t="s">
        <v>182</v>
      </c>
      <c r="R12" s="20" t="s">
        <v>182</v>
      </c>
      <c r="S12" s="18" t="n">
        <v>412.50969361</v>
      </c>
      <c r="T12" s="20" t="n">
        <v>6.49802796</v>
      </c>
    </row>
    <row r="13" spans="1:20">
      <c r="A13" s="15" t="s">
        <v>188</v>
      </c>
      <c r="B13" s="17" t="n">
        <v>7161</v>
      </c>
      <c r="C13" s="18">
        <f>(301.0/B13*100)</f>
        <v/>
      </c>
      <c r="D13" s="19" t="n">
        <v>6860</v>
      </c>
      <c r="E13" s="18" t="n">
        <v>487.95922534</v>
      </c>
      <c r="F13" s="20" t="n">
        <v>3.10686033</v>
      </c>
      <c r="G13" s="18" t="n">
        <v>515.25452599</v>
      </c>
      <c r="H13" s="20" t="n">
        <v>3.36796908</v>
      </c>
      <c r="I13" s="18" t="n">
        <v>525.0161643500001</v>
      </c>
      <c r="J13" s="20" t="n">
        <v>2.48171896</v>
      </c>
      <c r="K13" s="18" t="s">
        <v>182</v>
      </c>
      <c r="L13" s="20" t="s">
        <v>182</v>
      </c>
      <c r="M13" s="18" t="s">
        <v>182</v>
      </c>
      <c r="N13" s="20" t="s">
        <v>182</v>
      </c>
      <c r="O13" s="18" t="n">
        <v>436.36003517</v>
      </c>
      <c r="P13" s="20" t="n">
        <v>6.43426798</v>
      </c>
      <c r="Q13" s="18" t="s">
        <v>182</v>
      </c>
      <c r="R13" s="20" t="s">
        <v>182</v>
      </c>
      <c r="S13" s="18" t="n">
        <v>409.31270689</v>
      </c>
      <c r="T13" s="20" t="n">
        <v>6.62209019</v>
      </c>
    </row>
    <row r="14" spans="1:20">
      <c r="A14" s="15" t="s">
        <v>189</v>
      </c>
      <c r="B14" s="17" t="n">
        <v>5587</v>
      </c>
      <c r="C14" s="18">
        <f>(185.0/B14*100)</f>
        <v/>
      </c>
      <c r="D14" s="19" t="n">
        <v>5402</v>
      </c>
      <c r="E14" s="18" t="n">
        <v>513.52550952</v>
      </c>
      <c r="F14" s="20" t="n">
        <v>3.32102883</v>
      </c>
      <c r="G14" s="18" t="n">
        <v>534.41379732</v>
      </c>
      <c r="H14" s="20" t="n">
        <v>2.73695748</v>
      </c>
      <c r="I14" s="18" t="n">
        <v>547.37966024</v>
      </c>
      <c r="J14" s="20" t="n">
        <v>2.35624077</v>
      </c>
      <c r="K14" s="18" t="s">
        <v>182</v>
      </c>
      <c r="L14" s="20" t="s">
        <v>182</v>
      </c>
      <c r="M14" s="18" t="s">
        <v>182</v>
      </c>
      <c r="N14" s="20" t="s">
        <v>182</v>
      </c>
      <c r="O14" s="18" t="s">
        <v>182</v>
      </c>
      <c r="P14" s="20" t="s">
        <v>182</v>
      </c>
      <c r="Q14" s="18" t="s">
        <v>182</v>
      </c>
      <c r="R14" s="20" t="s">
        <v>182</v>
      </c>
      <c r="S14" s="18" t="n">
        <v>462.81835416</v>
      </c>
      <c r="T14" s="20" t="n">
        <v>12.28189733</v>
      </c>
    </row>
    <row r="15" spans="1:20">
      <c r="A15" s="15" t="s">
        <v>190</v>
      </c>
      <c r="B15" s="17" t="n">
        <v>5882</v>
      </c>
      <c r="C15" s="18">
        <f>(131.0/B15*100)</f>
        <v/>
      </c>
      <c r="D15" s="19" t="n">
        <v>5751</v>
      </c>
      <c r="E15" s="18" t="n">
        <v>521.3927566</v>
      </c>
      <c r="F15" s="20" t="n">
        <v>3.42070352</v>
      </c>
      <c r="G15" s="18" t="n">
        <v>530.87189068</v>
      </c>
      <c r="H15" s="20" t="n">
        <v>3.11878785</v>
      </c>
      <c r="I15" s="18" t="n">
        <v>550.6394532</v>
      </c>
      <c r="J15" s="20" t="n">
        <v>2.76548086</v>
      </c>
      <c r="K15" s="18" t="s">
        <v>182</v>
      </c>
      <c r="L15" s="20" t="s">
        <v>182</v>
      </c>
      <c r="M15" s="18" t="s">
        <v>182</v>
      </c>
      <c r="N15" s="20" t="s">
        <v>182</v>
      </c>
      <c r="O15" s="18" t="n">
        <v>375.95013089</v>
      </c>
      <c r="P15" s="20" t="n">
        <v>17.42774697</v>
      </c>
      <c r="Q15" s="18" t="s">
        <v>182</v>
      </c>
      <c r="R15" s="20" t="s">
        <v>182</v>
      </c>
      <c r="S15" s="18" t="n">
        <v>448.86845714</v>
      </c>
      <c r="T15" s="20" t="n">
        <v>8.314411160000001</v>
      </c>
    </row>
    <row r="16" spans="1:20">
      <c r="A16" s="15" t="s">
        <v>191</v>
      </c>
      <c r="B16" s="17" t="n">
        <v>6108</v>
      </c>
      <c r="C16" s="18">
        <f>(244.0/B16*100)</f>
        <v/>
      </c>
      <c r="D16" s="19" t="n">
        <v>5864</v>
      </c>
      <c r="E16" s="18" t="n">
        <v>495.91454943</v>
      </c>
      <c r="F16" s="20" t="n">
        <v>2.41490706</v>
      </c>
      <c r="G16" s="18" t="n">
        <v>489.61910649</v>
      </c>
      <c r="H16" s="20" t="n">
        <v>5.1878923</v>
      </c>
      <c r="I16" s="18" t="n">
        <v>524.00645122</v>
      </c>
      <c r="J16" s="20" t="n">
        <v>3.1926921</v>
      </c>
      <c r="K16" s="18" t="s">
        <v>182</v>
      </c>
      <c r="L16" s="20" t="s">
        <v>182</v>
      </c>
      <c r="M16" s="18" t="s">
        <v>182</v>
      </c>
      <c r="N16" s="20" t="s">
        <v>182</v>
      </c>
      <c r="O16" s="18" t="s">
        <v>182</v>
      </c>
      <c r="P16" s="20" t="s">
        <v>182</v>
      </c>
      <c r="Q16" s="18" t="s">
        <v>182</v>
      </c>
      <c r="R16" s="20" t="s">
        <v>182</v>
      </c>
      <c r="S16" s="18" t="n">
        <v>400.78379445</v>
      </c>
      <c r="T16" s="20" t="n">
        <v>7.54293599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440.07812923</v>
      </c>
      <c r="F18" s="20" t="n">
        <v>3.75978456</v>
      </c>
      <c r="G18" s="18" t="n">
        <v>461.68019692</v>
      </c>
      <c r="H18" s="20" t="n">
        <v>4.43912735</v>
      </c>
      <c r="I18" s="18" t="n">
        <v>479.55150776</v>
      </c>
      <c r="J18" s="20" t="n">
        <v>3.90192828</v>
      </c>
      <c r="K18" s="18" t="s">
        <v>182</v>
      </c>
      <c r="L18" s="20" t="s">
        <v>182</v>
      </c>
      <c r="M18" s="18" t="s">
        <v>182</v>
      </c>
      <c r="N18" s="20" t="s">
        <v>182</v>
      </c>
      <c r="O18" s="18" t="s">
        <v>182</v>
      </c>
      <c r="P18" s="20" t="s">
        <v>182</v>
      </c>
      <c r="Q18" s="18" t="s">
        <v>182</v>
      </c>
      <c r="R18" s="20" t="s">
        <v>182</v>
      </c>
      <c r="S18" s="18" t="n">
        <v>380.61250461</v>
      </c>
      <c r="T18" s="20" t="n">
        <v>8.881500129999999</v>
      </c>
    </row>
    <row r="19" spans="1:20">
      <c r="A19" s="15" t="s">
        <v>194</v>
      </c>
      <c r="B19" s="17" t="n">
        <v>5658</v>
      </c>
      <c r="C19" s="18">
        <f>(123.0/B19*100)</f>
        <v/>
      </c>
      <c r="D19" s="19" t="n">
        <v>5535</v>
      </c>
      <c r="E19" s="18" t="n">
        <v>453.83503118</v>
      </c>
      <c r="F19" s="20" t="n">
        <v>3.95308645</v>
      </c>
      <c r="G19" s="18" t="n">
        <v>473.85894546</v>
      </c>
      <c r="H19" s="20" t="n">
        <v>3.38158714</v>
      </c>
      <c r="I19" s="18" t="n">
        <v>496.82170966</v>
      </c>
      <c r="J19" s="20" t="n">
        <v>2.82315351</v>
      </c>
      <c r="K19" s="18" t="s">
        <v>182</v>
      </c>
      <c r="L19" s="20" t="s">
        <v>182</v>
      </c>
      <c r="M19" s="18" t="s">
        <v>182</v>
      </c>
      <c r="N19" s="20" t="s">
        <v>182</v>
      </c>
      <c r="O19" s="18" t="s">
        <v>182</v>
      </c>
      <c r="P19" s="20" t="s">
        <v>182</v>
      </c>
      <c r="Q19" s="18" t="s">
        <v>182</v>
      </c>
      <c r="R19" s="20" t="s">
        <v>182</v>
      </c>
      <c r="S19" s="18" t="n">
        <v>392.34357719</v>
      </c>
      <c r="T19" s="20" t="n">
        <v>8.82841516</v>
      </c>
    </row>
    <row r="20" spans="1:20">
      <c r="A20" s="15" t="s">
        <v>195</v>
      </c>
      <c r="B20" s="17" t="n">
        <v>3371</v>
      </c>
      <c r="C20" s="18">
        <f>(81.0/B20*100)</f>
        <v/>
      </c>
      <c r="D20" s="19" t="n">
        <v>3290</v>
      </c>
      <c r="E20" s="18" t="n">
        <v>445.5361177</v>
      </c>
      <c r="F20" s="20" t="n">
        <v>3.36248809</v>
      </c>
      <c r="G20" s="18" t="n">
        <v>471.988774</v>
      </c>
      <c r="H20" s="20" t="n">
        <v>3.26098308</v>
      </c>
      <c r="I20" s="18" t="n">
        <v>490.48999381</v>
      </c>
      <c r="J20" s="20" t="n">
        <v>2.37720596</v>
      </c>
      <c r="K20" s="18" t="s">
        <v>182</v>
      </c>
      <c r="L20" s="20" t="s">
        <v>182</v>
      </c>
      <c r="M20" s="18" t="s">
        <v>182</v>
      </c>
      <c r="N20" s="20" t="s">
        <v>182</v>
      </c>
      <c r="O20" s="18" t="s">
        <v>182</v>
      </c>
      <c r="P20" s="20" t="s">
        <v>182</v>
      </c>
      <c r="Q20" s="18" t="s">
        <v>182</v>
      </c>
      <c r="R20" s="20" t="s">
        <v>182</v>
      </c>
      <c r="S20" s="18" t="n">
        <v>390.1017277</v>
      </c>
      <c r="T20" s="20" t="n">
        <v>9.170671240000001</v>
      </c>
    </row>
    <row r="21" spans="1:20">
      <c r="A21" s="15" t="s">
        <v>196</v>
      </c>
      <c r="B21" s="17" t="n">
        <v>5741</v>
      </c>
      <c r="C21" s="18">
        <f>(73.0/B21*100)</f>
        <v/>
      </c>
      <c r="D21" s="19" t="n">
        <v>5668</v>
      </c>
      <c r="E21" s="18" t="n">
        <v>478.50558427</v>
      </c>
      <c r="F21" s="20" t="n">
        <v>3.69136305</v>
      </c>
      <c r="G21" s="18" t="n">
        <v>499.23688599</v>
      </c>
      <c r="H21" s="20" t="n">
        <v>3.30408294</v>
      </c>
      <c r="I21" s="18" t="n">
        <v>517.38242745</v>
      </c>
      <c r="J21" s="20" t="n">
        <v>2.66502048</v>
      </c>
      <c r="K21" s="18" t="s">
        <v>182</v>
      </c>
      <c r="L21" s="20" t="s">
        <v>182</v>
      </c>
      <c r="M21" s="18" t="s">
        <v>182</v>
      </c>
      <c r="N21" s="20" t="s">
        <v>182</v>
      </c>
      <c r="O21" s="18" t="s">
        <v>182</v>
      </c>
      <c r="P21" s="20" t="s">
        <v>182</v>
      </c>
      <c r="Q21" s="18" t="s">
        <v>182</v>
      </c>
      <c r="R21" s="20" t="s">
        <v>182</v>
      </c>
      <c r="S21" s="18" t="n">
        <v>429.17789688</v>
      </c>
      <c r="T21" s="20" t="n">
        <v>10.48598568</v>
      </c>
    </row>
    <row r="22" spans="1:20">
      <c r="A22" s="15" t="s">
        <v>197</v>
      </c>
      <c r="B22" s="17" t="n">
        <v>6598</v>
      </c>
      <c r="C22" s="18">
        <f>(98.0/B22*100)</f>
        <v/>
      </c>
      <c r="D22" s="19" t="n">
        <v>6500</v>
      </c>
      <c r="E22" s="18" t="n">
        <v>439.34598985</v>
      </c>
      <c r="F22" s="20" t="n">
        <v>4.22281172</v>
      </c>
      <c r="G22" s="18" t="n">
        <v>453.00675226</v>
      </c>
      <c r="H22" s="20" t="n">
        <v>5.09829754</v>
      </c>
      <c r="I22" s="18" t="n">
        <v>504.72168103</v>
      </c>
      <c r="J22" s="20" t="n">
        <v>3.86875603</v>
      </c>
      <c r="K22" s="18" t="s">
        <v>182</v>
      </c>
      <c r="L22" s="20" t="s">
        <v>182</v>
      </c>
      <c r="M22" s="18" t="s">
        <v>182</v>
      </c>
      <c r="N22" s="20" t="s">
        <v>182</v>
      </c>
      <c r="O22" s="18" t="n">
        <v>448.28166515</v>
      </c>
      <c r="P22" s="20" t="n">
        <v>8.782882710000001</v>
      </c>
      <c r="Q22" s="18" t="s">
        <v>182</v>
      </c>
      <c r="R22" s="20" t="s">
        <v>182</v>
      </c>
      <c r="S22" s="18" t="n">
        <v>366.50640919</v>
      </c>
      <c r="T22" s="20" t="n">
        <v>7.20040336</v>
      </c>
    </row>
    <row r="23" spans="1:20">
      <c r="A23" s="15" t="s">
        <v>198</v>
      </c>
      <c r="B23" s="17" t="n">
        <v>11583</v>
      </c>
      <c r="C23" s="18">
        <f>(505.0/B23*100)</f>
        <v/>
      </c>
      <c r="D23" s="19" t="n">
        <v>11078</v>
      </c>
      <c r="E23" s="18" t="n">
        <v>470.93753161</v>
      </c>
      <c r="F23" s="20" t="n">
        <v>3.20519711</v>
      </c>
      <c r="G23" s="18" t="n">
        <v>483.02762899</v>
      </c>
      <c r="H23" s="20" t="n">
        <v>4.7425477</v>
      </c>
      <c r="I23" s="18" t="n">
        <v>496.79293787</v>
      </c>
      <c r="J23" s="20" t="n">
        <v>2.83299003</v>
      </c>
      <c r="K23" s="18" t="s">
        <v>182</v>
      </c>
      <c r="L23" s="20" t="s">
        <v>182</v>
      </c>
      <c r="M23" s="18" t="s">
        <v>182</v>
      </c>
      <c r="N23" s="20" t="s">
        <v>182</v>
      </c>
      <c r="O23" s="18" t="s">
        <v>182</v>
      </c>
      <c r="P23" s="20" t="s">
        <v>182</v>
      </c>
      <c r="Q23" s="18" t="s">
        <v>182</v>
      </c>
      <c r="R23" s="20" t="s">
        <v>182</v>
      </c>
      <c r="S23" s="18" t="n">
        <v>409.77181921</v>
      </c>
      <c r="T23" s="20" t="n">
        <v>7.93264525</v>
      </c>
    </row>
    <row r="24" spans="1:20">
      <c r="A24" s="15" t="s">
        <v>199</v>
      </c>
      <c r="B24" s="17" t="n">
        <v>6647</v>
      </c>
      <c r="C24" s="18">
        <f>(13.0/B24*100)</f>
        <v/>
      </c>
      <c r="D24" s="19" t="n">
        <v>6634</v>
      </c>
      <c r="E24" s="18" t="n">
        <v>531.16905037</v>
      </c>
      <c r="F24" s="20" t="n">
        <v>7.36670021</v>
      </c>
      <c r="G24" s="18" t="n">
        <v>538.59829017</v>
      </c>
      <c r="H24" s="20" t="n">
        <v>4.42462831</v>
      </c>
      <c r="I24" s="18" t="n">
        <v>544.31671795</v>
      </c>
      <c r="J24" s="20" t="n">
        <v>2.84767719</v>
      </c>
      <c r="K24" s="18" t="s">
        <v>182</v>
      </c>
      <c r="L24" s="20" t="s">
        <v>182</v>
      </c>
      <c r="M24" s="18" t="s">
        <v>182</v>
      </c>
      <c r="N24" s="20" t="s">
        <v>182</v>
      </c>
      <c r="O24" s="18" t="s">
        <v>182</v>
      </c>
      <c r="P24" s="20" t="s">
        <v>182</v>
      </c>
      <c r="Q24" s="18" t="s">
        <v>182</v>
      </c>
      <c r="R24" s="20" t="s">
        <v>182</v>
      </c>
      <c r="S24" s="18" t="n">
        <v>461.73778754</v>
      </c>
      <c r="T24" s="20" t="n">
        <v>10.47373986</v>
      </c>
    </row>
    <row r="25" spans="1:20">
      <c r="A25" s="15" t="s">
        <v>200</v>
      </c>
      <c r="B25" s="17" t="n">
        <v>5581</v>
      </c>
      <c r="C25" s="18">
        <f>(28.0/B25*100)</f>
        <v/>
      </c>
      <c r="D25" s="19" t="n">
        <v>5553</v>
      </c>
      <c r="E25" s="18" t="n">
        <v>498.7943821</v>
      </c>
      <c r="F25" s="20" t="n">
        <v>6.30045115</v>
      </c>
      <c r="G25" s="18" t="n">
        <v>523.4401963</v>
      </c>
      <c r="H25" s="20" t="n">
        <v>3.57971676</v>
      </c>
      <c r="I25" s="18" t="n">
        <v>520.32249771</v>
      </c>
      <c r="J25" s="20" t="n">
        <v>3.55317993</v>
      </c>
      <c r="K25" s="18" t="s">
        <v>182</v>
      </c>
      <c r="L25" s="20" t="s">
        <v>182</v>
      </c>
      <c r="M25" s="18" t="s">
        <v>182</v>
      </c>
      <c r="N25" s="20" t="s">
        <v>182</v>
      </c>
      <c r="O25" s="18" t="s">
        <v>182</v>
      </c>
      <c r="P25" s="20" t="s">
        <v>182</v>
      </c>
      <c r="Q25" s="18" t="s">
        <v>182</v>
      </c>
      <c r="R25" s="20" t="s">
        <v>182</v>
      </c>
      <c r="S25" s="18" t="n">
        <v>455.63427197</v>
      </c>
      <c r="T25" s="20" t="n">
        <v>15.40638826</v>
      </c>
    </row>
    <row r="26" spans="1:20">
      <c r="A26" s="15" t="s">
        <v>201</v>
      </c>
      <c r="B26" s="17" t="n">
        <v>4869</v>
      </c>
      <c r="C26" s="18">
        <f>(98.0/B26*100)</f>
        <v/>
      </c>
      <c r="D26" s="19" t="n">
        <v>4771</v>
      </c>
      <c r="E26" s="18" t="n">
        <v>465.9745053</v>
      </c>
      <c r="F26" s="20" t="n">
        <v>3.08030273</v>
      </c>
      <c r="G26" s="18" t="n">
        <v>485.41065561</v>
      </c>
      <c r="H26" s="20" t="n">
        <v>3.40089392</v>
      </c>
      <c r="I26" s="18" t="n">
        <v>507.53379702</v>
      </c>
      <c r="J26" s="20" t="n">
        <v>1.88171485</v>
      </c>
      <c r="K26" s="18" t="s">
        <v>182</v>
      </c>
      <c r="L26" s="20" t="s">
        <v>182</v>
      </c>
      <c r="M26" s="18" t="s">
        <v>182</v>
      </c>
      <c r="N26" s="20" t="s">
        <v>182</v>
      </c>
      <c r="O26" s="18" t="s">
        <v>182</v>
      </c>
      <c r="P26" s="20" t="s">
        <v>182</v>
      </c>
      <c r="Q26" s="18" t="s">
        <v>182</v>
      </c>
      <c r="R26" s="20" t="s">
        <v>182</v>
      </c>
      <c r="S26" s="18" t="n">
        <v>436.57025321</v>
      </c>
      <c r="T26" s="20" t="n">
        <v>7.61694189</v>
      </c>
    </row>
    <row r="27" spans="1:20">
      <c r="A27" s="15" t="s">
        <v>202</v>
      </c>
      <c r="B27" s="17" t="n">
        <v>5299</v>
      </c>
      <c r="C27" s="18">
        <f>(159.0/B27*100)</f>
        <v/>
      </c>
      <c r="D27" s="19" t="n">
        <v>5140</v>
      </c>
      <c r="E27" s="18" t="n">
        <v>463.12397472</v>
      </c>
      <c r="F27" s="20" t="n">
        <v>2.20737822</v>
      </c>
      <c r="G27" s="18" t="n">
        <v>460.05084227</v>
      </c>
      <c r="H27" s="20" t="n">
        <v>3.95991797</v>
      </c>
      <c r="I27" s="18" t="n">
        <v>518.7461375300001</v>
      </c>
      <c r="J27" s="20" t="n">
        <v>1.70319034</v>
      </c>
      <c r="K27" s="18" t="s">
        <v>182</v>
      </c>
      <c r="L27" s="20" t="s">
        <v>182</v>
      </c>
      <c r="M27" s="18" t="s">
        <v>182</v>
      </c>
      <c r="N27" s="20" t="s">
        <v>182</v>
      </c>
      <c r="O27" s="18" t="s">
        <v>182</v>
      </c>
      <c r="P27" s="20" t="s">
        <v>182</v>
      </c>
      <c r="Q27" s="18" t="s">
        <v>182</v>
      </c>
      <c r="R27" s="20" t="s">
        <v>182</v>
      </c>
      <c r="S27" s="18" t="n">
        <v>406.91847098</v>
      </c>
      <c r="T27" s="20" t="n">
        <v>5.11670125</v>
      </c>
    </row>
    <row r="28" spans="1:20">
      <c r="A28" s="15" t="s">
        <v>203</v>
      </c>
      <c r="B28" s="17" t="n">
        <v>7568</v>
      </c>
      <c r="C28" s="18">
        <f>(123.0/B28*100)</f>
        <v/>
      </c>
      <c r="D28" s="19" t="n">
        <v>7445</v>
      </c>
      <c r="E28" s="18" t="n">
        <v>409.05328248</v>
      </c>
      <c r="F28" s="20" t="n">
        <v>2.7009958</v>
      </c>
      <c r="G28" s="18" t="n">
        <v>417.36459737</v>
      </c>
      <c r="H28" s="20" t="n">
        <v>2.72323669</v>
      </c>
      <c r="I28" s="18" t="n">
        <v>424.700375</v>
      </c>
      <c r="J28" s="20" t="n">
        <v>2.61514528</v>
      </c>
      <c r="K28" s="18" t="s">
        <v>182</v>
      </c>
      <c r="L28" s="20" t="s">
        <v>182</v>
      </c>
      <c r="M28" s="18" t="s">
        <v>182</v>
      </c>
      <c r="N28" s="20" t="s">
        <v>182</v>
      </c>
      <c r="O28" s="18" t="s">
        <v>182</v>
      </c>
      <c r="P28" s="20" t="s">
        <v>182</v>
      </c>
      <c r="Q28" s="18" t="s">
        <v>182</v>
      </c>
      <c r="R28" s="20" t="s">
        <v>182</v>
      </c>
      <c r="S28" s="18" t="n">
        <v>375.32890934</v>
      </c>
      <c r="T28" s="20" t="n">
        <v>9.854161599999999</v>
      </c>
    </row>
    <row r="29" spans="1:20">
      <c r="A29" s="15" t="s">
        <v>204</v>
      </c>
      <c r="B29" s="17" t="n">
        <v>5385</v>
      </c>
      <c r="C29" s="18">
        <f>(36.0/B29*100)</f>
        <v/>
      </c>
      <c r="D29" s="19" t="n">
        <v>5349</v>
      </c>
      <c r="E29" s="18" t="n">
        <v>473.43190755</v>
      </c>
      <c r="F29" s="20" t="n">
        <v>4.59214745</v>
      </c>
      <c r="G29" s="18" t="n">
        <v>507.27240589</v>
      </c>
      <c r="H29" s="20" t="n">
        <v>4.63269944</v>
      </c>
      <c r="I29" s="18" t="n">
        <v>534.7045944</v>
      </c>
      <c r="J29" s="20" t="n">
        <v>2.62507665</v>
      </c>
      <c r="K29" s="18" t="s">
        <v>182</v>
      </c>
      <c r="L29" s="20" t="s">
        <v>182</v>
      </c>
      <c r="M29" s="18" t="s">
        <v>182</v>
      </c>
      <c r="N29" s="20" t="s">
        <v>182</v>
      </c>
      <c r="O29" s="18" t="n">
        <v>358.28551468</v>
      </c>
      <c r="P29" s="20" t="n">
        <v>8.567023300000001</v>
      </c>
      <c r="Q29" s="18" t="s">
        <v>182</v>
      </c>
      <c r="R29" s="20" t="s">
        <v>182</v>
      </c>
      <c r="S29" s="18" t="n">
        <v>401.3359949</v>
      </c>
      <c r="T29" s="20" t="n">
        <v>11.27437068</v>
      </c>
    </row>
    <row r="30" spans="1:20">
      <c r="A30" s="15" t="s">
        <v>205</v>
      </c>
      <c r="B30" s="17" t="n">
        <v>4520</v>
      </c>
      <c r="C30" s="18">
        <f>(504.0/B30*100)</f>
        <v/>
      </c>
      <c r="D30" s="19" t="n">
        <v>4016</v>
      </c>
      <c r="E30" s="18" t="n">
        <v>502.62056595</v>
      </c>
      <c r="F30" s="20" t="n">
        <v>3.96676422</v>
      </c>
      <c r="G30" s="18" t="n">
        <v>512.29029156</v>
      </c>
      <c r="H30" s="20" t="n">
        <v>4.17680202</v>
      </c>
      <c r="I30" s="18" t="n">
        <v>541.3478249999999</v>
      </c>
      <c r="J30" s="20" t="n">
        <v>2.79022354</v>
      </c>
      <c r="K30" s="18" t="s">
        <v>182</v>
      </c>
      <c r="L30" s="20" t="s">
        <v>182</v>
      </c>
      <c r="M30" s="18" t="s">
        <v>182</v>
      </c>
      <c r="N30" s="20" t="s">
        <v>182</v>
      </c>
      <c r="O30" s="18" t="s">
        <v>182</v>
      </c>
      <c r="P30" s="20" t="s">
        <v>182</v>
      </c>
      <c r="Q30" s="18" t="s">
        <v>182</v>
      </c>
      <c r="R30" s="20" t="s">
        <v>182</v>
      </c>
      <c r="S30" s="18" t="n">
        <v>419.79524128</v>
      </c>
      <c r="T30" s="20" t="n">
        <v>7.97017994</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492.43774264</v>
      </c>
      <c r="F32" s="20" t="n">
        <v>3.63948418</v>
      </c>
      <c r="G32" s="18" t="n">
        <v>503.22048981</v>
      </c>
      <c r="H32" s="20" t="n">
        <v>3.92513105</v>
      </c>
      <c r="I32" s="18" t="n">
        <v>509.5847182</v>
      </c>
      <c r="J32" s="20" t="n">
        <v>2.73817264</v>
      </c>
      <c r="K32" s="18" t="s">
        <v>182</v>
      </c>
      <c r="L32" s="20" t="s">
        <v>182</v>
      </c>
      <c r="M32" s="18" t="s">
        <v>182</v>
      </c>
      <c r="N32" s="20" t="s">
        <v>182</v>
      </c>
      <c r="O32" s="18" t="s">
        <v>182</v>
      </c>
      <c r="P32" s="20" t="s">
        <v>182</v>
      </c>
      <c r="Q32" s="18" t="s">
        <v>182</v>
      </c>
      <c r="R32" s="20" t="s">
        <v>182</v>
      </c>
      <c r="S32" s="18" t="n">
        <v>402.36176766</v>
      </c>
      <c r="T32" s="20" t="n">
        <v>14.27532782</v>
      </c>
    </row>
    <row r="33" spans="1:20">
      <c r="A33" s="15" t="s">
        <v>208</v>
      </c>
      <c r="B33" s="17" t="n">
        <v>7325</v>
      </c>
      <c r="C33" s="18">
        <f>(215.0/B33*100)</f>
        <v/>
      </c>
      <c r="D33" s="19" t="n">
        <v>7110</v>
      </c>
      <c r="E33" s="18" t="n">
        <v>476.92309545</v>
      </c>
      <c r="F33" s="20" t="n">
        <v>2.79554823</v>
      </c>
      <c r="G33" s="18" t="n">
        <v>515.19292407</v>
      </c>
      <c r="H33" s="20" t="n">
        <v>3.78935359</v>
      </c>
      <c r="I33" s="18" t="n">
        <v>521.74674493</v>
      </c>
      <c r="J33" s="20" t="n">
        <v>3.02267743</v>
      </c>
      <c r="K33" s="18" t="s">
        <v>182</v>
      </c>
      <c r="L33" s="20" t="s">
        <v>182</v>
      </c>
      <c r="M33" s="18" t="s">
        <v>182</v>
      </c>
      <c r="N33" s="20" t="s">
        <v>182</v>
      </c>
      <c r="O33" s="18" t="s">
        <v>182</v>
      </c>
      <c r="P33" s="20" t="s">
        <v>182</v>
      </c>
      <c r="Q33" s="18" t="s">
        <v>182</v>
      </c>
      <c r="R33" s="20" t="s">
        <v>182</v>
      </c>
      <c r="S33" s="18" t="n">
        <v>434.26306161</v>
      </c>
      <c r="T33" s="20" t="n">
        <v>8.065766910000001</v>
      </c>
    </row>
    <row r="34" spans="1:20">
      <c r="A34" s="15" t="s">
        <v>209</v>
      </c>
      <c r="B34" s="17" t="n">
        <v>6350</v>
      </c>
      <c r="C34" s="18">
        <f>(79.0/B34*100)</f>
        <v/>
      </c>
      <c r="D34" s="19" t="n">
        <v>6271</v>
      </c>
      <c r="E34" s="18" t="n">
        <v>456.0528246</v>
      </c>
      <c r="F34" s="20" t="n">
        <v>3.5179911</v>
      </c>
      <c r="G34" s="18" t="n">
        <v>466.62128821</v>
      </c>
      <c r="H34" s="20" t="n">
        <v>4.0811147</v>
      </c>
      <c r="I34" s="18" t="n">
        <v>484.51765745</v>
      </c>
      <c r="J34" s="20" t="n">
        <v>3.14934667</v>
      </c>
      <c r="K34" s="18" t="s">
        <v>182</v>
      </c>
      <c r="L34" s="20" t="s">
        <v>182</v>
      </c>
      <c r="M34" s="18" t="s">
        <v>182</v>
      </c>
      <c r="N34" s="20" t="s">
        <v>182</v>
      </c>
      <c r="O34" s="18" t="n">
        <v>306.56969545</v>
      </c>
      <c r="P34" s="20" t="n">
        <v>10.27624616</v>
      </c>
      <c r="Q34" s="18" t="s">
        <v>182</v>
      </c>
      <c r="R34" s="20" t="s">
        <v>182</v>
      </c>
      <c r="S34" s="18" t="n">
        <v>373.6419935</v>
      </c>
      <c r="T34" s="20" t="n">
        <v>8.1171962</v>
      </c>
    </row>
    <row r="35" spans="1:20">
      <c r="A35" s="15" t="s">
        <v>210</v>
      </c>
      <c r="B35" s="17" t="n">
        <v>6406</v>
      </c>
      <c r="C35" s="18">
        <f>(67.0/B35*100)</f>
        <v/>
      </c>
      <c r="D35" s="19" t="n">
        <v>6339</v>
      </c>
      <c r="E35" s="18" t="n">
        <v>501.60754855</v>
      </c>
      <c r="F35" s="20" t="n">
        <v>2.39631137</v>
      </c>
      <c r="G35" s="18" t="n">
        <v>508.72705036</v>
      </c>
      <c r="H35" s="20" t="n">
        <v>5.14323556</v>
      </c>
      <c r="I35" s="18" t="n">
        <v>533.1602515</v>
      </c>
      <c r="J35" s="20" t="n">
        <v>2.03490661</v>
      </c>
      <c r="K35" s="18" t="s">
        <v>182</v>
      </c>
      <c r="L35" s="20" t="s">
        <v>182</v>
      </c>
      <c r="M35" s="18" t="s">
        <v>182</v>
      </c>
      <c r="N35" s="20" t="s">
        <v>182</v>
      </c>
      <c r="O35" s="18" t="n">
        <v>374.85244494</v>
      </c>
      <c r="P35" s="20" t="n">
        <v>5.84040672</v>
      </c>
      <c r="Q35" s="18" t="s">
        <v>182</v>
      </c>
      <c r="R35" s="20" t="s">
        <v>182</v>
      </c>
      <c r="S35" s="18" t="n">
        <v>420.16962567</v>
      </c>
      <c r="T35" s="20" t="n">
        <v>6.5222526</v>
      </c>
    </row>
    <row r="36" spans="1:20">
      <c r="A36" s="15" t="s">
        <v>211</v>
      </c>
      <c r="B36" s="17" t="n">
        <v>6736</v>
      </c>
      <c r="C36" s="18">
        <f>(42.0/B36*100)</f>
        <v/>
      </c>
      <c r="D36" s="19" t="n">
        <v>6694</v>
      </c>
      <c r="E36" s="18" t="n">
        <v>490.62610778</v>
      </c>
      <c r="F36" s="20" t="n">
        <v>2.55884318</v>
      </c>
      <c r="G36" s="18" t="n">
        <v>481.08623342</v>
      </c>
      <c r="H36" s="20" t="n">
        <v>4.57545556</v>
      </c>
      <c r="I36" s="18" t="n">
        <v>506.23550135</v>
      </c>
      <c r="J36" s="20" t="n">
        <v>2.30575479</v>
      </c>
      <c r="K36" s="18" t="s">
        <v>182</v>
      </c>
      <c r="L36" s="20" t="s">
        <v>182</v>
      </c>
      <c r="M36" s="18" t="s">
        <v>182</v>
      </c>
      <c r="N36" s="20" t="s">
        <v>182</v>
      </c>
      <c r="O36" s="18" t="s">
        <v>182</v>
      </c>
      <c r="P36" s="20" t="s">
        <v>182</v>
      </c>
      <c r="Q36" s="18" t="s">
        <v>182</v>
      </c>
      <c r="R36" s="20" t="s">
        <v>182</v>
      </c>
      <c r="S36" s="18" t="n">
        <v>398.3354314</v>
      </c>
      <c r="T36" s="20" t="n">
        <v>8.666694919999999</v>
      </c>
    </row>
    <row r="37" spans="1:20">
      <c r="A37" s="15" t="s">
        <v>212</v>
      </c>
      <c r="B37" s="17" t="n">
        <v>5458</v>
      </c>
      <c r="C37" s="18">
        <f>(228.0/B37*100)</f>
        <v/>
      </c>
      <c r="D37" s="19" t="n">
        <v>5230</v>
      </c>
      <c r="E37" s="18" t="n">
        <v>469.95225387</v>
      </c>
      <c r="F37" s="20" t="n">
        <v>3.91076674</v>
      </c>
      <c r="G37" s="18" t="n">
        <v>499.38387102</v>
      </c>
      <c r="H37" s="20" t="n">
        <v>4.24772347</v>
      </c>
      <c r="I37" s="18" t="n">
        <v>521.04652949</v>
      </c>
      <c r="J37" s="20" t="n">
        <v>3.86676079</v>
      </c>
      <c r="K37" s="18" t="s">
        <v>182</v>
      </c>
      <c r="L37" s="20" t="s">
        <v>182</v>
      </c>
      <c r="M37" s="18" t="s">
        <v>182</v>
      </c>
      <c r="N37" s="20" t="s">
        <v>182</v>
      </c>
      <c r="O37" s="18" t="s">
        <v>182</v>
      </c>
      <c r="P37" s="20" t="s">
        <v>182</v>
      </c>
      <c r="Q37" s="18" t="s">
        <v>182</v>
      </c>
      <c r="R37" s="20" t="s">
        <v>182</v>
      </c>
      <c r="S37" s="18" t="n">
        <v>399.91102508</v>
      </c>
      <c r="T37" s="20" t="n">
        <v>5.59531424</v>
      </c>
    </row>
    <row r="38" spans="1:20">
      <c r="A38" s="15" t="s">
        <v>213</v>
      </c>
      <c r="B38" s="17" t="n">
        <v>5860</v>
      </c>
      <c r="C38" s="18">
        <f>(62.0/B38*100)</f>
        <v/>
      </c>
      <c r="D38" s="19" t="n">
        <v>5798</v>
      </c>
      <c r="E38" s="18" t="n">
        <v>490.90447177</v>
      </c>
      <c r="F38" s="20" t="n">
        <v>4.2454513</v>
      </c>
      <c r="G38" s="18" t="n">
        <v>505.24102581</v>
      </c>
      <c r="H38" s="20" t="n">
        <v>6.0072435</v>
      </c>
      <c r="I38" s="18" t="n">
        <v>528.33884707</v>
      </c>
      <c r="J38" s="20" t="n">
        <v>3.09302044</v>
      </c>
      <c r="K38" s="18" t="s">
        <v>182</v>
      </c>
      <c r="L38" s="20" t="s">
        <v>182</v>
      </c>
      <c r="M38" s="18" t="s">
        <v>182</v>
      </c>
      <c r="N38" s="20" t="s">
        <v>182</v>
      </c>
      <c r="O38" s="18" t="s">
        <v>182</v>
      </c>
      <c r="P38" s="20" t="s">
        <v>182</v>
      </c>
      <c r="Q38" s="18" t="s">
        <v>182</v>
      </c>
      <c r="R38" s="20" t="s">
        <v>182</v>
      </c>
      <c r="S38" s="18" t="n">
        <v>420.90911803</v>
      </c>
      <c r="T38" s="20" t="n">
        <v>7.19547207</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495.72578767</v>
      </c>
      <c r="F40" s="20" t="n">
        <v>4.15332511</v>
      </c>
      <c r="G40" s="18" t="n">
        <v>512.41181065</v>
      </c>
      <c r="H40" s="20" t="n">
        <v>4.56445042</v>
      </c>
      <c r="I40" s="18" t="n">
        <v>532.95086912</v>
      </c>
      <c r="J40" s="20" t="n">
        <v>2.97192427</v>
      </c>
      <c r="K40" s="18" t="s">
        <v>182</v>
      </c>
      <c r="L40" s="20" t="s">
        <v>182</v>
      </c>
      <c r="M40" s="18" t="s">
        <v>182</v>
      </c>
      <c r="N40" s="20" t="s">
        <v>182</v>
      </c>
      <c r="O40" s="18" t="n">
        <v>496.75531263</v>
      </c>
      <c r="P40" s="20" t="n">
        <v>2.35939816</v>
      </c>
      <c r="Q40" s="18" t="s">
        <v>182</v>
      </c>
      <c r="R40" s="20" t="s">
        <v>182</v>
      </c>
      <c r="S40" s="18" t="n">
        <v>415.00671122</v>
      </c>
      <c r="T40" s="20" t="n">
        <v>8.720142750000001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390.31813809</v>
      </c>
      <c r="F46" s="20" t="n">
        <v>3.11958061</v>
      </c>
      <c r="G46" s="18" t="n">
        <v>407.63822311</v>
      </c>
      <c r="H46" s="20" t="n">
        <v>3.65064442</v>
      </c>
      <c r="I46" s="18" t="n">
        <v>425.93521388</v>
      </c>
      <c r="J46" s="20" t="n">
        <v>3.23525149</v>
      </c>
      <c r="K46" s="18" t="s">
        <v>182</v>
      </c>
      <c r="L46" s="20" t="s">
        <v>182</v>
      </c>
      <c r="M46" s="18" t="s">
        <v>182</v>
      </c>
      <c r="N46" s="20" t="s">
        <v>182</v>
      </c>
      <c r="O46" s="18" t="s">
        <v>182</v>
      </c>
      <c r="P46" s="20" t="s">
        <v>182</v>
      </c>
      <c r="Q46" s="18" t="s">
        <v>182</v>
      </c>
      <c r="R46" s="20" t="s">
        <v>182</v>
      </c>
      <c r="S46" s="18" t="n">
        <v>374.79438125</v>
      </c>
      <c r="T46" s="20" t="n">
        <v>3.34952032</v>
      </c>
    </row>
    <row r="47" spans="1:20">
      <c r="A47" s="15" t="s">
        <v>222</v>
      </c>
      <c r="B47" s="17" t="n">
        <v>5928</v>
      </c>
      <c r="C47" s="18">
        <f>(106.0/B47*100)</f>
        <v/>
      </c>
      <c r="D47" s="19" t="n">
        <v>5822</v>
      </c>
      <c r="E47" s="18" t="n">
        <v>434.79244392</v>
      </c>
      <c r="F47" s="20" t="n">
        <v>4.6375824</v>
      </c>
      <c r="G47" s="18" t="n">
        <v>457.71703277</v>
      </c>
      <c r="H47" s="20" t="n">
        <v>5.29325214</v>
      </c>
      <c r="I47" s="18" t="n">
        <v>478.74930979</v>
      </c>
      <c r="J47" s="20" t="n">
        <v>4.28861603</v>
      </c>
      <c r="K47" s="18" t="s">
        <v>182</v>
      </c>
      <c r="L47" s="20" t="s">
        <v>182</v>
      </c>
      <c r="M47" s="18" t="s">
        <v>182</v>
      </c>
      <c r="N47" s="20" t="s">
        <v>182</v>
      </c>
      <c r="O47" s="18" t="s">
        <v>182</v>
      </c>
      <c r="P47" s="20" t="s">
        <v>182</v>
      </c>
      <c r="Q47" s="18" t="s">
        <v>182</v>
      </c>
      <c r="R47" s="20" t="s">
        <v>182</v>
      </c>
      <c r="S47" s="18" t="n">
        <v>371.16323426</v>
      </c>
      <c r="T47" s="20" t="n">
        <v>5.41374445</v>
      </c>
    </row>
    <row r="48" spans="1:20">
      <c r="A48" s="15" t="s">
        <v>223</v>
      </c>
      <c r="B48" s="17" t="n">
        <v>9841</v>
      </c>
      <c r="C48" s="18">
        <f>(19.0/B48*100)</f>
        <v/>
      </c>
      <c r="D48" s="19" t="n">
        <v>9822</v>
      </c>
      <c r="E48" s="18" t="n">
        <v>483.53381577</v>
      </c>
      <c r="F48" s="20" t="n">
        <v>6.46327639</v>
      </c>
      <c r="G48" s="18" t="n">
        <v>527.28622294</v>
      </c>
      <c r="H48" s="20" t="n">
        <v>4.37931782</v>
      </c>
      <c r="I48" s="18" t="n">
        <v>527.58511569</v>
      </c>
      <c r="J48" s="20" t="n">
        <v>5.03664966</v>
      </c>
      <c r="K48" s="18" t="s">
        <v>182</v>
      </c>
      <c r="L48" s="20" t="s">
        <v>182</v>
      </c>
      <c r="M48" s="18" t="s">
        <v>182</v>
      </c>
      <c r="N48" s="20" t="s">
        <v>182</v>
      </c>
      <c r="O48" s="18" t="s">
        <v>182</v>
      </c>
      <c r="P48" s="20" t="s">
        <v>182</v>
      </c>
      <c r="Q48" s="18" t="s">
        <v>182</v>
      </c>
      <c r="R48" s="20" t="s">
        <v>182</v>
      </c>
      <c r="S48" s="18" t="n">
        <v>461.12031664</v>
      </c>
      <c r="T48" s="20" t="n">
        <v>18.31413743</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402.00872622</v>
      </c>
      <c r="F50" s="20" t="n">
        <v>2.6986056</v>
      </c>
      <c r="G50" s="18" t="n">
        <v>420.5131881</v>
      </c>
      <c r="H50" s="20" t="n">
        <v>3.67295354</v>
      </c>
      <c r="I50" s="18" t="n">
        <v>436.81052141</v>
      </c>
      <c r="J50" s="20" t="n">
        <v>2.8262983</v>
      </c>
      <c r="K50" s="18" t="s">
        <v>182</v>
      </c>
      <c r="L50" s="20" t="s">
        <v>182</v>
      </c>
      <c r="M50" s="18" t="s">
        <v>182</v>
      </c>
      <c r="N50" s="20" t="s">
        <v>182</v>
      </c>
      <c r="O50" s="18" t="s">
        <v>182</v>
      </c>
      <c r="P50" s="20" t="s">
        <v>182</v>
      </c>
      <c r="Q50" s="18" t="s">
        <v>182</v>
      </c>
      <c r="R50" s="20" t="s">
        <v>182</v>
      </c>
      <c r="S50" s="18" t="n">
        <v>381.17235993</v>
      </c>
      <c r="T50" s="20" t="n">
        <v>8.759370150000001</v>
      </c>
    </row>
    <row r="51" spans="1:20">
      <c r="A51" s="15" t="s">
        <v>226</v>
      </c>
      <c r="B51" s="17" t="n">
        <v>6866</v>
      </c>
      <c r="C51" s="18">
        <f>(114.0/B51*100)</f>
        <v/>
      </c>
      <c r="D51" s="19" t="n">
        <v>6752</v>
      </c>
      <c r="E51" s="18" t="n">
        <v>423.02362771</v>
      </c>
      <c r="F51" s="20" t="n">
        <v>2.5758114</v>
      </c>
      <c r="G51" s="18" t="n">
        <v>425.84910863</v>
      </c>
      <c r="H51" s="20" t="n">
        <v>4.16465745</v>
      </c>
      <c r="I51" s="18" t="n">
        <v>424.57057646</v>
      </c>
      <c r="J51" s="20" t="n">
        <v>2.85652559</v>
      </c>
      <c r="K51" s="18" t="s">
        <v>182</v>
      </c>
      <c r="L51" s="20" t="s">
        <v>182</v>
      </c>
      <c r="M51" s="18" t="s">
        <v>182</v>
      </c>
      <c r="N51" s="20" t="s">
        <v>182</v>
      </c>
      <c r="O51" s="18" t="n">
        <v>410.85572185</v>
      </c>
      <c r="P51" s="20" t="n">
        <v>3.7997542</v>
      </c>
      <c r="Q51" s="18" t="s">
        <v>182</v>
      </c>
      <c r="R51" s="20" t="s">
        <v>182</v>
      </c>
      <c r="S51" s="18" t="n">
        <v>387.94511053</v>
      </c>
      <c r="T51" s="20" t="n">
        <v>5.07857846</v>
      </c>
    </row>
    <row r="52" spans="1:20">
      <c r="A52" s="15" t="s">
        <v>227</v>
      </c>
      <c r="B52" s="17" t="n">
        <v>5809</v>
      </c>
      <c r="C52" s="18">
        <f>(116.0/B52*100)</f>
        <v/>
      </c>
      <c r="D52" s="19" t="n">
        <v>5693</v>
      </c>
      <c r="E52" s="18" t="n">
        <v>453.64813225</v>
      </c>
      <c r="F52" s="20" t="n">
        <v>3.6258647</v>
      </c>
      <c r="G52" s="18" t="n">
        <v>466.24880998</v>
      </c>
      <c r="H52" s="20" t="n">
        <v>3.53359303</v>
      </c>
      <c r="I52" s="18" t="n">
        <v>499.89394891</v>
      </c>
      <c r="J52" s="20" t="n">
        <v>2.63332127</v>
      </c>
      <c r="K52" s="18" t="s">
        <v>182</v>
      </c>
      <c r="L52" s="20" t="s">
        <v>182</v>
      </c>
      <c r="M52" s="18" t="s">
        <v>182</v>
      </c>
      <c r="N52" s="20" t="s">
        <v>182</v>
      </c>
      <c r="O52" s="18" t="s">
        <v>182</v>
      </c>
      <c r="P52" s="20" t="s">
        <v>182</v>
      </c>
      <c r="Q52" s="18" t="s">
        <v>182</v>
      </c>
      <c r="R52" s="20" t="s">
        <v>182</v>
      </c>
      <c r="S52" s="18" t="n">
        <v>380.34636445</v>
      </c>
      <c r="T52" s="20" t="n">
        <v>6.42123464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341.92888328</v>
      </c>
      <c r="F54" s="20" t="n">
        <v>4.6093582</v>
      </c>
      <c r="G54" s="18" t="n">
        <v>342.72081582</v>
      </c>
      <c r="H54" s="20" t="n">
        <v>4.46687378</v>
      </c>
      <c r="I54" s="18" t="n">
        <v>340.5715372</v>
      </c>
      <c r="J54" s="20" t="n">
        <v>2.96316726</v>
      </c>
      <c r="K54" s="18" t="s">
        <v>182</v>
      </c>
      <c r="L54" s="20" t="s">
        <v>182</v>
      </c>
      <c r="M54" s="18" t="s">
        <v>182</v>
      </c>
      <c r="N54" s="20" t="s">
        <v>182</v>
      </c>
      <c r="O54" s="18" t="s">
        <v>182</v>
      </c>
      <c r="P54" s="20" t="s">
        <v>182</v>
      </c>
      <c r="Q54" s="18" t="s">
        <v>182</v>
      </c>
      <c r="R54" s="20" t="s">
        <v>182</v>
      </c>
      <c r="S54" s="18" t="n">
        <v>283.73735109</v>
      </c>
      <c r="T54" s="20" t="n">
        <v>4.02137244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503.5053411</v>
      </c>
      <c r="F56" s="20" t="n">
        <v>3.18037166</v>
      </c>
      <c r="G56" s="18" t="n">
        <v>516.71865914</v>
      </c>
      <c r="H56" s="20" t="n">
        <v>3.9527173</v>
      </c>
      <c r="I56" s="18" t="n">
        <v>535.6861070800001</v>
      </c>
      <c r="J56" s="20" t="n">
        <v>2.7351451</v>
      </c>
      <c r="K56" s="18" t="s">
        <v>182</v>
      </c>
      <c r="L56" s="20" t="s">
        <v>182</v>
      </c>
      <c r="M56" s="18" t="s">
        <v>182</v>
      </c>
      <c r="N56" s="20" t="s">
        <v>182</v>
      </c>
      <c r="O56" s="18" t="s">
        <v>182</v>
      </c>
      <c r="P56" s="20" t="s">
        <v>182</v>
      </c>
      <c r="Q56" s="18" t="s">
        <v>182</v>
      </c>
      <c r="R56" s="20" t="s">
        <v>182</v>
      </c>
      <c r="S56" s="18" t="n">
        <v>454.76142084</v>
      </c>
      <c r="T56" s="20" t="n">
        <v>15.5047863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446.25787018</v>
      </c>
      <c r="F61" s="20" t="n">
        <v>2.87621659</v>
      </c>
      <c r="G61" s="18" t="n">
        <v>481.5244507</v>
      </c>
      <c r="H61" s="20" t="n">
        <v>3.29144456</v>
      </c>
      <c r="I61" s="18" t="n">
        <v>497.72275343</v>
      </c>
      <c r="J61" s="20" t="n">
        <v>3.07191418</v>
      </c>
      <c r="K61" s="18" t="s">
        <v>182</v>
      </c>
      <c r="L61" s="20" t="s">
        <v>182</v>
      </c>
      <c r="M61" s="18" t="s">
        <v>182</v>
      </c>
      <c r="N61" s="20" t="s">
        <v>182</v>
      </c>
      <c r="O61" s="18" t="s">
        <v>182</v>
      </c>
      <c r="P61" s="20" t="s">
        <v>182</v>
      </c>
      <c r="Q61" s="18" t="s">
        <v>182</v>
      </c>
      <c r="R61" s="20" t="s">
        <v>182</v>
      </c>
      <c r="S61" s="18" t="n">
        <v>383.29681124</v>
      </c>
      <c r="T61" s="20" t="n">
        <v>8.56857102</v>
      </c>
    </row>
    <row r="62" spans="1:20">
      <c r="A62" s="15" t="s">
        <v>237</v>
      </c>
      <c r="B62" s="17" t="n">
        <v>4476</v>
      </c>
      <c r="C62" s="18">
        <f>(5.0/B62*100)</f>
        <v/>
      </c>
      <c r="D62" s="19" t="n">
        <v>4471</v>
      </c>
      <c r="E62" s="18" t="n">
        <v>505.0563259</v>
      </c>
      <c r="F62" s="20" t="n">
        <v>2.21918808</v>
      </c>
      <c r="G62" s="18" t="n">
        <v>520.8149773599999</v>
      </c>
      <c r="H62" s="20" t="n">
        <v>3.53406413</v>
      </c>
      <c r="I62" s="18" t="n">
        <v>541.48270051</v>
      </c>
      <c r="J62" s="20" t="n">
        <v>1.43316591</v>
      </c>
      <c r="K62" s="18" t="s">
        <v>182</v>
      </c>
      <c r="L62" s="20" t="s">
        <v>182</v>
      </c>
      <c r="M62" s="18" t="s">
        <v>182</v>
      </c>
      <c r="N62" s="20" t="s">
        <v>182</v>
      </c>
      <c r="O62" s="18" t="s">
        <v>182</v>
      </c>
      <c r="P62" s="20" t="s">
        <v>182</v>
      </c>
      <c r="Q62" s="18" t="s">
        <v>182</v>
      </c>
      <c r="R62" s="20" t="s">
        <v>182</v>
      </c>
      <c r="S62" s="18" t="n">
        <v>468.36976835</v>
      </c>
      <c r="T62" s="20" t="n">
        <v>16.99072992</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378.20811456</v>
      </c>
      <c r="F67" s="20" t="n">
        <v>2.57175513</v>
      </c>
      <c r="G67" s="18" t="n">
        <v>402.42780242</v>
      </c>
      <c r="H67" s="20" t="n">
        <v>3.28973903</v>
      </c>
      <c r="I67" s="18" t="n">
        <v>412.84661896</v>
      </c>
      <c r="J67" s="20" t="n">
        <v>2.9199666</v>
      </c>
      <c r="K67" s="18" t="s">
        <v>182</v>
      </c>
      <c r="L67" s="20" t="s">
        <v>182</v>
      </c>
      <c r="M67" s="18" t="s">
        <v>182</v>
      </c>
      <c r="N67" s="20" t="s">
        <v>182</v>
      </c>
      <c r="O67" s="18" t="s">
        <v>182</v>
      </c>
      <c r="P67" s="20" t="s">
        <v>182</v>
      </c>
      <c r="Q67" s="18" t="s">
        <v>182</v>
      </c>
      <c r="R67" s="20" t="s">
        <v>182</v>
      </c>
      <c r="S67" s="18" t="n">
        <v>318.0690589</v>
      </c>
      <c r="T67" s="20" t="n">
        <v>8.568083789999999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476.17263065</v>
      </c>
      <c r="F70" s="20" t="n">
        <v>3.22362362</v>
      </c>
      <c r="G70" s="18" t="n">
        <v>507.45384309</v>
      </c>
      <c r="H70" s="20" t="n">
        <v>3.449676</v>
      </c>
      <c r="I70" s="18" t="n">
        <v>507.96920285</v>
      </c>
      <c r="J70" s="20" t="n">
        <v>4.17494639</v>
      </c>
      <c r="K70" s="18" t="s">
        <v>182</v>
      </c>
      <c r="L70" s="20" t="s">
        <v>182</v>
      </c>
      <c r="M70" s="18" t="s">
        <v>182</v>
      </c>
      <c r="N70" s="20" t="s">
        <v>182</v>
      </c>
      <c r="O70" s="18" t="s">
        <v>182</v>
      </c>
      <c r="P70" s="20" t="s">
        <v>182</v>
      </c>
      <c r="Q70" s="18" t="s">
        <v>182</v>
      </c>
      <c r="R70" s="20" t="s">
        <v>182</v>
      </c>
      <c r="S70" s="18" t="n">
        <v>424.5326669</v>
      </c>
      <c r="T70" s="20" t="n">
        <v>6.37736766</v>
      </c>
    </row>
    <row r="71" spans="1:20">
      <c r="A71" s="15" t="s">
        <v>246</v>
      </c>
      <c r="B71" s="17" t="n">
        <v>6115</v>
      </c>
      <c r="C71" s="18">
        <f>(109.0/B71*100)</f>
        <v/>
      </c>
      <c r="D71" s="19" t="n">
        <v>6006</v>
      </c>
      <c r="E71" s="18" t="n">
        <v>521.53005046</v>
      </c>
      <c r="F71" s="20" t="n">
        <v>2.78012072</v>
      </c>
      <c r="G71" s="18" t="n">
        <v>556.81574513</v>
      </c>
      <c r="H71" s="20" t="n">
        <v>2.97467668</v>
      </c>
      <c r="I71" s="18" t="n">
        <v>579.22288326</v>
      </c>
      <c r="J71" s="20" t="n">
        <v>1.93523817</v>
      </c>
      <c r="K71" s="18" t="s">
        <v>182</v>
      </c>
      <c r="L71" s="20" t="s">
        <v>182</v>
      </c>
      <c r="M71" s="18" t="s">
        <v>182</v>
      </c>
      <c r="N71" s="20" t="s">
        <v>182</v>
      </c>
      <c r="O71" s="18" t="s">
        <v>182</v>
      </c>
      <c r="P71" s="20" t="s">
        <v>182</v>
      </c>
      <c r="Q71" s="18" t="s">
        <v>182</v>
      </c>
      <c r="R71" s="20" t="s">
        <v>182</v>
      </c>
      <c r="S71" s="18" t="n">
        <v>455.81350796</v>
      </c>
      <c r="T71" s="20" t="n">
        <v>13.90904261</v>
      </c>
    </row>
    <row r="72" spans="1:20">
      <c r="A72" s="15" t="s">
        <v>247</v>
      </c>
      <c r="B72" s="17" t="n">
        <v>7708</v>
      </c>
      <c r="C72" s="18">
        <f>(8.0/B72*100)</f>
        <v/>
      </c>
      <c r="D72" s="19" t="n">
        <v>7700</v>
      </c>
      <c r="E72" s="18" t="n">
        <v>497.40170941</v>
      </c>
      <c r="F72" s="20" t="n">
        <v>4.88784389</v>
      </c>
      <c r="G72" s="18" t="n">
        <v>532.8360076</v>
      </c>
      <c r="H72" s="20" t="n">
        <v>3.60545028</v>
      </c>
      <c r="I72" s="18" t="n">
        <v>540.74575993</v>
      </c>
      <c r="J72" s="20" t="n">
        <v>2.92376987</v>
      </c>
      <c r="K72" s="18" t="s">
        <v>182</v>
      </c>
      <c r="L72" s="20" t="s">
        <v>182</v>
      </c>
      <c r="M72" s="18" t="s">
        <v>182</v>
      </c>
      <c r="N72" s="20" t="s">
        <v>182</v>
      </c>
      <c r="O72" s="18" t="s">
        <v>182</v>
      </c>
      <c r="P72" s="20" t="s">
        <v>182</v>
      </c>
      <c r="Q72" s="18" t="s">
        <v>182</v>
      </c>
      <c r="R72" s="20" t="s">
        <v>182</v>
      </c>
      <c r="S72" s="18" t="n">
        <v>453.14621574</v>
      </c>
      <c r="T72" s="20" t="n">
        <v>17.22464939</v>
      </c>
    </row>
    <row r="73" spans="1:20">
      <c r="A73" s="15" t="s">
        <v>248</v>
      </c>
      <c r="B73" s="17" t="n">
        <v>8249</v>
      </c>
      <c r="C73" s="18">
        <f>(225.0/B73*100)</f>
        <v/>
      </c>
      <c r="D73" s="19" t="n">
        <v>8024</v>
      </c>
      <c r="E73" s="18" t="n">
        <v>420.74690516</v>
      </c>
      <c r="F73" s="20" t="n">
        <v>3.01864737</v>
      </c>
      <c r="G73" s="18" t="n">
        <v>432.56039573</v>
      </c>
      <c r="H73" s="20" t="n">
        <v>3.9580723</v>
      </c>
      <c r="I73" s="18" t="n">
        <v>420.02545688</v>
      </c>
      <c r="J73" s="20" t="n">
        <v>3.6679511</v>
      </c>
      <c r="K73" s="18" t="s">
        <v>182</v>
      </c>
      <c r="L73" s="20" t="s">
        <v>182</v>
      </c>
      <c r="M73" s="18" t="s">
        <v>182</v>
      </c>
      <c r="N73" s="20" t="s">
        <v>182</v>
      </c>
      <c r="O73" s="18" t="s">
        <v>182</v>
      </c>
      <c r="P73" s="20" t="s">
        <v>182</v>
      </c>
      <c r="Q73" s="18" t="s">
        <v>182</v>
      </c>
      <c r="R73" s="20" t="s">
        <v>182</v>
      </c>
      <c r="S73" s="18" t="n">
        <v>374.19254223</v>
      </c>
      <c r="T73" s="20" t="n">
        <v>9.39550738</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418.84509907</v>
      </c>
      <c r="F77" s="20" t="n">
        <v>2.31131748</v>
      </c>
      <c r="G77" s="18" t="n">
        <v>450.64616413</v>
      </c>
      <c r="H77" s="20" t="n">
        <v>3.36431027</v>
      </c>
      <c r="I77" s="18" t="n">
        <v>466.60965272</v>
      </c>
      <c r="J77" s="20" t="n">
        <v>2.89829125</v>
      </c>
      <c r="K77" s="18" t="s">
        <v>182</v>
      </c>
      <c r="L77" s="20" t="s">
        <v>182</v>
      </c>
      <c r="M77" s="18" t="s">
        <v>182</v>
      </c>
      <c r="N77" s="20" t="s">
        <v>182</v>
      </c>
      <c r="O77" s="18" t="s">
        <v>182</v>
      </c>
      <c r="P77" s="20" t="s">
        <v>182</v>
      </c>
      <c r="Q77" s="18" t="s">
        <v>182</v>
      </c>
      <c r="R77" s="20" t="s">
        <v>182</v>
      </c>
      <c r="S77" s="18" t="n">
        <v>373.13178439</v>
      </c>
      <c r="T77" s="20" t="n">
        <v>3.39187654</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288</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432.69191205</v>
      </c>
      <c r="F7" s="20" t="n">
        <v>4.29522318</v>
      </c>
      <c r="G7" s="18" t="n">
        <v>504.46320219</v>
      </c>
      <c r="H7" s="20" t="n">
        <v>4.07864031</v>
      </c>
      <c r="I7" s="18" t="n">
        <v>524.77238312</v>
      </c>
      <c r="J7" s="20" t="n">
        <v>1.46411923</v>
      </c>
      <c r="K7" s="18" t="s">
        <v>182</v>
      </c>
      <c r="L7" s="20" t="s">
        <v>182</v>
      </c>
      <c r="M7" s="18" t="s">
        <v>182</v>
      </c>
      <c r="N7" s="20" t="s">
        <v>182</v>
      </c>
      <c r="O7" s="18" t="s">
        <v>182</v>
      </c>
      <c r="P7" s="20" t="s">
        <v>182</v>
      </c>
      <c r="Q7" s="18" t="s">
        <v>182</v>
      </c>
      <c r="R7" s="20" t="s">
        <v>182</v>
      </c>
      <c r="S7" s="18" t="n">
        <v>451.13292284</v>
      </c>
      <c r="T7" s="20" t="n">
        <v>6.08702844</v>
      </c>
    </row>
    <row r="8" spans="1:20">
      <c r="A8" s="15" t="s">
        <v>183</v>
      </c>
      <c r="B8" s="17" t="n">
        <v>7007</v>
      </c>
      <c r="C8" s="18">
        <f>(128.0/B8*100)</f>
        <v/>
      </c>
      <c r="D8" s="19" t="n">
        <v>6879</v>
      </c>
      <c r="E8" s="18" t="n">
        <v>417.8295257</v>
      </c>
      <c r="F8" s="20" t="n">
        <v>8.67800714</v>
      </c>
      <c r="G8" s="18" t="n">
        <v>438.56163348</v>
      </c>
      <c r="H8" s="20" t="n">
        <v>7.01193648</v>
      </c>
      <c r="I8" s="18" t="n">
        <v>510.40546083</v>
      </c>
      <c r="J8" s="20" t="n">
        <v>2.20538632</v>
      </c>
      <c r="K8" s="18" t="s">
        <v>182</v>
      </c>
      <c r="L8" s="20" t="s">
        <v>182</v>
      </c>
      <c r="M8" s="18" t="s">
        <v>182</v>
      </c>
      <c r="N8" s="20" t="s">
        <v>182</v>
      </c>
      <c r="O8" s="18" t="n">
        <v>368.48347797</v>
      </c>
      <c r="P8" s="20" t="n">
        <v>14.99112476</v>
      </c>
      <c r="Q8" s="18" t="s">
        <v>182</v>
      </c>
      <c r="R8" s="20" t="s">
        <v>182</v>
      </c>
      <c r="S8" s="18" t="n">
        <v>421.63429933</v>
      </c>
      <c r="T8" s="20" t="n">
        <v>6.18550614</v>
      </c>
    </row>
    <row r="9" spans="1:20">
      <c r="A9" s="15" t="s">
        <v>184</v>
      </c>
      <c r="B9" s="17" t="n">
        <v>9651</v>
      </c>
      <c r="C9" s="18">
        <f>(475.0/B9*100)</f>
        <v/>
      </c>
      <c r="D9" s="19" t="n">
        <v>9176</v>
      </c>
      <c r="E9" s="18" t="n">
        <v>421.03502224</v>
      </c>
      <c r="F9" s="20" t="n">
        <v>4.54390033</v>
      </c>
      <c r="G9" s="18" t="n">
        <v>465.3924322</v>
      </c>
      <c r="H9" s="20" t="n">
        <v>4.94956495</v>
      </c>
      <c r="I9" s="18" t="n">
        <v>523.72568861</v>
      </c>
      <c r="J9" s="20" t="n">
        <v>2.11330208</v>
      </c>
      <c r="K9" s="18" t="s">
        <v>182</v>
      </c>
      <c r="L9" s="20" t="s">
        <v>182</v>
      </c>
      <c r="M9" s="18" t="s">
        <v>182</v>
      </c>
      <c r="N9" s="20" t="s">
        <v>182</v>
      </c>
      <c r="O9" s="18" t="n">
        <v>374.78530698</v>
      </c>
      <c r="P9" s="20" t="n">
        <v>11.62763904</v>
      </c>
      <c r="Q9" s="18" t="s">
        <v>182</v>
      </c>
      <c r="R9" s="20" t="s">
        <v>182</v>
      </c>
      <c r="S9" s="18" t="n">
        <v>427.11422212</v>
      </c>
      <c r="T9" s="20" t="n">
        <v>5.85159012</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392.121977</v>
      </c>
      <c r="F11" s="20" t="n">
        <v>4.86648929</v>
      </c>
      <c r="G11" s="18" t="n">
        <v>419.25482363</v>
      </c>
      <c r="H11" s="20" t="n">
        <v>3.93978216</v>
      </c>
      <c r="I11" s="18" t="n">
        <v>463.53454513</v>
      </c>
      <c r="J11" s="20" t="n">
        <v>2.53948524</v>
      </c>
      <c r="K11" s="18" t="s">
        <v>182</v>
      </c>
      <c r="L11" s="20" t="s">
        <v>182</v>
      </c>
      <c r="M11" s="18" t="s">
        <v>182</v>
      </c>
      <c r="N11" s="20" t="s">
        <v>182</v>
      </c>
      <c r="O11" s="18" t="s">
        <v>182</v>
      </c>
      <c r="P11" s="20" t="s">
        <v>182</v>
      </c>
      <c r="Q11" s="18" t="s">
        <v>182</v>
      </c>
      <c r="R11" s="20" t="s">
        <v>182</v>
      </c>
      <c r="S11" s="18" t="n">
        <v>394.35407708</v>
      </c>
      <c r="T11" s="20" t="n">
        <v>6.79716947</v>
      </c>
    </row>
    <row r="12" spans="1:20">
      <c r="A12" s="15" t="s">
        <v>187</v>
      </c>
      <c r="B12" s="17" t="n">
        <v>6894</v>
      </c>
      <c r="C12" s="18">
        <f>(125.0/B12*100)</f>
        <v/>
      </c>
      <c r="D12" s="19" t="n">
        <v>6769</v>
      </c>
      <c r="E12" s="18" t="n">
        <v>433.28077481</v>
      </c>
      <c r="F12" s="20" t="n">
        <v>5.93659165</v>
      </c>
      <c r="G12" s="18" t="n">
        <v>451.46658126</v>
      </c>
      <c r="H12" s="20" t="n">
        <v>6.68427954</v>
      </c>
      <c r="I12" s="18" t="n">
        <v>510.08674585</v>
      </c>
      <c r="J12" s="20" t="n">
        <v>1.98919465</v>
      </c>
      <c r="K12" s="18" t="s">
        <v>182</v>
      </c>
      <c r="L12" s="20" t="s">
        <v>182</v>
      </c>
      <c r="M12" s="18" t="s">
        <v>182</v>
      </c>
      <c r="N12" s="20" t="s">
        <v>182</v>
      </c>
      <c r="O12" s="18" t="n">
        <v>366.6777112</v>
      </c>
      <c r="P12" s="20" t="n">
        <v>14.39052153</v>
      </c>
      <c r="Q12" s="18" t="s">
        <v>182</v>
      </c>
      <c r="R12" s="20" t="s">
        <v>182</v>
      </c>
      <c r="S12" s="18" t="n">
        <v>428.6403438</v>
      </c>
      <c r="T12" s="20" t="n">
        <v>6.05129779</v>
      </c>
    </row>
    <row r="13" spans="1:20">
      <c r="A13" s="15" t="s">
        <v>188</v>
      </c>
      <c r="B13" s="17" t="n">
        <v>7161</v>
      </c>
      <c r="C13" s="18">
        <f>(301.0/B13*100)</f>
        <v/>
      </c>
      <c r="D13" s="19" t="n">
        <v>6860</v>
      </c>
      <c r="E13" s="18" t="n">
        <v>438.44432975</v>
      </c>
      <c r="F13" s="20" t="n">
        <v>5.69783043</v>
      </c>
      <c r="G13" s="18" t="n">
        <v>485.64336524</v>
      </c>
      <c r="H13" s="20" t="n">
        <v>3.26675181</v>
      </c>
      <c r="I13" s="18" t="n">
        <v>521.9770713</v>
      </c>
      <c r="J13" s="20" t="n">
        <v>2.23029857</v>
      </c>
      <c r="K13" s="18" t="s">
        <v>182</v>
      </c>
      <c r="L13" s="20" t="s">
        <v>182</v>
      </c>
      <c r="M13" s="18" t="s">
        <v>182</v>
      </c>
      <c r="N13" s="20" t="s">
        <v>182</v>
      </c>
      <c r="O13" s="18" t="n">
        <v>436.36003517</v>
      </c>
      <c r="P13" s="20" t="n">
        <v>6.43426798</v>
      </c>
      <c r="Q13" s="18" t="s">
        <v>182</v>
      </c>
      <c r="R13" s="20" t="s">
        <v>182</v>
      </c>
      <c r="S13" s="18" t="n">
        <v>425.67482504</v>
      </c>
      <c r="T13" s="20" t="n">
        <v>5.7103942</v>
      </c>
    </row>
    <row r="14" spans="1:20">
      <c r="A14" s="15" t="s">
        <v>189</v>
      </c>
      <c r="B14" s="17" t="n">
        <v>5587</v>
      </c>
      <c r="C14" s="18">
        <f>(185.0/B14*100)</f>
        <v/>
      </c>
      <c r="D14" s="19" t="n">
        <v>5402</v>
      </c>
      <c r="E14" s="18" t="n">
        <v>449.5885299</v>
      </c>
      <c r="F14" s="20" t="n">
        <v>5.14400104</v>
      </c>
      <c r="G14" s="18" t="n">
        <v>490.7524836</v>
      </c>
      <c r="H14" s="20" t="n">
        <v>5.74812872</v>
      </c>
      <c r="I14" s="18" t="n">
        <v>545.83384366</v>
      </c>
      <c r="J14" s="20" t="n">
        <v>1.93555664</v>
      </c>
      <c r="K14" s="18" t="s">
        <v>182</v>
      </c>
      <c r="L14" s="20" t="s">
        <v>182</v>
      </c>
      <c r="M14" s="18" t="s">
        <v>182</v>
      </c>
      <c r="N14" s="20" t="s">
        <v>182</v>
      </c>
      <c r="O14" s="18" t="s">
        <v>182</v>
      </c>
      <c r="P14" s="20" t="s">
        <v>182</v>
      </c>
      <c r="Q14" s="18" t="s">
        <v>182</v>
      </c>
      <c r="R14" s="20" t="s">
        <v>182</v>
      </c>
      <c r="S14" s="18" t="n">
        <v>501.8675054</v>
      </c>
      <c r="T14" s="20" t="n">
        <v>8.208259010000001</v>
      </c>
    </row>
    <row r="15" spans="1:20">
      <c r="A15" s="15" t="s">
        <v>190</v>
      </c>
      <c r="B15" s="17" t="n">
        <v>5882</v>
      </c>
      <c r="C15" s="18">
        <f>(131.0/B15*100)</f>
        <v/>
      </c>
      <c r="D15" s="19" t="n">
        <v>5751</v>
      </c>
      <c r="E15" s="18" t="n">
        <v>460.91500776</v>
      </c>
      <c r="F15" s="20" t="n">
        <v>5.7552091</v>
      </c>
      <c r="G15" s="18" t="n">
        <v>499.00870714</v>
      </c>
      <c r="H15" s="20" t="n">
        <v>4.31368291</v>
      </c>
      <c r="I15" s="18" t="n">
        <v>547.9092871399999</v>
      </c>
      <c r="J15" s="20" t="n">
        <v>2.20324162</v>
      </c>
      <c r="K15" s="18" t="s">
        <v>182</v>
      </c>
      <c r="L15" s="20" t="s">
        <v>182</v>
      </c>
      <c r="M15" s="18" t="s">
        <v>182</v>
      </c>
      <c r="N15" s="20" t="s">
        <v>182</v>
      </c>
      <c r="O15" s="18" t="n">
        <v>375.95013089</v>
      </c>
      <c r="P15" s="20" t="n">
        <v>17.42774697</v>
      </c>
      <c r="Q15" s="18" t="s">
        <v>182</v>
      </c>
      <c r="R15" s="20" t="s">
        <v>182</v>
      </c>
      <c r="S15" s="18" t="n">
        <v>453.69846727</v>
      </c>
      <c r="T15" s="20" t="n">
        <v>7.3367012</v>
      </c>
    </row>
    <row r="16" spans="1:20">
      <c r="A16" s="15" t="s">
        <v>191</v>
      </c>
      <c r="B16" s="17" t="n">
        <v>6108</v>
      </c>
      <c r="C16" s="18">
        <f>(244.0/B16*100)</f>
        <v/>
      </c>
      <c r="D16" s="19" t="n">
        <v>5864</v>
      </c>
      <c r="E16" s="18" t="n">
        <v>426.00121803</v>
      </c>
      <c r="F16" s="20" t="n">
        <v>5.30196771</v>
      </c>
      <c r="G16" s="18" t="n">
        <v>469.60803742</v>
      </c>
      <c r="H16" s="20" t="n">
        <v>5.74930591</v>
      </c>
      <c r="I16" s="18" t="n">
        <v>515.66457819</v>
      </c>
      <c r="J16" s="20" t="n">
        <v>2.11666088</v>
      </c>
      <c r="K16" s="18" t="s">
        <v>182</v>
      </c>
      <c r="L16" s="20" t="s">
        <v>182</v>
      </c>
      <c r="M16" s="18" t="s">
        <v>182</v>
      </c>
      <c r="N16" s="20" t="s">
        <v>182</v>
      </c>
      <c r="O16" s="18" t="s">
        <v>182</v>
      </c>
      <c r="P16" s="20" t="s">
        <v>182</v>
      </c>
      <c r="Q16" s="18" t="s">
        <v>182</v>
      </c>
      <c r="R16" s="20" t="s">
        <v>182</v>
      </c>
      <c r="S16" s="18" t="n">
        <v>409.399039</v>
      </c>
      <c r="T16" s="20" t="n">
        <v>7.04020004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410.99785935</v>
      </c>
      <c r="F18" s="20" t="n">
        <v>4.35932622</v>
      </c>
      <c r="G18" s="18" t="n">
        <v>439.23107672</v>
      </c>
      <c r="H18" s="20" t="n">
        <v>4.45464569</v>
      </c>
      <c r="I18" s="18" t="n">
        <v>480.98418401</v>
      </c>
      <c r="J18" s="20" t="n">
        <v>3.45543732</v>
      </c>
      <c r="K18" s="18" t="s">
        <v>182</v>
      </c>
      <c r="L18" s="20" t="s">
        <v>182</v>
      </c>
      <c r="M18" s="18" t="s">
        <v>182</v>
      </c>
      <c r="N18" s="20" t="s">
        <v>182</v>
      </c>
      <c r="O18" s="18" t="s">
        <v>182</v>
      </c>
      <c r="P18" s="20" t="s">
        <v>182</v>
      </c>
      <c r="Q18" s="18" t="s">
        <v>182</v>
      </c>
      <c r="R18" s="20" t="s">
        <v>182</v>
      </c>
      <c r="S18" s="18" t="n">
        <v>390.20104482</v>
      </c>
      <c r="T18" s="20" t="n">
        <v>8.265166020000001</v>
      </c>
    </row>
    <row r="19" spans="1:20">
      <c r="A19" s="15" t="s">
        <v>194</v>
      </c>
      <c r="B19" s="17" t="n">
        <v>5658</v>
      </c>
      <c r="C19" s="18">
        <f>(123.0/B19*100)</f>
        <v/>
      </c>
      <c r="D19" s="19" t="n">
        <v>5535</v>
      </c>
      <c r="E19" s="18" t="n">
        <v>411.46281783</v>
      </c>
      <c r="F19" s="20" t="n">
        <v>4.90478498</v>
      </c>
      <c r="G19" s="18" t="n">
        <v>433.72361481</v>
      </c>
      <c r="H19" s="20" t="n">
        <v>4.06322748</v>
      </c>
      <c r="I19" s="18" t="n">
        <v>499.05399245</v>
      </c>
      <c r="J19" s="20" t="n">
        <v>2.39051224</v>
      </c>
      <c r="K19" s="18" t="s">
        <v>182</v>
      </c>
      <c r="L19" s="20" t="s">
        <v>182</v>
      </c>
      <c r="M19" s="18" t="s">
        <v>182</v>
      </c>
      <c r="N19" s="20" t="s">
        <v>182</v>
      </c>
      <c r="O19" s="18" t="s">
        <v>182</v>
      </c>
      <c r="P19" s="20" t="s">
        <v>182</v>
      </c>
      <c r="Q19" s="18" t="s">
        <v>182</v>
      </c>
      <c r="R19" s="20" t="s">
        <v>182</v>
      </c>
      <c r="S19" s="18" t="n">
        <v>413.8006237</v>
      </c>
      <c r="T19" s="20" t="n">
        <v>6.67115411</v>
      </c>
    </row>
    <row r="20" spans="1:20">
      <c r="A20" s="15" t="s">
        <v>195</v>
      </c>
      <c r="B20" s="17" t="n">
        <v>3371</v>
      </c>
      <c r="C20" s="18">
        <f>(81.0/B20*100)</f>
        <v/>
      </c>
      <c r="D20" s="19" t="n">
        <v>3290</v>
      </c>
      <c r="E20" s="18" t="n">
        <v>406.20890905</v>
      </c>
      <c r="F20" s="20" t="n">
        <v>7.25718755</v>
      </c>
      <c r="G20" s="18" t="n">
        <v>440.78362817</v>
      </c>
      <c r="H20" s="20" t="n">
        <v>5.46405866</v>
      </c>
      <c r="I20" s="18" t="n">
        <v>484.83157182</v>
      </c>
      <c r="J20" s="20" t="n">
        <v>1.86072286</v>
      </c>
      <c r="K20" s="18" t="s">
        <v>182</v>
      </c>
      <c r="L20" s="20" t="s">
        <v>182</v>
      </c>
      <c r="M20" s="18" t="s">
        <v>182</v>
      </c>
      <c r="N20" s="20" t="s">
        <v>182</v>
      </c>
      <c r="O20" s="18" t="s">
        <v>182</v>
      </c>
      <c r="P20" s="20" t="s">
        <v>182</v>
      </c>
      <c r="Q20" s="18" t="s">
        <v>182</v>
      </c>
      <c r="R20" s="20" t="s">
        <v>182</v>
      </c>
      <c r="S20" s="18" t="n">
        <v>410.28323171</v>
      </c>
      <c r="T20" s="20" t="n">
        <v>7.90405558</v>
      </c>
    </row>
    <row r="21" spans="1:20">
      <c r="A21" s="15" t="s">
        <v>196</v>
      </c>
      <c r="B21" s="17" t="n">
        <v>5741</v>
      </c>
      <c r="C21" s="18">
        <f>(73.0/B21*100)</f>
        <v/>
      </c>
      <c r="D21" s="19" t="n">
        <v>5668</v>
      </c>
      <c r="E21" s="18" t="n">
        <v>418.5195548</v>
      </c>
      <c r="F21" s="20" t="n">
        <v>7.43311867</v>
      </c>
      <c r="G21" s="18" t="n">
        <v>468.8764721</v>
      </c>
      <c r="H21" s="20" t="n">
        <v>6.64610349</v>
      </c>
      <c r="I21" s="18" t="n">
        <v>511.35404758</v>
      </c>
      <c r="J21" s="20" t="n">
        <v>2.25185095</v>
      </c>
      <c r="K21" s="18" t="s">
        <v>182</v>
      </c>
      <c r="L21" s="20" t="s">
        <v>182</v>
      </c>
      <c r="M21" s="18" t="s">
        <v>182</v>
      </c>
      <c r="N21" s="20" t="s">
        <v>182</v>
      </c>
      <c r="O21" s="18" t="s">
        <v>182</v>
      </c>
      <c r="P21" s="20" t="s">
        <v>182</v>
      </c>
      <c r="Q21" s="18" t="s">
        <v>182</v>
      </c>
      <c r="R21" s="20" t="s">
        <v>182</v>
      </c>
      <c r="S21" s="18" t="n">
        <v>445.96422569</v>
      </c>
      <c r="T21" s="20" t="n">
        <v>7.19113988</v>
      </c>
    </row>
    <row r="22" spans="1:20">
      <c r="A22" s="15" t="s">
        <v>197</v>
      </c>
      <c r="B22" s="17" t="n">
        <v>6598</v>
      </c>
      <c r="C22" s="18">
        <f>(98.0/B22*100)</f>
        <v/>
      </c>
      <c r="D22" s="19" t="n">
        <v>6500</v>
      </c>
      <c r="E22" s="18" t="n">
        <v>393.77939774</v>
      </c>
      <c r="F22" s="20" t="n">
        <v>3.95856351</v>
      </c>
      <c r="G22" s="18" t="n">
        <v>417.41731657</v>
      </c>
      <c r="H22" s="20" t="n">
        <v>5.23097517</v>
      </c>
      <c r="I22" s="18" t="n">
        <v>502.97657138</v>
      </c>
      <c r="J22" s="20" t="n">
        <v>3.42505116</v>
      </c>
      <c r="K22" s="18" t="s">
        <v>182</v>
      </c>
      <c r="L22" s="20" t="s">
        <v>182</v>
      </c>
      <c r="M22" s="18" t="s">
        <v>182</v>
      </c>
      <c r="N22" s="20" t="s">
        <v>182</v>
      </c>
      <c r="O22" s="18" t="n">
        <v>448.28166515</v>
      </c>
      <c r="P22" s="20" t="n">
        <v>8.782882710000001</v>
      </c>
      <c r="Q22" s="18" t="s">
        <v>182</v>
      </c>
      <c r="R22" s="20" t="s">
        <v>182</v>
      </c>
      <c r="S22" s="18" t="n">
        <v>380.64329854</v>
      </c>
      <c r="T22" s="20" t="n">
        <v>7.80024208</v>
      </c>
    </row>
    <row r="23" spans="1:20">
      <c r="A23" s="15" t="s">
        <v>198</v>
      </c>
      <c r="B23" s="17" t="n">
        <v>11583</v>
      </c>
      <c r="C23" s="18">
        <f>(505.0/B23*100)</f>
        <v/>
      </c>
      <c r="D23" s="19" t="n">
        <v>11078</v>
      </c>
      <c r="E23" s="18" t="n">
        <v>421.9468364</v>
      </c>
      <c r="F23" s="20" t="n">
        <v>4.27658865</v>
      </c>
      <c r="G23" s="18" t="n">
        <v>441.13287326</v>
      </c>
      <c r="H23" s="20" t="n">
        <v>4.87567353</v>
      </c>
      <c r="I23" s="18" t="n">
        <v>498.95768328</v>
      </c>
      <c r="J23" s="20" t="n">
        <v>2.39076975</v>
      </c>
      <c r="K23" s="18" t="s">
        <v>182</v>
      </c>
      <c r="L23" s="20" t="s">
        <v>182</v>
      </c>
      <c r="M23" s="18" t="s">
        <v>182</v>
      </c>
      <c r="N23" s="20" t="s">
        <v>182</v>
      </c>
      <c r="O23" s="18" t="s">
        <v>182</v>
      </c>
      <c r="P23" s="20" t="s">
        <v>182</v>
      </c>
      <c r="Q23" s="18" t="s">
        <v>182</v>
      </c>
      <c r="R23" s="20" t="s">
        <v>182</v>
      </c>
      <c r="S23" s="18" t="n">
        <v>427.86507702</v>
      </c>
      <c r="T23" s="20" t="n">
        <v>7.41020495</v>
      </c>
    </row>
    <row r="24" spans="1:20">
      <c r="A24" s="15" t="s">
        <v>199</v>
      </c>
      <c r="B24" s="17" t="n">
        <v>6647</v>
      </c>
      <c r="C24" s="18">
        <f>(13.0/B24*100)</f>
        <v/>
      </c>
      <c r="D24" s="19" t="n">
        <v>6634</v>
      </c>
      <c r="E24" s="18" t="n">
        <v>475.59660886</v>
      </c>
      <c r="F24" s="20" t="n">
        <v>8.314538369999999</v>
      </c>
      <c r="G24" s="18" t="n">
        <v>504.31603047</v>
      </c>
      <c r="H24" s="20" t="n">
        <v>5.49081084</v>
      </c>
      <c r="I24" s="18" t="n">
        <v>547.99303707</v>
      </c>
      <c r="J24" s="20" t="n">
        <v>2.86706208</v>
      </c>
      <c r="K24" s="18" t="s">
        <v>182</v>
      </c>
      <c r="L24" s="20" t="s">
        <v>182</v>
      </c>
      <c r="M24" s="18" t="s">
        <v>182</v>
      </c>
      <c r="N24" s="20" t="s">
        <v>182</v>
      </c>
      <c r="O24" s="18" t="s">
        <v>182</v>
      </c>
      <c r="P24" s="20" t="s">
        <v>182</v>
      </c>
      <c r="Q24" s="18" t="s">
        <v>182</v>
      </c>
      <c r="R24" s="20" t="s">
        <v>182</v>
      </c>
      <c r="S24" s="18" t="n">
        <v>472.96113275</v>
      </c>
      <c r="T24" s="20" t="n">
        <v>9.522218909999999</v>
      </c>
    </row>
    <row r="25" spans="1:20">
      <c r="A25" s="15" t="s">
        <v>200</v>
      </c>
      <c r="B25" s="17" t="n">
        <v>5581</v>
      </c>
      <c r="C25" s="18">
        <f>(28.0/B25*100)</f>
        <v/>
      </c>
      <c r="D25" s="19" t="n">
        <v>5553</v>
      </c>
      <c r="E25" s="18" t="n">
        <v>452.47265793</v>
      </c>
      <c r="F25" s="20" t="n">
        <v>8.36014583</v>
      </c>
      <c r="G25" s="18" t="n">
        <v>499.35209128</v>
      </c>
      <c r="H25" s="20" t="n">
        <v>4.6613835</v>
      </c>
      <c r="I25" s="18" t="n">
        <v>525.65642454</v>
      </c>
      <c r="J25" s="20" t="n">
        <v>3.11928028</v>
      </c>
      <c r="K25" s="18" t="s">
        <v>182</v>
      </c>
      <c r="L25" s="20" t="s">
        <v>182</v>
      </c>
      <c r="M25" s="18" t="s">
        <v>182</v>
      </c>
      <c r="N25" s="20" t="s">
        <v>182</v>
      </c>
      <c r="O25" s="18" t="s">
        <v>182</v>
      </c>
      <c r="P25" s="20" t="s">
        <v>182</v>
      </c>
      <c r="Q25" s="18" t="s">
        <v>182</v>
      </c>
      <c r="R25" s="20" t="s">
        <v>182</v>
      </c>
      <c r="S25" s="18" t="n">
        <v>458.76659746</v>
      </c>
      <c r="T25" s="20" t="n">
        <v>12.88321783</v>
      </c>
    </row>
    <row r="26" spans="1:20">
      <c r="A26" s="15" t="s">
        <v>201</v>
      </c>
      <c r="B26" s="17" t="n">
        <v>4869</v>
      </c>
      <c r="C26" s="18">
        <f>(98.0/B26*100)</f>
        <v/>
      </c>
      <c r="D26" s="19" t="n">
        <v>4771</v>
      </c>
      <c r="E26" s="18" t="n">
        <v>423.21078461</v>
      </c>
      <c r="F26" s="20" t="n">
        <v>4.91334759</v>
      </c>
      <c r="G26" s="18" t="n">
        <v>454.50342036</v>
      </c>
      <c r="H26" s="20" t="n">
        <v>4.6245424</v>
      </c>
      <c r="I26" s="18" t="n">
        <v>503.07631142</v>
      </c>
      <c r="J26" s="20" t="n">
        <v>1.60226286</v>
      </c>
      <c r="K26" s="18" t="s">
        <v>182</v>
      </c>
      <c r="L26" s="20" t="s">
        <v>182</v>
      </c>
      <c r="M26" s="18" t="s">
        <v>182</v>
      </c>
      <c r="N26" s="20" t="s">
        <v>182</v>
      </c>
      <c r="O26" s="18" t="s">
        <v>182</v>
      </c>
      <c r="P26" s="20" t="s">
        <v>182</v>
      </c>
      <c r="Q26" s="18" t="s">
        <v>182</v>
      </c>
      <c r="R26" s="20" t="s">
        <v>182</v>
      </c>
      <c r="S26" s="18" t="n">
        <v>452.67198356</v>
      </c>
      <c r="T26" s="20" t="n">
        <v>7.18923883</v>
      </c>
    </row>
    <row r="27" spans="1:20">
      <c r="A27" s="15" t="s">
        <v>202</v>
      </c>
      <c r="B27" s="17" t="n">
        <v>5299</v>
      </c>
      <c r="C27" s="18">
        <f>(159.0/B27*100)</f>
        <v/>
      </c>
      <c r="D27" s="19" t="n">
        <v>5140</v>
      </c>
      <c r="E27" s="18" t="n">
        <v>420.36174197</v>
      </c>
      <c r="F27" s="20" t="n">
        <v>3.83820968</v>
      </c>
      <c r="G27" s="18" t="n">
        <v>438.88665714</v>
      </c>
      <c r="H27" s="20" t="n">
        <v>5.20083972</v>
      </c>
      <c r="I27" s="18" t="n">
        <v>504.27337428</v>
      </c>
      <c r="J27" s="20" t="n">
        <v>1.34489347</v>
      </c>
      <c r="K27" s="18" t="s">
        <v>182</v>
      </c>
      <c r="L27" s="20" t="s">
        <v>182</v>
      </c>
      <c r="M27" s="18" t="s">
        <v>182</v>
      </c>
      <c r="N27" s="20" t="s">
        <v>182</v>
      </c>
      <c r="O27" s="18" t="s">
        <v>182</v>
      </c>
      <c r="P27" s="20" t="s">
        <v>182</v>
      </c>
      <c r="Q27" s="18" t="s">
        <v>182</v>
      </c>
      <c r="R27" s="20" t="s">
        <v>182</v>
      </c>
      <c r="S27" s="18" t="n">
        <v>410.5692926</v>
      </c>
      <c r="T27" s="20" t="n">
        <v>4.57720415</v>
      </c>
    </row>
    <row r="28" spans="1:20">
      <c r="A28" s="15" t="s">
        <v>203</v>
      </c>
      <c r="B28" s="17" t="n">
        <v>7568</v>
      </c>
      <c r="C28" s="18">
        <f>(123.0/B28*100)</f>
        <v/>
      </c>
      <c r="D28" s="19" t="n">
        <v>7445</v>
      </c>
      <c r="E28" s="18" t="n">
        <v>391.09401733</v>
      </c>
      <c r="F28" s="20" t="n">
        <v>4.98818553</v>
      </c>
      <c r="G28" s="18" t="n">
        <v>410.74221855</v>
      </c>
      <c r="H28" s="20" t="n">
        <v>3.2296471</v>
      </c>
      <c r="I28" s="18" t="n">
        <v>422.32967751</v>
      </c>
      <c r="J28" s="20" t="n">
        <v>2.25039226</v>
      </c>
      <c r="K28" s="18" t="s">
        <v>182</v>
      </c>
      <c r="L28" s="20" t="s">
        <v>182</v>
      </c>
      <c r="M28" s="18" t="s">
        <v>182</v>
      </c>
      <c r="N28" s="20" t="s">
        <v>182</v>
      </c>
      <c r="O28" s="18" t="s">
        <v>182</v>
      </c>
      <c r="P28" s="20" t="s">
        <v>182</v>
      </c>
      <c r="Q28" s="18" t="s">
        <v>182</v>
      </c>
      <c r="R28" s="20" t="s">
        <v>182</v>
      </c>
      <c r="S28" s="18" t="n">
        <v>376.77181135</v>
      </c>
      <c r="T28" s="20" t="n">
        <v>7.53106311</v>
      </c>
    </row>
    <row r="29" spans="1:20">
      <c r="A29" s="15" t="s">
        <v>204</v>
      </c>
      <c r="B29" s="17" t="n">
        <v>5385</v>
      </c>
      <c r="C29" s="18">
        <f>(36.0/B29*100)</f>
        <v/>
      </c>
      <c r="D29" s="19" t="n">
        <v>5349</v>
      </c>
      <c r="E29" s="18" t="n">
        <v>413.18575564</v>
      </c>
      <c r="F29" s="20" t="n">
        <v>6.7020174</v>
      </c>
      <c r="G29" s="18" t="n">
        <v>458.93255813</v>
      </c>
      <c r="H29" s="20" t="n">
        <v>5.36000042</v>
      </c>
      <c r="I29" s="18" t="n">
        <v>526.54055067</v>
      </c>
      <c r="J29" s="20" t="n">
        <v>2.01012399</v>
      </c>
      <c r="K29" s="18" t="s">
        <v>182</v>
      </c>
      <c r="L29" s="20" t="s">
        <v>182</v>
      </c>
      <c r="M29" s="18" t="s">
        <v>182</v>
      </c>
      <c r="N29" s="20" t="s">
        <v>182</v>
      </c>
      <c r="O29" s="18" t="n">
        <v>358.28551468</v>
      </c>
      <c r="P29" s="20" t="n">
        <v>8.567023300000001</v>
      </c>
      <c r="Q29" s="18" t="s">
        <v>182</v>
      </c>
      <c r="R29" s="20" t="s">
        <v>182</v>
      </c>
      <c r="S29" s="18" t="n">
        <v>437.73184867</v>
      </c>
      <c r="T29" s="20" t="n">
        <v>10.29216227</v>
      </c>
    </row>
    <row r="30" spans="1:20">
      <c r="A30" s="15" t="s">
        <v>205</v>
      </c>
      <c r="B30" s="17" t="n">
        <v>4520</v>
      </c>
      <c r="C30" s="18">
        <f>(504.0/B30*100)</f>
        <v/>
      </c>
      <c r="D30" s="19" t="n">
        <v>4016</v>
      </c>
      <c r="E30" s="18" t="n">
        <v>433.13085391</v>
      </c>
      <c r="F30" s="20" t="n">
        <v>6.47778491</v>
      </c>
      <c r="G30" s="18" t="n">
        <v>482.00801242</v>
      </c>
      <c r="H30" s="20" t="n">
        <v>5.68527447</v>
      </c>
      <c r="I30" s="18" t="n">
        <v>534.35779367</v>
      </c>
      <c r="J30" s="20" t="n">
        <v>2.44226934</v>
      </c>
      <c r="K30" s="18" t="s">
        <v>182</v>
      </c>
      <c r="L30" s="20" t="s">
        <v>182</v>
      </c>
      <c r="M30" s="18" t="s">
        <v>182</v>
      </c>
      <c r="N30" s="20" t="s">
        <v>182</v>
      </c>
      <c r="O30" s="18" t="s">
        <v>182</v>
      </c>
      <c r="P30" s="20" t="s">
        <v>182</v>
      </c>
      <c r="Q30" s="18" t="s">
        <v>182</v>
      </c>
      <c r="R30" s="20" t="s">
        <v>182</v>
      </c>
      <c r="S30" s="18" t="n">
        <v>431.26144923</v>
      </c>
      <c r="T30" s="20" t="n">
        <v>6.46676598</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452.19723156</v>
      </c>
      <c r="F32" s="20" t="n">
        <v>5.13058992</v>
      </c>
      <c r="G32" s="18" t="n">
        <v>493.06340527</v>
      </c>
      <c r="H32" s="20" t="n">
        <v>5.29481812</v>
      </c>
      <c r="I32" s="18" t="n">
        <v>511.43338415</v>
      </c>
      <c r="J32" s="20" t="n">
        <v>2.31173698</v>
      </c>
      <c r="K32" s="18" t="s">
        <v>182</v>
      </c>
      <c r="L32" s="20" t="s">
        <v>182</v>
      </c>
      <c r="M32" s="18" t="s">
        <v>182</v>
      </c>
      <c r="N32" s="20" t="s">
        <v>182</v>
      </c>
      <c r="O32" s="18" t="s">
        <v>182</v>
      </c>
      <c r="P32" s="20" t="s">
        <v>182</v>
      </c>
      <c r="Q32" s="18" t="s">
        <v>182</v>
      </c>
      <c r="R32" s="20" t="s">
        <v>182</v>
      </c>
      <c r="S32" s="18" t="n">
        <v>442.67361459</v>
      </c>
      <c r="T32" s="20" t="n">
        <v>10.41886771</v>
      </c>
    </row>
    <row r="33" spans="1:20">
      <c r="A33" s="15" t="s">
        <v>208</v>
      </c>
      <c r="B33" s="17" t="n">
        <v>7325</v>
      </c>
      <c r="C33" s="18">
        <f>(215.0/B33*100)</f>
        <v/>
      </c>
      <c r="D33" s="19" t="n">
        <v>7110</v>
      </c>
      <c r="E33" s="18" t="n">
        <v>434.44220428</v>
      </c>
      <c r="F33" s="20" t="n">
        <v>4.27615976</v>
      </c>
      <c r="G33" s="18" t="n">
        <v>489.92256191</v>
      </c>
      <c r="H33" s="20" t="n">
        <v>4.01940337</v>
      </c>
      <c r="I33" s="18" t="n">
        <v>515.39021848</v>
      </c>
      <c r="J33" s="20" t="n">
        <v>2.67271755</v>
      </c>
      <c r="K33" s="18" t="s">
        <v>182</v>
      </c>
      <c r="L33" s="20" t="s">
        <v>182</v>
      </c>
      <c r="M33" s="18" t="s">
        <v>182</v>
      </c>
      <c r="N33" s="20" t="s">
        <v>182</v>
      </c>
      <c r="O33" s="18" t="s">
        <v>182</v>
      </c>
      <c r="P33" s="20" t="s">
        <v>182</v>
      </c>
      <c r="Q33" s="18" t="s">
        <v>182</v>
      </c>
      <c r="R33" s="20" t="s">
        <v>182</v>
      </c>
      <c r="S33" s="18" t="n">
        <v>449.88913181</v>
      </c>
      <c r="T33" s="20" t="n">
        <v>7.62553699</v>
      </c>
    </row>
    <row r="34" spans="1:20">
      <c r="A34" s="15" t="s">
        <v>209</v>
      </c>
      <c r="B34" s="17" t="n">
        <v>6350</v>
      </c>
      <c r="C34" s="18">
        <f>(79.0/B34*100)</f>
        <v/>
      </c>
      <c r="D34" s="19" t="n">
        <v>6271</v>
      </c>
      <c r="E34" s="18" t="n">
        <v>409.04894347</v>
      </c>
      <c r="F34" s="20" t="n">
        <v>4.56225847</v>
      </c>
      <c r="G34" s="18" t="n">
        <v>437.17979456</v>
      </c>
      <c r="H34" s="20" t="n">
        <v>5.25077428</v>
      </c>
      <c r="I34" s="18" t="n">
        <v>484.77843403</v>
      </c>
      <c r="J34" s="20" t="n">
        <v>2.45584574</v>
      </c>
      <c r="K34" s="18" t="s">
        <v>182</v>
      </c>
      <c r="L34" s="20" t="s">
        <v>182</v>
      </c>
      <c r="M34" s="18" t="s">
        <v>182</v>
      </c>
      <c r="N34" s="20" t="s">
        <v>182</v>
      </c>
      <c r="O34" s="18" t="n">
        <v>306.56969545</v>
      </c>
      <c r="P34" s="20" t="n">
        <v>10.27624616</v>
      </c>
      <c r="Q34" s="18" t="s">
        <v>182</v>
      </c>
      <c r="R34" s="20" t="s">
        <v>182</v>
      </c>
      <c r="S34" s="18" t="n">
        <v>384.85201618</v>
      </c>
      <c r="T34" s="20" t="n">
        <v>8.189865190000001</v>
      </c>
    </row>
    <row r="35" spans="1:20">
      <c r="A35" s="15" t="s">
        <v>210</v>
      </c>
      <c r="B35" s="17" t="n">
        <v>6406</v>
      </c>
      <c r="C35" s="18">
        <f>(67.0/B35*100)</f>
        <v/>
      </c>
      <c r="D35" s="19" t="n">
        <v>6339</v>
      </c>
      <c r="E35" s="18" t="n">
        <v>439.9866346</v>
      </c>
      <c r="F35" s="20" t="n">
        <v>5.1267493</v>
      </c>
      <c r="G35" s="18" t="n">
        <v>492.23811437</v>
      </c>
      <c r="H35" s="20" t="n">
        <v>4.91641701</v>
      </c>
      <c r="I35" s="18" t="n">
        <v>528.60358115</v>
      </c>
      <c r="J35" s="20" t="n">
        <v>1.54597242</v>
      </c>
      <c r="K35" s="18" t="s">
        <v>182</v>
      </c>
      <c r="L35" s="20" t="s">
        <v>182</v>
      </c>
      <c r="M35" s="18" t="s">
        <v>182</v>
      </c>
      <c r="N35" s="20" t="s">
        <v>182</v>
      </c>
      <c r="O35" s="18" t="n">
        <v>374.85244494</v>
      </c>
      <c r="P35" s="20" t="n">
        <v>5.84040672</v>
      </c>
      <c r="Q35" s="18" t="s">
        <v>182</v>
      </c>
      <c r="R35" s="20" t="s">
        <v>182</v>
      </c>
      <c r="S35" s="18" t="n">
        <v>455.47112751</v>
      </c>
      <c r="T35" s="20" t="n">
        <v>5.92758629</v>
      </c>
    </row>
    <row r="36" spans="1:20">
      <c r="A36" s="15" t="s">
        <v>211</v>
      </c>
      <c r="B36" s="17" t="n">
        <v>6736</v>
      </c>
      <c r="C36" s="18">
        <f>(42.0/B36*100)</f>
        <v/>
      </c>
      <c r="D36" s="19" t="n">
        <v>6694</v>
      </c>
      <c r="E36" s="18" t="n">
        <v>439.89082098</v>
      </c>
      <c r="F36" s="20" t="n">
        <v>6.35697245</v>
      </c>
      <c r="G36" s="18" t="n">
        <v>469.40300912</v>
      </c>
      <c r="H36" s="20" t="n">
        <v>5.04391009</v>
      </c>
      <c r="I36" s="18" t="n">
        <v>501.81224309</v>
      </c>
      <c r="J36" s="20" t="n">
        <v>2.0132518</v>
      </c>
      <c r="K36" s="18" t="s">
        <v>182</v>
      </c>
      <c r="L36" s="20" t="s">
        <v>182</v>
      </c>
      <c r="M36" s="18" t="s">
        <v>182</v>
      </c>
      <c r="N36" s="20" t="s">
        <v>182</v>
      </c>
      <c r="O36" s="18" t="s">
        <v>182</v>
      </c>
      <c r="P36" s="20" t="s">
        <v>182</v>
      </c>
      <c r="Q36" s="18" t="s">
        <v>182</v>
      </c>
      <c r="R36" s="20" t="s">
        <v>182</v>
      </c>
      <c r="S36" s="18" t="n">
        <v>429.15725939</v>
      </c>
      <c r="T36" s="20" t="n">
        <v>7.28183128</v>
      </c>
    </row>
    <row r="37" spans="1:20">
      <c r="A37" s="15" t="s">
        <v>212</v>
      </c>
      <c r="B37" s="17" t="n">
        <v>5458</v>
      </c>
      <c r="C37" s="18">
        <f>(228.0/B37*100)</f>
        <v/>
      </c>
      <c r="D37" s="19" t="n">
        <v>5230</v>
      </c>
      <c r="E37" s="18" t="n">
        <v>440.04179405</v>
      </c>
      <c r="F37" s="20" t="n">
        <v>5.59720596</v>
      </c>
      <c r="G37" s="18" t="n">
        <v>474.55412913</v>
      </c>
      <c r="H37" s="20" t="n">
        <v>5.62070428</v>
      </c>
      <c r="I37" s="18" t="n">
        <v>515.70655202</v>
      </c>
      <c r="J37" s="20" t="n">
        <v>3.17059964</v>
      </c>
      <c r="K37" s="18" t="s">
        <v>182</v>
      </c>
      <c r="L37" s="20" t="s">
        <v>182</v>
      </c>
      <c r="M37" s="18" t="s">
        <v>182</v>
      </c>
      <c r="N37" s="20" t="s">
        <v>182</v>
      </c>
      <c r="O37" s="18" t="s">
        <v>182</v>
      </c>
      <c r="P37" s="20" t="s">
        <v>182</v>
      </c>
      <c r="Q37" s="18" t="s">
        <v>182</v>
      </c>
      <c r="R37" s="20" t="s">
        <v>182</v>
      </c>
      <c r="S37" s="18" t="n">
        <v>414.57069298</v>
      </c>
      <c r="T37" s="20" t="n">
        <v>5.95159831</v>
      </c>
    </row>
    <row r="38" spans="1:20">
      <c r="A38" s="15" t="s">
        <v>213</v>
      </c>
      <c r="B38" s="17" t="n">
        <v>5860</v>
      </c>
      <c r="C38" s="18">
        <f>(62.0/B38*100)</f>
        <v/>
      </c>
      <c r="D38" s="19" t="n">
        <v>5798</v>
      </c>
      <c r="E38" s="18" t="n">
        <v>422.04625259</v>
      </c>
      <c r="F38" s="20" t="n">
        <v>6.33332712</v>
      </c>
      <c r="G38" s="18" t="n">
        <v>465.68589454</v>
      </c>
      <c r="H38" s="20" t="n">
        <v>8.96169944</v>
      </c>
      <c r="I38" s="18" t="n">
        <v>521.92509985</v>
      </c>
      <c r="J38" s="20" t="n">
        <v>2.47567563</v>
      </c>
      <c r="K38" s="18" t="s">
        <v>182</v>
      </c>
      <c r="L38" s="20" t="s">
        <v>182</v>
      </c>
      <c r="M38" s="18" t="s">
        <v>182</v>
      </c>
      <c r="N38" s="20" t="s">
        <v>182</v>
      </c>
      <c r="O38" s="18" t="s">
        <v>182</v>
      </c>
      <c r="P38" s="20" t="s">
        <v>182</v>
      </c>
      <c r="Q38" s="18" t="s">
        <v>182</v>
      </c>
      <c r="R38" s="20" t="s">
        <v>182</v>
      </c>
      <c r="S38" s="18" t="n">
        <v>425.39589252</v>
      </c>
      <c r="T38" s="20" t="n">
        <v>6.17073028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430.03669308</v>
      </c>
      <c r="F40" s="20" t="n">
        <v>6.79913168</v>
      </c>
      <c r="G40" s="18" t="n">
        <v>502.79503201</v>
      </c>
      <c r="H40" s="20" t="n">
        <v>7.35075064</v>
      </c>
      <c r="I40" s="18" t="n">
        <v>525.50677684</v>
      </c>
      <c r="J40" s="20" t="n">
        <v>2.83999911</v>
      </c>
      <c r="K40" s="18" t="s">
        <v>182</v>
      </c>
      <c r="L40" s="20" t="s">
        <v>182</v>
      </c>
      <c r="M40" s="18" t="s">
        <v>182</v>
      </c>
      <c r="N40" s="20" t="s">
        <v>182</v>
      </c>
      <c r="O40" s="18" t="n">
        <v>496.75531263</v>
      </c>
      <c r="P40" s="20" t="n">
        <v>2.35939816</v>
      </c>
      <c r="Q40" s="18" t="s">
        <v>182</v>
      </c>
      <c r="R40" s="20" t="s">
        <v>182</v>
      </c>
      <c r="S40" s="18" t="n">
        <v>432.93579279</v>
      </c>
      <c r="T40" s="20" t="n">
        <v>7.51592839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373.18716467</v>
      </c>
      <c r="F46" s="20" t="n">
        <v>3.49609745</v>
      </c>
      <c r="G46" s="18" t="n">
        <v>398.70238298</v>
      </c>
      <c r="H46" s="20" t="n">
        <v>4.26736032</v>
      </c>
      <c r="I46" s="18" t="n">
        <v>422.6530533</v>
      </c>
      <c r="J46" s="20" t="n">
        <v>2.97993215</v>
      </c>
      <c r="K46" s="18" t="s">
        <v>182</v>
      </c>
      <c r="L46" s="20" t="s">
        <v>182</v>
      </c>
      <c r="M46" s="18" t="s">
        <v>182</v>
      </c>
      <c r="N46" s="20" t="s">
        <v>182</v>
      </c>
      <c r="O46" s="18" t="s">
        <v>182</v>
      </c>
      <c r="P46" s="20" t="s">
        <v>182</v>
      </c>
      <c r="Q46" s="18" t="s">
        <v>182</v>
      </c>
      <c r="R46" s="20" t="s">
        <v>182</v>
      </c>
      <c r="S46" s="18" t="n">
        <v>375.67975029</v>
      </c>
      <c r="T46" s="20" t="n">
        <v>3.2899741</v>
      </c>
    </row>
    <row r="47" spans="1:20">
      <c r="A47" s="15" t="s">
        <v>222</v>
      </c>
      <c r="B47" s="17" t="n">
        <v>5928</v>
      </c>
      <c r="C47" s="18">
        <f>(106.0/B47*100)</f>
        <v/>
      </c>
      <c r="D47" s="19" t="n">
        <v>5822</v>
      </c>
      <c r="E47" s="18" t="n">
        <v>406.27663128</v>
      </c>
      <c r="F47" s="20" t="n">
        <v>4.83099541</v>
      </c>
      <c r="G47" s="18" t="n">
        <v>427.57829287</v>
      </c>
      <c r="H47" s="20" t="n">
        <v>6.4345249</v>
      </c>
      <c r="I47" s="18" t="n">
        <v>477.64399025</v>
      </c>
      <c r="J47" s="20" t="n">
        <v>4.00878508</v>
      </c>
      <c r="K47" s="18" t="s">
        <v>182</v>
      </c>
      <c r="L47" s="20" t="s">
        <v>182</v>
      </c>
      <c r="M47" s="18" t="s">
        <v>182</v>
      </c>
      <c r="N47" s="20" t="s">
        <v>182</v>
      </c>
      <c r="O47" s="18" t="s">
        <v>182</v>
      </c>
      <c r="P47" s="20" t="s">
        <v>182</v>
      </c>
      <c r="Q47" s="18" t="s">
        <v>182</v>
      </c>
      <c r="R47" s="20" t="s">
        <v>182</v>
      </c>
      <c r="S47" s="18" t="n">
        <v>377.80354189</v>
      </c>
      <c r="T47" s="20" t="n">
        <v>5.48236898</v>
      </c>
    </row>
    <row r="48" spans="1:20">
      <c r="A48" s="15" t="s">
        <v>223</v>
      </c>
      <c r="B48" s="17" t="n">
        <v>9841</v>
      </c>
      <c r="C48" s="18">
        <f>(19.0/B48*100)</f>
        <v/>
      </c>
      <c r="D48" s="19" t="n">
        <v>9822</v>
      </c>
      <c r="E48" s="18" t="n">
        <v>464.61682521</v>
      </c>
      <c r="F48" s="20" t="n">
        <v>6.53752525</v>
      </c>
      <c r="G48" s="18" t="n">
        <v>516.94510283</v>
      </c>
      <c r="H48" s="20" t="n">
        <v>4.86717778</v>
      </c>
      <c r="I48" s="18" t="n">
        <v>524.97654083</v>
      </c>
      <c r="J48" s="20" t="n">
        <v>4.9368525</v>
      </c>
      <c r="K48" s="18" t="s">
        <v>182</v>
      </c>
      <c r="L48" s="20" t="s">
        <v>182</v>
      </c>
      <c r="M48" s="18" t="s">
        <v>182</v>
      </c>
      <c r="N48" s="20" t="s">
        <v>182</v>
      </c>
      <c r="O48" s="18" t="s">
        <v>182</v>
      </c>
      <c r="P48" s="20" t="s">
        <v>182</v>
      </c>
      <c r="Q48" s="18" t="s">
        <v>182</v>
      </c>
      <c r="R48" s="20" t="s">
        <v>182</v>
      </c>
      <c r="S48" s="18" t="n">
        <v>473.80577819</v>
      </c>
      <c r="T48" s="20" t="n">
        <v>13.60559241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388.15654736</v>
      </c>
      <c r="F50" s="20" t="n">
        <v>3.33562401</v>
      </c>
      <c r="G50" s="18" t="n">
        <v>409.84728862</v>
      </c>
      <c r="H50" s="20" t="n">
        <v>3.24574649</v>
      </c>
      <c r="I50" s="18" t="n">
        <v>432.5115316</v>
      </c>
      <c r="J50" s="20" t="n">
        <v>2.58508267</v>
      </c>
      <c r="K50" s="18" t="s">
        <v>182</v>
      </c>
      <c r="L50" s="20" t="s">
        <v>182</v>
      </c>
      <c r="M50" s="18" t="s">
        <v>182</v>
      </c>
      <c r="N50" s="20" t="s">
        <v>182</v>
      </c>
      <c r="O50" s="18" t="s">
        <v>182</v>
      </c>
      <c r="P50" s="20" t="s">
        <v>182</v>
      </c>
      <c r="Q50" s="18" t="s">
        <v>182</v>
      </c>
      <c r="R50" s="20" t="s">
        <v>182</v>
      </c>
      <c r="S50" s="18" t="n">
        <v>382.40996629</v>
      </c>
      <c r="T50" s="20" t="n">
        <v>7.80365459</v>
      </c>
    </row>
    <row r="51" spans="1:20">
      <c r="A51" s="15" t="s">
        <v>226</v>
      </c>
      <c r="B51" s="17" t="n">
        <v>6866</v>
      </c>
      <c r="C51" s="18">
        <f>(114.0/B51*100)</f>
        <v/>
      </c>
      <c r="D51" s="19" t="n">
        <v>6752</v>
      </c>
      <c r="E51" s="18" t="n">
        <v>393.55201901</v>
      </c>
      <c r="F51" s="20" t="n">
        <v>4.07402081</v>
      </c>
      <c r="G51" s="18" t="n">
        <v>418.11662707</v>
      </c>
      <c r="H51" s="20" t="n">
        <v>3.58951682</v>
      </c>
      <c r="I51" s="18" t="n">
        <v>428.76182494</v>
      </c>
      <c r="J51" s="20" t="n">
        <v>2.45964373</v>
      </c>
      <c r="K51" s="18" t="s">
        <v>182</v>
      </c>
      <c r="L51" s="20" t="s">
        <v>182</v>
      </c>
      <c r="M51" s="18" t="s">
        <v>182</v>
      </c>
      <c r="N51" s="20" t="s">
        <v>182</v>
      </c>
      <c r="O51" s="18" t="n">
        <v>410.85572185</v>
      </c>
      <c r="P51" s="20" t="n">
        <v>3.7997542</v>
      </c>
      <c r="Q51" s="18" t="s">
        <v>182</v>
      </c>
      <c r="R51" s="20" t="s">
        <v>182</v>
      </c>
      <c r="S51" s="18" t="n">
        <v>391.8888355</v>
      </c>
      <c r="T51" s="20" t="n">
        <v>4.69866136</v>
      </c>
    </row>
    <row r="52" spans="1:20">
      <c r="A52" s="15" t="s">
        <v>227</v>
      </c>
      <c r="B52" s="17" t="n">
        <v>5809</v>
      </c>
      <c r="C52" s="18">
        <f>(116.0/B52*100)</f>
        <v/>
      </c>
      <c r="D52" s="19" t="n">
        <v>5693</v>
      </c>
      <c r="E52" s="18" t="n">
        <v>414.84570725</v>
      </c>
      <c r="F52" s="20" t="n">
        <v>3.81552302</v>
      </c>
      <c r="G52" s="18" t="n">
        <v>442.99060669</v>
      </c>
      <c r="H52" s="20" t="n">
        <v>3.79789558</v>
      </c>
      <c r="I52" s="18" t="n">
        <v>492.44423832</v>
      </c>
      <c r="J52" s="20" t="n">
        <v>2.4237597</v>
      </c>
      <c r="K52" s="18" t="s">
        <v>182</v>
      </c>
      <c r="L52" s="20" t="s">
        <v>182</v>
      </c>
      <c r="M52" s="18" t="s">
        <v>182</v>
      </c>
      <c r="N52" s="20" t="s">
        <v>182</v>
      </c>
      <c r="O52" s="18" t="s">
        <v>182</v>
      </c>
      <c r="P52" s="20" t="s">
        <v>182</v>
      </c>
      <c r="Q52" s="18" t="s">
        <v>182</v>
      </c>
      <c r="R52" s="20" t="s">
        <v>182</v>
      </c>
      <c r="S52" s="18" t="n">
        <v>406.28421866</v>
      </c>
      <c r="T52" s="20" t="n">
        <v>6.45380316</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320.41872571</v>
      </c>
      <c r="F54" s="20" t="n">
        <v>3.41199021</v>
      </c>
      <c r="G54" s="18" t="n">
        <v>329.46108812</v>
      </c>
      <c r="H54" s="20" t="n">
        <v>4.24199638</v>
      </c>
      <c r="I54" s="18" t="n">
        <v>349.61895417</v>
      </c>
      <c r="J54" s="20" t="n">
        <v>3.23785052</v>
      </c>
      <c r="K54" s="18" t="s">
        <v>182</v>
      </c>
      <c r="L54" s="20" t="s">
        <v>182</v>
      </c>
      <c r="M54" s="18" t="s">
        <v>182</v>
      </c>
      <c r="N54" s="20" t="s">
        <v>182</v>
      </c>
      <c r="O54" s="18" t="s">
        <v>182</v>
      </c>
      <c r="P54" s="20" t="s">
        <v>182</v>
      </c>
      <c r="Q54" s="18" t="s">
        <v>182</v>
      </c>
      <c r="R54" s="20" t="s">
        <v>182</v>
      </c>
      <c r="S54" s="18" t="n">
        <v>286.61195402</v>
      </c>
      <c r="T54" s="20" t="n">
        <v>3.91779243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479.36089118</v>
      </c>
      <c r="F56" s="20" t="n">
        <v>4.70411251</v>
      </c>
      <c r="G56" s="18" t="n">
        <v>508.15313614</v>
      </c>
      <c r="H56" s="20" t="n">
        <v>4.16884755</v>
      </c>
      <c r="I56" s="18" t="n">
        <v>535.70053582</v>
      </c>
      <c r="J56" s="20" t="n">
        <v>2.61011514</v>
      </c>
      <c r="K56" s="18" t="s">
        <v>182</v>
      </c>
      <c r="L56" s="20" t="s">
        <v>182</v>
      </c>
      <c r="M56" s="18" t="s">
        <v>182</v>
      </c>
      <c r="N56" s="20" t="s">
        <v>182</v>
      </c>
      <c r="O56" s="18" t="s">
        <v>182</v>
      </c>
      <c r="P56" s="20" t="s">
        <v>182</v>
      </c>
      <c r="Q56" s="18" t="s">
        <v>182</v>
      </c>
      <c r="R56" s="20" t="s">
        <v>182</v>
      </c>
      <c r="S56" s="18" t="n">
        <v>489.74413938</v>
      </c>
      <c r="T56" s="20" t="n">
        <v>14.32667259</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417.95334337</v>
      </c>
      <c r="F61" s="20" t="n">
        <v>3.48208919</v>
      </c>
      <c r="G61" s="18" t="n">
        <v>445.85462158</v>
      </c>
      <c r="H61" s="20" t="n">
        <v>3.48528984</v>
      </c>
      <c r="I61" s="18" t="n">
        <v>496.25973037</v>
      </c>
      <c r="J61" s="20" t="n">
        <v>2.71545197</v>
      </c>
      <c r="K61" s="18" t="s">
        <v>182</v>
      </c>
      <c r="L61" s="20" t="s">
        <v>182</v>
      </c>
      <c r="M61" s="18" t="s">
        <v>182</v>
      </c>
      <c r="N61" s="20" t="s">
        <v>182</v>
      </c>
      <c r="O61" s="18" t="s">
        <v>182</v>
      </c>
      <c r="P61" s="20" t="s">
        <v>182</v>
      </c>
      <c r="Q61" s="18" t="s">
        <v>182</v>
      </c>
      <c r="R61" s="20" t="s">
        <v>182</v>
      </c>
      <c r="S61" s="18" t="n">
        <v>396.4379029</v>
      </c>
      <c r="T61" s="20" t="n">
        <v>8.730274870000001</v>
      </c>
    </row>
    <row r="62" spans="1:20">
      <c r="A62" s="15" t="s">
        <v>237</v>
      </c>
      <c r="B62" s="17" t="n">
        <v>4476</v>
      </c>
      <c r="C62" s="18">
        <f>(5.0/B62*100)</f>
        <v/>
      </c>
      <c r="D62" s="19" t="n">
        <v>4471</v>
      </c>
      <c r="E62" s="18" t="n">
        <v>484.48882555</v>
      </c>
      <c r="F62" s="20" t="n">
        <v>4.68658079</v>
      </c>
      <c r="G62" s="18" t="n">
        <v>520.34905772</v>
      </c>
      <c r="H62" s="20" t="n">
        <v>3.20126394</v>
      </c>
      <c r="I62" s="18" t="n">
        <v>535.48889851</v>
      </c>
      <c r="J62" s="20" t="n">
        <v>1.21339534</v>
      </c>
      <c r="K62" s="18" t="s">
        <v>182</v>
      </c>
      <c r="L62" s="20" t="s">
        <v>182</v>
      </c>
      <c r="M62" s="18" t="s">
        <v>182</v>
      </c>
      <c r="N62" s="20" t="s">
        <v>182</v>
      </c>
      <c r="O62" s="18" t="s">
        <v>182</v>
      </c>
      <c r="P62" s="20" t="s">
        <v>182</v>
      </c>
      <c r="Q62" s="18" t="s">
        <v>182</v>
      </c>
      <c r="R62" s="20" t="s">
        <v>182</v>
      </c>
      <c r="S62" s="18" t="n">
        <v>514.18523186</v>
      </c>
      <c r="T62" s="20" t="n">
        <v>11.77140357</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354.34736576</v>
      </c>
      <c r="F67" s="20" t="n">
        <v>2.96394617</v>
      </c>
      <c r="G67" s="18" t="n">
        <v>379.93211955</v>
      </c>
      <c r="H67" s="20" t="n">
        <v>3.29667616</v>
      </c>
      <c r="I67" s="18" t="n">
        <v>408.65316341</v>
      </c>
      <c r="J67" s="20" t="n">
        <v>2.50456186</v>
      </c>
      <c r="K67" s="18" t="s">
        <v>182</v>
      </c>
      <c r="L67" s="20" t="s">
        <v>182</v>
      </c>
      <c r="M67" s="18" t="s">
        <v>182</v>
      </c>
      <c r="N67" s="20" t="s">
        <v>182</v>
      </c>
      <c r="O67" s="18" t="s">
        <v>182</v>
      </c>
      <c r="P67" s="20" t="s">
        <v>182</v>
      </c>
      <c r="Q67" s="18" t="s">
        <v>182</v>
      </c>
      <c r="R67" s="20" t="s">
        <v>182</v>
      </c>
      <c r="S67" s="18" t="n">
        <v>335.27277453</v>
      </c>
      <c r="T67" s="20" t="n">
        <v>7.02914636</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448.03170396</v>
      </c>
      <c r="F70" s="20" t="n">
        <v>4.74380733</v>
      </c>
      <c r="G70" s="18" t="n">
        <v>487.26081209</v>
      </c>
      <c r="H70" s="20" t="n">
        <v>6.82223014</v>
      </c>
      <c r="I70" s="18" t="n">
        <v>500.98349793</v>
      </c>
      <c r="J70" s="20" t="n">
        <v>2.68562049</v>
      </c>
      <c r="K70" s="18" t="s">
        <v>182</v>
      </c>
      <c r="L70" s="20" t="s">
        <v>182</v>
      </c>
      <c r="M70" s="18" t="s">
        <v>182</v>
      </c>
      <c r="N70" s="20" t="s">
        <v>182</v>
      </c>
      <c r="O70" s="18" t="s">
        <v>182</v>
      </c>
      <c r="P70" s="20" t="s">
        <v>182</v>
      </c>
      <c r="Q70" s="18" t="s">
        <v>182</v>
      </c>
      <c r="R70" s="20" t="s">
        <v>182</v>
      </c>
      <c r="S70" s="18" t="n">
        <v>439.04237174</v>
      </c>
      <c r="T70" s="20" t="n">
        <v>5.5244273</v>
      </c>
    </row>
    <row r="71" spans="1:20">
      <c r="A71" s="15" t="s">
        <v>246</v>
      </c>
      <c r="B71" s="17" t="n">
        <v>6115</v>
      </c>
      <c r="C71" s="18">
        <f>(109.0/B71*100)</f>
        <v/>
      </c>
      <c r="D71" s="19" t="n">
        <v>6006</v>
      </c>
      <c r="E71" s="18" t="n">
        <v>467.37067296</v>
      </c>
      <c r="F71" s="20" t="n">
        <v>6.00925108</v>
      </c>
      <c r="G71" s="18" t="n">
        <v>533.06183436</v>
      </c>
      <c r="H71" s="20" t="n">
        <v>3.48741565</v>
      </c>
      <c r="I71" s="18" t="n">
        <v>568.50299011</v>
      </c>
      <c r="J71" s="20" t="n">
        <v>1.40682391</v>
      </c>
      <c r="K71" s="18" t="s">
        <v>182</v>
      </c>
      <c r="L71" s="20" t="s">
        <v>182</v>
      </c>
      <c r="M71" s="18" t="s">
        <v>182</v>
      </c>
      <c r="N71" s="20" t="s">
        <v>182</v>
      </c>
      <c r="O71" s="18" t="s">
        <v>182</v>
      </c>
      <c r="P71" s="20" t="s">
        <v>182</v>
      </c>
      <c r="Q71" s="18" t="s">
        <v>182</v>
      </c>
      <c r="R71" s="20" t="s">
        <v>182</v>
      </c>
      <c r="S71" s="18" t="n">
        <v>491.55556148</v>
      </c>
      <c r="T71" s="20" t="n">
        <v>11.97776109</v>
      </c>
    </row>
    <row r="72" spans="1:20">
      <c r="A72" s="15" t="s">
        <v>247</v>
      </c>
      <c r="B72" s="17" t="n">
        <v>7708</v>
      </c>
      <c r="C72" s="18">
        <f>(8.0/B72*100)</f>
        <v/>
      </c>
      <c r="D72" s="19" t="n">
        <v>7700</v>
      </c>
      <c r="E72" s="18" t="n">
        <v>471.98473217</v>
      </c>
      <c r="F72" s="20" t="n">
        <v>6.99305629</v>
      </c>
      <c r="G72" s="18" t="n">
        <v>518.29595197</v>
      </c>
      <c r="H72" s="20" t="n">
        <v>3.86394788</v>
      </c>
      <c r="I72" s="18" t="n">
        <v>539.97120682</v>
      </c>
      <c r="J72" s="20" t="n">
        <v>2.81163378</v>
      </c>
      <c r="K72" s="18" t="s">
        <v>182</v>
      </c>
      <c r="L72" s="20" t="s">
        <v>182</v>
      </c>
      <c r="M72" s="18" t="s">
        <v>182</v>
      </c>
      <c r="N72" s="20" t="s">
        <v>182</v>
      </c>
      <c r="O72" s="18" t="s">
        <v>182</v>
      </c>
      <c r="P72" s="20" t="s">
        <v>182</v>
      </c>
      <c r="Q72" s="18" t="s">
        <v>182</v>
      </c>
      <c r="R72" s="20" t="s">
        <v>182</v>
      </c>
      <c r="S72" s="18" t="n">
        <v>496.43264982</v>
      </c>
      <c r="T72" s="20" t="n">
        <v>12.58566622</v>
      </c>
    </row>
    <row r="73" spans="1:20">
      <c r="A73" s="15" t="s">
        <v>248</v>
      </c>
      <c r="B73" s="17" t="n">
        <v>8249</v>
      </c>
      <c r="C73" s="18">
        <f>(225.0/B73*100)</f>
        <v/>
      </c>
      <c r="D73" s="19" t="n">
        <v>8024</v>
      </c>
      <c r="E73" s="18" t="n">
        <v>401.24935684</v>
      </c>
      <c r="F73" s="20" t="n">
        <v>2.98309221</v>
      </c>
      <c r="G73" s="18" t="n">
        <v>426.96241741</v>
      </c>
      <c r="H73" s="20" t="n">
        <v>3.48892106</v>
      </c>
      <c r="I73" s="18" t="n">
        <v>434.24460763</v>
      </c>
      <c r="J73" s="20" t="n">
        <v>3.6249732</v>
      </c>
      <c r="K73" s="18" t="s">
        <v>182</v>
      </c>
      <c r="L73" s="20" t="s">
        <v>182</v>
      </c>
      <c r="M73" s="18" t="s">
        <v>182</v>
      </c>
      <c r="N73" s="20" t="s">
        <v>182</v>
      </c>
      <c r="O73" s="18" t="s">
        <v>182</v>
      </c>
      <c r="P73" s="20" t="s">
        <v>182</v>
      </c>
      <c r="Q73" s="18" t="s">
        <v>182</v>
      </c>
      <c r="R73" s="20" t="s">
        <v>182</v>
      </c>
      <c r="S73" s="18" t="n">
        <v>389.75862775</v>
      </c>
      <c r="T73" s="20" t="n">
        <v>8.649268770000001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393.72163592</v>
      </c>
      <c r="F77" s="20" t="n">
        <v>3.4594196</v>
      </c>
      <c r="G77" s="18" t="n">
        <v>427.63102888</v>
      </c>
      <c r="H77" s="20" t="n">
        <v>3.94666564</v>
      </c>
      <c r="I77" s="18" t="n">
        <v>460.75066287</v>
      </c>
      <c r="J77" s="20" t="n">
        <v>2.38452653</v>
      </c>
      <c r="K77" s="18" t="s">
        <v>182</v>
      </c>
      <c r="L77" s="20" t="s">
        <v>182</v>
      </c>
      <c r="M77" s="18" t="s">
        <v>182</v>
      </c>
      <c r="N77" s="20" t="s">
        <v>182</v>
      </c>
      <c r="O77" s="18" t="s">
        <v>182</v>
      </c>
      <c r="P77" s="20" t="s">
        <v>182</v>
      </c>
      <c r="Q77" s="18" t="s">
        <v>182</v>
      </c>
      <c r="R77" s="20" t="s">
        <v>182</v>
      </c>
      <c r="S77" s="18" t="n">
        <v>375.69703555</v>
      </c>
      <c r="T77" s="20" t="n">
        <v>3.2027172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289</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521.71015426</v>
      </c>
      <c r="F7" s="20" t="n">
        <v>1.64065341</v>
      </c>
      <c r="G7" s="18" t="n">
        <v>522.47312565</v>
      </c>
      <c r="H7" s="20" t="n">
        <v>2.46781837</v>
      </c>
      <c r="I7" s="18" t="n">
        <v>459.98293222</v>
      </c>
      <c r="J7" s="20" t="n">
        <v>4.24611833</v>
      </c>
      <c r="K7" s="18" t="s">
        <v>182</v>
      </c>
      <c r="L7" s="20" t="s">
        <v>182</v>
      </c>
      <c r="M7" s="18" t="s">
        <v>182</v>
      </c>
      <c r="N7" s="20" t="s">
        <v>182</v>
      </c>
      <c r="O7" s="18" t="s">
        <v>182</v>
      </c>
      <c r="P7" s="20" t="s">
        <v>182</v>
      </c>
      <c r="Q7" s="18" t="s">
        <v>182</v>
      </c>
      <c r="R7" s="20" t="s">
        <v>182</v>
      </c>
      <c r="S7" s="18" t="n">
        <v>438.51233737</v>
      </c>
      <c r="T7" s="20" t="n">
        <v>7.11426028</v>
      </c>
    </row>
    <row r="8" spans="1:20">
      <c r="A8" s="15" t="s">
        <v>183</v>
      </c>
      <c r="B8" s="17" t="n">
        <v>7007</v>
      </c>
      <c r="C8" s="18">
        <f>(128.0/B8*100)</f>
        <v/>
      </c>
      <c r="D8" s="19" t="n">
        <v>6879</v>
      </c>
      <c r="E8" s="18" t="n">
        <v>512.09842922</v>
      </c>
      <c r="F8" s="20" t="n">
        <v>2.3341916</v>
      </c>
      <c r="G8" s="18" t="n">
        <v>493.9825013</v>
      </c>
      <c r="H8" s="20" t="n">
        <v>3.85798481</v>
      </c>
      <c r="I8" s="18" t="n">
        <v>439.00505113</v>
      </c>
      <c r="J8" s="20" t="n">
        <v>3.76773911</v>
      </c>
      <c r="K8" s="18" t="s">
        <v>182</v>
      </c>
      <c r="L8" s="20" t="s">
        <v>182</v>
      </c>
      <c r="M8" s="18" t="s">
        <v>182</v>
      </c>
      <c r="N8" s="20" t="s">
        <v>182</v>
      </c>
      <c r="O8" s="18" t="n">
        <v>368.48347797</v>
      </c>
      <c r="P8" s="20" t="n">
        <v>14.99112476</v>
      </c>
      <c r="Q8" s="18" t="s">
        <v>182</v>
      </c>
      <c r="R8" s="20" t="s">
        <v>182</v>
      </c>
      <c r="S8" s="18" t="n">
        <v>398.82254487</v>
      </c>
      <c r="T8" s="20" t="n">
        <v>6.52928767</v>
      </c>
    </row>
    <row r="9" spans="1:20">
      <c r="A9" s="15" t="s">
        <v>184</v>
      </c>
      <c r="B9" s="17" t="n">
        <v>9651</v>
      </c>
      <c r="C9" s="18">
        <f>(475.0/B9*100)</f>
        <v/>
      </c>
      <c r="D9" s="19" t="n">
        <v>9176</v>
      </c>
      <c r="E9" s="18" t="n">
        <v>530.30044012</v>
      </c>
      <c r="F9" s="20" t="n">
        <v>2.22431904</v>
      </c>
      <c r="G9" s="18" t="n">
        <v>509.01275846</v>
      </c>
      <c r="H9" s="20" t="n">
        <v>3.61875508</v>
      </c>
      <c r="I9" s="18" t="n">
        <v>457.00721802</v>
      </c>
      <c r="J9" s="20" t="n">
        <v>3.27491861</v>
      </c>
      <c r="K9" s="18" t="s">
        <v>182</v>
      </c>
      <c r="L9" s="20" t="s">
        <v>182</v>
      </c>
      <c r="M9" s="18" t="s">
        <v>182</v>
      </c>
      <c r="N9" s="20" t="s">
        <v>182</v>
      </c>
      <c r="O9" s="18" t="n">
        <v>374.78530698</v>
      </c>
      <c r="P9" s="20" t="n">
        <v>11.62763904</v>
      </c>
      <c r="Q9" s="18" t="s">
        <v>182</v>
      </c>
      <c r="R9" s="20" t="s">
        <v>182</v>
      </c>
      <c r="S9" s="18" t="n">
        <v>405.49173561</v>
      </c>
      <c r="T9" s="20" t="n">
        <v>6.56052192</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465.89144453</v>
      </c>
      <c r="F11" s="20" t="n">
        <v>2.98020608</v>
      </c>
      <c r="G11" s="18" t="n">
        <v>444.6259429</v>
      </c>
      <c r="H11" s="20" t="n">
        <v>3.22715673</v>
      </c>
      <c r="I11" s="18" t="n">
        <v>404.32813006</v>
      </c>
      <c r="J11" s="20" t="n">
        <v>3.33369374</v>
      </c>
      <c r="K11" s="18" t="s">
        <v>182</v>
      </c>
      <c r="L11" s="20" t="s">
        <v>182</v>
      </c>
      <c r="M11" s="18" t="s">
        <v>182</v>
      </c>
      <c r="N11" s="20" t="s">
        <v>182</v>
      </c>
      <c r="O11" s="18" t="s">
        <v>182</v>
      </c>
      <c r="P11" s="20" t="s">
        <v>182</v>
      </c>
      <c r="Q11" s="18" t="s">
        <v>182</v>
      </c>
      <c r="R11" s="20" t="s">
        <v>182</v>
      </c>
      <c r="S11" s="18" t="n">
        <v>384.35826811</v>
      </c>
      <c r="T11" s="20" t="n">
        <v>6.62273449</v>
      </c>
    </row>
    <row r="12" spans="1:20">
      <c r="A12" s="15" t="s">
        <v>187</v>
      </c>
      <c r="B12" s="17" t="n">
        <v>6894</v>
      </c>
      <c r="C12" s="18">
        <f>(125.0/B12*100)</f>
        <v/>
      </c>
      <c r="D12" s="19" t="n">
        <v>6769</v>
      </c>
      <c r="E12" s="18" t="n">
        <v>510.65533143</v>
      </c>
      <c r="F12" s="20" t="n">
        <v>2.00825844</v>
      </c>
      <c r="G12" s="18" t="n">
        <v>505.01083424</v>
      </c>
      <c r="H12" s="20" t="n">
        <v>4.41787432</v>
      </c>
      <c r="I12" s="18" t="n">
        <v>444.04759479</v>
      </c>
      <c r="J12" s="20" t="n">
        <v>3.3692074</v>
      </c>
      <c r="K12" s="18" t="s">
        <v>182</v>
      </c>
      <c r="L12" s="20" t="s">
        <v>182</v>
      </c>
      <c r="M12" s="18" t="s">
        <v>182</v>
      </c>
      <c r="N12" s="20" t="s">
        <v>182</v>
      </c>
      <c r="O12" s="18" t="n">
        <v>366.6777112</v>
      </c>
      <c r="P12" s="20" t="n">
        <v>14.39052153</v>
      </c>
      <c r="Q12" s="18" t="s">
        <v>182</v>
      </c>
      <c r="R12" s="20" t="s">
        <v>182</v>
      </c>
      <c r="S12" s="18" t="n">
        <v>404.55692705</v>
      </c>
      <c r="T12" s="20" t="n">
        <v>5.91876226</v>
      </c>
    </row>
    <row r="13" spans="1:20">
      <c r="A13" s="15" t="s">
        <v>188</v>
      </c>
      <c r="B13" s="17" t="n">
        <v>7161</v>
      </c>
      <c r="C13" s="18">
        <f>(301.0/B13*100)</f>
        <v/>
      </c>
      <c r="D13" s="19" t="n">
        <v>6860</v>
      </c>
      <c r="E13" s="18" t="n">
        <v>512.80399862</v>
      </c>
      <c r="F13" s="20" t="n">
        <v>2.20879585</v>
      </c>
      <c r="G13" s="18" t="n">
        <v>514.43728421</v>
      </c>
      <c r="H13" s="20" t="n">
        <v>3.95755013</v>
      </c>
      <c r="I13" s="18" t="n">
        <v>488.60935453</v>
      </c>
      <c r="J13" s="20" t="n">
        <v>5.74093277</v>
      </c>
      <c r="K13" s="18" t="s">
        <v>182</v>
      </c>
      <c r="L13" s="20" t="s">
        <v>182</v>
      </c>
      <c r="M13" s="18" t="s">
        <v>182</v>
      </c>
      <c r="N13" s="20" t="s">
        <v>182</v>
      </c>
      <c r="O13" s="18" t="n">
        <v>436.36003517</v>
      </c>
      <c r="P13" s="20" t="n">
        <v>6.43426798</v>
      </c>
      <c r="Q13" s="18" t="s">
        <v>182</v>
      </c>
      <c r="R13" s="20" t="s">
        <v>182</v>
      </c>
      <c r="S13" s="18" t="n">
        <v>404.09548728</v>
      </c>
      <c r="T13" s="20" t="n">
        <v>5.90954498</v>
      </c>
    </row>
    <row r="14" spans="1:20">
      <c r="A14" s="15" t="s">
        <v>189</v>
      </c>
      <c r="B14" s="17" t="n">
        <v>5587</v>
      </c>
      <c r="C14" s="18">
        <f>(185.0/B14*100)</f>
        <v/>
      </c>
      <c r="D14" s="19" t="n">
        <v>5402</v>
      </c>
      <c r="E14" s="18" t="n">
        <v>548.11768224</v>
      </c>
      <c r="F14" s="20" t="n">
        <v>2.43890664</v>
      </c>
      <c r="G14" s="18" t="n">
        <v>542.17738447</v>
      </c>
      <c r="H14" s="20" t="n">
        <v>2.89337282</v>
      </c>
      <c r="I14" s="18" t="n">
        <v>490.14775985</v>
      </c>
      <c r="J14" s="20" t="n">
        <v>3.59195254</v>
      </c>
      <c r="K14" s="18" t="s">
        <v>182</v>
      </c>
      <c r="L14" s="20" t="s">
        <v>182</v>
      </c>
      <c r="M14" s="18" t="s">
        <v>182</v>
      </c>
      <c r="N14" s="20" t="s">
        <v>182</v>
      </c>
      <c r="O14" s="18" t="s">
        <v>182</v>
      </c>
      <c r="P14" s="20" t="s">
        <v>182</v>
      </c>
      <c r="Q14" s="18" t="s">
        <v>182</v>
      </c>
      <c r="R14" s="20" t="s">
        <v>182</v>
      </c>
      <c r="S14" s="18" t="n">
        <v>453.87421731</v>
      </c>
      <c r="T14" s="20" t="n">
        <v>9.748936479999999</v>
      </c>
    </row>
    <row r="15" spans="1:20">
      <c r="A15" s="15" t="s">
        <v>190</v>
      </c>
      <c r="B15" s="17" t="n">
        <v>5882</v>
      </c>
      <c r="C15" s="18">
        <f>(131.0/B15*100)</f>
        <v/>
      </c>
      <c r="D15" s="19" t="n">
        <v>5751</v>
      </c>
      <c r="E15" s="18" t="n">
        <v>546.30511647</v>
      </c>
      <c r="F15" s="20" t="n">
        <v>2.62262882</v>
      </c>
      <c r="G15" s="18" t="n">
        <v>535.54220472</v>
      </c>
      <c r="H15" s="20" t="n">
        <v>2.51932627</v>
      </c>
      <c r="I15" s="18" t="n">
        <v>504.27049663</v>
      </c>
      <c r="J15" s="20" t="n">
        <v>4.38539292</v>
      </c>
      <c r="K15" s="18" t="s">
        <v>182</v>
      </c>
      <c r="L15" s="20" t="s">
        <v>182</v>
      </c>
      <c r="M15" s="18" t="s">
        <v>182</v>
      </c>
      <c r="N15" s="20" t="s">
        <v>182</v>
      </c>
      <c r="O15" s="18" t="n">
        <v>375.95013089</v>
      </c>
      <c r="P15" s="20" t="n">
        <v>17.42774697</v>
      </c>
      <c r="Q15" s="18" t="s">
        <v>182</v>
      </c>
      <c r="R15" s="20" t="s">
        <v>182</v>
      </c>
      <c r="S15" s="18" t="n">
        <v>449.0810476</v>
      </c>
      <c r="T15" s="20" t="n">
        <v>8.3368439</v>
      </c>
    </row>
    <row r="16" spans="1:20">
      <c r="A16" s="15" t="s">
        <v>191</v>
      </c>
      <c r="B16" s="17" t="n">
        <v>6108</v>
      </c>
      <c r="C16" s="18">
        <f>(244.0/B16*100)</f>
        <v/>
      </c>
      <c r="D16" s="19" t="n">
        <v>5864</v>
      </c>
      <c r="E16" s="18" t="n">
        <v>515.74372355</v>
      </c>
      <c r="F16" s="20" t="n">
        <v>2.19939138</v>
      </c>
      <c r="G16" s="18" t="n">
        <v>514.61376941</v>
      </c>
      <c r="H16" s="20" t="n">
        <v>3.8148862</v>
      </c>
      <c r="I16" s="18" t="n">
        <v>452.56292812</v>
      </c>
      <c r="J16" s="20" t="n">
        <v>3.85677193</v>
      </c>
      <c r="K16" s="18" t="s">
        <v>182</v>
      </c>
      <c r="L16" s="20" t="s">
        <v>182</v>
      </c>
      <c r="M16" s="18" t="s">
        <v>182</v>
      </c>
      <c r="N16" s="20" t="s">
        <v>182</v>
      </c>
      <c r="O16" s="18" t="s">
        <v>182</v>
      </c>
      <c r="P16" s="20" t="s">
        <v>182</v>
      </c>
      <c r="Q16" s="18" t="s">
        <v>182</v>
      </c>
      <c r="R16" s="20" t="s">
        <v>182</v>
      </c>
      <c r="S16" s="18" t="n">
        <v>397.33771957</v>
      </c>
      <c r="T16" s="20" t="n">
        <v>7.26647196</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473.39672439</v>
      </c>
      <c r="F18" s="20" t="n">
        <v>3.71846538</v>
      </c>
      <c r="G18" s="18" t="n">
        <v>458.33104934</v>
      </c>
      <c r="H18" s="20" t="n">
        <v>4.60857019</v>
      </c>
      <c r="I18" s="18" t="n">
        <v>417.50915056</v>
      </c>
      <c r="J18" s="20" t="n">
        <v>4.83917166</v>
      </c>
      <c r="K18" s="18" t="s">
        <v>182</v>
      </c>
      <c r="L18" s="20" t="s">
        <v>182</v>
      </c>
      <c r="M18" s="18" t="s">
        <v>182</v>
      </c>
      <c r="N18" s="20" t="s">
        <v>182</v>
      </c>
      <c r="O18" s="18" t="s">
        <v>182</v>
      </c>
      <c r="P18" s="20" t="s">
        <v>182</v>
      </c>
      <c r="Q18" s="18" t="s">
        <v>182</v>
      </c>
      <c r="R18" s="20" t="s">
        <v>182</v>
      </c>
      <c r="S18" s="18" t="n">
        <v>371.155348</v>
      </c>
      <c r="T18" s="20" t="n">
        <v>8.03630216</v>
      </c>
    </row>
    <row r="19" spans="1:20">
      <c r="A19" s="15" t="s">
        <v>194</v>
      </c>
      <c r="B19" s="17" t="n">
        <v>5658</v>
      </c>
      <c r="C19" s="18">
        <f>(123.0/B19*100)</f>
        <v/>
      </c>
      <c r="D19" s="19" t="n">
        <v>5535</v>
      </c>
      <c r="E19" s="18" t="n">
        <v>498.19672578</v>
      </c>
      <c r="F19" s="20" t="n">
        <v>2.88284945</v>
      </c>
      <c r="G19" s="18" t="n">
        <v>480.5887605</v>
      </c>
      <c r="H19" s="20" t="n">
        <v>3.56753249</v>
      </c>
      <c r="I19" s="18" t="n">
        <v>416.42493853</v>
      </c>
      <c r="J19" s="20" t="n">
        <v>4.11673567</v>
      </c>
      <c r="K19" s="18" t="s">
        <v>182</v>
      </c>
      <c r="L19" s="20" t="s">
        <v>182</v>
      </c>
      <c r="M19" s="18" t="s">
        <v>182</v>
      </c>
      <c r="N19" s="20" t="s">
        <v>182</v>
      </c>
      <c r="O19" s="18" t="s">
        <v>182</v>
      </c>
      <c r="P19" s="20" t="s">
        <v>182</v>
      </c>
      <c r="Q19" s="18" t="s">
        <v>182</v>
      </c>
      <c r="R19" s="20" t="s">
        <v>182</v>
      </c>
      <c r="S19" s="18" t="n">
        <v>376.33814467</v>
      </c>
      <c r="T19" s="20" t="n">
        <v>7.70211878</v>
      </c>
    </row>
    <row r="20" spans="1:20">
      <c r="A20" s="15" t="s">
        <v>195</v>
      </c>
      <c r="B20" s="17" t="n">
        <v>3371</v>
      </c>
      <c r="C20" s="18">
        <f>(81.0/B20*100)</f>
        <v/>
      </c>
      <c r="D20" s="19" t="n">
        <v>3290</v>
      </c>
      <c r="E20" s="18" t="n">
        <v>482.53503235</v>
      </c>
      <c r="F20" s="20" t="n">
        <v>1.81190574</v>
      </c>
      <c r="G20" s="18" t="n">
        <v>478.94331355</v>
      </c>
      <c r="H20" s="20" t="n">
        <v>3.70628801</v>
      </c>
      <c r="I20" s="18" t="n">
        <v>430.331727</v>
      </c>
      <c r="J20" s="20" t="n">
        <v>5.82547428</v>
      </c>
      <c r="K20" s="18" t="s">
        <v>182</v>
      </c>
      <c r="L20" s="20" t="s">
        <v>182</v>
      </c>
      <c r="M20" s="18" t="s">
        <v>182</v>
      </c>
      <c r="N20" s="20" t="s">
        <v>182</v>
      </c>
      <c r="O20" s="18" t="s">
        <v>182</v>
      </c>
      <c r="P20" s="20" t="s">
        <v>182</v>
      </c>
      <c r="Q20" s="18" t="s">
        <v>182</v>
      </c>
      <c r="R20" s="20" t="s">
        <v>182</v>
      </c>
      <c r="S20" s="18" t="n">
        <v>389.53357923</v>
      </c>
      <c r="T20" s="20" t="n">
        <v>8.998096609999999</v>
      </c>
    </row>
    <row r="21" spans="1:20">
      <c r="A21" s="15" t="s">
        <v>196</v>
      </c>
      <c r="B21" s="17" t="n">
        <v>5741</v>
      </c>
      <c r="C21" s="18">
        <f>(73.0/B21*100)</f>
        <v/>
      </c>
      <c r="D21" s="19" t="n">
        <v>5668</v>
      </c>
      <c r="E21" s="18" t="n">
        <v>507.39524522</v>
      </c>
      <c r="F21" s="20" t="n">
        <v>2.65597267</v>
      </c>
      <c r="G21" s="18" t="n">
        <v>513.21415853</v>
      </c>
      <c r="H21" s="20" t="n">
        <v>2.56626665</v>
      </c>
      <c r="I21" s="18" t="n">
        <v>473.70736819</v>
      </c>
      <c r="J21" s="20" t="n">
        <v>4.5253904</v>
      </c>
      <c r="K21" s="18" t="s">
        <v>182</v>
      </c>
      <c r="L21" s="20" t="s">
        <v>182</v>
      </c>
      <c r="M21" s="18" t="s">
        <v>182</v>
      </c>
      <c r="N21" s="20" t="s">
        <v>182</v>
      </c>
      <c r="O21" s="18" t="s">
        <v>182</v>
      </c>
      <c r="P21" s="20" t="s">
        <v>182</v>
      </c>
      <c r="Q21" s="18" t="s">
        <v>182</v>
      </c>
      <c r="R21" s="20" t="s">
        <v>182</v>
      </c>
      <c r="S21" s="18" t="n">
        <v>414.32621862</v>
      </c>
      <c r="T21" s="20" t="n">
        <v>9.62797063</v>
      </c>
    </row>
    <row r="22" spans="1:20">
      <c r="A22" s="15" t="s">
        <v>197</v>
      </c>
      <c r="B22" s="17" t="n">
        <v>6598</v>
      </c>
      <c r="C22" s="18">
        <f>(98.0/B22*100)</f>
        <v/>
      </c>
      <c r="D22" s="19" t="n">
        <v>6500</v>
      </c>
      <c r="E22" s="18" t="n">
        <v>492.96339337</v>
      </c>
      <c r="F22" s="20" t="n">
        <v>3.87528616</v>
      </c>
      <c r="G22" s="18" t="n">
        <v>475.8624755</v>
      </c>
      <c r="H22" s="20" t="n">
        <v>4.34148495</v>
      </c>
      <c r="I22" s="18" t="n">
        <v>431.96438135</v>
      </c>
      <c r="J22" s="20" t="n">
        <v>5.53185548</v>
      </c>
      <c r="K22" s="18" t="s">
        <v>182</v>
      </c>
      <c r="L22" s="20" t="s">
        <v>182</v>
      </c>
      <c r="M22" s="18" t="s">
        <v>182</v>
      </c>
      <c r="N22" s="20" t="s">
        <v>182</v>
      </c>
      <c r="O22" s="18" t="n">
        <v>448.28166515</v>
      </c>
      <c r="P22" s="20" t="n">
        <v>8.782882710000001</v>
      </c>
      <c r="Q22" s="18" t="s">
        <v>182</v>
      </c>
      <c r="R22" s="20" t="s">
        <v>182</v>
      </c>
      <c r="S22" s="18" t="n">
        <v>361.88407173</v>
      </c>
      <c r="T22" s="20" t="n">
        <v>7.2664959</v>
      </c>
    </row>
    <row r="23" spans="1:20">
      <c r="A23" s="15" t="s">
        <v>198</v>
      </c>
      <c r="B23" s="17" t="n">
        <v>11583</v>
      </c>
      <c r="C23" s="18">
        <f>(505.0/B23*100)</f>
        <v/>
      </c>
      <c r="D23" s="19" t="n">
        <v>11078</v>
      </c>
      <c r="E23" s="18" t="n">
        <v>494.7354668</v>
      </c>
      <c r="F23" s="20" t="n">
        <v>2.9562437</v>
      </c>
      <c r="G23" s="18" t="n">
        <v>484.99386639</v>
      </c>
      <c r="H23" s="20" t="n">
        <v>3.92738916</v>
      </c>
      <c r="I23" s="18" t="n">
        <v>457.70694597</v>
      </c>
      <c r="J23" s="20" t="n">
        <v>3.53389508</v>
      </c>
      <c r="K23" s="18" t="s">
        <v>182</v>
      </c>
      <c r="L23" s="20" t="s">
        <v>182</v>
      </c>
      <c r="M23" s="18" t="s">
        <v>182</v>
      </c>
      <c r="N23" s="20" t="s">
        <v>182</v>
      </c>
      <c r="O23" s="18" t="s">
        <v>182</v>
      </c>
      <c r="P23" s="20" t="s">
        <v>182</v>
      </c>
      <c r="Q23" s="18" t="s">
        <v>182</v>
      </c>
      <c r="R23" s="20" t="s">
        <v>182</v>
      </c>
      <c r="S23" s="18" t="n">
        <v>411.74067629</v>
      </c>
      <c r="T23" s="20" t="n">
        <v>7.64779086</v>
      </c>
    </row>
    <row r="24" spans="1:20">
      <c r="A24" s="15" t="s">
        <v>199</v>
      </c>
      <c r="B24" s="17" t="n">
        <v>6647</v>
      </c>
      <c r="C24" s="18">
        <f>(13.0/B24*100)</f>
        <v/>
      </c>
      <c r="D24" s="19" t="n">
        <v>6634</v>
      </c>
      <c r="E24" s="18" t="n">
        <v>548.20010475</v>
      </c>
      <c r="F24" s="20" t="n">
        <v>5.36818808</v>
      </c>
      <c r="G24" s="18" t="n">
        <v>562.67677269</v>
      </c>
      <c r="H24" s="20" t="n">
        <v>3.84996081</v>
      </c>
      <c r="I24" s="18" t="n">
        <v>526.1257086000001</v>
      </c>
      <c r="J24" s="20" t="n">
        <v>2.92283323</v>
      </c>
      <c r="K24" s="18" t="s">
        <v>182</v>
      </c>
      <c r="L24" s="20" t="s">
        <v>182</v>
      </c>
      <c r="M24" s="18" t="s">
        <v>182</v>
      </c>
      <c r="N24" s="20" t="s">
        <v>182</v>
      </c>
      <c r="O24" s="18" t="s">
        <v>182</v>
      </c>
      <c r="P24" s="20" t="s">
        <v>182</v>
      </c>
      <c r="Q24" s="18" t="s">
        <v>182</v>
      </c>
      <c r="R24" s="20" t="s">
        <v>182</v>
      </c>
      <c r="S24" s="18" t="n">
        <v>459.74913782</v>
      </c>
      <c r="T24" s="20" t="n">
        <v>9.9963347</v>
      </c>
    </row>
    <row r="25" spans="1:20">
      <c r="A25" s="15" t="s">
        <v>200</v>
      </c>
      <c r="B25" s="17" t="n">
        <v>5581</v>
      </c>
      <c r="C25" s="18">
        <f>(28.0/B25*100)</f>
        <v/>
      </c>
      <c r="D25" s="19" t="n">
        <v>5553</v>
      </c>
      <c r="E25" s="18" t="n">
        <v>533.31936158</v>
      </c>
      <c r="F25" s="20" t="n">
        <v>3.79454087</v>
      </c>
      <c r="G25" s="18" t="n">
        <v>526.72153517</v>
      </c>
      <c r="H25" s="20" t="n">
        <v>3.65439349</v>
      </c>
      <c r="I25" s="18" t="n">
        <v>481.38223785</v>
      </c>
      <c r="J25" s="20" t="n">
        <v>3.67231919</v>
      </c>
      <c r="K25" s="18" t="s">
        <v>182</v>
      </c>
      <c r="L25" s="20" t="s">
        <v>182</v>
      </c>
      <c r="M25" s="18" t="s">
        <v>182</v>
      </c>
      <c r="N25" s="20" t="s">
        <v>182</v>
      </c>
      <c r="O25" s="18" t="s">
        <v>182</v>
      </c>
      <c r="P25" s="20" t="s">
        <v>182</v>
      </c>
      <c r="Q25" s="18" t="s">
        <v>182</v>
      </c>
      <c r="R25" s="20" t="s">
        <v>182</v>
      </c>
      <c r="S25" s="18" t="n">
        <v>433.23563108</v>
      </c>
      <c r="T25" s="20" t="n">
        <v>15.36988292</v>
      </c>
    </row>
    <row r="26" spans="1:20">
      <c r="A26" s="15" t="s">
        <v>201</v>
      </c>
      <c r="B26" s="17" t="n">
        <v>4869</v>
      </c>
      <c r="C26" s="18">
        <f>(98.0/B26*100)</f>
        <v/>
      </c>
      <c r="D26" s="19" t="n">
        <v>4771</v>
      </c>
      <c r="E26" s="18" t="n">
        <v>499.44848999</v>
      </c>
      <c r="F26" s="20" t="n">
        <v>1.90906299</v>
      </c>
      <c r="G26" s="18" t="n">
        <v>491.06376137</v>
      </c>
      <c r="H26" s="20" t="n">
        <v>2.71106712</v>
      </c>
      <c r="I26" s="18" t="n">
        <v>460.26113199</v>
      </c>
      <c r="J26" s="20" t="n">
        <v>4.17060139</v>
      </c>
      <c r="K26" s="18" t="s">
        <v>182</v>
      </c>
      <c r="L26" s="20" t="s">
        <v>182</v>
      </c>
      <c r="M26" s="18" t="s">
        <v>182</v>
      </c>
      <c r="N26" s="20" t="s">
        <v>182</v>
      </c>
      <c r="O26" s="18" t="s">
        <v>182</v>
      </c>
      <c r="P26" s="20" t="s">
        <v>182</v>
      </c>
      <c r="Q26" s="18" t="s">
        <v>182</v>
      </c>
      <c r="R26" s="20" t="s">
        <v>182</v>
      </c>
      <c r="S26" s="18" t="n">
        <v>433.08010107</v>
      </c>
      <c r="T26" s="20" t="n">
        <v>7.49491686</v>
      </c>
    </row>
    <row r="27" spans="1:20">
      <c r="A27" s="15" t="s">
        <v>202</v>
      </c>
      <c r="B27" s="17" t="n">
        <v>5299</v>
      </c>
      <c r="C27" s="18">
        <f>(159.0/B27*100)</f>
        <v/>
      </c>
      <c r="D27" s="19" t="n">
        <v>5140</v>
      </c>
      <c r="E27" s="18" t="n">
        <v>502.93560059</v>
      </c>
      <c r="F27" s="20" t="n">
        <v>1.38888778</v>
      </c>
      <c r="G27" s="18" t="n">
        <v>484.19814318</v>
      </c>
      <c r="H27" s="20" t="n">
        <v>2.92098619</v>
      </c>
      <c r="I27" s="18" t="n">
        <v>432.2631434</v>
      </c>
      <c r="J27" s="20" t="n">
        <v>3.97350483</v>
      </c>
      <c r="K27" s="18" t="s">
        <v>182</v>
      </c>
      <c r="L27" s="20" t="s">
        <v>182</v>
      </c>
      <c r="M27" s="18" t="s">
        <v>182</v>
      </c>
      <c r="N27" s="20" t="s">
        <v>182</v>
      </c>
      <c r="O27" s="18" t="s">
        <v>182</v>
      </c>
      <c r="P27" s="20" t="s">
        <v>182</v>
      </c>
      <c r="Q27" s="18" t="s">
        <v>182</v>
      </c>
      <c r="R27" s="20" t="s">
        <v>182</v>
      </c>
      <c r="S27" s="18" t="n">
        <v>401.4973115</v>
      </c>
      <c r="T27" s="20" t="n">
        <v>4.94437507</v>
      </c>
    </row>
    <row r="28" spans="1:20">
      <c r="A28" s="15" t="s">
        <v>203</v>
      </c>
      <c r="B28" s="17" t="n">
        <v>7568</v>
      </c>
      <c r="C28" s="18">
        <f>(123.0/B28*100)</f>
        <v/>
      </c>
      <c r="D28" s="19" t="n">
        <v>7445</v>
      </c>
      <c r="E28" s="18" t="n">
        <v>434.52872458</v>
      </c>
      <c r="F28" s="20" t="n">
        <v>2.79615168</v>
      </c>
      <c r="G28" s="18" t="n">
        <v>426.8351786</v>
      </c>
      <c r="H28" s="20" t="n">
        <v>2.46305824</v>
      </c>
      <c r="I28" s="18" t="n">
        <v>386.87178049</v>
      </c>
      <c r="J28" s="20" t="n">
        <v>2.5859396</v>
      </c>
      <c r="K28" s="18" t="s">
        <v>182</v>
      </c>
      <c r="L28" s="20" t="s">
        <v>182</v>
      </c>
      <c r="M28" s="18" t="s">
        <v>182</v>
      </c>
      <c r="N28" s="20" t="s">
        <v>182</v>
      </c>
      <c r="O28" s="18" t="s">
        <v>182</v>
      </c>
      <c r="P28" s="20" t="s">
        <v>182</v>
      </c>
      <c r="Q28" s="18" t="s">
        <v>182</v>
      </c>
      <c r="R28" s="20" t="s">
        <v>182</v>
      </c>
      <c r="S28" s="18" t="n">
        <v>373.01179282</v>
      </c>
      <c r="T28" s="20" t="n">
        <v>8.268996789999999</v>
      </c>
    </row>
    <row r="29" spans="1:20">
      <c r="A29" s="15" t="s">
        <v>204</v>
      </c>
      <c r="B29" s="17" t="n">
        <v>5385</v>
      </c>
      <c r="C29" s="18">
        <f>(36.0/B29*100)</f>
        <v/>
      </c>
      <c r="D29" s="19" t="n">
        <v>5349</v>
      </c>
      <c r="E29" s="18" t="n">
        <v>524.67642303</v>
      </c>
      <c r="F29" s="20" t="n">
        <v>2.49301089</v>
      </c>
      <c r="G29" s="18" t="n">
        <v>503.24835728</v>
      </c>
      <c r="H29" s="20" t="n">
        <v>3.91313454</v>
      </c>
      <c r="I29" s="18" t="n">
        <v>448.96369722</v>
      </c>
      <c r="J29" s="20" t="n">
        <v>6.08424644</v>
      </c>
      <c r="K29" s="18" t="s">
        <v>182</v>
      </c>
      <c r="L29" s="20" t="s">
        <v>182</v>
      </c>
      <c r="M29" s="18" t="s">
        <v>182</v>
      </c>
      <c r="N29" s="20" t="s">
        <v>182</v>
      </c>
      <c r="O29" s="18" t="n">
        <v>358.28551468</v>
      </c>
      <c r="P29" s="20" t="n">
        <v>8.567023300000001</v>
      </c>
      <c r="Q29" s="18" t="s">
        <v>182</v>
      </c>
      <c r="R29" s="20" t="s">
        <v>182</v>
      </c>
      <c r="S29" s="18" t="n">
        <v>382.37678464</v>
      </c>
      <c r="T29" s="20" t="n">
        <v>11.99517135</v>
      </c>
    </row>
    <row r="30" spans="1:20">
      <c r="A30" s="15" t="s">
        <v>205</v>
      </c>
      <c r="B30" s="17" t="n">
        <v>4520</v>
      </c>
      <c r="C30" s="18">
        <f>(504.0/B30*100)</f>
        <v/>
      </c>
      <c r="D30" s="19" t="n">
        <v>4016</v>
      </c>
      <c r="E30" s="18" t="n">
        <v>524.9259970000001</v>
      </c>
      <c r="F30" s="20" t="n">
        <v>3.2559474</v>
      </c>
      <c r="G30" s="18" t="n">
        <v>533.44871588</v>
      </c>
      <c r="H30" s="20" t="n">
        <v>3.00046522</v>
      </c>
      <c r="I30" s="18" t="n">
        <v>469.41938412</v>
      </c>
      <c r="J30" s="20" t="n">
        <v>5.25025289</v>
      </c>
      <c r="K30" s="18" t="s">
        <v>182</v>
      </c>
      <c r="L30" s="20" t="s">
        <v>182</v>
      </c>
      <c r="M30" s="18" t="s">
        <v>182</v>
      </c>
      <c r="N30" s="20" t="s">
        <v>182</v>
      </c>
      <c r="O30" s="18" t="s">
        <v>182</v>
      </c>
      <c r="P30" s="20" t="s">
        <v>182</v>
      </c>
      <c r="Q30" s="18" t="s">
        <v>182</v>
      </c>
      <c r="R30" s="20" t="s">
        <v>182</v>
      </c>
      <c r="S30" s="18" t="n">
        <v>412.81851996</v>
      </c>
      <c r="T30" s="20" t="n">
        <v>7.22426829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510.3672219</v>
      </c>
      <c r="F32" s="20" t="n">
        <v>2.81286928</v>
      </c>
      <c r="G32" s="18" t="n">
        <v>506.84188614</v>
      </c>
      <c r="H32" s="20" t="n">
        <v>3.59194452</v>
      </c>
      <c r="I32" s="18" t="n">
        <v>475.58278345</v>
      </c>
      <c r="J32" s="20" t="n">
        <v>4.02393068</v>
      </c>
      <c r="K32" s="18" t="s">
        <v>182</v>
      </c>
      <c r="L32" s="20" t="s">
        <v>182</v>
      </c>
      <c r="M32" s="18" t="s">
        <v>182</v>
      </c>
      <c r="N32" s="20" t="s">
        <v>182</v>
      </c>
      <c r="O32" s="18" t="s">
        <v>182</v>
      </c>
      <c r="P32" s="20" t="s">
        <v>182</v>
      </c>
      <c r="Q32" s="18" t="s">
        <v>182</v>
      </c>
      <c r="R32" s="20" t="s">
        <v>182</v>
      </c>
      <c r="S32" s="18" t="n">
        <v>400.25667715</v>
      </c>
      <c r="T32" s="20" t="n">
        <v>12.08627481</v>
      </c>
    </row>
    <row r="33" spans="1:20">
      <c r="A33" s="15" t="s">
        <v>208</v>
      </c>
      <c r="B33" s="17" t="n">
        <v>7325</v>
      </c>
      <c r="C33" s="18">
        <f>(215.0/B33*100)</f>
        <v/>
      </c>
      <c r="D33" s="19" t="n">
        <v>7110</v>
      </c>
      <c r="E33" s="18" t="n">
        <v>512.75156005</v>
      </c>
      <c r="F33" s="20" t="n">
        <v>2.26661647</v>
      </c>
      <c r="G33" s="18" t="n">
        <v>508.64612482</v>
      </c>
      <c r="H33" s="20" t="n">
        <v>3.7907538</v>
      </c>
      <c r="I33" s="18" t="n">
        <v>449.13664231</v>
      </c>
      <c r="J33" s="20" t="n">
        <v>4.86644932</v>
      </c>
      <c r="K33" s="18" t="s">
        <v>182</v>
      </c>
      <c r="L33" s="20" t="s">
        <v>182</v>
      </c>
      <c r="M33" s="18" t="s">
        <v>182</v>
      </c>
      <c r="N33" s="20" t="s">
        <v>182</v>
      </c>
      <c r="O33" s="18" t="s">
        <v>182</v>
      </c>
      <c r="P33" s="20" t="s">
        <v>182</v>
      </c>
      <c r="Q33" s="18" t="s">
        <v>182</v>
      </c>
      <c r="R33" s="20" t="s">
        <v>182</v>
      </c>
      <c r="S33" s="18" t="n">
        <v>428.89841066</v>
      </c>
      <c r="T33" s="20" t="n">
        <v>8.657478559999999</v>
      </c>
    </row>
    <row r="34" spans="1:20">
      <c r="A34" s="15" t="s">
        <v>209</v>
      </c>
      <c r="B34" s="17" t="n">
        <v>6350</v>
      </c>
      <c r="C34" s="18">
        <f>(79.0/B34*100)</f>
        <v/>
      </c>
      <c r="D34" s="19" t="n">
        <v>6271</v>
      </c>
      <c r="E34" s="18" t="n">
        <v>481.80527724</v>
      </c>
      <c r="F34" s="20" t="n">
        <v>2.13639416</v>
      </c>
      <c r="G34" s="18" t="n">
        <v>466.64181037</v>
      </c>
      <c r="H34" s="20" t="n">
        <v>4.54458367</v>
      </c>
      <c r="I34" s="18" t="n">
        <v>410.73216103</v>
      </c>
      <c r="J34" s="20" t="n">
        <v>4.40655753</v>
      </c>
      <c r="K34" s="18" t="s">
        <v>182</v>
      </c>
      <c r="L34" s="20" t="s">
        <v>182</v>
      </c>
      <c r="M34" s="18" t="s">
        <v>182</v>
      </c>
      <c r="N34" s="20" t="s">
        <v>182</v>
      </c>
      <c r="O34" s="18" t="n">
        <v>306.56969545</v>
      </c>
      <c r="P34" s="20" t="n">
        <v>10.27624616</v>
      </c>
      <c r="Q34" s="18" t="s">
        <v>182</v>
      </c>
      <c r="R34" s="20" t="s">
        <v>182</v>
      </c>
      <c r="S34" s="18" t="n">
        <v>368.52930499</v>
      </c>
      <c r="T34" s="20" t="n">
        <v>8.128936400000001</v>
      </c>
    </row>
    <row r="35" spans="1:20">
      <c r="A35" s="15" t="s">
        <v>210</v>
      </c>
      <c r="B35" s="17" t="n">
        <v>6406</v>
      </c>
      <c r="C35" s="18">
        <f>(67.0/B35*100)</f>
        <v/>
      </c>
      <c r="D35" s="19" t="n">
        <v>6339</v>
      </c>
      <c r="E35" s="18" t="n">
        <v>533.05300689</v>
      </c>
      <c r="F35" s="20" t="n">
        <v>2.02308648</v>
      </c>
      <c r="G35" s="18" t="n">
        <v>521.5587695200001</v>
      </c>
      <c r="H35" s="20" t="n">
        <v>3.70612611</v>
      </c>
      <c r="I35" s="18" t="n">
        <v>484.75261547</v>
      </c>
      <c r="J35" s="20" t="n">
        <v>3.24304511</v>
      </c>
      <c r="K35" s="18" t="s">
        <v>182</v>
      </c>
      <c r="L35" s="20" t="s">
        <v>182</v>
      </c>
      <c r="M35" s="18" t="s">
        <v>182</v>
      </c>
      <c r="N35" s="20" t="s">
        <v>182</v>
      </c>
      <c r="O35" s="18" t="n">
        <v>374.85244494</v>
      </c>
      <c r="P35" s="20" t="n">
        <v>5.84040672</v>
      </c>
      <c r="Q35" s="18" t="s">
        <v>182</v>
      </c>
      <c r="R35" s="20" t="s">
        <v>182</v>
      </c>
      <c r="S35" s="18" t="n">
        <v>424.76054231</v>
      </c>
      <c r="T35" s="20" t="n">
        <v>6.60887203</v>
      </c>
    </row>
    <row r="36" spans="1:20">
      <c r="A36" s="15" t="s">
        <v>211</v>
      </c>
      <c r="B36" s="17" t="n">
        <v>6736</v>
      </c>
      <c r="C36" s="18">
        <f>(42.0/B36*100)</f>
        <v/>
      </c>
      <c r="D36" s="19" t="n">
        <v>6694</v>
      </c>
      <c r="E36" s="18" t="n">
        <v>507.80965376</v>
      </c>
      <c r="F36" s="20" t="n">
        <v>2.0427424</v>
      </c>
      <c r="G36" s="18" t="n">
        <v>470.90849647</v>
      </c>
      <c r="H36" s="20" t="n">
        <v>3.4929615</v>
      </c>
      <c r="I36" s="18" t="n">
        <v>443.84698989</v>
      </c>
      <c r="J36" s="20" t="n">
        <v>3.97313595</v>
      </c>
      <c r="K36" s="18" t="s">
        <v>182</v>
      </c>
      <c r="L36" s="20" t="s">
        <v>182</v>
      </c>
      <c r="M36" s="18" t="s">
        <v>182</v>
      </c>
      <c r="N36" s="20" t="s">
        <v>182</v>
      </c>
      <c r="O36" s="18" t="s">
        <v>182</v>
      </c>
      <c r="P36" s="20" t="s">
        <v>182</v>
      </c>
      <c r="Q36" s="18" t="s">
        <v>182</v>
      </c>
      <c r="R36" s="20" t="s">
        <v>182</v>
      </c>
      <c r="S36" s="18" t="n">
        <v>392.91579329</v>
      </c>
      <c r="T36" s="20" t="n">
        <v>7.8053274</v>
      </c>
    </row>
    <row r="37" spans="1:20">
      <c r="A37" s="15" t="s">
        <v>212</v>
      </c>
      <c r="B37" s="17" t="n">
        <v>5458</v>
      </c>
      <c r="C37" s="18">
        <f>(228.0/B37*100)</f>
        <v/>
      </c>
      <c r="D37" s="19" t="n">
        <v>5230</v>
      </c>
      <c r="E37" s="18" t="n">
        <v>510.13293366</v>
      </c>
      <c r="F37" s="20" t="n">
        <v>3.22429747</v>
      </c>
      <c r="G37" s="18" t="n">
        <v>498.77529523</v>
      </c>
      <c r="H37" s="20" t="n">
        <v>4.67488028</v>
      </c>
      <c r="I37" s="18" t="n">
        <v>442.39768614</v>
      </c>
      <c r="J37" s="20" t="n">
        <v>6.07623823</v>
      </c>
      <c r="K37" s="18" t="s">
        <v>182</v>
      </c>
      <c r="L37" s="20" t="s">
        <v>182</v>
      </c>
      <c r="M37" s="18" t="s">
        <v>182</v>
      </c>
      <c r="N37" s="20" t="s">
        <v>182</v>
      </c>
      <c r="O37" s="18" t="s">
        <v>182</v>
      </c>
      <c r="P37" s="20" t="s">
        <v>182</v>
      </c>
      <c r="Q37" s="18" t="s">
        <v>182</v>
      </c>
      <c r="R37" s="20" t="s">
        <v>182</v>
      </c>
      <c r="S37" s="18" t="n">
        <v>389.49616803</v>
      </c>
      <c r="T37" s="20" t="n">
        <v>6.01203583</v>
      </c>
    </row>
    <row r="38" spans="1:20">
      <c r="A38" s="15" t="s">
        <v>213</v>
      </c>
      <c r="B38" s="17" t="n">
        <v>5860</v>
      </c>
      <c r="C38" s="18">
        <f>(62.0/B38*100)</f>
        <v/>
      </c>
      <c r="D38" s="19" t="n">
        <v>5798</v>
      </c>
      <c r="E38" s="18" t="n">
        <v>518.09653843</v>
      </c>
      <c r="F38" s="20" t="n">
        <v>3.34768013</v>
      </c>
      <c r="G38" s="18" t="n">
        <v>519.78545147</v>
      </c>
      <c r="H38" s="20" t="n">
        <v>4.21325143</v>
      </c>
      <c r="I38" s="18" t="n">
        <v>466.177376</v>
      </c>
      <c r="J38" s="20" t="n">
        <v>4.49954905</v>
      </c>
      <c r="K38" s="18" t="s">
        <v>182</v>
      </c>
      <c r="L38" s="20" t="s">
        <v>182</v>
      </c>
      <c r="M38" s="18" t="s">
        <v>182</v>
      </c>
      <c r="N38" s="20" t="s">
        <v>182</v>
      </c>
      <c r="O38" s="18" t="s">
        <v>182</v>
      </c>
      <c r="P38" s="20" t="s">
        <v>182</v>
      </c>
      <c r="Q38" s="18" t="s">
        <v>182</v>
      </c>
      <c r="R38" s="20" t="s">
        <v>182</v>
      </c>
      <c r="S38" s="18" t="n">
        <v>416.65943049</v>
      </c>
      <c r="T38" s="20" t="n">
        <v>6.87956417</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512.04736088</v>
      </c>
      <c r="F40" s="20" t="n">
        <v>3.15071993</v>
      </c>
      <c r="G40" s="18" t="n">
        <v>544.59938644</v>
      </c>
      <c r="H40" s="20" t="n">
        <v>3.59550461</v>
      </c>
      <c r="I40" s="18" t="n">
        <v>482.87271788</v>
      </c>
      <c r="J40" s="20" t="n">
        <v>6.21323826</v>
      </c>
      <c r="K40" s="18" t="s">
        <v>182</v>
      </c>
      <c r="L40" s="20" t="s">
        <v>182</v>
      </c>
      <c r="M40" s="18" t="s">
        <v>182</v>
      </c>
      <c r="N40" s="20" t="s">
        <v>182</v>
      </c>
      <c r="O40" s="18" t="n">
        <v>496.75531263</v>
      </c>
      <c r="P40" s="20" t="n">
        <v>2.35939816</v>
      </c>
      <c r="Q40" s="18" t="s">
        <v>182</v>
      </c>
      <c r="R40" s="20" t="s">
        <v>182</v>
      </c>
      <c r="S40" s="18" t="n">
        <v>407.70641361</v>
      </c>
      <c r="T40" s="20" t="n">
        <v>8.55117886</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442.78475288</v>
      </c>
      <c r="F46" s="20" t="n">
        <v>3.52713642</v>
      </c>
      <c r="G46" s="18" t="n">
        <v>416.65792693</v>
      </c>
      <c r="H46" s="20" t="n">
        <v>3.75508044</v>
      </c>
      <c r="I46" s="18" t="n">
        <v>376.91242518</v>
      </c>
      <c r="J46" s="20" t="n">
        <v>2.47469738</v>
      </c>
      <c r="K46" s="18" t="s">
        <v>182</v>
      </c>
      <c r="L46" s="20" t="s">
        <v>182</v>
      </c>
      <c r="M46" s="18" t="s">
        <v>182</v>
      </c>
      <c r="N46" s="20" t="s">
        <v>182</v>
      </c>
      <c r="O46" s="18" t="s">
        <v>182</v>
      </c>
      <c r="P46" s="20" t="s">
        <v>182</v>
      </c>
      <c r="Q46" s="18" t="s">
        <v>182</v>
      </c>
      <c r="R46" s="20" t="s">
        <v>182</v>
      </c>
      <c r="S46" s="18" t="n">
        <v>373.35850472</v>
      </c>
      <c r="T46" s="20" t="n">
        <v>3.25174014</v>
      </c>
    </row>
    <row r="47" spans="1:20">
      <c r="A47" s="15" t="s">
        <v>222</v>
      </c>
      <c r="B47" s="17" t="n">
        <v>5928</v>
      </c>
      <c r="C47" s="18">
        <f>(106.0/B47*100)</f>
        <v/>
      </c>
      <c r="D47" s="19" t="n">
        <v>5822</v>
      </c>
      <c r="E47" s="18" t="n">
        <v>471.48845259</v>
      </c>
      <c r="F47" s="20" t="n">
        <v>4.34813255</v>
      </c>
      <c r="G47" s="18" t="n">
        <v>461.20615153</v>
      </c>
      <c r="H47" s="20" t="n">
        <v>5.81075426</v>
      </c>
      <c r="I47" s="18" t="n">
        <v>426.1389091</v>
      </c>
      <c r="J47" s="20" t="n">
        <v>4.28086921</v>
      </c>
      <c r="K47" s="18" t="s">
        <v>182</v>
      </c>
      <c r="L47" s="20" t="s">
        <v>182</v>
      </c>
      <c r="M47" s="18" t="s">
        <v>182</v>
      </c>
      <c r="N47" s="20" t="s">
        <v>182</v>
      </c>
      <c r="O47" s="18" t="s">
        <v>182</v>
      </c>
      <c r="P47" s="20" t="s">
        <v>182</v>
      </c>
      <c r="Q47" s="18" t="s">
        <v>182</v>
      </c>
      <c r="R47" s="20" t="s">
        <v>182</v>
      </c>
      <c r="S47" s="18" t="n">
        <v>365.5417914</v>
      </c>
      <c r="T47" s="20" t="n">
        <v>5.4324818</v>
      </c>
    </row>
    <row r="48" spans="1:20">
      <c r="A48" s="15" t="s">
        <v>223</v>
      </c>
      <c r="B48" s="17" t="n">
        <v>9841</v>
      </c>
      <c r="C48" s="18">
        <f>(19.0/B48*100)</f>
        <v/>
      </c>
      <c r="D48" s="19" t="n">
        <v>9822</v>
      </c>
      <c r="E48" s="18" t="n">
        <v>555.86646482</v>
      </c>
      <c r="F48" s="20" t="n">
        <v>5.49887964</v>
      </c>
      <c r="G48" s="18" t="n">
        <v>525.35684222</v>
      </c>
      <c r="H48" s="20" t="n">
        <v>3.84207581</v>
      </c>
      <c r="I48" s="18" t="n">
        <v>458.87480583</v>
      </c>
      <c r="J48" s="20" t="n">
        <v>5.40320223</v>
      </c>
      <c r="K48" s="18" t="s">
        <v>182</v>
      </c>
      <c r="L48" s="20" t="s">
        <v>182</v>
      </c>
      <c r="M48" s="18" t="s">
        <v>182</v>
      </c>
      <c r="N48" s="20" t="s">
        <v>182</v>
      </c>
      <c r="O48" s="18" t="s">
        <v>182</v>
      </c>
      <c r="P48" s="20" t="s">
        <v>182</v>
      </c>
      <c r="Q48" s="18" t="s">
        <v>182</v>
      </c>
      <c r="R48" s="20" t="s">
        <v>182</v>
      </c>
      <c r="S48" s="18" t="n">
        <v>444.26008021</v>
      </c>
      <c r="T48" s="20" t="n">
        <v>22.02087129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434.23228622</v>
      </c>
      <c r="F50" s="20" t="n">
        <v>2.45124243</v>
      </c>
      <c r="G50" s="18" t="n">
        <v>431.17265126</v>
      </c>
      <c r="H50" s="20" t="n">
        <v>3.68543109</v>
      </c>
      <c r="I50" s="18" t="n">
        <v>392.73623122</v>
      </c>
      <c r="J50" s="20" t="n">
        <v>3.11945902</v>
      </c>
      <c r="K50" s="18" t="s">
        <v>182</v>
      </c>
      <c r="L50" s="20" t="s">
        <v>182</v>
      </c>
      <c r="M50" s="18" t="s">
        <v>182</v>
      </c>
      <c r="N50" s="20" t="s">
        <v>182</v>
      </c>
      <c r="O50" s="18" t="s">
        <v>182</v>
      </c>
      <c r="P50" s="20" t="s">
        <v>182</v>
      </c>
      <c r="Q50" s="18" t="s">
        <v>182</v>
      </c>
      <c r="R50" s="20" t="s">
        <v>182</v>
      </c>
      <c r="S50" s="18" t="n">
        <v>377.30109092</v>
      </c>
      <c r="T50" s="20" t="n">
        <v>8.16753368</v>
      </c>
    </row>
    <row r="51" spans="1:20">
      <c r="A51" s="15" t="s">
        <v>226</v>
      </c>
      <c r="B51" s="17" t="n">
        <v>6866</v>
      </c>
      <c r="C51" s="18">
        <f>(114.0/B51*100)</f>
        <v/>
      </c>
      <c r="D51" s="19" t="n">
        <v>6752</v>
      </c>
      <c r="E51" s="18" t="n">
        <v>439.93921462</v>
      </c>
      <c r="F51" s="20" t="n">
        <v>2.50642141</v>
      </c>
      <c r="G51" s="18" t="n">
        <v>434.06625921</v>
      </c>
      <c r="H51" s="20" t="n">
        <v>2.97746039</v>
      </c>
      <c r="I51" s="18" t="n">
        <v>391.6329763</v>
      </c>
      <c r="J51" s="20" t="n">
        <v>2.41468113</v>
      </c>
      <c r="K51" s="18" t="s">
        <v>182</v>
      </c>
      <c r="L51" s="20" t="s">
        <v>182</v>
      </c>
      <c r="M51" s="18" t="s">
        <v>182</v>
      </c>
      <c r="N51" s="20" t="s">
        <v>182</v>
      </c>
      <c r="O51" s="18" t="n">
        <v>410.85572185</v>
      </c>
      <c r="P51" s="20" t="n">
        <v>3.7997542</v>
      </c>
      <c r="Q51" s="18" t="s">
        <v>182</v>
      </c>
      <c r="R51" s="20" t="s">
        <v>182</v>
      </c>
      <c r="S51" s="18" t="n">
        <v>387.38935845</v>
      </c>
      <c r="T51" s="20" t="n">
        <v>4.91521221</v>
      </c>
    </row>
    <row r="52" spans="1:20">
      <c r="A52" s="15" t="s">
        <v>227</v>
      </c>
      <c r="B52" s="17" t="n">
        <v>5809</v>
      </c>
      <c r="C52" s="18">
        <f>(116.0/B52*100)</f>
        <v/>
      </c>
      <c r="D52" s="19" t="n">
        <v>5693</v>
      </c>
      <c r="E52" s="18" t="n">
        <v>488.87779953</v>
      </c>
      <c r="F52" s="20" t="n">
        <v>2.68191716</v>
      </c>
      <c r="G52" s="18" t="n">
        <v>479.14762934</v>
      </c>
      <c r="H52" s="20" t="n">
        <v>3.31190811</v>
      </c>
      <c r="I52" s="18" t="n">
        <v>440.60772353</v>
      </c>
      <c r="J52" s="20" t="n">
        <v>4.00682109</v>
      </c>
      <c r="K52" s="18" t="s">
        <v>182</v>
      </c>
      <c r="L52" s="20" t="s">
        <v>182</v>
      </c>
      <c r="M52" s="18" t="s">
        <v>182</v>
      </c>
      <c r="N52" s="20" t="s">
        <v>182</v>
      </c>
      <c r="O52" s="18" t="s">
        <v>182</v>
      </c>
      <c r="P52" s="20" t="s">
        <v>182</v>
      </c>
      <c r="Q52" s="18" t="s">
        <v>182</v>
      </c>
      <c r="R52" s="20" t="s">
        <v>182</v>
      </c>
      <c r="S52" s="18" t="n">
        <v>388.38442558</v>
      </c>
      <c r="T52" s="20" t="n">
        <v>6.32768329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352.50251389</v>
      </c>
      <c r="F54" s="20" t="n">
        <v>4.79532372</v>
      </c>
      <c r="G54" s="18" t="n">
        <v>352.64090531</v>
      </c>
      <c r="H54" s="20" t="n">
        <v>4.75319951</v>
      </c>
      <c r="I54" s="18" t="n">
        <v>330.66895911</v>
      </c>
      <c r="J54" s="20" t="n">
        <v>2.57017586</v>
      </c>
      <c r="K54" s="18" t="s">
        <v>182</v>
      </c>
      <c r="L54" s="20" t="s">
        <v>182</v>
      </c>
      <c r="M54" s="18" t="s">
        <v>182</v>
      </c>
      <c r="N54" s="20" t="s">
        <v>182</v>
      </c>
      <c r="O54" s="18" t="s">
        <v>182</v>
      </c>
      <c r="P54" s="20" t="s">
        <v>182</v>
      </c>
      <c r="Q54" s="18" t="s">
        <v>182</v>
      </c>
      <c r="R54" s="20" t="s">
        <v>182</v>
      </c>
      <c r="S54" s="18" t="n">
        <v>284.37927182</v>
      </c>
      <c r="T54" s="20" t="n">
        <v>4.16830439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536.52400183</v>
      </c>
      <c r="F56" s="20" t="n">
        <v>2.44278986</v>
      </c>
      <c r="G56" s="18" t="n">
        <v>515.4377346799999</v>
      </c>
      <c r="H56" s="20" t="n">
        <v>3.24016323</v>
      </c>
      <c r="I56" s="18" t="n">
        <v>476.28280387</v>
      </c>
      <c r="J56" s="20" t="n">
        <v>4.06417986</v>
      </c>
      <c r="K56" s="18" t="s">
        <v>182</v>
      </c>
      <c r="L56" s="20" t="s">
        <v>182</v>
      </c>
      <c r="M56" s="18" t="s">
        <v>182</v>
      </c>
      <c r="N56" s="20" t="s">
        <v>182</v>
      </c>
      <c r="O56" s="18" t="s">
        <v>182</v>
      </c>
      <c r="P56" s="20" t="s">
        <v>182</v>
      </c>
      <c r="Q56" s="18" t="s">
        <v>182</v>
      </c>
      <c r="R56" s="20" t="s">
        <v>182</v>
      </c>
      <c r="S56" s="18" t="n">
        <v>444.84124562</v>
      </c>
      <c r="T56" s="20" t="n">
        <v>17.07991756</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490.34508281</v>
      </c>
      <c r="F61" s="20" t="n">
        <v>2.80415641</v>
      </c>
      <c r="G61" s="18" t="n">
        <v>481.60113808</v>
      </c>
      <c r="H61" s="20" t="n">
        <v>3.06673147</v>
      </c>
      <c r="I61" s="18" t="n">
        <v>415.64820937</v>
      </c>
      <c r="J61" s="20" t="n">
        <v>3.41592928</v>
      </c>
      <c r="K61" s="18" t="s">
        <v>182</v>
      </c>
      <c r="L61" s="20" t="s">
        <v>182</v>
      </c>
      <c r="M61" s="18" t="s">
        <v>182</v>
      </c>
      <c r="N61" s="20" t="s">
        <v>182</v>
      </c>
      <c r="O61" s="18" t="s">
        <v>182</v>
      </c>
      <c r="P61" s="20" t="s">
        <v>182</v>
      </c>
      <c r="Q61" s="18" t="s">
        <v>182</v>
      </c>
      <c r="R61" s="20" t="s">
        <v>182</v>
      </c>
      <c r="S61" s="18" t="n">
        <v>371.0573635</v>
      </c>
      <c r="T61" s="20" t="n">
        <v>7.62043353</v>
      </c>
    </row>
    <row r="62" spans="1:20">
      <c r="A62" s="15" t="s">
        <v>237</v>
      </c>
      <c r="B62" s="17" t="n">
        <v>4476</v>
      </c>
      <c r="C62" s="18">
        <f>(5.0/B62*100)</f>
        <v/>
      </c>
      <c r="D62" s="19" t="n">
        <v>4471</v>
      </c>
      <c r="E62" s="18" t="n">
        <v>538.6660180600001</v>
      </c>
      <c r="F62" s="20" t="n">
        <v>1.40098889</v>
      </c>
      <c r="G62" s="18" t="n">
        <v>530.36458726</v>
      </c>
      <c r="H62" s="20" t="n">
        <v>3.08064012</v>
      </c>
      <c r="I62" s="18" t="n">
        <v>490.40050059</v>
      </c>
      <c r="J62" s="20" t="n">
        <v>2.57919703</v>
      </c>
      <c r="K62" s="18" t="s">
        <v>182</v>
      </c>
      <c r="L62" s="20" t="s">
        <v>182</v>
      </c>
      <c r="M62" s="18" t="s">
        <v>182</v>
      </c>
      <c r="N62" s="20" t="s">
        <v>182</v>
      </c>
      <c r="O62" s="18" t="s">
        <v>182</v>
      </c>
      <c r="P62" s="20" t="s">
        <v>182</v>
      </c>
      <c r="Q62" s="18" t="s">
        <v>182</v>
      </c>
      <c r="R62" s="20" t="s">
        <v>182</v>
      </c>
      <c r="S62" s="18" t="n">
        <v>489.73591934</v>
      </c>
      <c r="T62" s="20" t="n">
        <v>18.89610383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417.8837085</v>
      </c>
      <c r="F67" s="20" t="n">
        <v>2.96167099</v>
      </c>
      <c r="G67" s="18" t="n">
        <v>399.87766516</v>
      </c>
      <c r="H67" s="20" t="n">
        <v>2.93851112</v>
      </c>
      <c r="I67" s="18" t="n">
        <v>362.44862456</v>
      </c>
      <c r="J67" s="20" t="n">
        <v>2.99507658</v>
      </c>
      <c r="K67" s="18" t="s">
        <v>182</v>
      </c>
      <c r="L67" s="20" t="s">
        <v>182</v>
      </c>
      <c r="M67" s="18" t="s">
        <v>182</v>
      </c>
      <c r="N67" s="20" t="s">
        <v>182</v>
      </c>
      <c r="O67" s="18" t="s">
        <v>182</v>
      </c>
      <c r="P67" s="20" t="s">
        <v>182</v>
      </c>
      <c r="Q67" s="18" t="s">
        <v>182</v>
      </c>
      <c r="R67" s="20" t="s">
        <v>182</v>
      </c>
      <c r="S67" s="18" t="n">
        <v>315.52392634</v>
      </c>
      <c r="T67" s="20" t="n">
        <v>6.28224188</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501.02805365</v>
      </c>
      <c r="F70" s="20" t="n">
        <v>2.92290203</v>
      </c>
      <c r="G70" s="18" t="n">
        <v>492.56726429</v>
      </c>
      <c r="H70" s="20" t="n">
        <v>3.04030921</v>
      </c>
      <c r="I70" s="18" t="n">
        <v>452.39054981</v>
      </c>
      <c r="J70" s="20" t="n">
        <v>3.96508703</v>
      </c>
      <c r="K70" s="18" t="s">
        <v>182</v>
      </c>
      <c r="L70" s="20" t="s">
        <v>182</v>
      </c>
      <c r="M70" s="18" t="s">
        <v>182</v>
      </c>
      <c r="N70" s="20" t="s">
        <v>182</v>
      </c>
      <c r="O70" s="18" t="s">
        <v>182</v>
      </c>
      <c r="P70" s="20" t="s">
        <v>182</v>
      </c>
      <c r="Q70" s="18" t="s">
        <v>182</v>
      </c>
      <c r="R70" s="20" t="s">
        <v>182</v>
      </c>
      <c r="S70" s="18" t="n">
        <v>416.81760624</v>
      </c>
      <c r="T70" s="20" t="n">
        <v>5.69404113</v>
      </c>
    </row>
    <row r="71" spans="1:20">
      <c r="A71" s="15" t="s">
        <v>246</v>
      </c>
      <c r="B71" s="17" t="n">
        <v>6115</v>
      </c>
      <c r="C71" s="18">
        <f>(109.0/B71*100)</f>
        <v/>
      </c>
      <c r="D71" s="19" t="n">
        <v>6006</v>
      </c>
      <c r="E71" s="18" t="n">
        <v>571.57911612</v>
      </c>
      <c r="F71" s="20" t="n">
        <v>1.64697815</v>
      </c>
      <c r="G71" s="18" t="n">
        <v>555.46960448</v>
      </c>
      <c r="H71" s="20" t="n">
        <v>2.03299536</v>
      </c>
      <c r="I71" s="18" t="n">
        <v>499.83151897</v>
      </c>
      <c r="J71" s="20" t="n">
        <v>3.55955781</v>
      </c>
      <c r="K71" s="18" t="s">
        <v>182</v>
      </c>
      <c r="L71" s="20" t="s">
        <v>182</v>
      </c>
      <c r="M71" s="18" t="s">
        <v>182</v>
      </c>
      <c r="N71" s="20" t="s">
        <v>182</v>
      </c>
      <c r="O71" s="18" t="s">
        <v>182</v>
      </c>
      <c r="P71" s="20" t="s">
        <v>182</v>
      </c>
      <c r="Q71" s="18" t="s">
        <v>182</v>
      </c>
      <c r="R71" s="20" t="s">
        <v>182</v>
      </c>
      <c r="S71" s="18" t="n">
        <v>459.06735231</v>
      </c>
      <c r="T71" s="20" t="n">
        <v>13.8677267</v>
      </c>
    </row>
    <row r="72" spans="1:20">
      <c r="A72" s="15" t="s">
        <v>247</v>
      </c>
      <c r="B72" s="17" t="n">
        <v>7708</v>
      </c>
      <c r="C72" s="18">
        <f>(8.0/B72*100)</f>
        <v/>
      </c>
      <c r="D72" s="19" t="n">
        <v>7700</v>
      </c>
      <c r="E72" s="18" t="n">
        <v>550.16780089</v>
      </c>
      <c r="F72" s="20" t="n">
        <v>2.96047117</v>
      </c>
      <c r="G72" s="18" t="n">
        <v>514.23603882</v>
      </c>
      <c r="H72" s="20" t="n">
        <v>3.54648521</v>
      </c>
      <c r="I72" s="18" t="n">
        <v>454.74434234</v>
      </c>
      <c r="J72" s="20" t="n">
        <v>6.15245928</v>
      </c>
      <c r="K72" s="18" t="s">
        <v>182</v>
      </c>
      <c r="L72" s="20" t="s">
        <v>182</v>
      </c>
      <c r="M72" s="18" t="s">
        <v>182</v>
      </c>
      <c r="N72" s="20" t="s">
        <v>182</v>
      </c>
      <c r="O72" s="18" t="s">
        <v>182</v>
      </c>
      <c r="P72" s="20" t="s">
        <v>182</v>
      </c>
      <c r="Q72" s="18" t="s">
        <v>182</v>
      </c>
      <c r="R72" s="20" t="s">
        <v>182</v>
      </c>
      <c r="S72" s="18" t="n">
        <v>485.02884758</v>
      </c>
      <c r="T72" s="20" t="n">
        <v>17.82588535</v>
      </c>
    </row>
    <row r="73" spans="1:20">
      <c r="A73" s="15" t="s">
        <v>248</v>
      </c>
      <c r="B73" s="17" t="n">
        <v>8249</v>
      </c>
      <c r="C73" s="18">
        <f>(225.0/B73*100)</f>
        <v/>
      </c>
      <c r="D73" s="19" t="n">
        <v>8024</v>
      </c>
      <c r="E73" s="18" t="n">
        <v>437.31824014</v>
      </c>
      <c r="F73" s="20" t="n">
        <v>3.34083934</v>
      </c>
      <c r="G73" s="18" t="n">
        <v>419.36928807</v>
      </c>
      <c r="H73" s="20" t="n">
        <v>3.76510856</v>
      </c>
      <c r="I73" s="18" t="n">
        <v>389.8882983</v>
      </c>
      <c r="J73" s="20" t="n">
        <v>3.04490433</v>
      </c>
      <c r="K73" s="18" t="s">
        <v>182</v>
      </c>
      <c r="L73" s="20" t="s">
        <v>182</v>
      </c>
      <c r="M73" s="18" t="s">
        <v>182</v>
      </c>
      <c r="N73" s="20" t="s">
        <v>182</v>
      </c>
      <c r="O73" s="18" t="s">
        <v>182</v>
      </c>
      <c r="P73" s="20" t="s">
        <v>182</v>
      </c>
      <c r="Q73" s="18" t="s">
        <v>182</v>
      </c>
      <c r="R73" s="20" t="s">
        <v>182</v>
      </c>
      <c r="S73" s="18" t="n">
        <v>369.67068447</v>
      </c>
      <c r="T73" s="20" t="n">
        <v>7.96519612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459.62408144</v>
      </c>
      <c r="F77" s="20" t="n">
        <v>2.9097245</v>
      </c>
      <c r="G77" s="18" t="n">
        <v>464.59076131</v>
      </c>
      <c r="H77" s="20" t="n">
        <v>3.20785225</v>
      </c>
      <c r="I77" s="18" t="n">
        <v>418.6153835</v>
      </c>
      <c r="J77" s="20" t="n">
        <v>2.62692777</v>
      </c>
      <c r="K77" s="18" t="s">
        <v>182</v>
      </c>
      <c r="L77" s="20" t="s">
        <v>182</v>
      </c>
      <c r="M77" s="18" t="s">
        <v>182</v>
      </c>
      <c r="N77" s="20" t="s">
        <v>182</v>
      </c>
      <c r="O77" s="18" t="s">
        <v>182</v>
      </c>
      <c r="P77" s="20" t="s">
        <v>182</v>
      </c>
      <c r="Q77" s="18" t="s">
        <v>182</v>
      </c>
      <c r="R77" s="20" t="s">
        <v>182</v>
      </c>
      <c r="S77" s="18" t="n">
        <v>369.56873309</v>
      </c>
      <c r="T77" s="20" t="n">
        <v>2.94062607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290</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511.75158679</v>
      </c>
      <c r="F7" s="20" t="n">
        <v>2.1009635</v>
      </c>
      <c r="G7" s="18" t="n">
        <v>527.19090184</v>
      </c>
      <c r="H7" s="20" t="n">
        <v>2.2061071</v>
      </c>
      <c r="I7" s="18" t="n">
        <v>506.23664595</v>
      </c>
      <c r="J7" s="20" t="n">
        <v>3.30969987</v>
      </c>
      <c r="K7" s="18" t="s">
        <v>182</v>
      </c>
      <c r="L7" s="20" t="s">
        <v>182</v>
      </c>
      <c r="M7" s="18" t="s">
        <v>182</v>
      </c>
      <c r="N7" s="20" t="s">
        <v>182</v>
      </c>
      <c r="O7" s="18" t="s">
        <v>182</v>
      </c>
      <c r="P7" s="20" t="s">
        <v>182</v>
      </c>
      <c r="Q7" s="18" t="s">
        <v>182</v>
      </c>
      <c r="R7" s="20" t="s">
        <v>182</v>
      </c>
      <c r="S7" s="18" t="n">
        <v>437.23423951</v>
      </c>
      <c r="T7" s="20" t="n">
        <v>6.98914604</v>
      </c>
    </row>
    <row r="8" spans="1:20">
      <c r="A8" s="15" t="s">
        <v>183</v>
      </c>
      <c r="B8" s="17" t="n">
        <v>7007</v>
      </c>
      <c r="C8" s="18">
        <f>(128.0/B8*100)</f>
        <v/>
      </c>
      <c r="D8" s="19" t="n">
        <v>6879</v>
      </c>
      <c r="E8" s="18" t="n">
        <v>486.04780111</v>
      </c>
      <c r="F8" s="20" t="n">
        <v>3.79445814</v>
      </c>
      <c r="G8" s="18" t="n">
        <v>498.46463466</v>
      </c>
      <c r="H8" s="20" t="n">
        <v>4.958127</v>
      </c>
      <c r="I8" s="18" t="n">
        <v>511.36191063</v>
      </c>
      <c r="J8" s="20" t="n">
        <v>2.85050446</v>
      </c>
      <c r="K8" s="18" t="s">
        <v>182</v>
      </c>
      <c r="L8" s="20" t="s">
        <v>182</v>
      </c>
      <c r="M8" s="18" t="s">
        <v>182</v>
      </c>
      <c r="N8" s="20" t="s">
        <v>182</v>
      </c>
      <c r="O8" s="18" t="n">
        <v>368.48347797</v>
      </c>
      <c r="P8" s="20" t="n">
        <v>14.99112476</v>
      </c>
      <c r="Q8" s="18" t="s">
        <v>182</v>
      </c>
      <c r="R8" s="20" t="s">
        <v>182</v>
      </c>
      <c r="S8" s="18" t="n">
        <v>405.34781578</v>
      </c>
      <c r="T8" s="20" t="n">
        <v>5.99582755</v>
      </c>
    </row>
    <row r="9" spans="1:20">
      <c r="A9" s="15" t="s">
        <v>184</v>
      </c>
      <c r="B9" s="17" t="n">
        <v>9651</v>
      </c>
      <c r="C9" s="18">
        <f>(475.0/B9*100)</f>
        <v/>
      </c>
      <c r="D9" s="19" t="n">
        <v>9176</v>
      </c>
      <c r="E9" s="18" t="n">
        <v>512.51814013</v>
      </c>
      <c r="F9" s="20" t="n">
        <v>3.58925126</v>
      </c>
      <c r="G9" s="18" t="n">
        <v>525.66406384</v>
      </c>
      <c r="H9" s="20" t="n">
        <v>3.34146393</v>
      </c>
      <c r="I9" s="18" t="n">
        <v>508.35532706</v>
      </c>
      <c r="J9" s="20" t="n">
        <v>3.83498541</v>
      </c>
      <c r="K9" s="18" t="s">
        <v>182</v>
      </c>
      <c r="L9" s="20" t="s">
        <v>182</v>
      </c>
      <c r="M9" s="18" t="s">
        <v>182</v>
      </c>
      <c r="N9" s="20" t="s">
        <v>182</v>
      </c>
      <c r="O9" s="18" t="n">
        <v>374.78530698</v>
      </c>
      <c r="P9" s="20" t="n">
        <v>11.62763904</v>
      </c>
      <c r="Q9" s="18" t="s">
        <v>182</v>
      </c>
      <c r="R9" s="20" t="s">
        <v>182</v>
      </c>
      <c r="S9" s="18" t="n">
        <v>407.3352638</v>
      </c>
      <c r="T9" s="20" t="n">
        <v>5.8076695</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527.70468432</v>
      </c>
      <c r="P10" s="20" t="n">
        <v>2.08026152</v>
      </c>
      <c r="Q10" s="18" t="s">
        <v>182</v>
      </c>
      <c r="R10" s="20" t="s">
        <v>182</v>
      </c>
      <c r="S10" s="18" t="s">
        <v>182</v>
      </c>
      <c r="T10" s="20" t="s">
        <v>182</v>
      </c>
    </row>
    <row r="11" spans="1:20">
      <c r="A11" s="15" t="s">
        <v>186</v>
      </c>
      <c r="B11" s="17" t="n">
        <v>7053</v>
      </c>
      <c r="C11" s="18">
        <f>(102.0/B11*100)</f>
        <v/>
      </c>
      <c r="D11" s="19" t="n">
        <v>6951</v>
      </c>
      <c r="E11" s="18" t="n">
        <v>421.77844255</v>
      </c>
      <c r="F11" s="20" t="n">
        <v>4.11278791</v>
      </c>
      <c r="G11" s="18" t="n">
        <v>454.03794129</v>
      </c>
      <c r="H11" s="20" t="n">
        <v>4.84319356</v>
      </c>
      <c r="I11" s="18" t="n">
        <v>458.46985073</v>
      </c>
      <c r="J11" s="20" t="n">
        <v>2.83079896</v>
      </c>
      <c r="K11" s="18" t="s">
        <v>182</v>
      </c>
      <c r="L11" s="20" t="s">
        <v>182</v>
      </c>
      <c r="M11" s="18" t="s">
        <v>182</v>
      </c>
      <c r="N11" s="20" t="s">
        <v>182</v>
      </c>
      <c r="O11" s="18" t="s">
        <v>182</v>
      </c>
      <c r="P11" s="20" t="s">
        <v>182</v>
      </c>
      <c r="Q11" s="18" t="s">
        <v>182</v>
      </c>
      <c r="R11" s="20" t="s">
        <v>182</v>
      </c>
      <c r="S11" s="18" t="n">
        <v>384.93294967</v>
      </c>
      <c r="T11" s="20" t="n">
        <v>6.35766915</v>
      </c>
    </row>
    <row r="12" spans="1:20">
      <c r="A12" s="15" t="s">
        <v>187</v>
      </c>
      <c r="B12" s="17" t="n">
        <v>6894</v>
      </c>
      <c r="C12" s="18">
        <f>(125.0/B12*100)</f>
        <v/>
      </c>
      <c r="D12" s="19" t="n">
        <v>6769</v>
      </c>
      <c r="E12" s="18" t="n">
        <v>501.14923832</v>
      </c>
      <c r="F12" s="20" t="n">
        <v>2.23398386</v>
      </c>
      <c r="G12" s="18" t="n">
        <v>521.48289703</v>
      </c>
      <c r="H12" s="20" t="n">
        <v>4.24439594</v>
      </c>
      <c r="I12" s="18" t="n">
        <v>479.12953208</v>
      </c>
      <c r="J12" s="20" t="n">
        <v>4.14603176</v>
      </c>
      <c r="K12" s="18" t="s">
        <v>182</v>
      </c>
      <c r="L12" s="20" t="s">
        <v>182</v>
      </c>
      <c r="M12" s="18" t="s">
        <v>182</v>
      </c>
      <c r="N12" s="20" t="s">
        <v>182</v>
      </c>
      <c r="O12" s="18" t="n">
        <v>366.6777112</v>
      </c>
      <c r="P12" s="20" t="n">
        <v>14.39052153</v>
      </c>
      <c r="Q12" s="18" t="s">
        <v>182</v>
      </c>
      <c r="R12" s="20" t="s">
        <v>182</v>
      </c>
      <c r="S12" s="18" t="n">
        <v>406.94266115</v>
      </c>
      <c r="T12" s="20" t="n">
        <v>6.32066731</v>
      </c>
    </row>
    <row r="13" spans="1:20">
      <c r="A13" s="15" t="s">
        <v>188</v>
      </c>
      <c r="B13" s="17" t="n">
        <v>7161</v>
      </c>
      <c r="C13" s="18">
        <f>(301.0/B13*100)</f>
        <v/>
      </c>
      <c r="D13" s="19" t="n">
        <v>6860</v>
      </c>
      <c r="E13" s="18" t="n">
        <v>514.95141883</v>
      </c>
      <c r="F13" s="20" t="n">
        <v>2.44683372</v>
      </c>
      <c r="G13" s="18" t="n">
        <v>507.64401223</v>
      </c>
      <c r="H13" s="20" t="n">
        <v>4.22627036</v>
      </c>
      <c r="I13" s="18" t="n">
        <v>491.63374315</v>
      </c>
      <c r="J13" s="20" t="n">
        <v>6.87506472</v>
      </c>
      <c r="K13" s="18" t="s">
        <v>182</v>
      </c>
      <c r="L13" s="20" t="s">
        <v>182</v>
      </c>
      <c r="M13" s="18" t="s">
        <v>182</v>
      </c>
      <c r="N13" s="20" t="s">
        <v>182</v>
      </c>
      <c r="O13" s="18" t="n">
        <v>436.36003517</v>
      </c>
      <c r="P13" s="20" t="n">
        <v>6.43426798</v>
      </c>
      <c r="Q13" s="18" t="s">
        <v>182</v>
      </c>
      <c r="R13" s="20" t="s">
        <v>182</v>
      </c>
      <c r="S13" s="18" t="n">
        <v>401.09189931</v>
      </c>
      <c r="T13" s="20" t="n">
        <v>6.08197989</v>
      </c>
    </row>
    <row r="14" spans="1:20">
      <c r="A14" s="15" t="s">
        <v>189</v>
      </c>
      <c r="B14" s="17" t="n">
        <v>5587</v>
      </c>
      <c r="C14" s="18">
        <f>(185.0/B14*100)</f>
        <v/>
      </c>
      <c r="D14" s="19" t="n">
        <v>5402</v>
      </c>
      <c r="E14" s="18" t="n">
        <v>536.12643511</v>
      </c>
      <c r="F14" s="20" t="n">
        <v>3.92296661</v>
      </c>
      <c r="G14" s="18" t="n">
        <v>554.91838331</v>
      </c>
      <c r="H14" s="20" t="n">
        <v>3.31126742</v>
      </c>
      <c r="I14" s="18" t="n">
        <v>527.80149017</v>
      </c>
      <c r="J14" s="20" t="n">
        <v>2.25864996</v>
      </c>
      <c r="K14" s="18" t="s">
        <v>182</v>
      </c>
      <c r="L14" s="20" t="s">
        <v>182</v>
      </c>
      <c r="M14" s="18" t="s">
        <v>182</v>
      </c>
      <c r="N14" s="20" t="s">
        <v>182</v>
      </c>
      <c r="O14" s="18" t="s">
        <v>182</v>
      </c>
      <c r="P14" s="20" t="s">
        <v>182</v>
      </c>
      <c r="Q14" s="18" t="s">
        <v>182</v>
      </c>
      <c r="R14" s="20" t="s">
        <v>182</v>
      </c>
      <c r="S14" s="18" t="n">
        <v>460.62609442</v>
      </c>
      <c r="T14" s="20" t="n">
        <v>9.699997639999999</v>
      </c>
    </row>
    <row r="15" spans="1:20">
      <c r="A15" s="15" t="s">
        <v>190</v>
      </c>
      <c r="B15" s="17" t="n">
        <v>5882</v>
      </c>
      <c r="C15" s="18">
        <f>(131.0/B15*100)</f>
        <v/>
      </c>
      <c r="D15" s="19" t="n">
        <v>5751</v>
      </c>
      <c r="E15" s="18" t="n">
        <v>542.8361902</v>
      </c>
      <c r="F15" s="20" t="n">
        <v>3.52792497</v>
      </c>
      <c r="G15" s="18" t="n">
        <v>540.1686327</v>
      </c>
      <c r="H15" s="20" t="n">
        <v>3.15202087</v>
      </c>
      <c r="I15" s="18" t="n">
        <v>527.79215439</v>
      </c>
      <c r="J15" s="20" t="n">
        <v>3.11885306</v>
      </c>
      <c r="K15" s="18" t="s">
        <v>182</v>
      </c>
      <c r="L15" s="20" t="s">
        <v>182</v>
      </c>
      <c r="M15" s="18" t="s">
        <v>182</v>
      </c>
      <c r="N15" s="20" t="s">
        <v>182</v>
      </c>
      <c r="O15" s="18" t="n">
        <v>375.95013089</v>
      </c>
      <c r="P15" s="20" t="n">
        <v>17.42774697</v>
      </c>
      <c r="Q15" s="18" t="s">
        <v>182</v>
      </c>
      <c r="R15" s="20" t="s">
        <v>182</v>
      </c>
      <c r="S15" s="18" t="n">
        <v>440.22421522</v>
      </c>
      <c r="T15" s="20" t="n">
        <v>7.33018597</v>
      </c>
    </row>
    <row r="16" spans="1:20">
      <c r="A16" s="15" t="s">
        <v>191</v>
      </c>
      <c r="B16" s="17" t="n">
        <v>6108</v>
      </c>
      <c r="C16" s="18">
        <f>(244.0/B16*100)</f>
        <v/>
      </c>
      <c r="D16" s="19" t="n">
        <v>5864</v>
      </c>
      <c r="E16" s="18" t="n">
        <v>495.5541598</v>
      </c>
      <c r="F16" s="20" t="n">
        <v>3.16323852</v>
      </c>
      <c r="G16" s="18" t="n">
        <v>526.11172833</v>
      </c>
      <c r="H16" s="20" t="n">
        <v>4.30106864</v>
      </c>
      <c r="I16" s="18" t="n">
        <v>503.75776366</v>
      </c>
      <c r="J16" s="20" t="n">
        <v>3.03227671</v>
      </c>
      <c r="K16" s="18" t="s">
        <v>182</v>
      </c>
      <c r="L16" s="20" t="s">
        <v>182</v>
      </c>
      <c r="M16" s="18" t="s">
        <v>182</v>
      </c>
      <c r="N16" s="20" t="s">
        <v>182</v>
      </c>
      <c r="O16" s="18" t="s">
        <v>182</v>
      </c>
      <c r="P16" s="20" t="s">
        <v>182</v>
      </c>
      <c r="Q16" s="18" t="s">
        <v>182</v>
      </c>
      <c r="R16" s="20" t="s">
        <v>182</v>
      </c>
      <c r="S16" s="18" t="n">
        <v>400.36290647</v>
      </c>
      <c r="T16" s="20" t="n">
        <v>6.84031256</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360.48925247</v>
      </c>
      <c r="P17" s="20" t="n">
        <v>12.44339086</v>
      </c>
      <c r="Q17" s="18" t="s">
        <v>182</v>
      </c>
      <c r="R17" s="20" t="s">
        <v>182</v>
      </c>
      <c r="S17" s="18" t="s">
        <v>182</v>
      </c>
      <c r="T17" s="20" t="s">
        <v>182</v>
      </c>
    </row>
    <row r="18" spans="1:20">
      <c r="A18" s="15" t="s">
        <v>193</v>
      </c>
      <c r="B18" s="17" t="n">
        <v>5532</v>
      </c>
      <c r="C18" s="18">
        <f>(34.0/B18*100)</f>
        <v/>
      </c>
      <c r="D18" s="19" t="n">
        <v>5498</v>
      </c>
      <c r="E18" s="18" t="n">
        <v>459.58314796</v>
      </c>
      <c r="F18" s="20" t="n">
        <v>4.9627378</v>
      </c>
      <c r="G18" s="18" t="n">
        <v>450.0910769</v>
      </c>
      <c r="H18" s="20" t="n">
        <v>5.41528221</v>
      </c>
      <c r="I18" s="18" t="n">
        <v>465.21577255</v>
      </c>
      <c r="J18" s="20" t="n">
        <v>3.56591161</v>
      </c>
      <c r="K18" s="18" t="s">
        <v>182</v>
      </c>
      <c r="L18" s="20" t="s">
        <v>182</v>
      </c>
      <c r="M18" s="18" t="s">
        <v>182</v>
      </c>
      <c r="N18" s="20" t="s">
        <v>182</v>
      </c>
      <c r="O18" s="18" t="s">
        <v>182</v>
      </c>
      <c r="P18" s="20" t="s">
        <v>182</v>
      </c>
      <c r="Q18" s="18" t="s">
        <v>182</v>
      </c>
      <c r="R18" s="20" t="s">
        <v>182</v>
      </c>
      <c r="S18" s="18" t="n">
        <v>376.83738498</v>
      </c>
      <c r="T18" s="20" t="n">
        <v>8.306623159999999</v>
      </c>
    </row>
    <row r="19" spans="1:20">
      <c r="A19" s="15" t="s">
        <v>194</v>
      </c>
      <c r="B19" s="17" t="n">
        <v>5658</v>
      </c>
      <c r="C19" s="18">
        <f>(123.0/B19*100)</f>
        <v/>
      </c>
      <c r="D19" s="19" t="n">
        <v>5535</v>
      </c>
      <c r="E19" s="18" t="n">
        <v>485.38658024</v>
      </c>
      <c r="F19" s="20" t="n">
        <v>3.59732075</v>
      </c>
      <c r="G19" s="18" t="n">
        <v>487.42163159</v>
      </c>
      <c r="H19" s="20" t="n">
        <v>3.87064411</v>
      </c>
      <c r="I19" s="18" t="n">
        <v>466.54314231</v>
      </c>
      <c r="J19" s="20" t="n">
        <v>5.40289512</v>
      </c>
      <c r="K19" s="18" t="s">
        <v>182</v>
      </c>
      <c r="L19" s="20" t="s">
        <v>182</v>
      </c>
      <c r="M19" s="18" t="s">
        <v>182</v>
      </c>
      <c r="N19" s="20" t="s">
        <v>182</v>
      </c>
      <c r="O19" s="18" t="s">
        <v>182</v>
      </c>
      <c r="P19" s="20" t="s">
        <v>182</v>
      </c>
      <c r="Q19" s="18" t="s">
        <v>182</v>
      </c>
      <c r="R19" s="20" t="s">
        <v>182</v>
      </c>
      <c r="S19" s="18" t="n">
        <v>389.09469879</v>
      </c>
      <c r="T19" s="20" t="n">
        <v>7.09189504</v>
      </c>
    </row>
    <row r="20" spans="1:20">
      <c r="A20" s="15" t="s">
        <v>195</v>
      </c>
      <c r="B20" s="17" t="n">
        <v>3371</v>
      </c>
      <c r="C20" s="18">
        <f>(81.0/B20*100)</f>
        <v/>
      </c>
      <c r="D20" s="19" t="n">
        <v>3290</v>
      </c>
      <c r="E20" s="18" t="n">
        <v>460.15572634</v>
      </c>
      <c r="F20" s="20" t="n">
        <v>3.9315595</v>
      </c>
      <c r="G20" s="18" t="n">
        <v>482.11666701</v>
      </c>
      <c r="H20" s="20" t="n">
        <v>4.09823161</v>
      </c>
      <c r="I20" s="18" t="n">
        <v>481.24339058</v>
      </c>
      <c r="J20" s="20" t="n">
        <v>2.19120918</v>
      </c>
      <c r="K20" s="18" t="s">
        <v>182</v>
      </c>
      <c r="L20" s="20" t="s">
        <v>182</v>
      </c>
      <c r="M20" s="18" t="s">
        <v>182</v>
      </c>
      <c r="N20" s="20" t="s">
        <v>182</v>
      </c>
      <c r="O20" s="18" t="s">
        <v>182</v>
      </c>
      <c r="P20" s="20" t="s">
        <v>182</v>
      </c>
      <c r="Q20" s="18" t="s">
        <v>182</v>
      </c>
      <c r="R20" s="20" t="s">
        <v>182</v>
      </c>
      <c r="S20" s="18" t="n">
        <v>391.04603362</v>
      </c>
      <c r="T20" s="20" t="n">
        <v>8.196886129999999</v>
      </c>
    </row>
    <row r="21" spans="1:20">
      <c r="A21" s="15" t="s">
        <v>196</v>
      </c>
      <c r="B21" s="17" t="n">
        <v>5741</v>
      </c>
      <c r="C21" s="18">
        <f>(73.0/B21*100)</f>
        <v/>
      </c>
      <c r="D21" s="19" t="n">
        <v>5668</v>
      </c>
      <c r="E21" s="18" t="n">
        <v>488.10563724</v>
      </c>
      <c r="F21" s="20" t="n">
        <v>3.26139011</v>
      </c>
      <c r="G21" s="18" t="n">
        <v>507.47852019</v>
      </c>
      <c r="H21" s="20" t="n">
        <v>3.2351375</v>
      </c>
      <c r="I21" s="18" t="n">
        <v>515.19663163</v>
      </c>
      <c r="J21" s="20" t="n">
        <v>3.32974184</v>
      </c>
      <c r="K21" s="18" t="s">
        <v>182</v>
      </c>
      <c r="L21" s="20" t="s">
        <v>182</v>
      </c>
      <c r="M21" s="18" t="s">
        <v>182</v>
      </c>
      <c r="N21" s="20" t="s">
        <v>182</v>
      </c>
      <c r="O21" s="18" t="s">
        <v>182</v>
      </c>
      <c r="P21" s="20" t="s">
        <v>182</v>
      </c>
      <c r="Q21" s="18" t="s">
        <v>182</v>
      </c>
      <c r="R21" s="20" t="s">
        <v>182</v>
      </c>
      <c r="S21" s="18" t="n">
        <v>425.29217288</v>
      </c>
      <c r="T21" s="20" t="n">
        <v>9.363269860000001</v>
      </c>
    </row>
    <row r="22" spans="1:20">
      <c r="A22" s="15" t="s">
        <v>197</v>
      </c>
      <c r="B22" s="17" t="n">
        <v>6598</v>
      </c>
      <c r="C22" s="18">
        <f>(98.0/B22*100)</f>
        <v/>
      </c>
      <c r="D22" s="19" t="n">
        <v>6500</v>
      </c>
      <c r="E22" s="18" t="n">
        <v>460.19210002</v>
      </c>
      <c r="F22" s="20" t="n">
        <v>5.11504718</v>
      </c>
      <c r="G22" s="18" t="n">
        <v>478.90434013</v>
      </c>
      <c r="H22" s="20" t="n">
        <v>4.82996429</v>
      </c>
      <c r="I22" s="18" t="n">
        <v>489.6833203</v>
      </c>
      <c r="J22" s="20" t="n">
        <v>5.12328102</v>
      </c>
      <c r="K22" s="18" t="s">
        <v>182</v>
      </c>
      <c r="L22" s="20" t="s">
        <v>182</v>
      </c>
      <c r="M22" s="18" t="s">
        <v>182</v>
      </c>
      <c r="N22" s="20" t="s">
        <v>182</v>
      </c>
      <c r="O22" s="18" t="n">
        <v>448.28166515</v>
      </c>
      <c r="P22" s="20" t="n">
        <v>8.782882710000001</v>
      </c>
      <c r="Q22" s="18" t="s">
        <v>182</v>
      </c>
      <c r="R22" s="20" t="s">
        <v>182</v>
      </c>
      <c r="S22" s="18" t="n">
        <v>365.96992631</v>
      </c>
      <c r="T22" s="20" t="n">
        <v>7.60635282</v>
      </c>
    </row>
    <row r="23" spans="1:20">
      <c r="A23" s="15" t="s">
        <v>198</v>
      </c>
      <c r="B23" s="17" t="n">
        <v>11583</v>
      </c>
      <c r="C23" s="18">
        <f>(505.0/B23*100)</f>
        <v/>
      </c>
      <c r="D23" s="19" t="n">
        <v>11078</v>
      </c>
      <c r="E23" s="18" t="n">
        <v>491.17841185</v>
      </c>
      <c r="F23" s="20" t="n">
        <v>3.3087508</v>
      </c>
      <c r="G23" s="18" t="n">
        <v>483.08716146</v>
      </c>
      <c r="H23" s="20" t="n">
        <v>4.17675906</v>
      </c>
      <c r="I23" s="18" t="n">
        <v>477.06071924</v>
      </c>
      <c r="J23" s="20" t="n">
        <v>4.76834376</v>
      </c>
      <c r="K23" s="18" t="s">
        <v>182</v>
      </c>
      <c r="L23" s="20" t="s">
        <v>182</v>
      </c>
      <c r="M23" s="18" t="s">
        <v>182</v>
      </c>
      <c r="N23" s="20" t="s">
        <v>182</v>
      </c>
      <c r="O23" s="18" t="s">
        <v>182</v>
      </c>
      <c r="P23" s="20" t="s">
        <v>182</v>
      </c>
      <c r="Q23" s="18" t="s">
        <v>182</v>
      </c>
      <c r="R23" s="20" t="s">
        <v>182</v>
      </c>
      <c r="S23" s="18" t="n">
        <v>411.54507668</v>
      </c>
      <c r="T23" s="20" t="n">
        <v>7.47330806</v>
      </c>
    </row>
    <row r="24" spans="1:20">
      <c r="A24" s="15" t="s">
        <v>199</v>
      </c>
      <c r="B24" s="17" t="n">
        <v>6647</v>
      </c>
      <c r="C24" s="18">
        <f>(13.0/B24*100)</f>
        <v/>
      </c>
      <c r="D24" s="19" t="n">
        <v>6634</v>
      </c>
      <c r="E24" s="18" t="n">
        <v>504.14950526</v>
      </c>
      <c r="F24" s="20" t="n">
        <v>7.56355857</v>
      </c>
      <c r="G24" s="18" t="n">
        <v>529.55284712</v>
      </c>
      <c r="H24" s="20" t="n">
        <v>5.03899808</v>
      </c>
      <c r="I24" s="18" t="n">
        <v>546.76702215</v>
      </c>
      <c r="J24" s="20" t="n">
        <v>2.83180691</v>
      </c>
      <c r="K24" s="18" t="s">
        <v>182</v>
      </c>
      <c r="L24" s="20" t="s">
        <v>182</v>
      </c>
      <c r="M24" s="18" t="s">
        <v>182</v>
      </c>
      <c r="N24" s="20" t="s">
        <v>182</v>
      </c>
      <c r="O24" s="18" t="s">
        <v>182</v>
      </c>
      <c r="P24" s="20" t="s">
        <v>182</v>
      </c>
      <c r="Q24" s="18" t="s">
        <v>182</v>
      </c>
      <c r="R24" s="20" t="s">
        <v>182</v>
      </c>
      <c r="S24" s="18" t="n">
        <v>466.82483829</v>
      </c>
      <c r="T24" s="20" t="n">
        <v>9.88656222</v>
      </c>
    </row>
    <row r="25" spans="1:20">
      <c r="A25" s="15" t="s">
        <v>200</v>
      </c>
      <c r="B25" s="17" t="n">
        <v>5581</v>
      </c>
      <c r="C25" s="18">
        <f>(28.0/B25*100)</f>
        <v/>
      </c>
      <c r="D25" s="19" t="n">
        <v>5553</v>
      </c>
      <c r="E25" s="18" t="n">
        <v>513.3186749400001</v>
      </c>
      <c r="F25" s="20" t="n">
        <v>6.73030958</v>
      </c>
      <c r="G25" s="18" t="n">
        <v>513.14255192</v>
      </c>
      <c r="H25" s="20" t="n">
        <v>4.78448024</v>
      </c>
      <c r="I25" s="18" t="n">
        <v>519.46920807</v>
      </c>
      <c r="J25" s="20" t="n">
        <v>3.50200628</v>
      </c>
      <c r="K25" s="18" t="s">
        <v>182</v>
      </c>
      <c r="L25" s="20" t="s">
        <v>182</v>
      </c>
      <c r="M25" s="18" t="s">
        <v>182</v>
      </c>
      <c r="N25" s="20" t="s">
        <v>182</v>
      </c>
      <c r="O25" s="18" t="s">
        <v>182</v>
      </c>
      <c r="P25" s="20" t="s">
        <v>182</v>
      </c>
      <c r="Q25" s="18" t="s">
        <v>182</v>
      </c>
      <c r="R25" s="20" t="s">
        <v>182</v>
      </c>
      <c r="S25" s="18" t="n">
        <v>428.82534318</v>
      </c>
      <c r="T25" s="20" t="n">
        <v>13.78480031</v>
      </c>
    </row>
    <row r="26" spans="1:20">
      <c r="A26" s="15" t="s">
        <v>201</v>
      </c>
      <c r="B26" s="17" t="n">
        <v>4869</v>
      </c>
      <c r="C26" s="18">
        <f>(98.0/B26*100)</f>
        <v/>
      </c>
      <c r="D26" s="19" t="n">
        <v>4771</v>
      </c>
      <c r="E26" s="18" t="n">
        <v>499.98072723</v>
      </c>
      <c r="F26" s="20" t="n">
        <v>1.98511417</v>
      </c>
      <c r="G26" s="18" t="n">
        <v>493.49078402</v>
      </c>
      <c r="H26" s="20" t="n">
        <v>2.82737522</v>
      </c>
      <c r="I26" s="18" t="n">
        <v>457.33861394</v>
      </c>
      <c r="J26" s="20" t="n">
        <v>4.64433452</v>
      </c>
      <c r="K26" s="18" t="s">
        <v>182</v>
      </c>
      <c r="L26" s="20" t="s">
        <v>182</v>
      </c>
      <c r="M26" s="18" t="s">
        <v>182</v>
      </c>
      <c r="N26" s="20" t="s">
        <v>182</v>
      </c>
      <c r="O26" s="18" t="s">
        <v>182</v>
      </c>
      <c r="P26" s="20" t="s">
        <v>182</v>
      </c>
      <c r="Q26" s="18" t="s">
        <v>182</v>
      </c>
      <c r="R26" s="20" t="s">
        <v>182</v>
      </c>
      <c r="S26" s="18" t="n">
        <v>434.46079787</v>
      </c>
      <c r="T26" s="20" t="n">
        <v>7.2878166</v>
      </c>
    </row>
    <row r="27" spans="1:20">
      <c r="A27" s="15" t="s">
        <v>202</v>
      </c>
      <c r="B27" s="17" t="n">
        <v>5299</v>
      </c>
      <c r="C27" s="18">
        <f>(159.0/B27*100)</f>
        <v/>
      </c>
      <c r="D27" s="19" t="n">
        <v>5140</v>
      </c>
      <c r="E27" s="18" t="n">
        <v>492.83439655</v>
      </c>
      <c r="F27" s="20" t="n">
        <v>2.2379147</v>
      </c>
      <c r="G27" s="18" t="n">
        <v>498.10465236</v>
      </c>
      <c r="H27" s="20" t="n">
        <v>2.95031522</v>
      </c>
      <c r="I27" s="18" t="n">
        <v>487.57967744</v>
      </c>
      <c r="J27" s="20" t="n">
        <v>2.05553502</v>
      </c>
      <c r="K27" s="18" t="s">
        <v>182</v>
      </c>
      <c r="L27" s="20" t="s">
        <v>182</v>
      </c>
      <c r="M27" s="18" t="s">
        <v>182</v>
      </c>
      <c r="N27" s="20" t="s">
        <v>182</v>
      </c>
      <c r="O27" s="18" t="s">
        <v>182</v>
      </c>
      <c r="P27" s="20" t="s">
        <v>182</v>
      </c>
      <c r="Q27" s="18" t="s">
        <v>182</v>
      </c>
      <c r="R27" s="20" t="s">
        <v>182</v>
      </c>
      <c r="S27" s="18" t="n">
        <v>404.3869743</v>
      </c>
      <c r="T27" s="20" t="n">
        <v>4.57416774</v>
      </c>
    </row>
    <row r="28" spans="1:20">
      <c r="A28" s="15" t="s">
        <v>203</v>
      </c>
      <c r="B28" s="17" t="n">
        <v>7568</v>
      </c>
      <c r="C28" s="18">
        <f>(123.0/B28*100)</f>
        <v/>
      </c>
      <c r="D28" s="19" t="n">
        <v>7445</v>
      </c>
      <c r="E28" s="18" t="n">
        <v>412.43434471</v>
      </c>
      <c r="F28" s="20" t="n">
        <v>4.18142934</v>
      </c>
      <c r="G28" s="18" t="n">
        <v>423.11079254</v>
      </c>
      <c r="H28" s="20" t="n">
        <v>3.15084547</v>
      </c>
      <c r="I28" s="18" t="n">
        <v>417.5395646</v>
      </c>
      <c r="J28" s="20" t="n">
        <v>2.30150852</v>
      </c>
      <c r="K28" s="18" t="s">
        <v>182</v>
      </c>
      <c r="L28" s="20" t="s">
        <v>182</v>
      </c>
      <c r="M28" s="18" t="s">
        <v>182</v>
      </c>
      <c r="N28" s="20" t="s">
        <v>182</v>
      </c>
      <c r="O28" s="18" t="s">
        <v>182</v>
      </c>
      <c r="P28" s="20" t="s">
        <v>182</v>
      </c>
      <c r="Q28" s="18" t="s">
        <v>182</v>
      </c>
      <c r="R28" s="20" t="s">
        <v>182</v>
      </c>
      <c r="S28" s="18" t="n">
        <v>369.83373117</v>
      </c>
      <c r="T28" s="20" t="n">
        <v>7.0814814</v>
      </c>
    </row>
    <row r="29" spans="1:20">
      <c r="A29" s="15" t="s">
        <v>204</v>
      </c>
      <c r="B29" s="17" t="n">
        <v>5385</v>
      </c>
      <c r="C29" s="18">
        <f>(36.0/B29*100)</f>
        <v/>
      </c>
      <c r="D29" s="19" t="n">
        <v>5349</v>
      </c>
      <c r="E29" s="18" t="n">
        <v>518.10475383</v>
      </c>
      <c r="F29" s="20" t="n">
        <v>2.97933975</v>
      </c>
      <c r="G29" s="18" t="n">
        <v>514.6338534</v>
      </c>
      <c r="H29" s="20" t="n">
        <v>3.28882258</v>
      </c>
      <c r="I29" s="18" t="n">
        <v>502.21753432</v>
      </c>
      <c r="J29" s="20" t="n">
        <v>8.328511150000001</v>
      </c>
      <c r="K29" s="18" t="s">
        <v>182</v>
      </c>
      <c r="L29" s="20" t="s">
        <v>182</v>
      </c>
      <c r="M29" s="18" t="s">
        <v>182</v>
      </c>
      <c r="N29" s="20" t="s">
        <v>182</v>
      </c>
      <c r="O29" s="18" t="n">
        <v>358.28551468</v>
      </c>
      <c r="P29" s="20" t="n">
        <v>8.567023300000001</v>
      </c>
      <c r="Q29" s="18" t="s">
        <v>182</v>
      </c>
      <c r="R29" s="20" t="s">
        <v>182</v>
      </c>
      <c r="S29" s="18" t="n">
        <v>379.11780026</v>
      </c>
      <c r="T29" s="20" t="n">
        <v>10.78398339</v>
      </c>
    </row>
    <row r="30" spans="1:20">
      <c r="A30" s="15" t="s">
        <v>205</v>
      </c>
      <c r="B30" s="17" t="n">
        <v>4520</v>
      </c>
      <c r="C30" s="18">
        <f>(504.0/B30*100)</f>
        <v/>
      </c>
      <c r="D30" s="19" t="n">
        <v>4016</v>
      </c>
      <c r="E30" s="18" t="n">
        <v>494.96198806</v>
      </c>
      <c r="F30" s="20" t="n">
        <v>4.57652474</v>
      </c>
      <c r="G30" s="18" t="n">
        <v>532.12187849</v>
      </c>
      <c r="H30" s="20" t="n">
        <v>3.47124632</v>
      </c>
      <c r="I30" s="18" t="n">
        <v>529.66014161</v>
      </c>
      <c r="J30" s="20" t="n">
        <v>3.64889389</v>
      </c>
      <c r="K30" s="18" t="s">
        <v>182</v>
      </c>
      <c r="L30" s="20" t="s">
        <v>182</v>
      </c>
      <c r="M30" s="18" t="s">
        <v>182</v>
      </c>
      <c r="N30" s="20" t="s">
        <v>182</v>
      </c>
      <c r="O30" s="18" t="s">
        <v>182</v>
      </c>
      <c r="P30" s="20" t="s">
        <v>182</v>
      </c>
      <c r="Q30" s="18" t="s">
        <v>182</v>
      </c>
      <c r="R30" s="20" t="s">
        <v>182</v>
      </c>
      <c r="S30" s="18" t="n">
        <v>413.03240659</v>
      </c>
      <c r="T30" s="20" t="n">
        <v>7.89727401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498.481109</v>
      </c>
      <c r="P31" s="20" t="n">
        <v>2.26238565</v>
      </c>
      <c r="Q31" s="18" t="s">
        <v>182</v>
      </c>
      <c r="R31" s="20" t="s">
        <v>182</v>
      </c>
      <c r="S31" s="18" t="s">
        <v>182</v>
      </c>
      <c r="T31" s="20" t="s">
        <v>182</v>
      </c>
    </row>
    <row r="32" spans="1:20">
      <c r="A32" s="15" t="s">
        <v>207</v>
      </c>
      <c r="B32" s="17" t="n">
        <v>4478</v>
      </c>
      <c r="C32" s="18">
        <f>(16.0/B32*100)</f>
        <v/>
      </c>
      <c r="D32" s="19" t="n">
        <v>4462</v>
      </c>
      <c r="E32" s="18" t="n">
        <v>502.01090265</v>
      </c>
      <c r="F32" s="20" t="n">
        <v>3.16815237</v>
      </c>
      <c r="G32" s="18" t="n">
        <v>511.98800464</v>
      </c>
      <c r="H32" s="20" t="n">
        <v>4.14639281</v>
      </c>
      <c r="I32" s="18" t="n">
        <v>497.02666422</v>
      </c>
      <c r="J32" s="20" t="n">
        <v>4.03611297</v>
      </c>
      <c r="K32" s="18" t="s">
        <v>182</v>
      </c>
      <c r="L32" s="20" t="s">
        <v>182</v>
      </c>
      <c r="M32" s="18" t="s">
        <v>182</v>
      </c>
      <c r="N32" s="20" t="s">
        <v>182</v>
      </c>
      <c r="O32" s="18" t="s">
        <v>182</v>
      </c>
      <c r="P32" s="20" t="s">
        <v>182</v>
      </c>
      <c r="Q32" s="18" t="s">
        <v>182</v>
      </c>
      <c r="R32" s="20" t="s">
        <v>182</v>
      </c>
      <c r="S32" s="18" t="n">
        <v>415.29477292</v>
      </c>
      <c r="T32" s="20" t="n">
        <v>13.39411585</v>
      </c>
    </row>
    <row r="33" spans="1:20">
      <c r="A33" s="15" t="s">
        <v>208</v>
      </c>
      <c r="B33" s="17" t="n">
        <v>7325</v>
      </c>
      <c r="C33" s="18">
        <f>(215.0/B33*100)</f>
        <v/>
      </c>
      <c r="D33" s="19" t="n">
        <v>7110</v>
      </c>
      <c r="E33" s="18" t="n">
        <v>503.47864122</v>
      </c>
      <c r="F33" s="20" t="n">
        <v>2.74512298</v>
      </c>
      <c r="G33" s="18" t="n">
        <v>526.70529554</v>
      </c>
      <c r="H33" s="20" t="n">
        <v>2.7914215</v>
      </c>
      <c r="I33" s="18" t="n">
        <v>485.04693485</v>
      </c>
      <c r="J33" s="20" t="n">
        <v>4.87368442</v>
      </c>
      <c r="K33" s="18" t="s">
        <v>182</v>
      </c>
      <c r="L33" s="20" t="s">
        <v>182</v>
      </c>
      <c r="M33" s="18" t="s">
        <v>182</v>
      </c>
      <c r="N33" s="20" t="s">
        <v>182</v>
      </c>
      <c r="O33" s="18" t="s">
        <v>182</v>
      </c>
      <c r="P33" s="20" t="s">
        <v>182</v>
      </c>
      <c r="Q33" s="18" t="s">
        <v>182</v>
      </c>
      <c r="R33" s="20" t="s">
        <v>182</v>
      </c>
      <c r="S33" s="18" t="n">
        <v>424.6231721</v>
      </c>
      <c r="T33" s="20" t="n">
        <v>8.540423240000001</v>
      </c>
    </row>
    <row r="34" spans="1:20">
      <c r="A34" s="15" t="s">
        <v>209</v>
      </c>
      <c r="B34" s="17" t="n">
        <v>6350</v>
      </c>
      <c r="C34" s="18">
        <f>(79.0/B34*100)</f>
        <v/>
      </c>
      <c r="D34" s="19" t="n">
        <v>6271</v>
      </c>
      <c r="E34" s="18" t="n">
        <v>476.43181636</v>
      </c>
      <c r="F34" s="20" t="n">
        <v>2.22498111</v>
      </c>
      <c r="G34" s="18" t="n">
        <v>484.01341263</v>
      </c>
      <c r="H34" s="20" t="n">
        <v>4.34932571</v>
      </c>
      <c r="I34" s="18" t="n">
        <v>436.65962993</v>
      </c>
      <c r="J34" s="20" t="n">
        <v>5.33536564</v>
      </c>
      <c r="K34" s="18" t="s">
        <v>182</v>
      </c>
      <c r="L34" s="20" t="s">
        <v>182</v>
      </c>
      <c r="M34" s="18" t="s">
        <v>182</v>
      </c>
      <c r="N34" s="20" t="s">
        <v>182</v>
      </c>
      <c r="O34" s="18" t="n">
        <v>306.56969545</v>
      </c>
      <c r="P34" s="20" t="n">
        <v>10.27624616</v>
      </c>
      <c r="Q34" s="18" t="s">
        <v>182</v>
      </c>
      <c r="R34" s="20" t="s">
        <v>182</v>
      </c>
      <c r="S34" s="18" t="n">
        <v>365.6516723</v>
      </c>
      <c r="T34" s="20" t="n">
        <v>7.98595614</v>
      </c>
    </row>
    <row r="35" spans="1:20">
      <c r="A35" s="15" t="s">
        <v>210</v>
      </c>
      <c r="B35" s="17" t="n">
        <v>6406</v>
      </c>
      <c r="C35" s="18">
        <f>(67.0/B35*100)</f>
        <v/>
      </c>
      <c r="D35" s="19" t="n">
        <v>6339</v>
      </c>
      <c r="E35" s="18" t="n">
        <v>530.9609885</v>
      </c>
      <c r="F35" s="20" t="n">
        <v>1.95455039</v>
      </c>
      <c r="G35" s="18" t="n">
        <v>526.6703234399999</v>
      </c>
      <c r="H35" s="20" t="n">
        <v>3.14051827</v>
      </c>
      <c r="I35" s="18" t="n">
        <v>498.34613921</v>
      </c>
      <c r="J35" s="20" t="n">
        <v>2.57322117</v>
      </c>
      <c r="K35" s="18" t="s">
        <v>182</v>
      </c>
      <c r="L35" s="20" t="s">
        <v>182</v>
      </c>
      <c r="M35" s="18" t="s">
        <v>182</v>
      </c>
      <c r="N35" s="20" t="s">
        <v>182</v>
      </c>
      <c r="O35" s="18" t="n">
        <v>374.85244494</v>
      </c>
      <c r="P35" s="20" t="n">
        <v>5.84040672</v>
      </c>
      <c r="Q35" s="18" t="s">
        <v>182</v>
      </c>
      <c r="R35" s="20" t="s">
        <v>182</v>
      </c>
      <c r="S35" s="18" t="n">
        <v>426.08127256</v>
      </c>
      <c r="T35" s="20" t="n">
        <v>6.14417289</v>
      </c>
    </row>
    <row r="36" spans="1:20">
      <c r="A36" s="15" t="s">
        <v>211</v>
      </c>
      <c r="B36" s="17" t="n">
        <v>6736</v>
      </c>
      <c r="C36" s="18">
        <f>(42.0/B36*100)</f>
        <v/>
      </c>
      <c r="D36" s="19" t="n">
        <v>6694</v>
      </c>
      <c r="E36" s="18" t="n">
        <v>497.88943889</v>
      </c>
      <c r="F36" s="20" t="n">
        <v>2.36322759</v>
      </c>
      <c r="G36" s="18" t="n">
        <v>503.08461945</v>
      </c>
      <c r="H36" s="20" t="n">
        <v>3.63992172</v>
      </c>
      <c r="I36" s="18" t="n">
        <v>484.65502488</v>
      </c>
      <c r="J36" s="20" t="n">
        <v>4.43982602</v>
      </c>
      <c r="K36" s="18" t="s">
        <v>182</v>
      </c>
      <c r="L36" s="20" t="s">
        <v>182</v>
      </c>
      <c r="M36" s="18" t="s">
        <v>182</v>
      </c>
      <c r="N36" s="20" t="s">
        <v>182</v>
      </c>
      <c r="O36" s="18" t="s">
        <v>182</v>
      </c>
      <c r="P36" s="20" t="s">
        <v>182</v>
      </c>
      <c r="Q36" s="18" t="s">
        <v>182</v>
      </c>
      <c r="R36" s="20" t="s">
        <v>182</v>
      </c>
      <c r="S36" s="18" t="n">
        <v>401.54409339</v>
      </c>
      <c r="T36" s="20" t="n">
        <v>8.033994440000001</v>
      </c>
    </row>
    <row r="37" spans="1:20">
      <c r="A37" s="15" t="s">
        <v>212</v>
      </c>
      <c r="B37" s="17" t="n">
        <v>5458</v>
      </c>
      <c r="C37" s="18">
        <f>(228.0/B37*100)</f>
        <v/>
      </c>
      <c r="D37" s="19" t="n">
        <v>5230</v>
      </c>
      <c r="E37" s="18" t="n">
        <v>491.08202961</v>
      </c>
      <c r="F37" s="20" t="n">
        <v>4.27837939</v>
      </c>
      <c r="G37" s="18" t="n">
        <v>497.80414583</v>
      </c>
      <c r="H37" s="20" t="n">
        <v>4.77943519</v>
      </c>
      <c r="I37" s="18" t="n">
        <v>517.46441954</v>
      </c>
      <c r="J37" s="20" t="n">
        <v>4.58526855</v>
      </c>
      <c r="K37" s="18" t="s">
        <v>182</v>
      </c>
      <c r="L37" s="20" t="s">
        <v>182</v>
      </c>
      <c r="M37" s="18" t="s">
        <v>182</v>
      </c>
      <c r="N37" s="20" t="s">
        <v>182</v>
      </c>
      <c r="O37" s="18" t="s">
        <v>182</v>
      </c>
      <c r="P37" s="20" t="s">
        <v>182</v>
      </c>
      <c r="Q37" s="18" t="s">
        <v>182</v>
      </c>
      <c r="R37" s="20" t="s">
        <v>182</v>
      </c>
      <c r="S37" s="18" t="n">
        <v>395.36852593</v>
      </c>
      <c r="T37" s="20" t="n">
        <v>5.99637533</v>
      </c>
    </row>
    <row r="38" spans="1:20">
      <c r="A38" s="15" t="s">
        <v>213</v>
      </c>
      <c r="B38" s="17" t="n">
        <v>5860</v>
      </c>
      <c r="C38" s="18">
        <f>(62.0/B38*100)</f>
        <v/>
      </c>
      <c r="D38" s="19" t="n">
        <v>5798</v>
      </c>
      <c r="E38" s="18" t="n">
        <v>491.57017591</v>
      </c>
      <c r="F38" s="20" t="n">
        <v>4.64985313</v>
      </c>
      <c r="G38" s="18" t="n">
        <v>520.62753946</v>
      </c>
      <c r="H38" s="20" t="n">
        <v>5.1677402</v>
      </c>
      <c r="I38" s="18" t="n">
        <v>520.83993557</v>
      </c>
      <c r="J38" s="20" t="n">
        <v>2.91411334</v>
      </c>
      <c r="K38" s="18" t="s">
        <v>182</v>
      </c>
      <c r="L38" s="20" t="s">
        <v>182</v>
      </c>
      <c r="M38" s="18" t="s">
        <v>182</v>
      </c>
      <c r="N38" s="20" t="s">
        <v>182</v>
      </c>
      <c r="O38" s="18" t="s">
        <v>182</v>
      </c>
      <c r="P38" s="20" t="s">
        <v>182</v>
      </c>
      <c r="Q38" s="18" t="s">
        <v>182</v>
      </c>
      <c r="R38" s="20" t="s">
        <v>182</v>
      </c>
      <c r="S38" s="18" t="n">
        <v>416.19596485</v>
      </c>
      <c r="T38" s="20" t="n">
        <v>6.17942264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425.48950894</v>
      </c>
      <c r="P39" s="20" t="n">
        <v>3.93390091</v>
      </c>
      <c r="Q39" s="18" t="s">
        <v>182</v>
      </c>
      <c r="R39" s="20" t="s">
        <v>182</v>
      </c>
      <c r="S39" s="18" t="s">
        <v>182</v>
      </c>
      <c r="T39" s="20" t="s">
        <v>182</v>
      </c>
    </row>
    <row r="40" spans="1:20">
      <c r="A40" s="15" t="s">
        <v>215</v>
      </c>
      <c r="B40" s="17" t="n">
        <v>14157</v>
      </c>
      <c r="C40" s="18">
        <f>(5662.0/B40*100)</f>
        <v/>
      </c>
      <c r="D40" s="19" t="n">
        <v>8495</v>
      </c>
      <c r="E40" s="18" t="n">
        <v>512.27056687</v>
      </c>
      <c r="F40" s="20" t="n">
        <v>3.58652393</v>
      </c>
      <c r="G40" s="18" t="n">
        <v>533.5155371</v>
      </c>
      <c r="H40" s="20" t="n">
        <v>3.28399709</v>
      </c>
      <c r="I40" s="18" t="n">
        <v>480.99737102</v>
      </c>
      <c r="J40" s="20" t="n">
        <v>7.93831594</v>
      </c>
      <c r="K40" s="18" t="s">
        <v>182</v>
      </c>
      <c r="L40" s="20" t="s">
        <v>182</v>
      </c>
      <c r="M40" s="18" t="s">
        <v>182</v>
      </c>
      <c r="N40" s="20" t="s">
        <v>182</v>
      </c>
      <c r="O40" s="18" t="n">
        <v>496.75531263</v>
      </c>
      <c r="P40" s="20" t="n">
        <v>2.35939816</v>
      </c>
      <c r="Q40" s="18" t="s">
        <v>182</v>
      </c>
      <c r="R40" s="20" t="s">
        <v>182</v>
      </c>
      <c r="S40" s="18" t="n">
        <v>411.07594954</v>
      </c>
      <c r="T40" s="20" t="n">
        <v>8.75574316</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496.24243435</v>
      </c>
      <c r="P41" s="20" t="n">
        <v>3.18120086</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375.7451021</v>
      </c>
      <c r="P45" s="20" t="n">
        <v>2.64238063</v>
      </c>
      <c r="Q45" s="18" t="s">
        <v>182</v>
      </c>
      <c r="R45" s="20" t="s">
        <v>182</v>
      </c>
      <c r="S45" s="18" t="s">
        <v>182</v>
      </c>
      <c r="T45" s="20" t="s">
        <v>182</v>
      </c>
    </row>
    <row r="46" spans="1:20">
      <c r="A46" s="15" t="s">
        <v>221</v>
      </c>
      <c r="B46" s="17" t="n">
        <v>23141</v>
      </c>
      <c r="C46" s="18">
        <f>(2723.0/B46*100)</f>
        <v/>
      </c>
      <c r="D46" s="19" t="n">
        <v>20418</v>
      </c>
      <c r="E46" s="18" t="n">
        <v>402.34422494</v>
      </c>
      <c r="F46" s="20" t="n">
        <v>6.29601741</v>
      </c>
      <c r="G46" s="18" t="n">
        <v>410.5734662</v>
      </c>
      <c r="H46" s="20" t="n">
        <v>5.53692518</v>
      </c>
      <c r="I46" s="18" t="n">
        <v>417.16022397</v>
      </c>
      <c r="J46" s="20" t="n">
        <v>2.7444134</v>
      </c>
      <c r="K46" s="18" t="s">
        <v>182</v>
      </c>
      <c r="L46" s="20" t="s">
        <v>182</v>
      </c>
      <c r="M46" s="18" t="s">
        <v>182</v>
      </c>
      <c r="N46" s="20" t="s">
        <v>182</v>
      </c>
      <c r="O46" s="18" t="s">
        <v>182</v>
      </c>
      <c r="P46" s="20" t="s">
        <v>182</v>
      </c>
      <c r="Q46" s="18" t="s">
        <v>182</v>
      </c>
      <c r="R46" s="20" t="s">
        <v>182</v>
      </c>
      <c r="S46" s="18" t="n">
        <v>374.22147701</v>
      </c>
      <c r="T46" s="20" t="n">
        <v>3.14034467</v>
      </c>
    </row>
    <row r="47" spans="1:20">
      <c r="A47" s="15" t="s">
        <v>222</v>
      </c>
      <c r="B47" s="17" t="n">
        <v>5928</v>
      </c>
      <c r="C47" s="18">
        <f>(106.0/B47*100)</f>
        <v/>
      </c>
      <c r="D47" s="19" t="n">
        <v>5822</v>
      </c>
      <c r="E47" s="18" t="n">
        <v>450.3941589</v>
      </c>
      <c r="F47" s="20" t="n">
        <v>5.15983417</v>
      </c>
      <c r="G47" s="18" t="n">
        <v>462.30912204</v>
      </c>
      <c r="H47" s="20" t="n">
        <v>5.57342822</v>
      </c>
      <c r="I47" s="18" t="n">
        <v>464.63958134</v>
      </c>
      <c r="J47" s="20" t="n">
        <v>5.29775405</v>
      </c>
      <c r="K47" s="18" t="s">
        <v>182</v>
      </c>
      <c r="L47" s="20" t="s">
        <v>182</v>
      </c>
      <c r="M47" s="18" t="s">
        <v>182</v>
      </c>
      <c r="N47" s="20" t="s">
        <v>182</v>
      </c>
      <c r="O47" s="18" t="s">
        <v>182</v>
      </c>
      <c r="P47" s="20" t="s">
        <v>182</v>
      </c>
      <c r="Q47" s="18" t="s">
        <v>182</v>
      </c>
      <c r="R47" s="20" t="s">
        <v>182</v>
      </c>
      <c r="S47" s="18" t="n">
        <v>366.69628094</v>
      </c>
      <c r="T47" s="20" t="n">
        <v>5.25729011</v>
      </c>
    </row>
    <row r="48" spans="1:20">
      <c r="A48" s="15" t="s">
        <v>223</v>
      </c>
      <c r="B48" s="17" t="n">
        <v>9841</v>
      </c>
      <c r="C48" s="18">
        <f>(19.0/B48*100)</f>
        <v/>
      </c>
      <c r="D48" s="19" t="n">
        <v>9822</v>
      </c>
      <c r="E48" s="18" t="n">
        <v>546.29543884</v>
      </c>
      <c r="F48" s="20" t="n">
        <v>6.17404067</v>
      </c>
      <c r="G48" s="18" t="n">
        <v>531.6707413399999</v>
      </c>
      <c r="H48" s="20" t="n">
        <v>4.2334009</v>
      </c>
      <c r="I48" s="18" t="n">
        <v>507.41210182</v>
      </c>
      <c r="J48" s="20" t="n">
        <v>5.7136069</v>
      </c>
      <c r="K48" s="18" t="s">
        <v>182</v>
      </c>
      <c r="L48" s="20" t="s">
        <v>182</v>
      </c>
      <c r="M48" s="18" t="s">
        <v>182</v>
      </c>
      <c r="N48" s="20" t="s">
        <v>182</v>
      </c>
      <c r="O48" s="18" t="s">
        <v>182</v>
      </c>
      <c r="P48" s="20" t="s">
        <v>182</v>
      </c>
      <c r="Q48" s="18" t="s">
        <v>182</v>
      </c>
      <c r="R48" s="20" t="s">
        <v>182</v>
      </c>
      <c r="S48" s="18" t="n">
        <v>451.61948993</v>
      </c>
      <c r="T48" s="20" t="n">
        <v>16.07518171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432.22624802</v>
      </c>
      <c r="P49" s="20" t="n">
        <v>2.8653235</v>
      </c>
      <c r="Q49" s="18" t="s">
        <v>182</v>
      </c>
      <c r="R49" s="20" t="s">
        <v>182</v>
      </c>
      <c r="S49" s="18" t="s">
        <v>182</v>
      </c>
      <c r="T49" s="20" t="s">
        <v>182</v>
      </c>
    </row>
    <row r="50" spans="1:20">
      <c r="A50" s="15" t="s">
        <v>225</v>
      </c>
      <c r="B50" s="17" t="n">
        <v>11795</v>
      </c>
      <c r="C50" s="18">
        <f>(971.0/B50*100)</f>
        <v/>
      </c>
      <c r="D50" s="19" t="n">
        <v>10824</v>
      </c>
      <c r="E50" s="18" t="n">
        <v>409.37681824</v>
      </c>
      <c r="F50" s="20" t="n">
        <v>4.02575433</v>
      </c>
      <c r="G50" s="18" t="n">
        <v>434.82938159</v>
      </c>
      <c r="H50" s="20" t="n">
        <v>4.09202191</v>
      </c>
      <c r="I50" s="18" t="n">
        <v>423.66152066</v>
      </c>
      <c r="J50" s="20" t="n">
        <v>2.88492782</v>
      </c>
      <c r="K50" s="18" t="s">
        <v>182</v>
      </c>
      <c r="L50" s="20" t="s">
        <v>182</v>
      </c>
      <c r="M50" s="18" t="s">
        <v>182</v>
      </c>
      <c r="N50" s="20" t="s">
        <v>182</v>
      </c>
      <c r="O50" s="18" t="s">
        <v>182</v>
      </c>
      <c r="P50" s="20" t="s">
        <v>182</v>
      </c>
      <c r="Q50" s="18" t="s">
        <v>182</v>
      </c>
      <c r="R50" s="20" t="s">
        <v>182</v>
      </c>
      <c r="S50" s="18" t="n">
        <v>374.71539991</v>
      </c>
      <c r="T50" s="20" t="n">
        <v>7.77879123</v>
      </c>
    </row>
    <row r="51" spans="1:20">
      <c r="A51" s="15" t="s">
        <v>226</v>
      </c>
      <c r="B51" s="17" t="n">
        <v>6866</v>
      </c>
      <c r="C51" s="18">
        <f>(114.0/B51*100)</f>
        <v/>
      </c>
      <c r="D51" s="19" t="n">
        <v>6752</v>
      </c>
      <c r="E51" s="18" t="n">
        <v>423.1402703</v>
      </c>
      <c r="F51" s="20" t="n">
        <v>5.27900666</v>
      </c>
      <c r="G51" s="18" t="n">
        <v>428.45545365</v>
      </c>
      <c r="H51" s="20" t="n">
        <v>5.2294558</v>
      </c>
      <c r="I51" s="18" t="n">
        <v>424.11670862</v>
      </c>
      <c r="J51" s="20" t="n">
        <v>2.56913163</v>
      </c>
      <c r="K51" s="18" t="s">
        <v>182</v>
      </c>
      <c r="L51" s="20" t="s">
        <v>182</v>
      </c>
      <c r="M51" s="18" t="s">
        <v>182</v>
      </c>
      <c r="N51" s="20" t="s">
        <v>182</v>
      </c>
      <c r="O51" s="18" t="n">
        <v>410.85572185</v>
      </c>
      <c r="P51" s="20" t="n">
        <v>3.7997542</v>
      </c>
      <c r="Q51" s="18" t="s">
        <v>182</v>
      </c>
      <c r="R51" s="20" t="s">
        <v>182</v>
      </c>
      <c r="S51" s="18" t="n">
        <v>387.82036893</v>
      </c>
      <c r="T51" s="20" t="n">
        <v>4.92471259</v>
      </c>
    </row>
    <row r="52" spans="1:20">
      <c r="A52" s="15" t="s">
        <v>227</v>
      </c>
      <c r="B52" s="17" t="n">
        <v>5809</v>
      </c>
      <c r="C52" s="18">
        <f>(116.0/B52*100)</f>
        <v/>
      </c>
      <c r="D52" s="19" t="n">
        <v>5693</v>
      </c>
      <c r="E52" s="18" t="n">
        <v>470.24043184</v>
      </c>
      <c r="F52" s="20" t="n">
        <v>3.37420083</v>
      </c>
      <c r="G52" s="18" t="n">
        <v>487.60154818</v>
      </c>
      <c r="H52" s="20" t="n">
        <v>4.06665061</v>
      </c>
      <c r="I52" s="18" t="n">
        <v>482.46046087</v>
      </c>
      <c r="J52" s="20" t="n">
        <v>3.08771999</v>
      </c>
      <c r="K52" s="18" t="s">
        <v>182</v>
      </c>
      <c r="L52" s="20" t="s">
        <v>182</v>
      </c>
      <c r="M52" s="18" t="s">
        <v>182</v>
      </c>
      <c r="N52" s="20" t="s">
        <v>182</v>
      </c>
      <c r="O52" s="18" t="s">
        <v>182</v>
      </c>
      <c r="P52" s="20" t="s">
        <v>182</v>
      </c>
      <c r="Q52" s="18" t="s">
        <v>182</v>
      </c>
      <c r="R52" s="20" t="s">
        <v>182</v>
      </c>
      <c r="S52" s="18" t="n">
        <v>392.85520611</v>
      </c>
      <c r="T52" s="20" t="n">
        <v>6.95820762</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432.5767659</v>
      </c>
      <c r="P53" s="20" t="n">
        <v>1.3789965</v>
      </c>
      <c r="Q53" s="18" t="s">
        <v>182</v>
      </c>
      <c r="R53" s="20" t="s">
        <v>182</v>
      </c>
      <c r="S53" s="18" t="s">
        <v>182</v>
      </c>
      <c r="T53" s="20" t="s">
        <v>182</v>
      </c>
    </row>
    <row r="54" spans="1:20">
      <c r="A54" s="15" t="s">
        <v>229</v>
      </c>
      <c r="B54" s="17" t="n">
        <v>4740</v>
      </c>
      <c r="C54" s="18">
        <f>(436.0/B54*100)</f>
        <v/>
      </c>
      <c r="D54" s="19" t="n">
        <v>4304</v>
      </c>
      <c r="E54" s="18" t="n">
        <v>327.66204945</v>
      </c>
      <c r="F54" s="20" t="n">
        <v>5.24095661</v>
      </c>
      <c r="G54" s="18" t="n">
        <v>343.43016877</v>
      </c>
      <c r="H54" s="20" t="n">
        <v>6.0171339</v>
      </c>
      <c r="I54" s="18" t="n">
        <v>346.52159516</v>
      </c>
      <c r="J54" s="20" t="n">
        <v>3.13529334</v>
      </c>
      <c r="K54" s="18" t="s">
        <v>182</v>
      </c>
      <c r="L54" s="20" t="s">
        <v>182</v>
      </c>
      <c r="M54" s="18" t="s">
        <v>182</v>
      </c>
      <c r="N54" s="20" t="s">
        <v>182</v>
      </c>
      <c r="O54" s="18" t="s">
        <v>182</v>
      </c>
      <c r="P54" s="20" t="s">
        <v>182</v>
      </c>
      <c r="Q54" s="18" t="s">
        <v>182</v>
      </c>
      <c r="R54" s="20" t="s">
        <v>182</v>
      </c>
      <c r="S54" s="18" t="n">
        <v>285.16246658</v>
      </c>
      <c r="T54" s="20" t="n">
        <v>3.60267024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411.13152395</v>
      </c>
      <c r="P55" s="20" t="n">
        <v>2.41692503</v>
      </c>
      <c r="Q55" s="18" t="s">
        <v>182</v>
      </c>
      <c r="R55" s="20" t="s">
        <v>182</v>
      </c>
      <c r="S55" s="18" t="s">
        <v>182</v>
      </c>
      <c r="T55" s="20" t="s">
        <v>182</v>
      </c>
    </row>
    <row r="56" spans="1:20">
      <c r="A56" s="15" t="s">
        <v>231</v>
      </c>
      <c r="B56" s="17" t="n">
        <v>5359</v>
      </c>
      <c r="C56" s="18">
        <f>(78.0/B56*100)</f>
        <v/>
      </c>
      <c r="D56" s="19" t="n">
        <v>5281</v>
      </c>
      <c r="E56" s="18" t="n">
        <v>503.34226309</v>
      </c>
      <c r="F56" s="20" t="n">
        <v>4.4206208</v>
      </c>
      <c r="G56" s="18" t="n">
        <v>519.88731707</v>
      </c>
      <c r="H56" s="20" t="n">
        <v>4.43806535</v>
      </c>
      <c r="I56" s="18" t="n">
        <v>532.4034537</v>
      </c>
      <c r="J56" s="20" t="n">
        <v>2.89326235</v>
      </c>
      <c r="K56" s="18" t="s">
        <v>182</v>
      </c>
      <c r="L56" s="20" t="s">
        <v>182</v>
      </c>
      <c r="M56" s="18" t="s">
        <v>182</v>
      </c>
      <c r="N56" s="20" t="s">
        <v>182</v>
      </c>
      <c r="O56" s="18" t="s">
        <v>182</v>
      </c>
      <c r="P56" s="20" t="s">
        <v>182</v>
      </c>
      <c r="Q56" s="18" t="s">
        <v>182</v>
      </c>
      <c r="R56" s="20" t="s">
        <v>182</v>
      </c>
      <c r="S56" s="18" t="n">
        <v>451.8209978</v>
      </c>
      <c r="T56" s="20" t="n">
        <v>18.89957696</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403.09974532</v>
      </c>
      <c r="P57" s="20" t="n">
        <v>2.56579015</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408.6691134</v>
      </c>
      <c r="P58" s="20" t="n">
        <v>2.67440156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378.44218506</v>
      </c>
      <c r="P59" s="20" t="n">
        <v>1.6995879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386.48537246</v>
      </c>
      <c r="P60" s="20" t="n">
        <v>3.39522632</v>
      </c>
      <c r="Q60" s="18" t="s">
        <v>182</v>
      </c>
      <c r="R60" s="20" t="s">
        <v>182</v>
      </c>
      <c r="S60" s="18" t="s">
        <v>182</v>
      </c>
      <c r="T60" s="20" t="s">
        <v>182</v>
      </c>
    </row>
    <row r="61" spans="1:20">
      <c r="A61" s="15" t="s">
        <v>236</v>
      </c>
      <c r="B61" s="17" t="n">
        <v>6525</v>
      </c>
      <c r="C61" s="18">
        <f>(256.0/B61*100)</f>
        <v/>
      </c>
      <c r="D61" s="19" t="n">
        <v>6269</v>
      </c>
      <c r="E61" s="18" t="n">
        <v>483.63853713</v>
      </c>
      <c r="F61" s="20" t="n">
        <v>3.1153564</v>
      </c>
      <c r="G61" s="18" t="n">
        <v>492.01424003</v>
      </c>
      <c r="H61" s="20" t="n">
        <v>3.52614499</v>
      </c>
      <c r="I61" s="18" t="n">
        <v>460.80831298</v>
      </c>
      <c r="J61" s="20" t="n">
        <v>3.72822778</v>
      </c>
      <c r="K61" s="18" t="s">
        <v>182</v>
      </c>
      <c r="L61" s="20" t="s">
        <v>182</v>
      </c>
      <c r="M61" s="18" t="s">
        <v>182</v>
      </c>
      <c r="N61" s="20" t="s">
        <v>182</v>
      </c>
      <c r="O61" s="18" t="s">
        <v>182</v>
      </c>
      <c r="P61" s="20" t="s">
        <v>182</v>
      </c>
      <c r="Q61" s="18" t="s">
        <v>182</v>
      </c>
      <c r="R61" s="20" t="s">
        <v>182</v>
      </c>
      <c r="S61" s="18" t="n">
        <v>378.07435671</v>
      </c>
      <c r="T61" s="20" t="n">
        <v>8.008975899999999</v>
      </c>
    </row>
    <row r="62" spans="1:20">
      <c r="A62" s="15" t="s">
        <v>237</v>
      </c>
      <c r="B62" s="17" t="n">
        <v>4476</v>
      </c>
      <c r="C62" s="18">
        <f>(5.0/B62*100)</f>
        <v/>
      </c>
      <c r="D62" s="19" t="n">
        <v>4471</v>
      </c>
      <c r="E62" s="18" t="n">
        <v>525.9481108</v>
      </c>
      <c r="F62" s="20" t="n">
        <v>2.18442584</v>
      </c>
      <c r="G62" s="18" t="n">
        <v>539.59435894</v>
      </c>
      <c r="H62" s="20" t="n">
        <v>3.1899191</v>
      </c>
      <c r="I62" s="18" t="n">
        <v>525.89279569</v>
      </c>
      <c r="J62" s="20" t="n">
        <v>1.74978625</v>
      </c>
      <c r="K62" s="18" t="s">
        <v>182</v>
      </c>
      <c r="L62" s="20" t="s">
        <v>182</v>
      </c>
      <c r="M62" s="18" t="s">
        <v>182</v>
      </c>
      <c r="N62" s="20" t="s">
        <v>182</v>
      </c>
      <c r="O62" s="18" t="s">
        <v>182</v>
      </c>
      <c r="P62" s="20" t="s">
        <v>182</v>
      </c>
      <c r="Q62" s="18" t="s">
        <v>182</v>
      </c>
      <c r="R62" s="20" t="s">
        <v>182</v>
      </c>
      <c r="S62" s="18" t="n">
        <v>470.83705879</v>
      </c>
      <c r="T62" s="20" t="n">
        <v>18.50704753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383.68238779</v>
      </c>
      <c r="P63" s="20" t="n">
        <v>1.24851448</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464.78196465</v>
      </c>
      <c r="P64" s="20" t="n">
        <v>1.64197035</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427.99780567</v>
      </c>
      <c r="P65" s="20" t="n">
        <v>1.97258457</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411.31364817</v>
      </c>
      <c r="P66" s="20" t="n">
        <v>1.02925596</v>
      </c>
      <c r="Q66" s="18" t="s">
        <v>182</v>
      </c>
      <c r="R66" s="20" t="s">
        <v>182</v>
      </c>
      <c r="S66" s="18" t="s">
        <v>182</v>
      </c>
      <c r="T66" s="20" t="s">
        <v>182</v>
      </c>
    </row>
    <row r="67" spans="1:20">
      <c r="A67" s="15" t="s">
        <v>242</v>
      </c>
      <c r="B67" s="17" t="n">
        <v>6971</v>
      </c>
      <c r="C67" s="18">
        <f>(19.0/B67*100)</f>
        <v/>
      </c>
      <c r="D67" s="19" t="n">
        <v>6952</v>
      </c>
      <c r="E67" s="18" t="n">
        <v>364.83729529</v>
      </c>
      <c r="F67" s="20" t="n">
        <v>3.93811337</v>
      </c>
      <c r="G67" s="18" t="n">
        <v>394.05948995</v>
      </c>
      <c r="H67" s="20" t="n">
        <v>6.08252306</v>
      </c>
      <c r="I67" s="18" t="n">
        <v>406.3548683</v>
      </c>
      <c r="J67" s="20" t="n">
        <v>2.57755967</v>
      </c>
      <c r="K67" s="18" t="s">
        <v>182</v>
      </c>
      <c r="L67" s="20" t="s">
        <v>182</v>
      </c>
      <c r="M67" s="18" t="s">
        <v>182</v>
      </c>
      <c r="N67" s="20" t="s">
        <v>182</v>
      </c>
      <c r="O67" s="18" t="s">
        <v>182</v>
      </c>
      <c r="P67" s="20" t="s">
        <v>182</v>
      </c>
      <c r="Q67" s="18" t="s">
        <v>182</v>
      </c>
      <c r="R67" s="20" t="s">
        <v>182</v>
      </c>
      <c r="S67" s="18" t="n">
        <v>321.08447144</v>
      </c>
      <c r="T67" s="20" t="n">
        <v>6.19543603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417.61113016</v>
      </c>
      <c r="P68" s="20" t="n">
        <v>1.00459041</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434.88486177</v>
      </c>
      <c r="P69" s="20" t="n">
        <v>3.2334538</v>
      </c>
      <c r="Q69" s="18" t="s">
        <v>182</v>
      </c>
      <c r="R69" s="20" t="s">
        <v>182</v>
      </c>
      <c r="S69" s="18" t="s">
        <v>182</v>
      </c>
      <c r="T69" s="20" t="s">
        <v>182</v>
      </c>
    </row>
    <row r="70" spans="1:20">
      <c r="A70" s="15" t="s">
        <v>245</v>
      </c>
      <c r="B70" s="17" t="n">
        <v>6036</v>
      </c>
      <c r="C70" s="18">
        <f>(223.0/B70*100)</f>
        <v/>
      </c>
      <c r="D70" s="19" t="n">
        <v>5813</v>
      </c>
      <c r="E70" s="18" t="n">
        <v>500.09738885</v>
      </c>
      <c r="F70" s="20" t="n">
        <v>2.9162496</v>
      </c>
      <c r="G70" s="18" t="n">
        <v>496.09229776</v>
      </c>
      <c r="H70" s="20" t="n">
        <v>3.59651907</v>
      </c>
      <c r="I70" s="18" t="n">
        <v>464.52141579</v>
      </c>
      <c r="J70" s="20" t="n">
        <v>4.42737455</v>
      </c>
      <c r="K70" s="18" t="s">
        <v>182</v>
      </c>
      <c r="L70" s="20" t="s">
        <v>182</v>
      </c>
      <c r="M70" s="18" t="s">
        <v>182</v>
      </c>
      <c r="N70" s="20" t="s">
        <v>182</v>
      </c>
      <c r="O70" s="18" t="s">
        <v>182</v>
      </c>
      <c r="P70" s="20" t="s">
        <v>182</v>
      </c>
      <c r="Q70" s="18" t="s">
        <v>182</v>
      </c>
      <c r="R70" s="20" t="s">
        <v>182</v>
      </c>
      <c r="S70" s="18" t="n">
        <v>419.37539663</v>
      </c>
      <c r="T70" s="20" t="n">
        <v>6.2890007</v>
      </c>
    </row>
    <row r="71" spans="1:20">
      <c r="A71" s="15" t="s">
        <v>246</v>
      </c>
      <c r="B71" s="17" t="n">
        <v>6115</v>
      </c>
      <c r="C71" s="18">
        <f>(109.0/B71*100)</f>
        <v/>
      </c>
      <c r="D71" s="19" t="n">
        <v>6006</v>
      </c>
      <c r="E71" s="18" t="n">
        <v>509.6606209</v>
      </c>
      <c r="F71" s="20" t="n">
        <v>4.64546371</v>
      </c>
      <c r="G71" s="18" t="n">
        <v>559.3850723</v>
      </c>
      <c r="H71" s="20" t="n">
        <v>2.94587739</v>
      </c>
      <c r="I71" s="18" t="n">
        <v>568.27021511</v>
      </c>
      <c r="J71" s="20" t="n">
        <v>1.50565649</v>
      </c>
      <c r="K71" s="18" t="s">
        <v>182</v>
      </c>
      <c r="L71" s="20" t="s">
        <v>182</v>
      </c>
      <c r="M71" s="18" t="s">
        <v>182</v>
      </c>
      <c r="N71" s="20" t="s">
        <v>182</v>
      </c>
      <c r="O71" s="18" t="s">
        <v>182</v>
      </c>
      <c r="P71" s="20" t="s">
        <v>182</v>
      </c>
      <c r="Q71" s="18" t="s">
        <v>182</v>
      </c>
      <c r="R71" s="20" t="s">
        <v>182</v>
      </c>
      <c r="S71" s="18" t="n">
        <v>458.23030907</v>
      </c>
      <c r="T71" s="20" t="n">
        <v>15.20305422</v>
      </c>
    </row>
    <row r="72" spans="1:20">
      <c r="A72" s="15" t="s">
        <v>247</v>
      </c>
      <c r="B72" s="17" t="n">
        <v>7708</v>
      </c>
      <c r="C72" s="18">
        <f>(8.0/B72*100)</f>
        <v/>
      </c>
      <c r="D72" s="19" t="n">
        <v>7700</v>
      </c>
      <c r="E72" s="18" t="n">
        <v>530.91849372</v>
      </c>
      <c r="F72" s="20" t="n">
        <v>5.78041749</v>
      </c>
      <c r="G72" s="18" t="n">
        <v>545.48886723</v>
      </c>
      <c r="H72" s="20" t="n">
        <v>4.04951293</v>
      </c>
      <c r="I72" s="18" t="n">
        <v>528.63579752</v>
      </c>
      <c r="J72" s="20" t="n">
        <v>3.07038248</v>
      </c>
      <c r="K72" s="18" t="s">
        <v>182</v>
      </c>
      <c r="L72" s="20" t="s">
        <v>182</v>
      </c>
      <c r="M72" s="18" t="s">
        <v>182</v>
      </c>
      <c r="N72" s="20" t="s">
        <v>182</v>
      </c>
      <c r="O72" s="18" t="s">
        <v>182</v>
      </c>
      <c r="P72" s="20" t="s">
        <v>182</v>
      </c>
      <c r="Q72" s="18" t="s">
        <v>182</v>
      </c>
      <c r="R72" s="20" t="s">
        <v>182</v>
      </c>
      <c r="S72" s="18" t="n">
        <v>456.09096823</v>
      </c>
      <c r="T72" s="20" t="n">
        <v>16.40370061</v>
      </c>
    </row>
    <row r="73" spans="1:20">
      <c r="A73" s="15" t="s">
        <v>248</v>
      </c>
      <c r="B73" s="17" t="n">
        <v>8249</v>
      </c>
      <c r="C73" s="18">
        <f>(225.0/B73*100)</f>
        <v/>
      </c>
      <c r="D73" s="19" t="n">
        <v>8024</v>
      </c>
      <c r="E73" s="18" t="n">
        <v>419.06934329</v>
      </c>
      <c r="F73" s="20" t="n">
        <v>4.40612449</v>
      </c>
      <c r="G73" s="18" t="n">
        <v>436.27626674</v>
      </c>
      <c r="H73" s="20" t="n">
        <v>4.42026543</v>
      </c>
      <c r="I73" s="18" t="n">
        <v>420.69505667</v>
      </c>
      <c r="J73" s="20" t="n">
        <v>3.16186894</v>
      </c>
      <c r="K73" s="18" t="s">
        <v>182</v>
      </c>
      <c r="L73" s="20" t="s">
        <v>182</v>
      </c>
      <c r="M73" s="18" t="s">
        <v>182</v>
      </c>
      <c r="N73" s="20" t="s">
        <v>182</v>
      </c>
      <c r="O73" s="18" t="s">
        <v>182</v>
      </c>
      <c r="P73" s="20" t="s">
        <v>182</v>
      </c>
      <c r="Q73" s="18" t="s">
        <v>182</v>
      </c>
      <c r="R73" s="20" t="s">
        <v>182</v>
      </c>
      <c r="S73" s="18" t="n">
        <v>364.3424529</v>
      </c>
      <c r="T73" s="20" t="n">
        <v>6.58658718</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424.59045417</v>
      </c>
      <c r="P74" s="20" t="n">
        <v>1.40919814</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386.40336665</v>
      </c>
      <c r="P75" s="20" t="n">
        <v>2.10436774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436.73114787</v>
      </c>
      <c r="P76" s="20" t="n">
        <v>2.4226499</v>
      </c>
      <c r="Q76" s="18" t="s">
        <v>182</v>
      </c>
      <c r="R76" s="20" t="s">
        <v>182</v>
      </c>
      <c r="S76" s="18" t="s">
        <v>182</v>
      </c>
      <c r="T76" s="20" t="s">
        <v>182</v>
      </c>
    </row>
    <row r="77" spans="1:20">
      <c r="A77" s="15" t="s">
        <v>252</v>
      </c>
      <c r="B77" s="17" t="n">
        <v>6062</v>
      </c>
      <c r="C77" s="18">
        <f>(271.0/B77*100)</f>
        <v/>
      </c>
      <c r="D77" s="19" t="n">
        <v>5791</v>
      </c>
      <c r="E77" s="18" t="n">
        <v>410.91510544</v>
      </c>
      <c r="F77" s="20" t="n">
        <v>6.12796786</v>
      </c>
      <c r="G77" s="18" t="n">
        <v>442.45985194</v>
      </c>
      <c r="H77" s="20" t="n">
        <v>5.51054672</v>
      </c>
      <c r="I77" s="18" t="n">
        <v>457.39279422</v>
      </c>
      <c r="J77" s="20" t="n">
        <v>2.44468329</v>
      </c>
      <c r="K77" s="18" t="s">
        <v>182</v>
      </c>
      <c r="L77" s="20" t="s">
        <v>182</v>
      </c>
      <c r="M77" s="18" t="s">
        <v>182</v>
      </c>
      <c r="N77" s="20" t="s">
        <v>182</v>
      </c>
      <c r="O77" s="18" t="s">
        <v>182</v>
      </c>
      <c r="P77" s="20" t="s">
        <v>182</v>
      </c>
      <c r="Q77" s="18" t="s">
        <v>182</v>
      </c>
      <c r="R77" s="20" t="s">
        <v>182</v>
      </c>
      <c r="S77" s="18" t="n">
        <v>372.93648715</v>
      </c>
      <c r="T77" s="20" t="n">
        <v>3.07530922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524.64451931</v>
      </c>
      <c r="P78" s="20" t="n">
        <v>3.91006783</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475.18659836</v>
      </c>
      <c r="P79" s="20" t="n">
        <v>6.280552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456.48357586</v>
      </c>
      <c r="P80" s="20" t="n">
        <v>3.67164431</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442.94752097</v>
      </c>
      <c r="P81" s="20" t="n">
        <v>3.00356581</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291</v>
      </c>
    </row>
    <row customHeight="1" ht="30" r="4" spans="1:24">
      <c r="A4" s="6" t="n"/>
      <c r="B4" s="7" t="s">
        <v>165</v>
      </c>
      <c r="C4" s="7" t="s">
        <v>166</v>
      </c>
      <c r="D4" s="8" t="s">
        <v>165</v>
      </c>
      <c r="E4" s="9" t="s">
        <v>292</v>
      </c>
      <c r="F4" s="10" t="n"/>
      <c r="G4" s="9" t="s">
        <v>293</v>
      </c>
      <c r="H4" s="10" t="n"/>
      <c r="I4" s="9" t="s">
        <v>294</v>
      </c>
      <c r="J4" s="10" t="n"/>
      <c r="K4" s="9" t="s">
        <v>295</v>
      </c>
      <c r="L4" s="10" t="n"/>
      <c r="M4" s="9" t="s">
        <v>296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(1058.0/B7*100)</f>
        <v/>
      </c>
      <c r="D7" s="19" t="n">
        <v>13472</v>
      </c>
      <c r="E7" s="18" t="n">
        <v>532.62737125</v>
      </c>
      <c r="F7" s="20" t="n">
        <v>2.12225306</v>
      </c>
      <c r="G7" s="18" t="n">
        <v>525.51789426</v>
      </c>
      <c r="H7" s="20" t="n">
        <v>2.15002897</v>
      </c>
      <c r="I7" s="18" t="n">
        <v>484.93387016</v>
      </c>
      <c r="J7" s="20" t="n">
        <v>2.41016518</v>
      </c>
      <c r="K7" s="18" t="n">
        <v>442.82527893</v>
      </c>
      <c r="L7" s="20" t="n">
        <v>4.79302884</v>
      </c>
      <c r="M7" s="18" t="n">
        <v>399.22513467</v>
      </c>
      <c r="N7" s="20" t="n">
        <v>11.70453418</v>
      </c>
      <c r="O7" s="18" t="s">
        <v>182</v>
      </c>
      <c r="P7" s="20" t="s">
        <v>182</v>
      </c>
      <c r="Q7" s="18" t="s">
        <v>182</v>
      </c>
      <c r="R7" s="20" t="s">
        <v>182</v>
      </c>
      <c r="S7" s="18" t="s">
        <v>182</v>
      </c>
      <c r="T7" s="20" t="s">
        <v>182</v>
      </c>
      <c r="U7" s="18" t="s">
        <v>182</v>
      </c>
      <c r="V7" s="20" t="s">
        <v>182</v>
      </c>
      <c r="W7" s="18" t="n">
        <v>452.62371004</v>
      </c>
      <c r="X7" s="20" t="n">
        <v>7.66363862</v>
      </c>
    </row>
    <row r="8" spans="1:24">
      <c r="A8" s="15" t="s">
        <v>183</v>
      </c>
      <c r="B8" s="17" t="n">
        <v>7007</v>
      </c>
      <c r="C8" s="18">
        <f>(132.0/B8*100)</f>
        <v/>
      </c>
      <c r="D8" s="19" t="n">
        <v>6875</v>
      </c>
      <c r="E8" s="18" t="n">
        <v>516.17893388</v>
      </c>
      <c r="F8" s="20" t="n">
        <v>3.55795499</v>
      </c>
      <c r="G8" s="18" t="n">
        <v>505.13728588</v>
      </c>
      <c r="H8" s="20" t="n">
        <v>2.74277797</v>
      </c>
      <c r="I8" s="18" t="n">
        <v>476.71473688</v>
      </c>
      <c r="J8" s="20" t="n">
        <v>2.85547577</v>
      </c>
      <c r="K8" s="18" t="n">
        <v>439.92456254</v>
      </c>
      <c r="L8" s="20" t="n">
        <v>6.7595575</v>
      </c>
      <c r="M8" s="18" t="n">
        <v>404.28336089</v>
      </c>
      <c r="N8" s="20" t="n">
        <v>27.90899541</v>
      </c>
      <c r="O8" s="18" t="s">
        <v>182</v>
      </c>
      <c r="P8" s="20" t="s">
        <v>182</v>
      </c>
      <c r="Q8" s="18" t="s">
        <v>182</v>
      </c>
      <c r="R8" s="20" t="s">
        <v>182</v>
      </c>
      <c r="S8" s="18" t="n">
        <v>368.48347797</v>
      </c>
      <c r="T8" s="20" t="n">
        <v>14.99112476</v>
      </c>
      <c r="U8" s="18" t="s">
        <v>182</v>
      </c>
      <c r="V8" s="20" t="s">
        <v>182</v>
      </c>
      <c r="W8" s="18" t="n">
        <v>410.66756177</v>
      </c>
      <c r="X8" s="20" t="n">
        <v>10.32289598</v>
      </c>
    </row>
    <row r="9" spans="1:24">
      <c r="A9" s="15" t="s">
        <v>184</v>
      </c>
      <c r="B9" s="17" t="n">
        <v>9651</v>
      </c>
      <c r="C9" s="18">
        <f>(492.0/B9*100)</f>
        <v/>
      </c>
      <c r="D9" s="19" t="n">
        <v>9159</v>
      </c>
      <c r="E9" s="18" t="n">
        <v>529.0476245900001</v>
      </c>
      <c r="F9" s="20" t="n">
        <v>3.3326593</v>
      </c>
      <c r="G9" s="18" t="n">
        <v>518.2460320500001</v>
      </c>
      <c r="H9" s="20" t="n">
        <v>2.58675615</v>
      </c>
      <c r="I9" s="18" t="n">
        <v>496.87879522</v>
      </c>
      <c r="J9" s="20" t="n">
        <v>2.52088994</v>
      </c>
      <c r="K9" s="18" t="n">
        <v>447.20879187</v>
      </c>
      <c r="L9" s="20" t="n">
        <v>6.95711737</v>
      </c>
      <c r="M9" s="18" t="n">
        <v>409.70266671</v>
      </c>
      <c r="N9" s="20" t="n">
        <v>22.19084044</v>
      </c>
      <c r="O9" s="18" t="s">
        <v>182</v>
      </c>
      <c r="P9" s="20" t="s">
        <v>182</v>
      </c>
      <c r="Q9" s="18" t="s">
        <v>182</v>
      </c>
      <c r="R9" s="20" t="s">
        <v>182</v>
      </c>
      <c r="S9" s="18" t="n">
        <v>374.78530698</v>
      </c>
      <c r="T9" s="20" t="n">
        <v>11.62763904</v>
      </c>
      <c r="U9" s="18" t="s">
        <v>182</v>
      </c>
      <c r="V9" s="20" t="s">
        <v>182</v>
      </c>
      <c r="W9" s="18" t="n">
        <v>402.49918813</v>
      </c>
      <c r="X9" s="20" t="n">
        <v>10.98077082</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(105.0/B11*100)</f>
        <v/>
      </c>
      <c r="D11" s="19" t="n">
        <v>6948</v>
      </c>
      <c r="E11" s="18" t="n">
        <v>465.50566871</v>
      </c>
      <c r="F11" s="20" t="n">
        <v>3.20217391</v>
      </c>
      <c r="G11" s="18" t="n">
        <v>453.35254213</v>
      </c>
      <c r="H11" s="20" t="n">
        <v>2.60442656</v>
      </c>
      <c r="I11" s="18" t="n">
        <v>429.08614897</v>
      </c>
      <c r="J11" s="20" t="n">
        <v>3.64265602</v>
      </c>
      <c r="K11" s="18" t="n">
        <v>389.31071496</v>
      </c>
      <c r="L11" s="20" t="n">
        <v>6.96005111</v>
      </c>
      <c r="M11" s="18" t="n">
        <v>334.19992151</v>
      </c>
      <c r="N11" s="20" t="n">
        <v>26.53553138</v>
      </c>
      <c r="O11" s="18" t="s">
        <v>182</v>
      </c>
      <c r="P11" s="20" t="s">
        <v>182</v>
      </c>
      <c r="Q11" s="18" t="s">
        <v>182</v>
      </c>
      <c r="R11" s="20" t="s">
        <v>182</v>
      </c>
      <c r="S11" s="18" t="s">
        <v>182</v>
      </c>
      <c r="T11" s="20" t="s">
        <v>182</v>
      </c>
      <c r="U11" s="18" t="s">
        <v>182</v>
      </c>
      <c r="V11" s="20" t="s">
        <v>182</v>
      </c>
      <c r="W11" s="18" t="n">
        <v>399.01899282</v>
      </c>
      <c r="X11" s="20" t="n">
        <v>8.9442471</v>
      </c>
    </row>
    <row r="12" spans="1:24">
      <c r="A12" s="15" t="s">
        <v>187</v>
      </c>
      <c r="B12" s="17" t="n">
        <v>6894</v>
      </c>
      <c r="C12" s="18">
        <f>(125.0/B12*100)</f>
        <v/>
      </c>
      <c r="D12" s="19" t="n">
        <v>6769</v>
      </c>
      <c r="E12" s="18" t="n">
        <v>510.4135517</v>
      </c>
      <c r="F12" s="20" t="n">
        <v>2.7080207</v>
      </c>
      <c r="G12" s="18" t="n">
        <v>496.43983649</v>
      </c>
      <c r="H12" s="20" t="n">
        <v>2.26320203</v>
      </c>
      <c r="I12" s="18" t="n">
        <v>469.04182706</v>
      </c>
      <c r="J12" s="20" t="n">
        <v>4.36039286</v>
      </c>
      <c r="K12" s="18" t="n">
        <v>419.15710593</v>
      </c>
      <c r="L12" s="20" t="n">
        <v>8.659961320000001</v>
      </c>
      <c r="M12" s="18" t="n">
        <v>437.59846771</v>
      </c>
      <c r="N12" s="20" t="n">
        <v>23.70905564</v>
      </c>
      <c r="O12" s="18" t="s">
        <v>182</v>
      </c>
      <c r="P12" s="20" t="s">
        <v>182</v>
      </c>
      <c r="Q12" s="18" t="s">
        <v>182</v>
      </c>
      <c r="R12" s="20" t="s">
        <v>182</v>
      </c>
      <c r="S12" s="18" t="n">
        <v>366.6777112</v>
      </c>
      <c r="T12" s="20" t="n">
        <v>14.39052153</v>
      </c>
      <c r="U12" s="18" t="s">
        <v>182</v>
      </c>
      <c r="V12" s="20" t="s">
        <v>182</v>
      </c>
      <c r="W12" s="18" t="n">
        <v>396.04125399</v>
      </c>
      <c r="X12" s="20" t="n">
        <v>12.03665628</v>
      </c>
    </row>
    <row r="13" spans="1:24">
      <c r="A13" s="15" t="s">
        <v>188</v>
      </c>
      <c r="B13" s="17" t="n">
        <v>7161</v>
      </c>
      <c r="C13" s="18">
        <f>(305.0/B13*100)</f>
        <v/>
      </c>
      <c r="D13" s="19" t="n">
        <v>6856</v>
      </c>
      <c r="E13" s="18" t="n">
        <v>517.3906676</v>
      </c>
      <c r="F13" s="20" t="n">
        <v>2.61873114</v>
      </c>
      <c r="G13" s="18" t="n">
        <v>503.80147603</v>
      </c>
      <c r="H13" s="20" t="n">
        <v>3.01255709</v>
      </c>
      <c r="I13" s="18" t="n">
        <v>482.14882605</v>
      </c>
      <c r="J13" s="20" t="n">
        <v>4.65089961</v>
      </c>
      <c r="K13" s="18" t="n">
        <v>454.64539591</v>
      </c>
      <c r="L13" s="20" t="n">
        <v>18.45472423</v>
      </c>
      <c r="M13" s="18" t="n">
        <v>390.10166835</v>
      </c>
      <c r="N13" s="20" t="n">
        <v>18.95112793</v>
      </c>
      <c r="O13" s="18" t="s">
        <v>182</v>
      </c>
      <c r="P13" s="20" t="s">
        <v>182</v>
      </c>
      <c r="Q13" s="18" t="s">
        <v>182</v>
      </c>
      <c r="R13" s="20" t="s">
        <v>182</v>
      </c>
      <c r="S13" s="18" t="n">
        <v>436.36003517</v>
      </c>
      <c r="T13" s="20" t="n">
        <v>6.43426798</v>
      </c>
      <c r="U13" s="18" t="s">
        <v>182</v>
      </c>
      <c r="V13" s="20" t="s">
        <v>182</v>
      </c>
      <c r="W13" s="18" t="n">
        <v>402.87456604</v>
      </c>
      <c r="X13" s="20" t="n">
        <v>9.47826064</v>
      </c>
    </row>
    <row r="14" spans="1:24">
      <c r="A14" s="15" t="s">
        <v>189</v>
      </c>
      <c r="B14" s="17" t="n">
        <v>5587</v>
      </c>
      <c r="C14" s="18">
        <f>(185.0/B14*100)</f>
        <v/>
      </c>
      <c r="D14" s="19" t="n">
        <v>5402</v>
      </c>
      <c r="E14" s="18" t="n">
        <v>552.72177803</v>
      </c>
      <c r="F14" s="20" t="n">
        <v>2.56362201</v>
      </c>
      <c r="G14" s="18" t="n">
        <v>529.4214763799999</v>
      </c>
      <c r="H14" s="20" t="n">
        <v>2.83763133</v>
      </c>
      <c r="I14" s="18" t="n">
        <v>506.30731149</v>
      </c>
      <c r="J14" s="20" t="n">
        <v>3.63086532</v>
      </c>
      <c r="K14" s="18" t="n">
        <v>470.44631491</v>
      </c>
      <c r="L14" s="20" t="n">
        <v>10.5707968</v>
      </c>
      <c r="M14" s="18" t="n">
        <v>411.80482108</v>
      </c>
      <c r="N14" s="20" t="n">
        <v>14.84367386</v>
      </c>
      <c r="O14" s="18" t="s">
        <v>182</v>
      </c>
      <c r="P14" s="20" t="s">
        <v>182</v>
      </c>
      <c r="Q14" s="18" t="s">
        <v>182</v>
      </c>
      <c r="R14" s="20" t="s">
        <v>182</v>
      </c>
      <c r="S14" s="18" t="s">
        <v>182</v>
      </c>
      <c r="T14" s="20" t="s">
        <v>182</v>
      </c>
      <c r="U14" s="18" t="s">
        <v>182</v>
      </c>
      <c r="V14" s="20" t="s">
        <v>182</v>
      </c>
      <c r="W14" s="18" t="n">
        <v>428.87511966</v>
      </c>
      <c r="X14" s="20" t="n">
        <v>15.91328203</v>
      </c>
    </row>
    <row r="15" spans="1:24">
      <c r="A15" s="15" t="s">
        <v>190</v>
      </c>
      <c r="B15" s="17" t="n">
        <v>5882</v>
      </c>
      <c r="C15" s="18">
        <f>(135.0/B15*100)</f>
        <v/>
      </c>
      <c r="D15" s="19" t="n">
        <v>5747</v>
      </c>
      <c r="E15" s="18" t="n">
        <v>540.15097675</v>
      </c>
      <c r="F15" s="20" t="n">
        <v>2.46573897</v>
      </c>
      <c r="G15" s="18" t="n">
        <v>534.28304584</v>
      </c>
      <c r="H15" s="20" t="n">
        <v>2.69997271</v>
      </c>
      <c r="I15" s="18" t="n">
        <v>503.08663079</v>
      </c>
      <c r="J15" s="20" t="n">
        <v>6.16491258</v>
      </c>
      <c r="K15" s="18" t="n">
        <v>444.54116956</v>
      </c>
      <c r="L15" s="20" t="n">
        <v>18.99916375</v>
      </c>
      <c r="M15" s="18" t="n">
        <v>369.57234507</v>
      </c>
      <c r="N15" s="20" t="n">
        <v>20.35970452</v>
      </c>
      <c r="O15" s="18" t="s">
        <v>182</v>
      </c>
      <c r="P15" s="20" t="s">
        <v>182</v>
      </c>
      <c r="Q15" s="18" t="s">
        <v>182</v>
      </c>
      <c r="R15" s="20" t="s">
        <v>182</v>
      </c>
      <c r="S15" s="18" t="n">
        <v>375.95013089</v>
      </c>
      <c r="T15" s="20" t="n">
        <v>17.42774697</v>
      </c>
      <c r="U15" s="18" t="s">
        <v>182</v>
      </c>
      <c r="V15" s="20" t="s">
        <v>182</v>
      </c>
      <c r="W15" s="18" t="n">
        <v>459.36719921</v>
      </c>
      <c r="X15" s="20" t="n">
        <v>14.78311758</v>
      </c>
    </row>
    <row r="16" spans="1:24">
      <c r="A16" s="15" t="s">
        <v>191</v>
      </c>
      <c r="B16" s="17" t="n">
        <v>6108</v>
      </c>
      <c r="C16" s="18">
        <f>(248.0/B16*100)</f>
        <v/>
      </c>
      <c r="D16" s="19" t="n">
        <v>5860</v>
      </c>
      <c r="E16" s="18" t="n">
        <v>518.45139269</v>
      </c>
      <c r="F16" s="20" t="n">
        <v>3.14067472</v>
      </c>
      <c r="G16" s="18" t="n">
        <v>514.43228196</v>
      </c>
      <c r="H16" s="20" t="n">
        <v>2.65817373</v>
      </c>
      <c r="I16" s="18" t="n">
        <v>479.21573441</v>
      </c>
      <c r="J16" s="20" t="n">
        <v>2.95269185</v>
      </c>
      <c r="K16" s="18" t="n">
        <v>438.76269743</v>
      </c>
      <c r="L16" s="20" t="n">
        <v>6.09249776</v>
      </c>
      <c r="M16" s="18" t="n">
        <v>357.87742959</v>
      </c>
      <c r="N16" s="20" t="n">
        <v>15.84799712</v>
      </c>
      <c r="O16" s="18" t="s">
        <v>182</v>
      </c>
      <c r="P16" s="20" t="s">
        <v>182</v>
      </c>
      <c r="Q16" s="18" t="s">
        <v>182</v>
      </c>
      <c r="R16" s="20" t="s">
        <v>182</v>
      </c>
      <c r="S16" s="18" t="s">
        <v>182</v>
      </c>
      <c r="T16" s="20" t="s">
        <v>182</v>
      </c>
      <c r="U16" s="18" t="s">
        <v>182</v>
      </c>
      <c r="V16" s="20" t="s">
        <v>182</v>
      </c>
      <c r="W16" s="18" t="n">
        <v>391.54790948</v>
      </c>
      <c r="X16" s="20" t="n">
        <v>10.60241855</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360.48925247</v>
      </c>
      <c r="T17" s="20" t="n">
        <v>12.44339086</v>
      </c>
      <c r="U17" s="18" t="s">
        <v>182</v>
      </c>
      <c r="V17" s="20" t="s">
        <v>182</v>
      </c>
      <c r="W17" s="18" t="s">
        <v>182</v>
      </c>
      <c r="X17" s="20" t="s">
        <v>182</v>
      </c>
    </row>
    <row r="18" spans="1:24">
      <c r="A18" s="15" t="s">
        <v>193</v>
      </c>
      <c r="B18" s="17" t="n">
        <v>5532</v>
      </c>
      <c r="C18" s="18">
        <f>(35.0/B18*100)</f>
        <v/>
      </c>
      <c r="D18" s="19" t="n">
        <v>5497</v>
      </c>
      <c r="E18" s="18" t="n">
        <v>477.68864803</v>
      </c>
      <c r="F18" s="20" t="n">
        <v>4.72417273</v>
      </c>
      <c r="G18" s="18" t="n">
        <v>467.11398054</v>
      </c>
      <c r="H18" s="20" t="n">
        <v>3.52792509</v>
      </c>
      <c r="I18" s="18" t="n">
        <v>446.73962282</v>
      </c>
      <c r="J18" s="20" t="n">
        <v>3.96423819</v>
      </c>
      <c r="K18" s="18" t="n">
        <v>400.76896219</v>
      </c>
      <c r="L18" s="20" t="n">
        <v>6.25381791</v>
      </c>
      <c r="M18" s="18" t="n">
        <v>360.38730974</v>
      </c>
      <c r="N18" s="20" t="n">
        <v>15.45481746</v>
      </c>
      <c r="O18" s="18" t="s">
        <v>182</v>
      </c>
      <c r="P18" s="20" t="s">
        <v>182</v>
      </c>
      <c r="Q18" s="18" t="s">
        <v>182</v>
      </c>
      <c r="R18" s="20" t="s">
        <v>182</v>
      </c>
      <c r="S18" s="18" t="s">
        <v>182</v>
      </c>
      <c r="T18" s="20" t="s">
        <v>182</v>
      </c>
      <c r="U18" s="18" t="s">
        <v>182</v>
      </c>
      <c r="V18" s="20" t="s">
        <v>182</v>
      </c>
      <c r="W18" s="18" t="n">
        <v>369.47992253</v>
      </c>
      <c r="X18" s="20" t="n">
        <v>10.39983202</v>
      </c>
    </row>
    <row r="19" spans="1:24">
      <c r="A19" s="15" t="s">
        <v>194</v>
      </c>
      <c r="B19" s="17" t="n">
        <v>5658</v>
      </c>
      <c r="C19" s="18">
        <f>(124.0/B19*100)</f>
        <v/>
      </c>
      <c r="D19" s="19" t="n">
        <v>5534</v>
      </c>
      <c r="E19" s="18" t="n">
        <v>486.7375224</v>
      </c>
      <c r="F19" s="20" t="n">
        <v>3.66200876</v>
      </c>
      <c r="G19" s="18" t="n">
        <v>485.07325911</v>
      </c>
      <c r="H19" s="20" t="n">
        <v>3.01536652</v>
      </c>
      <c r="I19" s="18" t="n">
        <v>462.05870905</v>
      </c>
      <c r="J19" s="20" t="n">
        <v>3.87240097</v>
      </c>
      <c r="K19" s="18" t="n">
        <v>405.31327549</v>
      </c>
      <c r="L19" s="20" t="n">
        <v>7.75357401</v>
      </c>
      <c r="M19" s="18" t="n">
        <v>398.28162032</v>
      </c>
      <c r="N19" s="20" t="n">
        <v>18.24528118</v>
      </c>
      <c r="O19" s="18" t="s">
        <v>182</v>
      </c>
      <c r="P19" s="20" t="s">
        <v>182</v>
      </c>
      <c r="Q19" s="18" t="s">
        <v>182</v>
      </c>
      <c r="R19" s="20" t="s">
        <v>182</v>
      </c>
      <c r="S19" s="18" t="s">
        <v>182</v>
      </c>
      <c r="T19" s="20" t="s">
        <v>182</v>
      </c>
      <c r="U19" s="18" t="s">
        <v>182</v>
      </c>
      <c r="V19" s="20" t="s">
        <v>182</v>
      </c>
      <c r="W19" s="18" t="n">
        <v>386.55895916</v>
      </c>
      <c r="X19" s="20" t="n">
        <v>13.21500842</v>
      </c>
    </row>
    <row r="20" spans="1:24">
      <c r="A20" s="15" t="s">
        <v>195</v>
      </c>
      <c r="B20" s="17" t="n">
        <v>3371</v>
      </c>
      <c r="C20" s="18">
        <f>(81.0/B20*100)</f>
        <v/>
      </c>
      <c r="D20" s="19" t="n">
        <v>3290</v>
      </c>
      <c r="E20" s="18" t="n">
        <v>492.61457017</v>
      </c>
      <c r="F20" s="20" t="n">
        <v>2.69034824</v>
      </c>
      <c r="G20" s="18" t="n">
        <v>472.66782192</v>
      </c>
      <c r="H20" s="20" t="n">
        <v>2.59528977</v>
      </c>
      <c r="I20" s="18" t="n">
        <v>447.16014033</v>
      </c>
      <c r="J20" s="20" t="n">
        <v>4.12863619</v>
      </c>
      <c r="K20" s="18" t="n">
        <v>413.46966803</v>
      </c>
      <c r="L20" s="20" t="n">
        <v>8.414752350000001</v>
      </c>
      <c r="M20" s="18" t="s">
        <v>182</v>
      </c>
      <c r="N20" s="20" t="s">
        <v>182</v>
      </c>
      <c r="O20" s="18" t="s">
        <v>182</v>
      </c>
      <c r="P20" s="20" t="s">
        <v>182</v>
      </c>
      <c r="Q20" s="18" t="s">
        <v>182</v>
      </c>
      <c r="R20" s="20" t="s">
        <v>182</v>
      </c>
      <c r="S20" s="18" t="s">
        <v>182</v>
      </c>
      <c r="T20" s="20" t="s">
        <v>182</v>
      </c>
      <c r="U20" s="18" t="s">
        <v>182</v>
      </c>
      <c r="V20" s="20" t="s">
        <v>182</v>
      </c>
      <c r="W20" s="18" t="n">
        <v>386.25287034</v>
      </c>
      <c r="X20" s="20" t="n">
        <v>11.7192568</v>
      </c>
    </row>
    <row r="21" spans="1:24">
      <c r="A21" s="15" t="s">
        <v>196</v>
      </c>
      <c r="B21" s="17" t="n">
        <v>5741</v>
      </c>
      <c r="C21" s="18">
        <f>(75.0/B21*100)</f>
        <v/>
      </c>
      <c r="D21" s="19" t="n">
        <v>5666</v>
      </c>
      <c r="E21" s="18" t="n">
        <v>519.5035257</v>
      </c>
      <c r="F21" s="20" t="n">
        <v>3.4995413</v>
      </c>
      <c r="G21" s="18" t="n">
        <v>504.80433726</v>
      </c>
      <c r="H21" s="20" t="n">
        <v>2.7455255</v>
      </c>
      <c r="I21" s="18" t="n">
        <v>486.75266158</v>
      </c>
      <c r="J21" s="20" t="n">
        <v>2.78427671</v>
      </c>
      <c r="K21" s="18" t="n">
        <v>461.71337628</v>
      </c>
      <c r="L21" s="20" t="n">
        <v>7.04618469</v>
      </c>
      <c r="M21" s="18" t="n">
        <v>391.25398188</v>
      </c>
      <c r="N21" s="20" t="n">
        <v>27.06373982</v>
      </c>
      <c r="O21" s="18" t="s">
        <v>182</v>
      </c>
      <c r="P21" s="20" t="s">
        <v>182</v>
      </c>
      <c r="Q21" s="18" t="s">
        <v>182</v>
      </c>
      <c r="R21" s="20" t="s">
        <v>182</v>
      </c>
      <c r="S21" s="18" t="s">
        <v>182</v>
      </c>
      <c r="T21" s="20" t="s">
        <v>182</v>
      </c>
      <c r="U21" s="18" t="s">
        <v>182</v>
      </c>
      <c r="V21" s="20" t="s">
        <v>182</v>
      </c>
      <c r="W21" s="18" t="n">
        <v>436.06610876</v>
      </c>
      <c r="X21" s="20" t="n">
        <v>13.92136081</v>
      </c>
    </row>
    <row r="22" spans="1:24">
      <c r="A22" s="15" t="s">
        <v>197</v>
      </c>
      <c r="B22" s="17" t="n">
        <v>6598</v>
      </c>
      <c r="C22" s="18">
        <f>(99.0/B22*100)</f>
        <v/>
      </c>
      <c r="D22" s="19" t="n">
        <v>6499</v>
      </c>
      <c r="E22" s="18" t="n">
        <v>501.04077226</v>
      </c>
      <c r="F22" s="20" t="n">
        <v>4.06894502</v>
      </c>
      <c r="G22" s="18" t="n">
        <v>486.75573157</v>
      </c>
      <c r="H22" s="20" t="n">
        <v>3.90777265</v>
      </c>
      <c r="I22" s="18" t="n">
        <v>445.90591912</v>
      </c>
      <c r="J22" s="20" t="n">
        <v>4.28611708</v>
      </c>
      <c r="K22" s="18" t="n">
        <v>407.23633796</v>
      </c>
      <c r="L22" s="20" t="n">
        <v>6.13945923</v>
      </c>
      <c r="M22" s="18" t="n">
        <v>369.67259299</v>
      </c>
      <c r="N22" s="20" t="n">
        <v>6.57132704</v>
      </c>
      <c r="O22" s="18" t="s">
        <v>182</v>
      </c>
      <c r="P22" s="20" t="s">
        <v>182</v>
      </c>
      <c r="Q22" s="18" t="s">
        <v>182</v>
      </c>
      <c r="R22" s="20" t="s">
        <v>182</v>
      </c>
      <c r="S22" s="18" t="n">
        <v>448.28166515</v>
      </c>
      <c r="T22" s="20" t="n">
        <v>8.782882710000001</v>
      </c>
      <c r="U22" s="18" t="s">
        <v>182</v>
      </c>
      <c r="V22" s="20" t="s">
        <v>182</v>
      </c>
      <c r="W22" s="18" t="n">
        <v>354.40586061</v>
      </c>
      <c r="X22" s="20" t="n">
        <v>9.656683040000001</v>
      </c>
    </row>
    <row r="23" spans="1:24">
      <c r="A23" s="15" t="s">
        <v>198</v>
      </c>
      <c r="B23" s="17" t="n">
        <v>11583</v>
      </c>
      <c r="C23" s="18">
        <f>(508.0/B23*100)</f>
        <v/>
      </c>
      <c r="D23" s="19" t="n">
        <v>11075</v>
      </c>
      <c r="E23" s="18" t="n">
        <v>496.35576107</v>
      </c>
      <c r="F23" s="20" t="n">
        <v>3.63269074</v>
      </c>
      <c r="G23" s="18" t="n">
        <v>493.65587932</v>
      </c>
      <c r="H23" s="20" t="n">
        <v>2.88450433</v>
      </c>
      <c r="I23" s="18" t="n">
        <v>470.51368713</v>
      </c>
      <c r="J23" s="20" t="n">
        <v>3.036663</v>
      </c>
      <c r="K23" s="18" t="n">
        <v>448.26722955</v>
      </c>
      <c r="L23" s="20" t="n">
        <v>5.74532002</v>
      </c>
      <c r="M23" s="18" t="n">
        <v>422.45727389</v>
      </c>
      <c r="N23" s="20" t="n">
        <v>20.79919267</v>
      </c>
      <c r="O23" s="18" t="s">
        <v>182</v>
      </c>
      <c r="P23" s="20" t="s">
        <v>182</v>
      </c>
      <c r="Q23" s="18" t="s">
        <v>182</v>
      </c>
      <c r="R23" s="20" t="s">
        <v>182</v>
      </c>
      <c r="S23" s="18" t="s">
        <v>182</v>
      </c>
      <c r="T23" s="20" t="s">
        <v>182</v>
      </c>
      <c r="U23" s="18" t="s">
        <v>182</v>
      </c>
      <c r="V23" s="20" t="s">
        <v>182</v>
      </c>
      <c r="W23" s="18" t="n">
        <v>412.3881094</v>
      </c>
      <c r="X23" s="20" t="n">
        <v>10.29145877</v>
      </c>
    </row>
    <row r="24" spans="1:24">
      <c r="A24" s="15" t="s">
        <v>199</v>
      </c>
      <c r="B24" s="17" t="n">
        <v>6647</v>
      </c>
      <c r="C24" s="18">
        <f>(15.0/B24*100)</f>
        <v/>
      </c>
      <c r="D24" s="19" t="n">
        <v>6632</v>
      </c>
      <c r="E24" s="18" t="n">
        <v>559.5672878300001</v>
      </c>
      <c r="F24" s="20" t="n">
        <v>3.79178164</v>
      </c>
      <c r="G24" s="18" t="n">
        <v>552.96024751</v>
      </c>
      <c r="H24" s="20" t="n">
        <v>3.23413291</v>
      </c>
      <c r="I24" s="18" t="n">
        <v>523.57291441</v>
      </c>
      <c r="J24" s="20" t="n">
        <v>3.56829112</v>
      </c>
      <c r="K24" s="18" t="n">
        <v>496.43657293</v>
      </c>
      <c r="L24" s="20" t="n">
        <v>4.09652817</v>
      </c>
      <c r="M24" s="18" t="n">
        <v>433.56577698</v>
      </c>
      <c r="N24" s="20" t="n">
        <v>16.09010253</v>
      </c>
      <c r="O24" s="18" t="s">
        <v>182</v>
      </c>
      <c r="P24" s="20" t="s">
        <v>182</v>
      </c>
      <c r="Q24" s="18" t="s">
        <v>182</v>
      </c>
      <c r="R24" s="20" t="s">
        <v>182</v>
      </c>
      <c r="S24" s="18" t="s">
        <v>182</v>
      </c>
      <c r="T24" s="20" t="s">
        <v>182</v>
      </c>
      <c r="U24" s="18" t="s">
        <v>182</v>
      </c>
      <c r="V24" s="20" t="s">
        <v>182</v>
      </c>
      <c r="W24" s="18" t="n">
        <v>409.15537762</v>
      </c>
      <c r="X24" s="20" t="n">
        <v>17.94220349</v>
      </c>
    </row>
    <row r="25" spans="1:24">
      <c r="A25" s="15" t="s">
        <v>200</v>
      </c>
      <c r="B25" s="17" t="n">
        <v>5581</v>
      </c>
      <c r="C25" s="18">
        <f>(28.0/B25*100)</f>
        <v/>
      </c>
      <c r="D25" s="19" t="n">
        <v>5553</v>
      </c>
      <c r="E25" s="18" t="n">
        <v>552.11973751</v>
      </c>
      <c r="F25" s="20" t="n">
        <v>3.80963944</v>
      </c>
      <c r="G25" s="18" t="n">
        <v>521.99183825</v>
      </c>
      <c r="H25" s="20" t="n">
        <v>3.79253361</v>
      </c>
      <c r="I25" s="18" t="n">
        <v>503.62406171</v>
      </c>
      <c r="J25" s="20" t="n">
        <v>3.42861658</v>
      </c>
      <c r="K25" s="18" t="n">
        <v>481.08909067</v>
      </c>
      <c r="L25" s="20" t="n">
        <v>4.40299799</v>
      </c>
      <c r="M25" s="18" t="n">
        <v>398.37895835</v>
      </c>
      <c r="N25" s="20" t="n">
        <v>24.81113575</v>
      </c>
      <c r="O25" s="18" t="s">
        <v>182</v>
      </c>
      <c r="P25" s="20" t="s">
        <v>182</v>
      </c>
      <c r="Q25" s="18" t="s">
        <v>182</v>
      </c>
      <c r="R25" s="20" t="s">
        <v>182</v>
      </c>
      <c r="S25" s="18" t="s">
        <v>182</v>
      </c>
      <c r="T25" s="20" t="s">
        <v>182</v>
      </c>
      <c r="U25" s="18" t="s">
        <v>182</v>
      </c>
      <c r="V25" s="20" t="s">
        <v>182</v>
      </c>
      <c r="W25" s="18" t="n">
        <v>429.85478898</v>
      </c>
      <c r="X25" s="20" t="n">
        <v>22.98557879</v>
      </c>
    </row>
    <row r="26" spans="1:24">
      <c r="A26" s="15" t="s">
        <v>201</v>
      </c>
      <c r="B26" s="17" t="n">
        <v>4869</v>
      </c>
      <c r="C26" s="18">
        <f>(98.0/B26*100)</f>
        <v/>
      </c>
      <c r="D26" s="19" t="n">
        <v>4771</v>
      </c>
      <c r="E26" s="18" t="n">
        <v>505.11992931</v>
      </c>
      <c r="F26" s="20" t="n">
        <v>2.35269682</v>
      </c>
      <c r="G26" s="18" t="n">
        <v>490.1759667</v>
      </c>
      <c r="H26" s="20" t="n">
        <v>2.0886293</v>
      </c>
      <c r="I26" s="18" t="n">
        <v>465.09899016</v>
      </c>
      <c r="J26" s="20" t="n">
        <v>3.83345049</v>
      </c>
      <c r="K26" s="18" t="n">
        <v>419.65933086</v>
      </c>
      <c r="L26" s="20" t="n">
        <v>8.958323500000001</v>
      </c>
      <c r="M26" s="18" t="s">
        <v>182</v>
      </c>
      <c r="N26" s="20" t="s">
        <v>182</v>
      </c>
      <c r="O26" s="18" t="s">
        <v>182</v>
      </c>
      <c r="P26" s="20" t="s">
        <v>182</v>
      </c>
      <c r="Q26" s="18" t="s">
        <v>182</v>
      </c>
      <c r="R26" s="20" t="s">
        <v>182</v>
      </c>
      <c r="S26" s="18" t="s">
        <v>182</v>
      </c>
      <c r="T26" s="20" t="s">
        <v>182</v>
      </c>
      <c r="U26" s="18" t="s">
        <v>182</v>
      </c>
      <c r="V26" s="20" t="s">
        <v>182</v>
      </c>
      <c r="W26" s="18" t="n">
        <v>428.70875791</v>
      </c>
      <c r="X26" s="20" t="n">
        <v>13.86642518</v>
      </c>
    </row>
    <row r="27" spans="1:24">
      <c r="A27" s="15" t="s">
        <v>202</v>
      </c>
      <c r="B27" s="17" t="n">
        <v>5299</v>
      </c>
      <c r="C27" s="18">
        <f>(164.0/B27*100)</f>
        <v/>
      </c>
      <c r="D27" s="19" t="n">
        <v>5135</v>
      </c>
      <c r="E27" s="18" t="n">
        <v>506.29819524</v>
      </c>
      <c r="F27" s="20" t="n">
        <v>2.92142238</v>
      </c>
      <c r="G27" s="18" t="n">
        <v>497.87801945</v>
      </c>
      <c r="H27" s="20" t="n">
        <v>2.33176495</v>
      </c>
      <c r="I27" s="18" t="n">
        <v>474.98162264</v>
      </c>
      <c r="J27" s="20" t="n">
        <v>2.29027436</v>
      </c>
      <c r="K27" s="18" t="n">
        <v>439.21997123</v>
      </c>
      <c r="L27" s="20" t="n">
        <v>4.99275159</v>
      </c>
      <c r="M27" s="18" t="n">
        <v>423.08830904</v>
      </c>
      <c r="N27" s="20" t="n">
        <v>13.04402712</v>
      </c>
      <c r="O27" s="18" t="s">
        <v>182</v>
      </c>
      <c r="P27" s="20" t="s">
        <v>182</v>
      </c>
      <c r="Q27" s="18" t="s">
        <v>182</v>
      </c>
      <c r="R27" s="20" t="s">
        <v>182</v>
      </c>
      <c r="S27" s="18" t="s">
        <v>182</v>
      </c>
      <c r="T27" s="20" t="s">
        <v>182</v>
      </c>
      <c r="U27" s="18" t="s">
        <v>182</v>
      </c>
      <c r="V27" s="20" t="s">
        <v>182</v>
      </c>
      <c r="W27" s="18" t="n">
        <v>406.22204559</v>
      </c>
      <c r="X27" s="20" t="n">
        <v>7.36756552</v>
      </c>
    </row>
    <row r="28" spans="1:24">
      <c r="A28" s="15" t="s">
        <v>203</v>
      </c>
      <c r="B28" s="17" t="n">
        <v>7568</v>
      </c>
      <c r="C28" s="18">
        <f>(127.0/B28*100)</f>
        <v/>
      </c>
      <c r="D28" s="19" t="n">
        <v>7441</v>
      </c>
      <c r="E28" s="18" t="n">
        <v>434.14123932</v>
      </c>
      <c r="F28" s="20" t="n">
        <v>3.72713288</v>
      </c>
      <c r="G28" s="18" t="n">
        <v>427.24382953</v>
      </c>
      <c r="H28" s="20" t="n">
        <v>2.67833977</v>
      </c>
      <c r="I28" s="18" t="n">
        <v>411.66469822</v>
      </c>
      <c r="J28" s="20" t="n">
        <v>2.43714113</v>
      </c>
      <c r="K28" s="18" t="n">
        <v>391.74772307</v>
      </c>
      <c r="L28" s="20" t="n">
        <v>3.13818878</v>
      </c>
      <c r="M28" s="18" t="n">
        <v>344.27389666</v>
      </c>
      <c r="N28" s="20" t="n">
        <v>9.63881198</v>
      </c>
      <c r="O28" s="18" t="s">
        <v>182</v>
      </c>
      <c r="P28" s="20" t="s">
        <v>182</v>
      </c>
      <c r="Q28" s="18" t="s">
        <v>182</v>
      </c>
      <c r="R28" s="20" t="s">
        <v>182</v>
      </c>
      <c r="S28" s="18" t="s">
        <v>182</v>
      </c>
      <c r="T28" s="20" t="s">
        <v>182</v>
      </c>
      <c r="U28" s="18" t="s">
        <v>182</v>
      </c>
      <c r="V28" s="20" t="s">
        <v>182</v>
      </c>
      <c r="W28" s="18" t="n">
        <v>358.20956653</v>
      </c>
      <c r="X28" s="20" t="n">
        <v>12.33126216</v>
      </c>
    </row>
    <row r="29" spans="1:24">
      <c r="A29" s="15" t="s">
        <v>204</v>
      </c>
      <c r="B29" s="17" t="n">
        <v>5385</v>
      </c>
      <c r="C29" s="18">
        <f>(36.0/B29*100)</f>
        <v/>
      </c>
      <c r="D29" s="19" t="n">
        <v>5349</v>
      </c>
      <c r="E29" s="18" t="n">
        <v>526.96486859</v>
      </c>
      <c r="F29" s="20" t="n">
        <v>3.1709325</v>
      </c>
      <c r="G29" s="18" t="n">
        <v>520.20150875</v>
      </c>
      <c r="H29" s="20" t="n">
        <v>2.62689903</v>
      </c>
      <c r="I29" s="18" t="n">
        <v>490.6017186</v>
      </c>
      <c r="J29" s="20" t="n">
        <v>3.39127041</v>
      </c>
      <c r="K29" s="18" t="n">
        <v>458.42677097</v>
      </c>
      <c r="L29" s="20" t="n">
        <v>8.25226784</v>
      </c>
      <c r="M29" s="18" t="n">
        <v>388.44308495</v>
      </c>
      <c r="N29" s="20" t="n">
        <v>43.1387278</v>
      </c>
      <c r="O29" s="18" t="s">
        <v>182</v>
      </c>
      <c r="P29" s="20" t="s">
        <v>182</v>
      </c>
      <c r="Q29" s="18" t="s">
        <v>182</v>
      </c>
      <c r="R29" s="20" t="s">
        <v>182</v>
      </c>
      <c r="S29" s="18" t="n">
        <v>358.28551468</v>
      </c>
      <c r="T29" s="20" t="n">
        <v>8.567023300000001</v>
      </c>
      <c r="U29" s="18" t="s">
        <v>182</v>
      </c>
      <c r="V29" s="20" t="s">
        <v>182</v>
      </c>
      <c r="W29" s="18" t="n">
        <v>400.96175626</v>
      </c>
      <c r="X29" s="20" t="n">
        <v>18.37784424</v>
      </c>
    </row>
    <row r="30" spans="1:24">
      <c r="A30" s="15" t="s">
        <v>205</v>
      </c>
      <c r="B30" s="17" t="n">
        <v>4520</v>
      </c>
      <c r="C30" s="18">
        <f>(509.0/B30*100)</f>
        <v/>
      </c>
      <c r="D30" s="19" t="n">
        <v>4011</v>
      </c>
      <c r="E30" s="18" t="n">
        <v>545.0119767899999</v>
      </c>
      <c r="F30" s="20" t="n">
        <v>3.01032565</v>
      </c>
      <c r="G30" s="18" t="n">
        <v>525.70068302</v>
      </c>
      <c r="H30" s="20" t="n">
        <v>3.65618691</v>
      </c>
      <c r="I30" s="18" t="n">
        <v>500.03866353</v>
      </c>
      <c r="J30" s="20" t="n">
        <v>3.95333699</v>
      </c>
      <c r="K30" s="18" t="n">
        <v>456.42255678</v>
      </c>
      <c r="L30" s="20" t="n">
        <v>5.73332362</v>
      </c>
      <c r="M30" s="18" t="n">
        <v>424.31209289</v>
      </c>
      <c r="N30" s="20" t="n">
        <v>24.50636863</v>
      </c>
      <c r="O30" s="18" t="s">
        <v>182</v>
      </c>
      <c r="P30" s="20" t="s">
        <v>182</v>
      </c>
      <c r="Q30" s="18" t="s">
        <v>182</v>
      </c>
      <c r="R30" s="20" t="s">
        <v>182</v>
      </c>
      <c r="S30" s="18" t="s">
        <v>182</v>
      </c>
      <c r="T30" s="20" t="s">
        <v>182</v>
      </c>
      <c r="U30" s="18" t="s">
        <v>182</v>
      </c>
      <c r="V30" s="20" t="s">
        <v>182</v>
      </c>
      <c r="W30" s="18" t="n">
        <v>408.7331155</v>
      </c>
      <c r="X30" s="20" t="n">
        <v>12.75697485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513.5956705</v>
      </c>
      <c r="F32" s="20" t="n">
        <v>3.29376165</v>
      </c>
      <c r="G32" s="18" t="n">
        <v>501.63000774</v>
      </c>
      <c r="H32" s="20" t="n">
        <v>2.57038028</v>
      </c>
      <c r="I32" s="18" t="n">
        <v>478.9832001</v>
      </c>
      <c r="J32" s="20" t="n">
        <v>4.54415185</v>
      </c>
      <c r="K32" s="18" t="n">
        <v>424.59408246</v>
      </c>
      <c r="L32" s="20" t="n">
        <v>11.61224266</v>
      </c>
      <c r="M32" s="18" t="n">
        <v>431.81477785</v>
      </c>
      <c r="N32" s="20" t="n">
        <v>23.17705872</v>
      </c>
      <c r="O32" s="18" t="s">
        <v>182</v>
      </c>
      <c r="P32" s="20" t="s">
        <v>182</v>
      </c>
      <c r="Q32" s="18" t="s">
        <v>182</v>
      </c>
      <c r="R32" s="20" t="s">
        <v>182</v>
      </c>
      <c r="S32" s="18" t="s">
        <v>182</v>
      </c>
      <c r="T32" s="20" t="s">
        <v>182</v>
      </c>
      <c r="U32" s="18" t="s">
        <v>182</v>
      </c>
      <c r="V32" s="20" t="s">
        <v>182</v>
      </c>
      <c r="W32" s="18" t="n">
        <v>401.22083835</v>
      </c>
      <c r="X32" s="20" t="n">
        <v>17.33229054</v>
      </c>
    </row>
    <row r="33" spans="1:24">
      <c r="A33" s="15" t="s">
        <v>208</v>
      </c>
      <c r="B33" s="17" t="n">
        <v>7325</v>
      </c>
      <c r="C33" s="18">
        <f>(219.0/B33*100)</f>
        <v/>
      </c>
      <c r="D33" s="19" t="n">
        <v>7106</v>
      </c>
      <c r="E33" s="18" t="n">
        <v>521.05137733</v>
      </c>
      <c r="F33" s="20" t="n">
        <v>3.12568013</v>
      </c>
      <c r="G33" s="18" t="n">
        <v>502.07997007</v>
      </c>
      <c r="H33" s="20" t="n">
        <v>2.84567404</v>
      </c>
      <c r="I33" s="18" t="n">
        <v>480.69258911</v>
      </c>
      <c r="J33" s="20" t="n">
        <v>3.660789</v>
      </c>
      <c r="K33" s="18" t="n">
        <v>423.61366875</v>
      </c>
      <c r="L33" s="20" t="n">
        <v>5.83695953</v>
      </c>
      <c r="M33" s="18" t="n">
        <v>370.51979334</v>
      </c>
      <c r="N33" s="20" t="n">
        <v>23.88304611</v>
      </c>
      <c r="O33" s="18" t="s">
        <v>182</v>
      </c>
      <c r="P33" s="20" t="s">
        <v>182</v>
      </c>
      <c r="Q33" s="18" t="s">
        <v>182</v>
      </c>
      <c r="R33" s="20" t="s">
        <v>182</v>
      </c>
      <c r="S33" s="18" t="s">
        <v>182</v>
      </c>
      <c r="T33" s="20" t="s">
        <v>182</v>
      </c>
      <c r="U33" s="18" t="s">
        <v>182</v>
      </c>
      <c r="V33" s="20" t="s">
        <v>182</v>
      </c>
      <c r="W33" s="18" t="n">
        <v>439.67069522</v>
      </c>
      <c r="X33" s="20" t="n">
        <v>12.16074236</v>
      </c>
    </row>
    <row r="34" spans="1:24">
      <c r="A34" s="15" t="s">
        <v>209</v>
      </c>
      <c r="B34" s="17" t="n">
        <v>6350</v>
      </c>
      <c r="C34" s="18">
        <f>(79.0/B34*100)</f>
        <v/>
      </c>
      <c r="D34" s="19" t="n">
        <v>6271</v>
      </c>
      <c r="E34" s="18" t="n">
        <v>477.19328667</v>
      </c>
      <c r="F34" s="20" t="n">
        <v>4.05928768</v>
      </c>
      <c r="G34" s="18" t="n">
        <v>481.31246315</v>
      </c>
      <c r="H34" s="20" t="n">
        <v>3.03759157</v>
      </c>
      <c r="I34" s="18" t="n">
        <v>457.8665338</v>
      </c>
      <c r="J34" s="20" t="n">
        <v>2.83868723</v>
      </c>
      <c r="K34" s="18" t="n">
        <v>407.7263124</v>
      </c>
      <c r="L34" s="20" t="n">
        <v>4.67570464</v>
      </c>
      <c r="M34" s="18" t="n">
        <v>365.38845725</v>
      </c>
      <c r="N34" s="20" t="n">
        <v>11.8756275</v>
      </c>
      <c r="O34" s="18" t="s">
        <v>182</v>
      </c>
      <c r="P34" s="20" t="s">
        <v>182</v>
      </c>
      <c r="Q34" s="18" t="s">
        <v>182</v>
      </c>
      <c r="R34" s="20" t="s">
        <v>182</v>
      </c>
      <c r="S34" s="18" t="n">
        <v>306.56969545</v>
      </c>
      <c r="T34" s="20" t="n">
        <v>10.27624616</v>
      </c>
      <c r="U34" s="18" t="s">
        <v>182</v>
      </c>
      <c r="V34" s="20" t="s">
        <v>182</v>
      </c>
      <c r="W34" s="18" t="n">
        <v>367.63421814</v>
      </c>
      <c r="X34" s="20" t="n">
        <v>10.81324296</v>
      </c>
    </row>
    <row r="35" spans="1:24">
      <c r="A35" s="15" t="s">
        <v>210</v>
      </c>
      <c r="B35" s="17" t="n">
        <v>6406</v>
      </c>
      <c r="C35" s="18">
        <f>(67.0/B35*100)</f>
        <v/>
      </c>
      <c r="D35" s="19" t="n">
        <v>6339</v>
      </c>
      <c r="E35" s="18" t="n">
        <v>534.14370569</v>
      </c>
      <c r="F35" s="20" t="n">
        <v>2.53299529</v>
      </c>
      <c r="G35" s="18" t="n">
        <v>517.64710917</v>
      </c>
      <c r="H35" s="20" t="n">
        <v>2.05999462</v>
      </c>
      <c r="I35" s="18" t="n">
        <v>488.74243698</v>
      </c>
      <c r="J35" s="20" t="n">
        <v>3.62825811</v>
      </c>
      <c r="K35" s="18" t="n">
        <v>431.25201609</v>
      </c>
      <c r="L35" s="20" t="n">
        <v>7.85291213</v>
      </c>
      <c r="M35" s="18" t="n">
        <v>449.89238615</v>
      </c>
      <c r="N35" s="20" t="n">
        <v>20.13442136</v>
      </c>
      <c r="O35" s="18" t="s">
        <v>182</v>
      </c>
      <c r="P35" s="20" t="s">
        <v>182</v>
      </c>
      <c r="Q35" s="18" t="s">
        <v>182</v>
      </c>
      <c r="R35" s="20" t="s">
        <v>182</v>
      </c>
      <c r="S35" s="18" t="n">
        <v>374.85244494</v>
      </c>
      <c r="T35" s="20" t="n">
        <v>5.84040672</v>
      </c>
      <c r="U35" s="18" t="s">
        <v>182</v>
      </c>
      <c r="V35" s="20" t="s">
        <v>182</v>
      </c>
      <c r="W35" s="18" t="n">
        <v>409.31395578</v>
      </c>
      <c r="X35" s="20" t="n">
        <v>9.936826440000001</v>
      </c>
    </row>
    <row r="36" spans="1:24">
      <c r="A36" s="15" t="s">
        <v>211</v>
      </c>
      <c r="B36" s="17" t="n">
        <v>6736</v>
      </c>
      <c r="C36" s="18">
        <f>(45.0/B36*100)</f>
        <v/>
      </c>
      <c r="D36" s="19" t="n">
        <v>6691</v>
      </c>
      <c r="E36" s="18" t="n">
        <v>512.4264723700001</v>
      </c>
      <c r="F36" s="20" t="n">
        <v>2.29485433</v>
      </c>
      <c r="G36" s="18" t="n">
        <v>497.82689174</v>
      </c>
      <c r="H36" s="20" t="n">
        <v>2.45522973</v>
      </c>
      <c r="I36" s="18" t="n">
        <v>464.51738177</v>
      </c>
      <c r="J36" s="20" t="n">
        <v>3.14088439</v>
      </c>
      <c r="K36" s="18" t="n">
        <v>435.36503752</v>
      </c>
      <c r="L36" s="20" t="n">
        <v>7.12212642</v>
      </c>
      <c r="M36" s="18" t="n">
        <v>402.77024728</v>
      </c>
      <c r="N36" s="20" t="n">
        <v>20.07187489</v>
      </c>
      <c r="O36" s="18" t="s">
        <v>182</v>
      </c>
      <c r="P36" s="20" t="s">
        <v>182</v>
      </c>
      <c r="Q36" s="18" t="s">
        <v>182</v>
      </c>
      <c r="R36" s="20" t="s">
        <v>182</v>
      </c>
      <c r="S36" s="18" t="s">
        <v>182</v>
      </c>
      <c r="T36" s="20" t="s">
        <v>182</v>
      </c>
      <c r="U36" s="18" t="s">
        <v>182</v>
      </c>
      <c r="V36" s="20" t="s">
        <v>182</v>
      </c>
      <c r="W36" s="18" t="n">
        <v>411.05695946</v>
      </c>
      <c r="X36" s="20" t="n">
        <v>16.9770446</v>
      </c>
    </row>
    <row r="37" spans="1:24">
      <c r="A37" s="15" t="s">
        <v>212</v>
      </c>
      <c r="B37" s="17" t="n">
        <v>5458</v>
      </c>
      <c r="C37" s="18">
        <f>(233.0/B37*100)</f>
        <v/>
      </c>
      <c r="D37" s="19" t="n">
        <v>5225</v>
      </c>
      <c r="E37" s="18" t="n">
        <v>510.66173134</v>
      </c>
      <c r="F37" s="20" t="n">
        <v>3.63821812</v>
      </c>
      <c r="G37" s="18" t="n">
        <v>498.0196586</v>
      </c>
      <c r="H37" s="20" t="n">
        <v>4.08412308</v>
      </c>
      <c r="I37" s="18" t="n">
        <v>465.14031335</v>
      </c>
      <c r="J37" s="20" t="n">
        <v>4.83994729</v>
      </c>
      <c r="K37" s="18" t="n">
        <v>431.31741787</v>
      </c>
      <c r="L37" s="20" t="n">
        <v>10.55319197</v>
      </c>
      <c r="M37" s="18" t="n">
        <v>375.64834003</v>
      </c>
      <c r="N37" s="20" t="n">
        <v>18.6662725</v>
      </c>
      <c r="O37" s="18" t="s">
        <v>182</v>
      </c>
      <c r="P37" s="20" t="s">
        <v>182</v>
      </c>
      <c r="Q37" s="18" t="s">
        <v>182</v>
      </c>
      <c r="R37" s="20" t="s">
        <v>182</v>
      </c>
      <c r="S37" s="18" t="s">
        <v>182</v>
      </c>
      <c r="T37" s="20" t="s">
        <v>182</v>
      </c>
      <c r="U37" s="18" t="s">
        <v>182</v>
      </c>
      <c r="V37" s="20" t="s">
        <v>182</v>
      </c>
      <c r="W37" s="18" t="n">
        <v>394.9190574</v>
      </c>
      <c r="X37" s="20" t="n">
        <v>8.35298356</v>
      </c>
    </row>
    <row r="38" spans="1:24">
      <c r="A38" s="15" t="s">
        <v>213</v>
      </c>
      <c r="B38" s="17" t="n">
        <v>5860</v>
      </c>
      <c r="C38" s="18">
        <f>(62.0/B38*100)</f>
        <v/>
      </c>
      <c r="D38" s="19" t="n">
        <v>5798</v>
      </c>
      <c r="E38" s="18" t="n">
        <v>520.44034575</v>
      </c>
      <c r="F38" s="20" t="n">
        <v>3.86892153</v>
      </c>
      <c r="G38" s="18" t="n">
        <v>519.46662623</v>
      </c>
      <c r="H38" s="20" t="n">
        <v>4.03168767</v>
      </c>
      <c r="I38" s="18" t="n">
        <v>500.61854734</v>
      </c>
      <c r="J38" s="20" t="n">
        <v>3.64508954</v>
      </c>
      <c r="K38" s="18" t="n">
        <v>460.39658226</v>
      </c>
      <c r="L38" s="20" t="n">
        <v>4.66152654</v>
      </c>
      <c r="M38" s="18" t="n">
        <v>402.04188708</v>
      </c>
      <c r="N38" s="20" t="n">
        <v>20.43643395</v>
      </c>
      <c r="O38" s="18" t="s">
        <v>182</v>
      </c>
      <c r="P38" s="20" t="s">
        <v>182</v>
      </c>
      <c r="Q38" s="18" t="s">
        <v>182</v>
      </c>
      <c r="R38" s="20" t="s">
        <v>182</v>
      </c>
      <c r="S38" s="18" t="s">
        <v>182</v>
      </c>
      <c r="T38" s="20" t="s">
        <v>182</v>
      </c>
      <c r="U38" s="18" t="s">
        <v>182</v>
      </c>
      <c r="V38" s="20" t="s">
        <v>182</v>
      </c>
      <c r="W38" s="18" t="n">
        <v>436.23999265</v>
      </c>
      <c r="X38" s="20" t="n">
        <v>9.18353939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(5667.0/B40*100)</f>
        <v/>
      </c>
      <c r="D40" s="19" t="n">
        <v>8490</v>
      </c>
      <c r="E40" s="18" t="n">
        <v>526.43708314</v>
      </c>
      <c r="F40" s="20" t="n">
        <v>3.73339365</v>
      </c>
      <c r="G40" s="18" t="n">
        <v>519.29459222</v>
      </c>
      <c r="H40" s="20" t="n">
        <v>3.46866941</v>
      </c>
      <c r="I40" s="18" t="n">
        <v>496.2455705</v>
      </c>
      <c r="J40" s="20" t="n">
        <v>4.02359102</v>
      </c>
      <c r="K40" s="18" t="n">
        <v>449.38939112</v>
      </c>
      <c r="L40" s="20" t="n">
        <v>8.4449235</v>
      </c>
      <c r="M40" s="18" t="n">
        <v>426.93516324</v>
      </c>
      <c r="N40" s="20" t="n">
        <v>18.49453323</v>
      </c>
      <c r="O40" s="18" t="s">
        <v>182</v>
      </c>
      <c r="P40" s="20" t="s">
        <v>182</v>
      </c>
      <c r="Q40" s="18" t="s">
        <v>182</v>
      </c>
      <c r="R40" s="20" t="s">
        <v>182</v>
      </c>
      <c r="S40" s="18" t="n">
        <v>496.75531263</v>
      </c>
      <c r="T40" s="20" t="n">
        <v>2.35939816</v>
      </c>
      <c r="U40" s="18" t="s">
        <v>182</v>
      </c>
      <c r="V40" s="20" t="s">
        <v>182</v>
      </c>
      <c r="W40" s="18" t="n">
        <v>407.19283887</v>
      </c>
      <c r="X40" s="20" t="n">
        <v>10.06595381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(2735.0/B46*100)</f>
        <v/>
      </c>
      <c r="D46" s="19" t="n">
        <v>20406</v>
      </c>
      <c r="E46" s="18" t="n">
        <v>430.06343006</v>
      </c>
      <c r="F46" s="20" t="n">
        <v>3.39765496</v>
      </c>
      <c r="G46" s="18" t="n">
        <v>420.49904928</v>
      </c>
      <c r="H46" s="20" t="n">
        <v>3.33316949</v>
      </c>
      <c r="I46" s="18" t="n">
        <v>393.86429777</v>
      </c>
      <c r="J46" s="20" t="n">
        <v>2.56435869</v>
      </c>
      <c r="K46" s="18" t="n">
        <v>352.82485134</v>
      </c>
      <c r="L46" s="20" t="n">
        <v>2.98065437</v>
      </c>
      <c r="M46" s="18" t="n">
        <v>312.92535084</v>
      </c>
      <c r="N46" s="20" t="n">
        <v>7.92700056</v>
      </c>
      <c r="O46" s="18" t="s">
        <v>182</v>
      </c>
      <c r="P46" s="20" t="s">
        <v>182</v>
      </c>
      <c r="Q46" s="18" t="s">
        <v>182</v>
      </c>
      <c r="R46" s="20" t="s">
        <v>182</v>
      </c>
      <c r="S46" s="18" t="s">
        <v>182</v>
      </c>
      <c r="T46" s="20" t="s">
        <v>182</v>
      </c>
      <c r="U46" s="18" t="s">
        <v>182</v>
      </c>
      <c r="V46" s="20" t="s">
        <v>182</v>
      </c>
      <c r="W46" s="18" t="n">
        <v>384.29793882</v>
      </c>
      <c r="X46" s="20" t="n">
        <v>3.74272163</v>
      </c>
    </row>
    <row r="47" spans="1:24">
      <c r="A47" s="15" t="s">
        <v>222</v>
      </c>
      <c r="B47" s="17" t="n">
        <v>5928</v>
      </c>
      <c r="C47" s="18">
        <f>(115.0/B47*100)</f>
        <v/>
      </c>
      <c r="D47" s="19" t="n">
        <v>5813</v>
      </c>
      <c r="E47" s="18" t="n">
        <v>462.79401533</v>
      </c>
      <c r="F47" s="20" t="n">
        <v>4.52947344</v>
      </c>
      <c r="G47" s="18" t="n">
        <v>462.99433712</v>
      </c>
      <c r="H47" s="20" t="n">
        <v>4.36016484</v>
      </c>
      <c r="I47" s="18" t="n">
        <v>431.27171471</v>
      </c>
      <c r="J47" s="20" t="n">
        <v>4.82023985</v>
      </c>
      <c r="K47" s="18" t="n">
        <v>380.74190804</v>
      </c>
      <c r="L47" s="20" t="n">
        <v>7.81979468</v>
      </c>
      <c r="M47" s="18" t="n">
        <v>348.82167177</v>
      </c>
      <c r="N47" s="20" t="n">
        <v>12.30753065</v>
      </c>
      <c r="O47" s="18" t="s">
        <v>182</v>
      </c>
      <c r="P47" s="20" t="s">
        <v>182</v>
      </c>
      <c r="Q47" s="18" t="s">
        <v>182</v>
      </c>
      <c r="R47" s="20" t="s">
        <v>182</v>
      </c>
      <c r="S47" s="18" t="s">
        <v>182</v>
      </c>
      <c r="T47" s="20" t="s">
        <v>182</v>
      </c>
      <c r="U47" s="18" t="s">
        <v>182</v>
      </c>
      <c r="V47" s="20" t="s">
        <v>182</v>
      </c>
      <c r="W47" s="18" t="n">
        <v>374.29044932</v>
      </c>
      <c r="X47" s="20" t="n">
        <v>6.24671984</v>
      </c>
    </row>
    <row r="48" spans="1:24">
      <c r="A48" s="15" t="s">
        <v>223</v>
      </c>
      <c r="B48" s="17" t="n">
        <v>9841</v>
      </c>
      <c r="C48" s="18">
        <f>(19.0/B48*100)</f>
        <v/>
      </c>
      <c r="D48" s="19" t="n">
        <v>9822</v>
      </c>
      <c r="E48" s="18" t="n">
        <v>575.60258317</v>
      </c>
      <c r="F48" s="20" t="n">
        <v>5.75628129</v>
      </c>
      <c r="G48" s="18" t="n">
        <v>552.76721307</v>
      </c>
      <c r="H48" s="20" t="n">
        <v>4.75499996</v>
      </c>
      <c r="I48" s="18" t="n">
        <v>512.39857109</v>
      </c>
      <c r="J48" s="20" t="n">
        <v>4.29573287</v>
      </c>
      <c r="K48" s="18" t="n">
        <v>452.60807132</v>
      </c>
      <c r="L48" s="20" t="n">
        <v>4.37419329</v>
      </c>
      <c r="M48" s="18" t="n">
        <v>368.01592311</v>
      </c>
      <c r="N48" s="20" t="n">
        <v>9.39603602</v>
      </c>
      <c r="O48" s="18" t="s">
        <v>182</v>
      </c>
      <c r="P48" s="20" t="s">
        <v>182</v>
      </c>
      <c r="Q48" s="18" t="s">
        <v>182</v>
      </c>
      <c r="R48" s="20" t="s">
        <v>182</v>
      </c>
      <c r="S48" s="18" t="s">
        <v>182</v>
      </c>
      <c r="T48" s="20" t="s">
        <v>182</v>
      </c>
      <c r="U48" s="18" t="s">
        <v>182</v>
      </c>
      <c r="V48" s="20" t="s">
        <v>182</v>
      </c>
      <c r="W48" s="18" t="n">
        <v>458.89649855</v>
      </c>
      <c r="X48" s="20" t="n">
        <v>44.7510659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(1002.0/B50*100)</f>
        <v/>
      </c>
      <c r="D50" s="19" t="n">
        <v>10793</v>
      </c>
      <c r="E50" s="18" t="n">
        <v>446.24133775</v>
      </c>
      <c r="F50" s="20" t="n">
        <v>2.91587018</v>
      </c>
      <c r="G50" s="18" t="n">
        <v>432.65336347</v>
      </c>
      <c r="H50" s="20" t="n">
        <v>2.43400692</v>
      </c>
      <c r="I50" s="18" t="n">
        <v>410.31156629</v>
      </c>
      <c r="J50" s="20" t="n">
        <v>3.21696466</v>
      </c>
      <c r="K50" s="18" t="n">
        <v>375.9593772</v>
      </c>
      <c r="L50" s="20" t="n">
        <v>3.88864041</v>
      </c>
      <c r="M50" s="18" t="n">
        <v>342.28571311</v>
      </c>
      <c r="N50" s="20" t="n">
        <v>7.20984175</v>
      </c>
      <c r="O50" s="18" t="s">
        <v>182</v>
      </c>
      <c r="P50" s="20" t="s">
        <v>182</v>
      </c>
      <c r="Q50" s="18" t="s">
        <v>182</v>
      </c>
      <c r="R50" s="20" t="s">
        <v>182</v>
      </c>
      <c r="S50" s="18" t="s">
        <v>182</v>
      </c>
      <c r="T50" s="20" t="s">
        <v>182</v>
      </c>
      <c r="U50" s="18" t="s">
        <v>182</v>
      </c>
      <c r="V50" s="20" t="s">
        <v>182</v>
      </c>
      <c r="W50" s="18" t="n">
        <v>394.559223</v>
      </c>
      <c r="X50" s="20" t="n">
        <v>10.75992283</v>
      </c>
    </row>
    <row r="51" spans="1:24">
      <c r="A51" s="15" t="s">
        <v>226</v>
      </c>
      <c r="B51" s="17" t="n">
        <v>6866</v>
      </c>
      <c r="C51" s="18">
        <f>(116.0/B51*100)</f>
        <v/>
      </c>
      <c r="D51" s="19" t="n">
        <v>6750</v>
      </c>
      <c r="E51" s="18" t="n">
        <v>444.45260031</v>
      </c>
      <c r="F51" s="20" t="n">
        <v>3.24466921</v>
      </c>
      <c r="G51" s="18" t="n">
        <v>426.98997076</v>
      </c>
      <c r="H51" s="20" t="n">
        <v>2.79038594</v>
      </c>
      <c r="I51" s="18" t="n">
        <v>409.23615352</v>
      </c>
      <c r="J51" s="20" t="n">
        <v>2.29133974</v>
      </c>
      <c r="K51" s="18" t="n">
        <v>384.90454504</v>
      </c>
      <c r="L51" s="20" t="n">
        <v>3.47164841</v>
      </c>
      <c r="M51" s="18" t="n">
        <v>338.25263876</v>
      </c>
      <c r="N51" s="20" t="n">
        <v>12.07032198</v>
      </c>
      <c r="O51" s="18" t="s">
        <v>182</v>
      </c>
      <c r="P51" s="20" t="s">
        <v>182</v>
      </c>
      <c r="Q51" s="18" t="s">
        <v>182</v>
      </c>
      <c r="R51" s="20" t="s">
        <v>182</v>
      </c>
      <c r="S51" s="18" t="n">
        <v>410.85572185</v>
      </c>
      <c r="T51" s="20" t="n">
        <v>3.7997542</v>
      </c>
      <c r="U51" s="18" t="s">
        <v>182</v>
      </c>
      <c r="V51" s="20" t="s">
        <v>182</v>
      </c>
      <c r="W51" s="18" t="n">
        <v>394.09088328</v>
      </c>
      <c r="X51" s="20" t="n">
        <v>6.04731684</v>
      </c>
    </row>
    <row r="52" spans="1:24">
      <c r="A52" s="15" t="s">
        <v>227</v>
      </c>
      <c r="B52" s="17" t="n">
        <v>5809</v>
      </c>
      <c r="C52" s="18">
        <f>(117.0/B52*100)</f>
        <v/>
      </c>
      <c r="D52" s="19" t="n">
        <v>5692</v>
      </c>
      <c r="E52" s="18" t="n">
        <v>489.33281767</v>
      </c>
      <c r="F52" s="20" t="n">
        <v>3.67957905</v>
      </c>
      <c r="G52" s="18" t="n">
        <v>478.0859482</v>
      </c>
      <c r="H52" s="20" t="n">
        <v>2.82339645</v>
      </c>
      <c r="I52" s="18" t="n">
        <v>460.04372267</v>
      </c>
      <c r="J52" s="20" t="n">
        <v>3.53579815</v>
      </c>
      <c r="K52" s="18" t="n">
        <v>417.80080383</v>
      </c>
      <c r="L52" s="20" t="n">
        <v>7.10877783</v>
      </c>
      <c r="M52" s="18" t="n">
        <v>375.14413407</v>
      </c>
      <c r="N52" s="20" t="n">
        <v>19.23248649</v>
      </c>
      <c r="O52" s="18" t="s">
        <v>182</v>
      </c>
      <c r="P52" s="20" t="s">
        <v>182</v>
      </c>
      <c r="Q52" s="18" t="s">
        <v>182</v>
      </c>
      <c r="R52" s="20" t="s">
        <v>182</v>
      </c>
      <c r="S52" s="18" t="s">
        <v>182</v>
      </c>
      <c r="T52" s="20" t="s">
        <v>182</v>
      </c>
      <c r="U52" s="18" t="s">
        <v>182</v>
      </c>
      <c r="V52" s="20" t="s">
        <v>182</v>
      </c>
      <c r="W52" s="18" t="n">
        <v>393.77995117</v>
      </c>
      <c r="X52" s="20" t="n">
        <v>9.43010722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(448.0/B54*100)</f>
        <v/>
      </c>
      <c r="D54" s="19" t="n">
        <v>4292</v>
      </c>
      <c r="E54" s="18" t="n">
        <v>357.72855984</v>
      </c>
      <c r="F54" s="20" t="n">
        <v>4.94100491</v>
      </c>
      <c r="G54" s="18" t="n">
        <v>357.56275691</v>
      </c>
      <c r="H54" s="20" t="n">
        <v>3.7832146</v>
      </c>
      <c r="I54" s="18" t="n">
        <v>322.23683411</v>
      </c>
      <c r="J54" s="20" t="n">
        <v>3.05281665</v>
      </c>
      <c r="K54" s="18" t="n">
        <v>306.69487189</v>
      </c>
      <c r="L54" s="20" t="n">
        <v>3.40592969</v>
      </c>
      <c r="M54" s="18" t="n">
        <v>287.87524075</v>
      </c>
      <c r="N54" s="20" t="n">
        <v>6.80918889</v>
      </c>
      <c r="O54" s="18" t="s">
        <v>182</v>
      </c>
      <c r="P54" s="20" t="s">
        <v>182</v>
      </c>
      <c r="Q54" s="18" t="s">
        <v>182</v>
      </c>
      <c r="R54" s="20" t="s">
        <v>182</v>
      </c>
      <c r="S54" s="18" t="s">
        <v>182</v>
      </c>
      <c r="T54" s="20" t="s">
        <v>182</v>
      </c>
      <c r="U54" s="18" t="s">
        <v>182</v>
      </c>
      <c r="V54" s="20" t="s">
        <v>182</v>
      </c>
      <c r="W54" s="18" t="n">
        <v>301.09167301</v>
      </c>
      <c r="X54" s="20" t="n">
        <v>4.90078242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538.21224827</v>
      </c>
      <c r="F56" s="20" t="n">
        <v>2.45590388</v>
      </c>
      <c r="G56" s="18" t="n">
        <v>527.98055145</v>
      </c>
      <c r="H56" s="20" t="n">
        <v>3.19583557</v>
      </c>
      <c r="I56" s="18" t="n">
        <v>508.694374</v>
      </c>
      <c r="J56" s="20" t="n">
        <v>3.80985119</v>
      </c>
      <c r="K56" s="18" t="n">
        <v>480.63776541</v>
      </c>
      <c r="L56" s="20" t="n">
        <v>6.39750836</v>
      </c>
      <c r="M56" s="18" t="n">
        <v>436.58358831</v>
      </c>
      <c r="N56" s="20" t="n">
        <v>14.70024244</v>
      </c>
      <c r="O56" s="18" t="s">
        <v>182</v>
      </c>
      <c r="P56" s="20" t="s">
        <v>182</v>
      </c>
      <c r="Q56" s="18" t="s">
        <v>182</v>
      </c>
      <c r="R56" s="20" t="s">
        <v>182</v>
      </c>
      <c r="S56" s="18" t="s">
        <v>182</v>
      </c>
      <c r="T56" s="20" t="s">
        <v>182</v>
      </c>
      <c r="U56" s="18" t="s">
        <v>182</v>
      </c>
      <c r="V56" s="20" t="s">
        <v>182</v>
      </c>
      <c r="W56" s="18" t="n">
        <v>427.22109335</v>
      </c>
      <c r="X56" s="20" t="n">
        <v>22.09126442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(257.0/B61*100)</f>
        <v/>
      </c>
      <c r="D61" s="19" t="n">
        <v>6268</v>
      </c>
      <c r="E61" s="18" t="n">
        <v>493.90058107</v>
      </c>
      <c r="F61" s="20" t="n">
        <v>2.94275882</v>
      </c>
      <c r="G61" s="18" t="n">
        <v>475.28910693</v>
      </c>
      <c r="H61" s="20" t="n">
        <v>2.82858886</v>
      </c>
      <c r="I61" s="18" t="n">
        <v>462.10929418</v>
      </c>
      <c r="J61" s="20" t="n">
        <v>3.79155022</v>
      </c>
      <c r="K61" s="18" t="n">
        <v>420.62679741</v>
      </c>
      <c r="L61" s="20" t="n">
        <v>9.607096289999999</v>
      </c>
      <c r="M61" s="18" t="n">
        <v>391.25523445</v>
      </c>
      <c r="N61" s="20" t="n">
        <v>13.81308759</v>
      </c>
      <c r="O61" s="18" t="s">
        <v>182</v>
      </c>
      <c r="P61" s="20" t="s">
        <v>182</v>
      </c>
      <c r="Q61" s="18" t="s">
        <v>182</v>
      </c>
      <c r="R61" s="20" t="s">
        <v>182</v>
      </c>
      <c r="S61" s="18" t="s">
        <v>182</v>
      </c>
      <c r="T61" s="20" t="s">
        <v>182</v>
      </c>
      <c r="U61" s="18" t="s">
        <v>182</v>
      </c>
      <c r="V61" s="20" t="s">
        <v>182</v>
      </c>
      <c r="W61" s="18" t="n">
        <v>378.76134453</v>
      </c>
      <c r="X61" s="20" t="n">
        <v>8.69666722</v>
      </c>
    </row>
    <row r="62" spans="1:24">
      <c r="A62" s="15" t="s">
        <v>237</v>
      </c>
      <c r="B62" s="17" t="n">
        <v>4476</v>
      </c>
      <c r="C62" s="18">
        <f>(5.0/B62*100)</f>
        <v/>
      </c>
      <c r="D62" s="19" t="n">
        <v>4471</v>
      </c>
      <c r="E62" s="18" t="n">
        <v>542.77130759</v>
      </c>
      <c r="F62" s="20" t="n">
        <v>2.11396155</v>
      </c>
      <c r="G62" s="18" t="n">
        <v>532.83393085</v>
      </c>
      <c r="H62" s="20" t="n">
        <v>1.83658754</v>
      </c>
      <c r="I62" s="18" t="n">
        <v>514.15511512</v>
      </c>
      <c r="J62" s="20" t="n">
        <v>2.60024469</v>
      </c>
      <c r="K62" s="18" t="n">
        <v>484.77664943</v>
      </c>
      <c r="L62" s="20" t="n">
        <v>6.0587906</v>
      </c>
      <c r="M62" s="18" t="n">
        <v>440.45044192</v>
      </c>
      <c r="N62" s="20" t="n">
        <v>12.98438904</v>
      </c>
      <c r="O62" s="18" t="s">
        <v>182</v>
      </c>
      <c r="P62" s="20" t="s">
        <v>182</v>
      </c>
      <c r="Q62" s="18" t="s">
        <v>182</v>
      </c>
      <c r="R62" s="20" t="s">
        <v>182</v>
      </c>
      <c r="S62" s="18" t="s">
        <v>182</v>
      </c>
      <c r="T62" s="20" t="s">
        <v>182</v>
      </c>
      <c r="U62" s="18" t="s">
        <v>182</v>
      </c>
      <c r="V62" s="20" t="s">
        <v>182</v>
      </c>
      <c r="W62" s="18" t="n">
        <v>459.44423133</v>
      </c>
      <c r="X62" s="20" t="n">
        <v>45.1720323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(21.0/B67*100)</f>
        <v/>
      </c>
      <c r="D67" s="19" t="n">
        <v>6950</v>
      </c>
      <c r="E67" s="18" t="n">
        <v>438.23236606</v>
      </c>
      <c r="F67" s="20" t="n">
        <v>4.33962355</v>
      </c>
      <c r="G67" s="18" t="n">
        <v>419.88642595</v>
      </c>
      <c r="H67" s="20" t="n">
        <v>2.99659999</v>
      </c>
      <c r="I67" s="18" t="n">
        <v>395.04976252</v>
      </c>
      <c r="J67" s="20" t="n">
        <v>2.6699314</v>
      </c>
      <c r="K67" s="18" t="n">
        <v>364.62293334</v>
      </c>
      <c r="L67" s="20" t="n">
        <v>2.07748802</v>
      </c>
      <c r="M67" s="18" t="n">
        <v>314.73335773</v>
      </c>
      <c r="N67" s="20" t="n">
        <v>5.00611208</v>
      </c>
      <c r="O67" s="18" t="s">
        <v>182</v>
      </c>
      <c r="P67" s="20" t="s">
        <v>182</v>
      </c>
      <c r="Q67" s="18" t="s">
        <v>182</v>
      </c>
      <c r="R67" s="20" t="s">
        <v>182</v>
      </c>
      <c r="S67" s="18" t="s">
        <v>182</v>
      </c>
      <c r="T67" s="20" t="s">
        <v>182</v>
      </c>
      <c r="U67" s="18" t="s">
        <v>182</v>
      </c>
      <c r="V67" s="20" t="s">
        <v>182</v>
      </c>
      <c r="W67" s="18" t="n">
        <v>345.83861077</v>
      </c>
      <c r="X67" s="20" t="n">
        <v>14.42334816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501.09258386</v>
      </c>
      <c r="F70" s="20" t="n">
        <v>3.68317992</v>
      </c>
      <c r="G70" s="18" t="n">
        <v>492.13961201</v>
      </c>
      <c r="H70" s="20" t="n">
        <v>3.41168577</v>
      </c>
      <c r="I70" s="18" t="n">
        <v>478.24636635</v>
      </c>
      <c r="J70" s="20" t="n">
        <v>3.55861876</v>
      </c>
      <c r="K70" s="18" t="n">
        <v>447.62379017</v>
      </c>
      <c r="L70" s="20" t="n">
        <v>5.50610513</v>
      </c>
      <c r="M70" s="18" t="n">
        <v>426.80252046</v>
      </c>
      <c r="N70" s="20" t="n">
        <v>12.48021567</v>
      </c>
      <c r="O70" s="18" t="s">
        <v>182</v>
      </c>
      <c r="P70" s="20" t="s">
        <v>182</v>
      </c>
      <c r="Q70" s="18" t="s">
        <v>182</v>
      </c>
      <c r="R70" s="20" t="s">
        <v>182</v>
      </c>
      <c r="S70" s="18" t="s">
        <v>182</v>
      </c>
      <c r="T70" s="20" t="s">
        <v>182</v>
      </c>
      <c r="U70" s="18" t="s">
        <v>182</v>
      </c>
      <c r="V70" s="20" t="s">
        <v>182</v>
      </c>
      <c r="W70" s="18" t="n">
        <v>434.60748298</v>
      </c>
      <c r="X70" s="20" t="n">
        <v>8.382621090000001</v>
      </c>
    </row>
    <row r="71" spans="1:24">
      <c r="A71" s="15" t="s">
        <v>246</v>
      </c>
      <c r="B71" s="17" t="n">
        <v>6115</v>
      </c>
      <c r="C71" s="18">
        <f>(110.0/B71*100)</f>
        <v/>
      </c>
      <c r="D71" s="19" t="n">
        <v>6005</v>
      </c>
      <c r="E71" s="18" t="n">
        <v>589.1670061</v>
      </c>
      <c r="F71" s="20" t="n">
        <v>3.79087137</v>
      </c>
      <c r="G71" s="18" t="n">
        <v>568.95063189</v>
      </c>
      <c r="H71" s="20" t="n">
        <v>2.26870298</v>
      </c>
      <c r="I71" s="18" t="n">
        <v>535.44377433</v>
      </c>
      <c r="J71" s="20" t="n">
        <v>2.28374599</v>
      </c>
      <c r="K71" s="18" t="n">
        <v>495.21955718</v>
      </c>
      <c r="L71" s="20" t="n">
        <v>4.95629103</v>
      </c>
      <c r="M71" s="18" t="n">
        <v>471.86148039</v>
      </c>
      <c r="N71" s="20" t="n">
        <v>16.79592165</v>
      </c>
      <c r="O71" s="18" t="s">
        <v>182</v>
      </c>
      <c r="P71" s="20" t="s">
        <v>182</v>
      </c>
      <c r="Q71" s="18" t="s">
        <v>182</v>
      </c>
      <c r="R71" s="20" t="s">
        <v>182</v>
      </c>
      <c r="S71" s="18" t="s">
        <v>182</v>
      </c>
      <c r="T71" s="20" t="s">
        <v>182</v>
      </c>
      <c r="U71" s="18" t="s">
        <v>182</v>
      </c>
      <c r="V71" s="20" t="s">
        <v>182</v>
      </c>
      <c r="W71" s="18" t="n">
        <v>462.71994298</v>
      </c>
      <c r="X71" s="20" t="n">
        <v>18.99075354</v>
      </c>
    </row>
    <row r="72" spans="1:24">
      <c r="A72" s="15" t="s">
        <v>247</v>
      </c>
      <c r="B72" s="17" t="n">
        <v>7708</v>
      </c>
      <c r="C72" s="18">
        <f>(8.0/B72*100)</f>
        <v/>
      </c>
      <c r="D72" s="19" t="n">
        <v>7700</v>
      </c>
      <c r="E72" s="18" t="n">
        <v>570.2121747</v>
      </c>
      <c r="F72" s="20" t="n">
        <v>4.06593061</v>
      </c>
      <c r="G72" s="18" t="n">
        <v>548.29265437</v>
      </c>
      <c r="H72" s="20" t="n">
        <v>3.03968254</v>
      </c>
      <c r="I72" s="18" t="n">
        <v>513.61541177</v>
      </c>
      <c r="J72" s="20" t="n">
        <v>3.21952712</v>
      </c>
      <c r="K72" s="18" t="n">
        <v>471.84553281</v>
      </c>
      <c r="L72" s="20" t="n">
        <v>4.89129145</v>
      </c>
      <c r="M72" s="18" t="n">
        <v>372.27040999</v>
      </c>
      <c r="N72" s="20" t="n">
        <v>12.74001428</v>
      </c>
      <c r="O72" s="18" t="s">
        <v>182</v>
      </c>
      <c r="P72" s="20" t="s">
        <v>182</v>
      </c>
      <c r="Q72" s="18" t="s">
        <v>182</v>
      </c>
      <c r="R72" s="20" t="s">
        <v>182</v>
      </c>
      <c r="S72" s="18" t="s">
        <v>182</v>
      </c>
      <c r="T72" s="20" t="s">
        <v>182</v>
      </c>
      <c r="U72" s="18" t="s">
        <v>182</v>
      </c>
      <c r="V72" s="20" t="s">
        <v>182</v>
      </c>
      <c r="W72" s="18" t="n">
        <v>491.74257118</v>
      </c>
      <c r="X72" s="20" t="n">
        <v>33.89563763</v>
      </c>
    </row>
    <row r="73" spans="1:24">
      <c r="A73" s="15" t="s">
        <v>248</v>
      </c>
      <c r="B73" s="17" t="n">
        <v>8249</v>
      </c>
      <c r="C73" s="18">
        <f>(227.0/B73*100)</f>
        <v/>
      </c>
      <c r="D73" s="19" t="n">
        <v>8022</v>
      </c>
      <c r="E73" s="18" t="n">
        <v>451.25942145</v>
      </c>
      <c r="F73" s="20" t="n">
        <v>6.62584573</v>
      </c>
      <c r="G73" s="18" t="n">
        <v>435.57347487</v>
      </c>
      <c r="H73" s="20" t="n">
        <v>3.80646461</v>
      </c>
      <c r="I73" s="18" t="n">
        <v>423.38304829</v>
      </c>
      <c r="J73" s="20" t="n">
        <v>2.76435279</v>
      </c>
      <c r="K73" s="18" t="n">
        <v>394.76047096</v>
      </c>
      <c r="L73" s="20" t="n">
        <v>3.1214015</v>
      </c>
      <c r="M73" s="18" t="n">
        <v>365.92427462</v>
      </c>
      <c r="N73" s="20" t="n">
        <v>6.5296247</v>
      </c>
      <c r="O73" s="18" t="s">
        <v>182</v>
      </c>
      <c r="P73" s="20" t="s">
        <v>182</v>
      </c>
      <c r="Q73" s="18" t="s">
        <v>182</v>
      </c>
      <c r="R73" s="20" t="s">
        <v>182</v>
      </c>
      <c r="S73" s="18" t="s">
        <v>182</v>
      </c>
      <c r="T73" s="20" t="s">
        <v>182</v>
      </c>
      <c r="U73" s="18" t="s">
        <v>182</v>
      </c>
      <c r="V73" s="20" t="s">
        <v>182</v>
      </c>
      <c r="W73" s="18" t="n">
        <v>358.92340469</v>
      </c>
      <c r="X73" s="20" t="n">
        <v>9.64527007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(268.0/B77*100)</f>
        <v/>
      </c>
      <c r="D77" s="19" t="n">
        <v>5794</v>
      </c>
      <c r="E77" s="18" t="n">
        <v>457.91398056</v>
      </c>
      <c r="F77" s="20" t="n">
        <v>3.50684411</v>
      </c>
      <c r="G77" s="18" t="n">
        <v>442.56300656</v>
      </c>
      <c r="H77" s="20" t="n">
        <v>2.3453047</v>
      </c>
      <c r="I77" s="18" t="n">
        <v>424.80520406</v>
      </c>
      <c r="J77" s="20" t="n">
        <v>2.73947143</v>
      </c>
      <c r="K77" s="18" t="n">
        <v>386.82508866</v>
      </c>
      <c r="L77" s="20" t="n">
        <v>4.81635638</v>
      </c>
      <c r="M77" s="18" t="n">
        <v>348.85074945</v>
      </c>
      <c r="N77" s="20" t="n">
        <v>12.28258255</v>
      </c>
      <c r="O77" s="18" t="s">
        <v>182</v>
      </c>
      <c r="P77" s="20" t="s">
        <v>182</v>
      </c>
      <c r="Q77" s="18" t="s">
        <v>182</v>
      </c>
      <c r="R77" s="20" t="s">
        <v>182</v>
      </c>
      <c r="S77" s="18" t="s">
        <v>182</v>
      </c>
      <c r="T77" s="20" t="s">
        <v>182</v>
      </c>
      <c r="U77" s="18" t="s">
        <v>182</v>
      </c>
      <c r="V77" s="20" t="s">
        <v>182</v>
      </c>
      <c r="W77" s="18" t="n">
        <v>373.69772723</v>
      </c>
      <c r="X77" s="20" t="n">
        <v>4.6000001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297</v>
      </c>
    </row>
    <row customHeight="1" ht="30" r="4" spans="1:24">
      <c r="A4" s="6" t="n"/>
      <c r="B4" s="7" t="s">
        <v>165</v>
      </c>
      <c r="C4" s="7" t="s">
        <v>166</v>
      </c>
      <c r="D4" s="8" t="s">
        <v>165</v>
      </c>
      <c r="E4" s="9" t="s">
        <v>292</v>
      </c>
      <c r="F4" s="10" t="n"/>
      <c r="G4" s="9" t="s">
        <v>293</v>
      </c>
      <c r="H4" s="10" t="n"/>
      <c r="I4" s="9" t="s">
        <v>294</v>
      </c>
      <c r="J4" s="10" t="n"/>
      <c r="K4" s="9" t="s">
        <v>295</v>
      </c>
      <c r="L4" s="10" t="n"/>
      <c r="M4" s="9" t="s">
        <v>298</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(1087.0/B7*100)</f>
        <v/>
      </c>
      <c r="D7" s="19" t="n">
        <v>13443</v>
      </c>
      <c r="E7" s="18" t="n">
        <v>524.2356976</v>
      </c>
      <c r="F7" s="20" t="n">
        <v>2.07817142</v>
      </c>
      <c r="G7" s="18" t="n">
        <v>520.011682</v>
      </c>
      <c r="H7" s="20" t="n">
        <v>1.84508827</v>
      </c>
      <c r="I7" s="18" t="n">
        <v>490.7214163</v>
      </c>
      <c r="J7" s="20" t="n">
        <v>3.05368545</v>
      </c>
      <c r="K7" s="18" t="n">
        <v>436.79882865</v>
      </c>
      <c r="L7" s="20" t="n">
        <v>7.48514146</v>
      </c>
      <c r="M7" s="18" t="n">
        <v>393.89440403</v>
      </c>
      <c r="N7" s="20" t="n">
        <v>22.6764314</v>
      </c>
      <c r="O7" s="18" t="n">
        <v>399.22513467</v>
      </c>
      <c r="P7" s="20" t="n">
        <v>11.70453418</v>
      </c>
      <c r="Q7" s="18" t="s">
        <v>182</v>
      </c>
      <c r="R7" s="20" t="s">
        <v>182</v>
      </c>
      <c r="S7" s="18" t="s">
        <v>182</v>
      </c>
      <c r="T7" s="20" t="s">
        <v>182</v>
      </c>
      <c r="U7" s="18" t="s">
        <v>182</v>
      </c>
      <c r="V7" s="20" t="s">
        <v>182</v>
      </c>
      <c r="W7" s="18" t="n">
        <v>452.68708685</v>
      </c>
      <c r="X7" s="20" t="n">
        <v>7.50055324</v>
      </c>
    </row>
    <row r="8" spans="1:24">
      <c r="A8" s="15" t="s">
        <v>183</v>
      </c>
      <c r="B8" s="17" t="n">
        <v>7007</v>
      </c>
      <c r="C8" s="18">
        <f>(134.0/B8*100)</f>
        <v/>
      </c>
      <c r="D8" s="19" t="n">
        <v>6873</v>
      </c>
      <c r="E8" s="18" t="n">
        <v>508.56628347</v>
      </c>
      <c r="F8" s="20" t="n">
        <v>4.68559633</v>
      </c>
      <c r="G8" s="18" t="n">
        <v>505.48165623</v>
      </c>
      <c r="H8" s="20" t="n">
        <v>2.42699704</v>
      </c>
      <c r="I8" s="18" t="n">
        <v>489.57368085</v>
      </c>
      <c r="J8" s="20" t="n">
        <v>3.15417591</v>
      </c>
      <c r="K8" s="18" t="n">
        <v>445.60486897</v>
      </c>
      <c r="L8" s="20" t="n">
        <v>5.17430131</v>
      </c>
      <c r="M8" s="18" t="n">
        <v>422.76773606</v>
      </c>
      <c r="N8" s="20" t="n">
        <v>23.97637935</v>
      </c>
      <c r="O8" s="18" t="n">
        <v>404.28336089</v>
      </c>
      <c r="P8" s="20" t="n">
        <v>27.90899541</v>
      </c>
      <c r="Q8" s="18" t="s">
        <v>182</v>
      </c>
      <c r="R8" s="20" t="s">
        <v>182</v>
      </c>
      <c r="S8" s="18" t="n">
        <v>368.48347797</v>
      </c>
      <c r="T8" s="20" t="n">
        <v>14.99112476</v>
      </c>
      <c r="U8" s="18" t="s">
        <v>182</v>
      </c>
      <c r="V8" s="20" t="s">
        <v>182</v>
      </c>
      <c r="W8" s="18" t="n">
        <v>403.80489609</v>
      </c>
      <c r="X8" s="20" t="n">
        <v>8.39993876</v>
      </c>
    </row>
    <row r="9" spans="1:24">
      <c r="A9" s="15" t="s">
        <v>184</v>
      </c>
      <c r="B9" s="17" t="n">
        <v>9651</v>
      </c>
      <c r="C9" s="18">
        <f>(518.0/B9*100)</f>
        <v/>
      </c>
      <c r="D9" s="19" t="n">
        <v>9133</v>
      </c>
      <c r="E9" s="18" t="n">
        <v>525.6257674</v>
      </c>
      <c r="F9" s="20" t="n">
        <v>3.32612453</v>
      </c>
      <c r="G9" s="18" t="n">
        <v>516.6962945</v>
      </c>
      <c r="H9" s="20" t="n">
        <v>2.54292323</v>
      </c>
      <c r="I9" s="18" t="n">
        <v>497.37775365</v>
      </c>
      <c r="J9" s="20" t="n">
        <v>2.84613983</v>
      </c>
      <c r="K9" s="18" t="n">
        <v>449.55065598</v>
      </c>
      <c r="L9" s="20" t="n">
        <v>6.84950823</v>
      </c>
      <c r="M9" s="18" t="n">
        <v>438.3283852</v>
      </c>
      <c r="N9" s="20" t="n">
        <v>20.21340865</v>
      </c>
      <c r="O9" s="18" t="n">
        <v>463.23865553</v>
      </c>
      <c r="P9" s="20" t="n">
        <v>37.28992185</v>
      </c>
      <c r="Q9" s="18" t="s">
        <v>182</v>
      </c>
      <c r="R9" s="20" t="s">
        <v>182</v>
      </c>
      <c r="S9" s="18" t="n">
        <v>374.78530698</v>
      </c>
      <c r="T9" s="20" t="n">
        <v>11.62763904</v>
      </c>
      <c r="U9" s="18" t="s">
        <v>182</v>
      </c>
      <c r="V9" s="20" t="s">
        <v>182</v>
      </c>
      <c r="W9" s="18" t="n">
        <v>399.33823895</v>
      </c>
      <c r="X9" s="20" t="n">
        <v>10.89018185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(107.0/B11*100)</f>
        <v/>
      </c>
      <c r="D11" s="19" t="n">
        <v>6946</v>
      </c>
      <c r="E11" s="18" t="n">
        <v>467.74294475</v>
      </c>
      <c r="F11" s="20" t="n">
        <v>3.47162387</v>
      </c>
      <c r="G11" s="18" t="n">
        <v>454.70613919</v>
      </c>
      <c r="H11" s="20" t="n">
        <v>2.5173563</v>
      </c>
      <c r="I11" s="18" t="n">
        <v>430.29426469</v>
      </c>
      <c r="J11" s="20" t="n">
        <v>3.34239329</v>
      </c>
      <c r="K11" s="18" t="n">
        <v>383.07929172</v>
      </c>
      <c r="L11" s="20" t="n">
        <v>6.01990571</v>
      </c>
      <c r="M11" s="18" t="n">
        <v>378.56978241</v>
      </c>
      <c r="N11" s="20" t="n">
        <v>28.63030799</v>
      </c>
      <c r="O11" s="18" t="n">
        <v>334.19992151</v>
      </c>
      <c r="P11" s="20" t="n">
        <v>26.53553138</v>
      </c>
      <c r="Q11" s="18" t="s">
        <v>182</v>
      </c>
      <c r="R11" s="20" t="s">
        <v>182</v>
      </c>
      <c r="S11" s="18" t="s">
        <v>182</v>
      </c>
      <c r="T11" s="20" t="s">
        <v>182</v>
      </c>
      <c r="U11" s="18" t="s">
        <v>182</v>
      </c>
      <c r="V11" s="20" t="s">
        <v>182</v>
      </c>
      <c r="W11" s="18" t="n">
        <v>399.24010758</v>
      </c>
      <c r="X11" s="20" t="n">
        <v>9.18496006</v>
      </c>
    </row>
    <row r="12" spans="1:24">
      <c r="A12" s="15" t="s">
        <v>187</v>
      </c>
      <c r="B12" s="17" t="n">
        <v>6894</v>
      </c>
      <c r="C12" s="18">
        <f>(125.0/B12*100)</f>
        <v/>
      </c>
      <c r="D12" s="19" t="n">
        <v>6769</v>
      </c>
      <c r="E12" s="18" t="n">
        <v>511.60208576</v>
      </c>
      <c r="F12" s="20" t="n">
        <v>3.342879</v>
      </c>
      <c r="G12" s="18" t="n">
        <v>498.33403744</v>
      </c>
      <c r="H12" s="20" t="n">
        <v>2.27150703</v>
      </c>
      <c r="I12" s="18" t="n">
        <v>475.7174898</v>
      </c>
      <c r="J12" s="20" t="n">
        <v>3.45927756</v>
      </c>
      <c r="K12" s="18" t="n">
        <v>444.19376422</v>
      </c>
      <c r="L12" s="20" t="n">
        <v>9.08538246</v>
      </c>
      <c r="M12" s="18" t="n">
        <v>391.10303526</v>
      </c>
      <c r="N12" s="20" t="n">
        <v>19.18313756</v>
      </c>
      <c r="O12" s="18" t="n">
        <v>437.59846771</v>
      </c>
      <c r="P12" s="20" t="n">
        <v>23.70905564</v>
      </c>
      <c r="Q12" s="18" t="s">
        <v>182</v>
      </c>
      <c r="R12" s="20" t="s">
        <v>182</v>
      </c>
      <c r="S12" s="18" t="n">
        <v>366.6777112</v>
      </c>
      <c r="T12" s="20" t="n">
        <v>14.39052153</v>
      </c>
      <c r="U12" s="18" t="s">
        <v>182</v>
      </c>
      <c r="V12" s="20" t="s">
        <v>182</v>
      </c>
      <c r="W12" s="18" t="n">
        <v>407.58588499</v>
      </c>
      <c r="X12" s="20" t="n">
        <v>11.06284751</v>
      </c>
    </row>
    <row r="13" spans="1:24">
      <c r="A13" s="15" t="s">
        <v>188</v>
      </c>
      <c r="B13" s="17" t="n">
        <v>7161</v>
      </c>
      <c r="C13" s="18">
        <f>(307.0/B13*100)</f>
        <v/>
      </c>
      <c r="D13" s="19" t="n">
        <v>6854</v>
      </c>
      <c r="E13" s="18" t="n">
        <v>512.43139229</v>
      </c>
      <c r="F13" s="20" t="n">
        <v>2.91521964</v>
      </c>
      <c r="G13" s="18" t="n">
        <v>510.66258875</v>
      </c>
      <c r="H13" s="20" t="n">
        <v>2.85844857</v>
      </c>
      <c r="I13" s="18" t="n">
        <v>490.35291773</v>
      </c>
      <c r="J13" s="20" t="n">
        <v>4.43678014</v>
      </c>
      <c r="K13" s="18" t="n">
        <v>449.08247552</v>
      </c>
      <c r="L13" s="20" t="n">
        <v>17.660444</v>
      </c>
      <c r="M13" s="18" t="n">
        <v>429.26555438</v>
      </c>
      <c r="N13" s="20" t="n">
        <v>31.20252006</v>
      </c>
      <c r="O13" s="18" t="n">
        <v>390.10166835</v>
      </c>
      <c r="P13" s="20" t="n">
        <v>18.95112793</v>
      </c>
      <c r="Q13" s="18" t="s">
        <v>182</v>
      </c>
      <c r="R13" s="20" t="s">
        <v>182</v>
      </c>
      <c r="S13" s="18" t="n">
        <v>436.36003517</v>
      </c>
      <c r="T13" s="20" t="n">
        <v>6.43426798</v>
      </c>
      <c r="U13" s="18" t="s">
        <v>182</v>
      </c>
      <c r="V13" s="20" t="s">
        <v>182</v>
      </c>
      <c r="W13" s="18" t="n">
        <v>408.80579738</v>
      </c>
      <c r="X13" s="20" t="n">
        <v>10.31154415</v>
      </c>
    </row>
    <row r="14" spans="1:24">
      <c r="A14" s="15" t="s">
        <v>189</v>
      </c>
      <c r="B14" s="17" t="n">
        <v>5587</v>
      </c>
      <c r="C14" s="18">
        <f>(186.0/B14*100)</f>
        <v/>
      </c>
      <c r="D14" s="19" t="n">
        <v>5401</v>
      </c>
      <c r="E14" s="18" t="n">
        <v>549.8572011799999</v>
      </c>
      <c r="F14" s="20" t="n">
        <v>2.46968323</v>
      </c>
      <c r="G14" s="18" t="n">
        <v>528.44643696</v>
      </c>
      <c r="H14" s="20" t="n">
        <v>2.58305614</v>
      </c>
      <c r="I14" s="18" t="n">
        <v>508.80716127</v>
      </c>
      <c r="J14" s="20" t="n">
        <v>5.04996837</v>
      </c>
      <c r="K14" s="18" t="n">
        <v>463.6552811</v>
      </c>
      <c r="L14" s="20" t="n">
        <v>14.81115815</v>
      </c>
      <c r="M14" s="18" t="n">
        <v>391.54564297</v>
      </c>
      <c r="N14" s="20" t="n">
        <v>36.31515941</v>
      </c>
      <c r="O14" s="18" t="n">
        <v>411.80482108</v>
      </c>
      <c r="P14" s="20" t="n">
        <v>14.84367386</v>
      </c>
      <c r="Q14" s="18" t="s">
        <v>182</v>
      </c>
      <c r="R14" s="20" t="s">
        <v>182</v>
      </c>
      <c r="S14" s="18" t="s">
        <v>182</v>
      </c>
      <c r="T14" s="20" t="s">
        <v>182</v>
      </c>
      <c r="U14" s="18" t="s">
        <v>182</v>
      </c>
      <c r="V14" s="20" t="s">
        <v>182</v>
      </c>
      <c r="W14" s="18" t="n">
        <v>433.67679115</v>
      </c>
      <c r="X14" s="20" t="n">
        <v>21.58618009</v>
      </c>
    </row>
    <row r="15" spans="1:24">
      <c r="A15" s="15" t="s">
        <v>190</v>
      </c>
      <c r="B15" s="17" t="n">
        <v>5882</v>
      </c>
      <c r="C15" s="18">
        <f>(137.0/B15*100)</f>
        <v/>
      </c>
      <c r="D15" s="19" t="n">
        <v>5745</v>
      </c>
      <c r="E15" s="18" t="n">
        <v>537.69137122</v>
      </c>
      <c r="F15" s="20" t="n">
        <v>2.53069241</v>
      </c>
      <c r="G15" s="18" t="n">
        <v>535.42526937</v>
      </c>
      <c r="H15" s="20" t="n">
        <v>2.686794</v>
      </c>
      <c r="I15" s="18" t="n">
        <v>520.684225</v>
      </c>
      <c r="J15" s="20" t="n">
        <v>6.00882677</v>
      </c>
      <c r="K15" s="18" t="n">
        <v>463.88758737</v>
      </c>
      <c r="L15" s="20" t="n">
        <v>21.94664467</v>
      </c>
      <c r="M15" s="18" t="n">
        <v>408.47831373</v>
      </c>
      <c r="N15" s="20" t="n">
        <v>32.32720906</v>
      </c>
      <c r="O15" s="18" t="n">
        <v>369.57234507</v>
      </c>
      <c r="P15" s="20" t="n">
        <v>20.35970452</v>
      </c>
      <c r="Q15" s="18" t="s">
        <v>182</v>
      </c>
      <c r="R15" s="20" t="s">
        <v>182</v>
      </c>
      <c r="S15" s="18" t="n">
        <v>375.95013089</v>
      </c>
      <c r="T15" s="20" t="n">
        <v>17.42774697</v>
      </c>
      <c r="U15" s="18" t="s">
        <v>182</v>
      </c>
      <c r="V15" s="20" t="s">
        <v>182</v>
      </c>
      <c r="W15" s="18" t="n">
        <v>462.07186213</v>
      </c>
      <c r="X15" s="20" t="n">
        <v>14.23737141</v>
      </c>
    </row>
    <row r="16" spans="1:24">
      <c r="A16" s="15" t="s">
        <v>191</v>
      </c>
      <c r="B16" s="17" t="n">
        <v>6108</v>
      </c>
      <c r="C16" s="18">
        <f>(252.0/B16*100)</f>
        <v/>
      </c>
      <c r="D16" s="19" t="n">
        <v>5856</v>
      </c>
      <c r="E16" s="18" t="n">
        <v>515.87367291</v>
      </c>
      <c r="F16" s="20" t="n">
        <v>3.7360646</v>
      </c>
      <c r="G16" s="18" t="n">
        <v>508.72718247</v>
      </c>
      <c r="H16" s="20" t="n">
        <v>2.33521756</v>
      </c>
      <c r="I16" s="18" t="n">
        <v>489.45945635</v>
      </c>
      <c r="J16" s="20" t="n">
        <v>2.92110155</v>
      </c>
      <c r="K16" s="18" t="n">
        <v>452.47276355</v>
      </c>
      <c r="L16" s="20" t="n">
        <v>6.46194367</v>
      </c>
      <c r="M16" s="18" t="n">
        <v>363.13348754</v>
      </c>
      <c r="N16" s="20" t="n">
        <v>22.7981606</v>
      </c>
      <c r="O16" s="18" t="n">
        <v>357.87742959</v>
      </c>
      <c r="P16" s="20" t="n">
        <v>15.84799712</v>
      </c>
      <c r="Q16" s="18" t="s">
        <v>182</v>
      </c>
      <c r="R16" s="20" t="s">
        <v>182</v>
      </c>
      <c r="S16" s="18" t="s">
        <v>182</v>
      </c>
      <c r="T16" s="20" t="s">
        <v>182</v>
      </c>
      <c r="U16" s="18" t="s">
        <v>182</v>
      </c>
      <c r="V16" s="20" t="s">
        <v>182</v>
      </c>
      <c r="W16" s="18" t="n">
        <v>395.7176803</v>
      </c>
      <c r="X16" s="20" t="n">
        <v>10.35204649</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360.48925247</v>
      </c>
      <c r="T17" s="20" t="n">
        <v>12.44339086</v>
      </c>
      <c r="U17" s="18" t="s">
        <v>182</v>
      </c>
      <c r="V17" s="20" t="s">
        <v>182</v>
      </c>
      <c r="W17" s="18" t="s">
        <v>182</v>
      </c>
      <c r="X17" s="20" t="s">
        <v>182</v>
      </c>
    </row>
    <row r="18" spans="1:24">
      <c r="A18" s="15" t="s">
        <v>193</v>
      </c>
      <c r="B18" s="17" t="n">
        <v>5532</v>
      </c>
      <c r="C18" s="18">
        <f>(37.0/B18*100)</f>
        <v/>
      </c>
      <c r="D18" s="19" t="n">
        <v>5495</v>
      </c>
      <c r="E18" s="18" t="n">
        <v>477.7966821</v>
      </c>
      <c r="F18" s="20" t="n">
        <v>5.00598285</v>
      </c>
      <c r="G18" s="18" t="n">
        <v>467.8273655</v>
      </c>
      <c r="H18" s="20" t="n">
        <v>3.61862044</v>
      </c>
      <c r="I18" s="18" t="n">
        <v>451.72340279</v>
      </c>
      <c r="J18" s="20" t="n">
        <v>3.67457028</v>
      </c>
      <c r="K18" s="18" t="n">
        <v>404.06045419</v>
      </c>
      <c r="L18" s="20" t="n">
        <v>6.64763282</v>
      </c>
      <c r="M18" s="18" t="n">
        <v>341.92146175</v>
      </c>
      <c r="N18" s="20" t="n">
        <v>21.46787147</v>
      </c>
      <c r="O18" s="18" t="n">
        <v>360.38730974</v>
      </c>
      <c r="P18" s="20" t="n">
        <v>15.45481746</v>
      </c>
      <c r="Q18" s="18" t="s">
        <v>182</v>
      </c>
      <c r="R18" s="20" t="s">
        <v>182</v>
      </c>
      <c r="S18" s="18" t="s">
        <v>182</v>
      </c>
      <c r="T18" s="20" t="s">
        <v>182</v>
      </c>
      <c r="U18" s="18" t="s">
        <v>182</v>
      </c>
      <c r="V18" s="20" t="s">
        <v>182</v>
      </c>
      <c r="W18" s="18" t="n">
        <v>376.93985731</v>
      </c>
      <c r="X18" s="20" t="n">
        <v>10.92376027</v>
      </c>
    </row>
    <row r="19" spans="1:24">
      <c r="A19" s="15" t="s">
        <v>194</v>
      </c>
      <c r="B19" s="17" t="n">
        <v>5658</v>
      </c>
      <c r="C19" s="18">
        <f>(126.0/B19*100)</f>
        <v/>
      </c>
      <c r="D19" s="19" t="n">
        <v>5532</v>
      </c>
      <c r="E19" s="18" t="n">
        <v>484.85338015</v>
      </c>
      <c r="F19" s="20" t="n">
        <v>3.3692752</v>
      </c>
      <c r="G19" s="18" t="n">
        <v>479.97381414</v>
      </c>
      <c r="H19" s="20" t="n">
        <v>3.05750508</v>
      </c>
      <c r="I19" s="18" t="n">
        <v>470.83443146</v>
      </c>
      <c r="J19" s="20" t="n">
        <v>4.01014515</v>
      </c>
      <c r="K19" s="18" t="n">
        <v>402.96861192</v>
      </c>
      <c r="L19" s="20" t="n">
        <v>10.74753328</v>
      </c>
      <c r="M19" s="18" t="n">
        <v>335.4121372</v>
      </c>
      <c r="N19" s="20" t="n">
        <v>27.12597452</v>
      </c>
      <c r="O19" s="18" t="n">
        <v>398.28162032</v>
      </c>
      <c r="P19" s="20" t="n">
        <v>18.24528118</v>
      </c>
      <c r="Q19" s="18" t="s">
        <v>182</v>
      </c>
      <c r="R19" s="20" t="s">
        <v>182</v>
      </c>
      <c r="S19" s="18" t="s">
        <v>182</v>
      </c>
      <c r="T19" s="20" t="s">
        <v>182</v>
      </c>
      <c r="U19" s="18" t="s">
        <v>182</v>
      </c>
      <c r="V19" s="20" t="s">
        <v>182</v>
      </c>
      <c r="W19" s="18" t="n">
        <v>376.2972802</v>
      </c>
      <c r="X19" s="20" t="n">
        <v>12.87636144</v>
      </c>
    </row>
    <row r="20" spans="1:24">
      <c r="A20" s="15" t="s">
        <v>195</v>
      </c>
      <c r="B20" s="17" t="n">
        <v>3371</v>
      </c>
      <c r="C20" s="18">
        <f>(81.0/B20*100)</f>
        <v/>
      </c>
      <c r="D20" s="19" t="n">
        <v>3290</v>
      </c>
      <c r="E20" s="18" t="n">
        <v>481.27332679</v>
      </c>
      <c r="F20" s="20" t="n">
        <v>2.42086552</v>
      </c>
      <c r="G20" s="18" t="n">
        <v>477.63197218</v>
      </c>
      <c r="H20" s="20" t="n">
        <v>2.61226247</v>
      </c>
      <c r="I20" s="18" t="n">
        <v>452.43586535</v>
      </c>
      <c r="J20" s="20" t="n">
        <v>4.70742794</v>
      </c>
      <c r="K20" s="18" t="n">
        <v>403.05851117</v>
      </c>
      <c r="L20" s="20" t="n">
        <v>15.36358724</v>
      </c>
      <c r="M20" s="18" t="n">
        <v>354.69279795</v>
      </c>
      <c r="N20" s="20" t="n">
        <v>34.36987516</v>
      </c>
      <c r="O20" s="18" t="s">
        <v>182</v>
      </c>
      <c r="P20" s="20" t="s">
        <v>182</v>
      </c>
      <c r="Q20" s="18" t="s">
        <v>182</v>
      </c>
      <c r="R20" s="20" t="s">
        <v>182</v>
      </c>
      <c r="S20" s="18" t="s">
        <v>182</v>
      </c>
      <c r="T20" s="20" t="s">
        <v>182</v>
      </c>
      <c r="U20" s="18" t="s">
        <v>182</v>
      </c>
      <c r="V20" s="20" t="s">
        <v>182</v>
      </c>
      <c r="W20" s="18" t="n">
        <v>385.22997647</v>
      </c>
      <c r="X20" s="20" t="n">
        <v>11.81199289</v>
      </c>
    </row>
    <row r="21" spans="1:24">
      <c r="A21" s="15" t="s">
        <v>196</v>
      </c>
      <c r="B21" s="17" t="n">
        <v>5741</v>
      </c>
      <c r="C21" s="18">
        <f>(77.0/B21*100)</f>
        <v/>
      </c>
      <c r="D21" s="19" t="n">
        <v>5664</v>
      </c>
      <c r="E21" s="18" t="n">
        <v>517.32270933</v>
      </c>
      <c r="F21" s="20" t="n">
        <v>3.28620785</v>
      </c>
      <c r="G21" s="18" t="n">
        <v>506.17900565</v>
      </c>
      <c r="H21" s="20" t="n">
        <v>2.75684533</v>
      </c>
      <c r="I21" s="18" t="n">
        <v>485.90146801</v>
      </c>
      <c r="J21" s="20" t="n">
        <v>3.24321739</v>
      </c>
      <c r="K21" s="18" t="n">
        <v>465.68132532</v>
      </c>
      <c r="L21" s="20" t="n">
        <v>6.53285934</v>
      </c>
      <c r="M21" s="18" t="n">
        <v>414.9611218</v>
      </c>
      <c r="N21" s="20" t="n">
        <v>21.89351288</v>
      </c>
      <c r="O21" s="18" t="n">
        <v>391.25398188</v>
      </c>
      <c r="P21" s="20" t="n">
        <v>27.06373982</v>
      </c>
      <c r="Q21" s="18" t="s">
        <v>182</v>
      </c>
      <c r="R21" s="20" t="s">
        <v>182</v>
      </c>
      <c r="S21" s="18" t="s">
        <v>182</v>
      </c>
      <c r="T21" s="20" t="s">
        <v>182</v>
      </c>
      <c r="U21" s="18" t="s">
        <v>182</v>
      </c>
      <c r="V21" s="20" t="s">
        <v>182</v>
      </c>
      <c r="W21" s="18" t="n">
        <v>434.61286621</v>
      </c>
      <c r="X21" s="20" t="n">
        <v>15.8267447</v>
      </c>
    </row>
    <row r="22" spans="1:24">
      <c r="A22" s="15" t="s">
        <v>197</v>
      </c>
      <c r="B22" s="17" t="n">
        <v>6598</v>
      </c>
      <c r="C22" s="18">
        <f>(99.0/B22*100)</f>
        <v/>
      </c>
      <c r="D22" s="19" t="n">
        <v>6499</v>
      </c>
      <c r="E22" s="18" t="n">
        <v>489.21072613</v>
      </c>
      <c r="F22" s="20" t="n">
        <v>3.49038348</v>
      </c>
      <c r="G22" s="18" t="n">
        <v>484.97694469</v>
      </c>
      <c r="H22" s="20" t="n">
        <v>4.3530583</v>
      </c>
      <c r="I22" s="18" t="n">
        <v>425.97082362</v>
      </c>
      <c r="J22" s="20" t="n">
        <v>6.99365522</v>
      </c>
      <c r="K22" s="18" t="n">
        <v>363.93830521</v>
      </c>
      <c r="L22" s="20" t="n">
        <v>8.93608742</v>
      </c>
      <c r="M22" s="18" t="n">
        <v>346.53243585</v>
      </c>
      <c r="N22" s="20" t="n">
        <v>14.25307427</v>
      </c>
      <c r="O22" s="18" t="n">
        <v>369.67259299</v>
      </c>
      <c r="P22" s="20" t="n">
        <v>6.57132704</v>
      </c>
      <c r="Q22" s="18" t="s">
        <v>182</v>
      </c>
      <c r="R22" s="20" t="s">
        <v>182</v>
      </c>
      <c r="S22" s="18" t="n">
        <v>448.28166515</v>
      </c>
      <c r="T22" s="20" t="n">
        <v>8.782882710000001</v>
      </c>
      <c r="U22" s="18" t="s">
        <v>182</v>
      </c>
      <c r="V22" s="20" t="s">
        <v>182</v>
      </c>
      <c r="W22" s="18" t="n">
        <v>355.57668044</v>
      </c>
      <c r="X22" s="20" t="n">
        <v>8.97214484</v>
      </c>
    </row>
    <row r="23" spans="1:24">
      <c r="A23" s="15" t="s">
        <v>198</v>
      </c>
      <c r="B23" s="17" t="n">
        <v>11583</v>
      </c>
      <c r="C23" s="18">
        <f>(509.0/B23*100)</f>
        <v/>
      </c>
      <c r="D23" s="19" t="n">
        <v>11074</v>
      </c>
      <c r="E23" s="18" t="n">
        <v>492.41488206</v>
      </c>
      <c r="F23" s="20" t="n">
        <v>4.09694664</v>
      </c>
      <c r="G23" s="18" t="n">
        <v>490.92367635</v>
      </c>
      <c r="H23" s="20" t="n">
        <v>2.73704824</v>
      </c>
      <c r="I23" s="18" t="n">
        <v>475.84035648</v>
      </c>
      <c r="J23" s="20" t="n">
        <v>3.40074867</v>
      </c>
      <c r="K23" s="18" t="n">
        <v>450.78907542</v>
      </c>
      <c r="L23" s="20" t="n">
        <v>6.25130494</v>
      </c>
      <c r="M23" s="18" t="n">
        <v>377.77785002</v>
      </c>
      <c r="N23" s="20" t="n">
        <v>17.27507537</v>
      </c>
      <c r="O23" s="18" t="n">
        <v>422.45727389</v>
      </c>
      <c r="P23" s="20" t="n">
        <v>20.79919267</v>
      </c>
      <c r="Q23" s="18" t="s">
        <v>182</v>
      </c>
      <c r="R23" s="20" t="s">
        <v>182</v>
      </c>
      <c r="S23" s="18" t="s">
        <v>182</v>
      </c>
      <c r="T23" s="20" t="s">
        <v>182</v>
      </c>
      <c r="U23" s="18" t="s">
        <v>182</v>
      </c>
      <c r="V23" s="20" t="s">
        <v>182</v>
      </c>
      <c r="W23" s="18" t="n">
        <v>405.15886894</v>
      </c>
      <c r="X23" s="20" t="n">
        <v>9.97570062</v>
      </c>
    </row>
    <row r="24" spans="1:24">
      <c r="A24" s="15" t="s">
        <v>199</v>
      </c>
      <c r="B24" s="17" t="n">
        <v>6647</v>
      </c>
      <c r="C24" s="18">
        <f>(15.0/B24*100)</f>
        <v/>
      </c>
      <c r="D24" s="19" t="n">
        <v>6632</v>
      </c>
      <c r="E24" s="18" t="n">
        <v>558.81200258</v>
      </c>
      <c r="F24" s="20" t="n">
        <v>5.10396871</v>
      </c>
      <c r="G24" s="18" t="n">
        <v>547.72839861</v>
      </c>
      <c r="H24" s="20" t="n">
        <v>3.1734746</v>
      </c>
      <c r="I24" s="18" t="n">
        <v>540.41291748</v>
      </c>
      <c r="J24" s="20" t="n">
        <v>2.99919339</v>
      </c>
      <c r="K24" s="18" t="n">
        <v>510.12904313</v>
      </c>
      <c r="L24" s="20" t="n">
        <v>4.74651364</v>
      </c>
      <c r="M24" s="18" t="n">
        <v>449.02239345</v>
      </c>
      <c r="N24" s="20" t="n">
        <v>16.19326737</v>
      </c>
      <c r="O24" s="18" t="n">
        <v>433.56577698</v>
      </c>
      <c r="P24" s="20" t="n">
        <v>16.09010253</v>
      </c>
      <c r="Q24" s="18" t="s">
        <v>182</v>
      </c>
      <c r="R24" s="20" t="s">
        <v>182</v>
      </c>
      <c r="S24" s="18" t="s">
        <v>182</v>
      </c>
      <c r="T24" s="20" t="s">
        <v>182</v>
      </c>
      <c r="U24" s="18" t="s">
        <v>182</v>
      </c>
      <c r="V24" s="20" t="s">
        <v>182</v>
      </c>
      <c r="W24" s="18" t="n">
        <v>415.56097778</v>
      </c>
      <c r="X24" s="20" t="n">
        <v>16.69005298</v>
      </c>
    </row>
    <row r="25" spans="1:24">
      <c r="A25" s="15" t="s">
        <v>200</v>
      </c>
      <c r="B25" s="17" t="n">
        <v>5581</v>
      </c>
      <c r="C25" s="18">
        <f>(28.0/B25*100)</f>
        <v/>
      </c>
      <c r="D25" s="19" t="n">
        <v>5553</v>
      </c>
      <c r="E25" s="18" t="n">
        <v>547.44247608</v>
      </c>
      <c r="F25" s="20" t="n">
        <v>4.18130618</v>
      </c>
      <c r="G25" s="18" t="n">
        <v>518.84082882</v>
      </c>
      <c r="H25" s="20" t="n">
        <v>3.48793431</v>
      </c>
      <c r="I25" s="18" t="n">
        <v>499.78682328</v>
      </c>
      <c r="J25" s="20" t="n">
        <v>3.44468129</v>
      </c>
      <c r="K25" s="18" t="n">
        <v>471.25803206</v>
      </c>
      <c r="L25" s="20" t="n">
        <v>5.57107838</v>
      </c>
      <c r="M25" s="18" t="n">
        <v>332.80767066</v>
      </c>
      <c r="N25" s="20" t="n">
        <v>66.32834671000001</v>
      </c>
      <c r="O25" s="18" t="n">
        <v>398.37895835</v>
      </c>
      <c r="P25" s="20" t="n">
        <v>24.81113575</v>
      </c>
      <c r="Q25" s="18" t="s">
        <v>182</v>
      </c>
      <c r="R25" s="20" t="s">
        <v>182</v>
      </c>
      <c r="S25" s="18" t="s">
        <v>182</v>
      </c>
      <c r="T25" s="20" t="s">
        <v>182</v>
      </c>
      <c r="U25" s="18" t="s">
        <v>182</v>
      </c>
      <c r="V25" s="20" t="s">
        <v>182</v>
      </c>
      <c r="W25" s="18" t="n">
        <v>451.94365371</v>
      </c>
      <c r="X25" s="20" t="n">
        <v>24.57725199</v>
      </c>
    </row>
    <row r="26" spans="1:24">
      <c r="A26" s="15" t="s">
        <v>201</v>
      </c>
      <c r="B26" s="17" t="n">
        <v>4869</v>
      </c>
      <c r="C26" s="18">
        <f>(98.0/B26*100)</f>
        <v/>
      </c>
      <c r="D26" s="19" t="n">
        <v>4771</v>
      </c>
      <c r="E26" s="18" t="n">
        <v>502.8965529</v>
      </c>
      <c r="F26" s="20" t="n">
        <v>2.80245795</v>
      </c>
      <c r="G26" s="18" t="n">
        <v>492.73373263</v>
      </c>
      <c r="H26" s="20" t="n">
        <v>2.09355793</v>
      </c>
      <c r="I26" s="18" t="n">
        <v>477.42780046</v>
      </c>
      <c r="J26" s="20" t="n">
        <v>3.23868792</v>
      </c>
      <c r="K26" s="18" t="n">
        <v>423.24516291</v>
      </c>
      <c r="L26" s="20" t="n">
        <v>8.29815368</v>
      </c>
      <c r="M26" s="18" t="s">
        <v>182</v>
      </c>
      <c r="N26" s="20" t="s">
        <v>182</v>
      </c>
      <c r="O26" s="18" t="s">
        <v>182</v>
      </c>
      <c r="P26" s="20" t="s">
        <v>182</v>
      </c>
      <c r="Q26" s="18" t="s">
        <v>182</v>
      </c>
      <c r="R26" s="20" t="s">
        <v>182</v>
      </c>
      <c r="S26" s="18" t="s">
        <v>182</v>
      </c>
      <c r="T26" s="20" t="s">
        <v>182</v>
      </c>
      <c r="U26" s="18" t="s">
        <v>182</v>
      </c>
      <c r="V26" s="20" t="s">
        <v>182</v>
      </c>
      <c r="W26" s="18" t="n">
        <v>428.77039008</v>
      </c>
      <c r="X26" s="20" t="n">
        <v>13.70361006</v>
      </c>
    </row>
    <row r="27" spans="1:24">
      <c r="A27" s="15" t="s">
        <v>202</v>
      </c>
      <c r="B27" s="17" t="n">
        <v>5299</v>
      </c>
      <c r="C27" s="18">
        <f>(166.0/B27*100)</f>
        <v/>
      </c>
      <c r="D27" s="19" t="n">
        <v>5133</v>
      </c>
      <c r="E27" s="18" t="n">
        <v>501.49543616</v>
      </c>
      <c r="F27" s="20" t="n">
        <v>3.40563021</v>
      </c>
      <c r="G27" s="18" t="n">
        <v>497.32338143</v>
      </c>
      <c r="H27" s="20" t="n">
        <v>2.49324113</v>
      </c>
      <c r="I27" s="18" t="n">
        <v>482.018238</v>
      </c>
      <c r="J27" s="20" t="n">
        <v>2.18852043</v>
      </c>
      <c r="K27" s="18" t="n">
        <v>440.89715371</v>
      </c>
      <c r="L27" s="20" t="n">
        <v>4.55636023</v>
      </c>
      <c r="M27" s="18" t="n">
        <v>385.06023768</v>
      </c>
      <c r="N27" s="20" t="n">
        <v>26.39898204</v>
      </c>
      <c r="O27" s="18" t="n">
        <v>423.08830904</v>
      </c>
      <c r="P27" s="20" t="n">
        <v>13.04402712</v>
      </c>
      <c r="Q27" s="18" t="s">
        <v>182</v>
      </c>
      <c r="R27" s="20" t="s">
        <v>182</v>
      </c>
      <c r="S27" s="18" t="s">
        <v>182</v>
      </c>
      <c r="T27" s="20" t="s">
        <v>182</v>
      </c>
      <c r="U27" s="18" t="s">
        <v>182</v>
      </c>
      <c r="V27" s="20" t="s">
        <v>182</v>
      </c>
      <c r="W27" s="18" t="n">
        <v>410.83355784</v>
      </c>
      <c r="X27" s="20" t="n">
        <v>6.71845902</v>
      </c>
    </row>
    <row r="28" spans="1:24">
      <c r="A28" s="15" t="s">
        <v>203</v>
      </c>
      <c r="B28" s="17" t="n">
        <v>7568</v>
      </c>
      <c r="C28" s="18">
        <f>(127.0/B28*100)</f>
        <v/>
      </c>
      <c r="D28" s="19" t="n">
        <v>7441</v>
      </c>
      <c r="E28" s="18" t="n">
        <v>440.80870994</v>
      </c>
      <c r="F28" s="20" t="n">
        <v>4.05096168</v>
      </c>
      <c r="G28" s="18" t="n">
        <v>426.97532925</v>
      </c>
      <c r="H28" s="20" t="n">
        <v>2.47565162</v>
      </c>
      <c r="I28" s="18" t="n">
        <v>414.38310389</v>
      </c>
      <c r="J28" s="20" t="n">
        <v>2.45913612</v>
      </c>
      <c r="K28" s="18" t="n">
        <v>389.19539142</v>
      </c>
      <c r="L28" s="20" t="n">
        <v>3.22249578</v>
      </c>
      <c r="M28" s="18" t="n">
        <v>324.96962849</v>
      </c>
      <c r="N28" s="20" t="n">
        <v>10.45495017</v>
      </c>
      <c r="O28" s="18" t="n">
        <v>344.27389666</v>
      </c>
      <c r="P28" s="20" t="n">
        <v>9.63881198</v>
      </c>
      <c r="Q28" s="18" t="s">
        <v>182</v>
      </c>
      <c r="R28" s="20" t="s">
        <v>182</v>
      </c>
      <c r="S28" s="18" t="s">
        <v>182</v>
      </c>
      <c r="T28" s="20" t="s">
        <v>182</v>
      </c>
      <c r="U28" s="18" t="s">
        <v>182</v>
      </c>
      <c r="V28" s="20" t="s">
        <v>182</v>
      </c>
      <c r="W28" s="18" t="n">
        <v>357.17915465</v>
      </c>
      <c r="X28" s="20" t="n">
        <v>12.426176</v>
      </c>
    </row>
    <row r="29" spans="1:24">
      <c r="A29" s="15" t="s">
        <v>204</v>
      </c>
      <c r="B29" s="17" t="n">
        <v>5385</v>
      </c>
      <c r="C29" s="18">
        <f>(36.0/B29*100)</f>
        <v/>
      </c>
      <c r="D29" s="19" t="n">
        <v>5349</v>
      </c>
      <c r="E29" s="18" t="n">
        <v>513.12651935</v>
      </c>
      <c r="F29" s="20" t="n">
        <v>3.15953179</v>
      </c>
      <c r="G29" s="18" t="n">
        <v>518.4345861199999</v>
      </c>
      <c r="H29" s="20" t="n">
        <v>2.64552053</v>
      </c>
      <c r="I29" s="18" t="n">
        <v>504.6841996</v>
      </c>
      <c r="J29" s="20" t="n">
        <v>4.20337601</v>
      </c>
      <c r="K29" s="18" t="n">
        <v>453.10493222</v>
      </c>
      <c r="L29" s="20" t="n">
        <v>14.65831325</v>
      </c>
      <c r="M29" s="18" t="n">
        <v>331.4409</v>
      </c>
      <c r="N29" s="20" t="n">
        <v>20.91335389</v>
      </c>
      <c r="O29" s="18" t="n">
        <v>388.44308495</v>
      </c>
      <c r="P29" s="20" t="n">
        <v>43.1387278</v>
      </c>
      <c r="Q29" s="18" t="s">
        <v>182</v>
      </c>
      <c r="R29" s="20" t="s">
        <v>182</v>
      </c>
      <c r="S29" s="18" t="n">
        <v>358.28551468</v>
      </c>
      <c r="T29" s="20" t="n">
        <v>8.567023300000001</v>
      </c>
      <c r="U29" s="18" t="s">
        <v>182</v>
      </c>
      <c r="V29" s="20" t="s">
        <v>182</v>
      </c>
      <c r="W29" s="18" t="n">
        <v>393.45254865</v>
      </c>
      <c r="X29" s="20" t="n">
        <v>18.39730953</v>
      </c>
    </row>
    <row r="30" spans="1:24">
      <c r="A30" s="15" t="s">
        <v>205</v>
      </c>
      <c r="B30" s="17" t="n">
        <v>4520</v>
      </c>
      <c r="C30" s="18">
        <f>(514.0/B30*100)</f>
        <v/>
      </c>
      <c r="D30" s="19" t="n">
        <v>4006</v>
      </c>
      <c r="E30" s="18" t="n">
        <v>527.70639736</v>
      </c>
      <c r="F30" s="20" t="n">
        <v>3.34565942</v>
      </c>
      <c r="G30" s="18" t="n">
        <v>524.78481391</v>
      </c>
      <c r="H30" s="20" t="n">
        <v>3.06992138</v>
      </c>
      <c r="I30" s="18" t="n">
        <v>500.72435624</v>
      </c>
      <c r="J30" s="20" t="n">
        <v>4.93945595</v>
      </c>
      <c r="K30" s="18" t="n">
        <v>455.12914691</v>
      </c>
      <c r="L30" s="20" t="n">
        <v>8.442812829999999</v>
      </c>
      <c r="M30" s="18" t="n">
        <v>468.57714289</v>
      </c>
      <c r="N30" s="20" t="n">
        <v>27.49739125</v>
      </c>
      <c r="O30" s="18" t="n">
        <v>424.31209289</v>
      </c>
      <c r="P30" s="20" t="n">
        <v>24.50636863</v>
      </c>
      <c r="Q30" s="18" t="s">
        <v>182</v>
      </c>
      <c r="R30" s="20" t="s">
        <v>182</v>
      </c>
      <c r="S30" s="18" t="s">
        <v>182</v>
      </c>
      <c r="T30" s="20" t="s">
        <v>182</v>
      </c>
      <c r="U30" s="18" t="s">
        <v>182</v>
      </c>
      <c r="V30" s="20" t="s">
        <v>182</v>
      </c>
      <c r="W30" s="18" t="n">
        <v>417.2640525</v>
      </c>
      <c r="X30" s="20" t="n">
        <v>12.43170681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513.24803676</v>
      </c>
      <c r="F32" s="20" t="n">
        <v>3.14734048</v>
      </c>
      <c r="G32" s="18" t="n">
        <v>501.24906523</v>
      </c>
      <c r="H32" s="20" t="n">
        <v>2.86843374</v>
      </c>
      <c r="I32" s="18" t="n">
        <v>480.26790674</v>
      </c>
      <c r="J32" s="20" t="n">
        <v>4.31741447</v>
      </c>
      <c r="K32" s="18" t="n">
        <v>412.84054368</v>
      </c>
      <c r="L32" s="20" t="n">
        <v>10.55345031</v>
      </c>
      <c r="M32" s="18" t="n">
        <v>395.75376989</v>
      </c>
      <c r="N32" s="20" t="n">
        <v>36.06570534</v>
      </c>
      <c r="O32" s="18" t="n">
        <v>431.81477785</v>
      </c>
      <c r="P32" s="20" t="n">
        <v>23.17705872</v>
      </c>
      <c r="Q32" s="18" t="s">
        <v>182</v>
      </c>
      <c r="R32" s="20" t="s">
        <v>182</v>
      </c>
      <c r="S32" s="18" t="s">
        <v>182</v>
      </c>
      <c r="T32" s="20" t="s">
        <v>182</v>
      </c>
      <c r="U32" s="18" t="s">
        <v>182</v>
      </c>
      <c r="V32" s="20" t="s">
        <v>182</v>
      </c>
      <c r="W32" s="18" t="n">
        <v>406.55755237</v>
      </c>
      <c r="X32" s="20" t="n">
        <v>18.47000537</v>
      </c>
    </row>
    <row r="33" spans="1:24">
      <c r="A33" s="15" t="s">
        <v>208</v>
      </c>
      <c r="B33" s="17" t="n">
        <v>7325</v>
      </c>
      <c r="C33" s="18">
        <f>(226.0/B33*100)</f>
        <v/>
      </c>
      <c r="D33" s="19" t="n">
        <v>7099</v>
      </c>
      <c r="E33" s="18" t="n">
        <v>515.22092105</v>
      </c>
      <c r="F33" s="20" t="n">
        <v>3.42726132</v>
      </c>
      <c r="G33" s="18" t="n">
        <v>506.20882823</v>
      </c>
      <c r="H33" s="20" t="n">
        <v>2.66062787</v>
      </c>
      <c r="I33" s="18" t="n">
        <v>485.48732307</v>
      </c>
      <c r="J33" s="20" t="n">
        <v>3.7947238</v>
      </c>
      <c r="K33" s="18" t="n">
        <v>433.84305903</v>
      </c>
      <c r="L33" s="20" t="n">
        <v>8.40342777</v>
      </c>
      <c r="M33" s="18" t="n">
        <v>430.51458206</v>
      </c>
      <c r="N33" s="20" t="n">
        <v>35.54022905</v>
      </c>
      <c r="O33" s="18" t="n">
        <v>370.51979334</v>
      </c>
      <c r="P33" s="20" t="n">
        <v>23.88304611</v>
      </c>
      <c r="Q33" s="18" t="s">
        <v>182</v>
      </c>
      <c r="R33" s="20" t="s">
        <v>182</v>
      </c>
      <c r="S33" s="18" t="s">
        <v>182</v>
      </c>
      <c r="T33" s="20" t="s">
        <v>182</v>
      </c>
      <c r="U33" s="18" t="s">
        <v>182</v>
      </c>
      <c r="V33" s="20" t="s">
        <v>182</v>
      </c>
      <c r="W33" s="18" t="n">
        <v>423.45026091</v>
      </c>
      <c r="X33" s="20" t="n">
        <v>12.66826018</v>
      </c>
    </row>
    <row r="34" spans="1:24">
      <c r="A34" s="15" t="s">
        <v>209</v>
      </c>
      <c r="B34" s="17" t="n">
        <v>6350</v>
      </c>
      <c r="C34" s="18">
        <f>(81.0/B34*100)</f>
        <v/>
      </c>
      <c r="D34" s="19" t="n">
        <v>6269</v>
      </c>
      <c r="E34" s="18" t="n">
        <v>476.3244128</v>
      </c>
      <c r="F34" s="20" t="n">
        <v>4.2955587</v>
      </c>
      <c r="G34" s="18" t="n">
        <v>477.35553809</v>
      </c>
      <c r="H34" s="20" t="n">
        <v>2.7108623</v>
      </c>
      <c r="I34" s="18" t="n">
        <v>458.79835052</v>
      </c>
      <c r="J34" s="20" t="n">
        <v>3.24556633</v>
      </c>
      <c r="K34" s="18" t="n">
        <v>406.66656888</v>
      </c>
      <c r="L34" s="20" t="n">
        <v>6.54709537</v>
      </c>
      <c r="M34" s="18" t="n">
        <v>401.83103972</v>
      </c>
      <c r="N34" s="20" t="n">
        <v>30.10349836</v>
      </c>
      <c r="O34" s="18" t="n">
        <v>365.38845725</v>
      </c>
      <c r="P34" s="20" t="n">
        <v>11.8756275</v>
      </c>
      <c r="Q34" s="18" t="s">
        <v>182</v>
      </c>
      <c r="R34" s="20" t="s">
        <v>182</v>
      </c>
      <c r="S34" s="18" t="n">
        <v>306.56969545</v>
      </c>
      <c r="T34" s="20" t="n">
        <v>10.27624616</v>
      </c>
      <c r="U34" s="18" t="s">
        <v>182</v>
      </c>
      <c r="V34" s="20" t="s">
        <v>182</v>
      </c>
      <c r="W34" s="18" t="n">
        <v>369.36192611</v>
      </c>
      <c r="X34" s="20" t="n">
        <v>11.7932329</v>
      </c>
    </row>
    <row r="35" spans="1:24">
      <c r="A35" s="15" t="s">
        <v>210</v>
      </c>
      <c r="B35" s="17" t="n">
        <v>6406</v>
      </c>
      <c r="C35" s="18">
        <f>(68.0/B35*100)</f>
        <v/>
      </c>
      <c r="D35" s="19" t="n">
        <v>6338</v>
      </c>
      <c r="E35" s="18" t="n">
        <v>525.50390468</v>
      </c>
      <c r="F35" s="20" t="n">
        <v>2.59496252</v>
      </c>
      <c r="G35" s="18" t="n">
        <v>520.27161689</v>
      </c>
      <c r="H35" s="20" t="n">
        <v>2.13467231</v>
      </c>
      <c r="I35" s="18" t="n">
        <v>496.92157409</v>
      </c>
      <c r="J35" s="20" t="n">
        <v>3.21955502</v>
      </c>
      <c r="K35" s="18" t="n">
        <v>437.68579276</v>
      </c>
      <c r="L35" s="20" t="n">
        <v>12.81354125</v>
      </c>
      <c r="M35" s="18" t="n">
        <v>393.40938572</v>
      </c>
      <c r="N35" s="20" t="n">
        <v>15.52918302</v>
      </c>
      <c r="O35" s="18" t="n">
        <v>449.89238615</v>
      </c>
      <c r="P35" s="20" t="n">
        <v>20.13442136</v>
      </c>
      <c r="Q35" s="18" t="s">
        <v>182</v>
      </c>
      <c r="R35" s="20" t="s">
        <v>182</v>
      </c>
      <c r="S35" s="18" t="n">
        <v>374.85244494</v>
      </c>
      <c r="T35" s="20" t="n">
        <v>5.84040672</v>
      </c>
      <c r="U35" s="18" t="s">
        <v>182</v>
      </c>
      <c r="V35" s="20" t="s">
        <v>182</v>
      </c>
      <c r="W35" s="18" t="n">
        <v>408.60586678</v>
      </c>
      <c r="X35" s="20" t="n">
        <v>8.59431691</v>
      </c>
    </row>
    <row r="36" spans="1:24">
      <c r="A36" s="15" t="s">
        <v>211</v>
      </c>
      <c r="B36" s="17" t="n">
        <v>6736</v>
      </c>
      <c r="C36" s="18">
        <f>(46.0/B36*100)</f>
        <v/>
      </c>
      <c r="D36" s="19" t="n">
        <v>6690</v>
      </c>
      <c r="E36" s="18" t="n">
        <v>507.12969758</v>
      </c>
      <c r="F36" s="20" t="n">
        <v>2.79922251</v>
      </c>
      <c r="G36" s="18" t="n">
        <v>497.13962501</v>
      </c>
      <c r="H36" s="20" t="n">
        <v>2.26517857</v>
      </c>
      <c r="I36" s="18" t="n">
        <v>475.44506663</v>
      </c>
      <c r="J36" s="20" t="n">
        <v>3.05711384</v>
      </c>
      <c r="K36" s="18" t="n">
        <v>437.07090131</v>
      </c>
      <c r="L36" s="20" t="n">
        <v>8.080510909999999</v>
      </c>
      <c r="M36" s="18" t="n">
        <v>423.52275425</v>
      </c>
      <c r="N36" s="20" t="n">
        <v>27.63671902</v>
      </c>
      <c r="O36" s="18" t="n">
        <v>402.77024728</v>
      </c>
      <c r="P36" s="20" t="n">
        <v>20.07187489</v>
      </c>
      <c r="Q36" s="18" t="s">
        <v>182</v>
      </c>
      <c r="R36" s="20" t="s">
        <v>182</v>
      </c>
      <c r="S36" s="18" t="s">
        <v>182</v>
      </c>
      <c r="T36" s="20" t="s">
        <v>182</v>
      </c>
      <c r="U36" s="18" t="s">
        <v>182</v>
      </c>
      <c r="V36" s="20" t="s">
        <v>182</v>
      </c>
      <c r="W36" s="18" t="n">
        <v>415.12502429</v>
      </c>
      <c r="X36" s="20" t="n">
        <v>12.64451903</v>
      </c>
    </row>
    <row r="37" spans="1:24">
      <c r="A37" s="15" t="s">
        <v>212</v>
      </c>
      <c r="B37" s="17" t="n">
        <v>5458</v>
      </c>
      <c r="C37" s="18">
        <f>(233.0/B37*100)</f>
        <v/>
      </c>
      <c r="D37" s="19" t="n">
        <v>5225</v>
      </c>
      <c r="E37" s="18" t="n">
        <v>503.74385107</v>
      </c>
      <c r="F37" s="20" t="n">
        <v>3.55455343</v>
      </c>
      <c r="G37" s="18" t="n">
        <v>502.14417759</v>
      </c>
      <c r="H37" s="20" t="n">
        <v>3.81601879</v>
      </c>
      <c r="I37" s="18" t="n">
        <v>470.70200774</v>
      </c>
      <c r="J37" s="20" t="n">
        <v>6.31212139</v>
      </c>
      <c r="K37" s="18" t="n">
        <v>402.62704347</v>
      </c>
      <c r="L37" s="20" t="n">
        <v>12.7258436</v>
      </c>
      <c r="M37" s="18" t="n">
        <v>388.23579007</v>
      </c>
      <c r="N37" s="20" t="n">
        <v>16.03620912</v>
      </c>
      <c r="O37" s="18" t="n">
        <v>375.64834003</v>
      </c>
      <c r="P37" s="20" t="n">
        <v>18.6662725</v>
      </c>
      <c r="Q37" s="18" t="s">
        <v>182</v>
      </c>
      <c r="R37" s="20" t="s">
        <v>182</v>
      </c>
      <c r="S37" s="18" t="s">
        <v>182</v>
      </c>
      <c r="T37" s="20" t="s">
        <v>182</v>
      </c>
      <c r="U37" s="18" t="s">
        <v>182</v>
      </c>
      <c r="V37" s="20" t="s">
        <v>182</v>
      </c>
      <c r="W37" s="18" t="n">
        <v>398.15609513</v>
      </c>
      <c r="X37" s="20" t="n">
        <v>8.846983829999999</v>
      </c>
    </row>
    <row r="38" spans="1:24">
      <c r="A38" s="15" t="s">
        <v>213</v>
      </c>
      <c r="B38" s="17" t="n">
        <v>5860</v>
      </c>
      <c r="C38" s="18">
        <f>(62.0/B38*100)</f>
        <v/>
      </c>
      <c r="D38" s="19" t="n">
        <v>5798</v>
      </c>
      <c r="E38" s="18" t="n">
        <v>512.50510437</v>
      </c>
      <c r="F38" s="20" t="n">
        <v>4.85187184</v>
      </c>
      <c r="G38" s="18" t="n">
        <v>517.37601768</v>
      </c>
      <c r="H38" s="20" t="n">
        <v>3.03627886</v>
      </c>
      <c r="I38" s="18" t="n">
        <v>500.86118718</v>
      </c>
      <c r="J38" s="20" t="n">
        <v>3.61124313</v>
      </c>
      <c r="K38" s="18" t="n">
        <v>466.67379718</v>
      </c>
      <c r="L38" s="20" t="n">
        <v>6.19247877</v>
      </c>
      <c r="M38" s="18" t="n">
        <v>435.57744856</v>
      </c>
      <c r="N38" s="20" t="n">
        <v>28.03039357</v>
      </c>
      <c r="O38" s="18" t="n">
        <v>402.04188708</v>
      </c>
      <c r="P38" s="20" t="n">
        <v>20.43643395</v>
      </c>
      <c r="Q38" s="18" t="s">
        <v>182</v>
      </c>
      <c r="R38" s="20" t="s">
        <v>182</v>
      </c>
      <c r="S38" s="18" t="s">
        <v>182</v>
      </c>
      <c r="T38" s="20" t="s">
        <v>182</v>
      </c>
      <c r="U38" s="18" t="s">
        <v>182</v>
      </c>
      <c r="V38" s="20" t="s">
        <v>182</v>
      </c>
      <c r="W38" s="18" t="n">
        <v>437.16901198</v>
      </c>
      <c r="X38" s="20" t="n">
        <v>9.25503091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(5668.0/B40*100)</f>
        <v/>
      </c>
      <c r="D40" s="19" t="n">
        <v>8489</v>
      </c>
      <c r="E40" s="18" t="n">
        <v>522.10820756</v>
      </c>
      <c r="F40" s="20" t="n">
        <v>3.52618477</v>
      </c>
      <c r="G40" s="18" t="n">
        <v>516.55038942</v>
      </c>
      <c r="H40" s="20" t="n">
        <v>3.1362395</v>
      </c>
      <c r="I40" s="18" t="n">
        <v>499.99692217</v>
      </c>
      <c r="J40" s="20" t="n">
        <v>4.45616619</v>
      </c>
      <c r="K40" s="18" t="n">
        <v>446.3892568</v>
      </c>
      <c r="L40" s="20" t="n">
        <v>12.32363573</v>
      </c>
      <c r="M40" s="18" t="n">
        <v>397.62827345</v>
      </c>
      <c r="N40" s="20" t="n">
        <v>20.95594175</v>
      </c>
      <c r="O40" s="18" t="n">
        <v>426.93516324</v>
      </c>
      <c r="P40" s="20" t="n">
        <v>18.49453323</v>
      </c>
      <c r="Q40" s="18" t="s">
        <v>182</v>
      </c>
      <c r="R40" s="20" t="s">
        <v>182</v>
      </c>
      <c r="S40" s="18" t="n">
        <v>496.75531263</v>
      </c>
      <c r="T40" s="20" t="n">
        <v>2.35939816</v>
      </c>
      <c r="U40" s="18" t="s">
        <v>182</v>
      </c>
      <c r="V40" s="20" t="s">
        <v>182</v>
      </c>
      <c r="W40" s="18" t="n">
        <v>413.55330192</v>
      </c>
      <c r="X40" s="20" t="n">
        <v>10.80660871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(2752.0/B46*100)</f>
        <v/>
      </c>
      <c r="D46" s="19" t="n">
        <v>20389</v>
      </c>
      <c r="E46" s="18" t="n">
        <v>431.75570786</v>
      </c>
      <c r="F46" s="20" t="n">
        <v>4.10552013</v>
      </c>
      <c r="G46" s="18" t="n">
        <v>426.6117988</v>
      </c>
      <c r="H46" s="20" t="n">
        <v>3.12743588</v>
      </c>
      <c r="I46" s="18" t="n">
        <v>392.64979798</v>
      </c>
      <c r="J46" s="20" t="n">
        <v>2.62178179</v>
      </c>
      <c r="K46" s="18" t="n">
        <v>357.26567571</v>
      </c>
      <c r="L46" s="20" t="n">
        <v>3.48608097</v>
      </c>
      <c r="M46" s="18" t="n">
        <v>308.67681878</v>
      </c>
      <c r="N46" s="20" t="n">
        <v>8.421869210000001</v>
      </c>
      <c r="O46" s="18" t="n">
        <v>312.92535084</v>
      </c>
      <c r="P46" s="20" t="n">
        <v>7.92700056</v>
      </c>
      <c r="Q46" s="18" t="s">
        <v>182</v>
      </c>
      <c r="R46" s="20" t="s">
        <v>182</v>
      </c>
      <c r="S46" s="18" t="s">
        <v>182</v>
      </c>
      <c r="T46" s="20" t="s">
        <v>182</v>
      </c>
      <c r="U46" s="18" t="s">
        <v>182</v>
      </c>
      <c r="V46" s="20" t="s">
        <v>182</v>
      </c>
      <c r="W46" s="18" t="n">
        <v>384.79822293</v>
      </c>
      <c r="X46" s="20" t="n">
        <v>3.68552172</v>
      </c>
    </row>
    <row r="47" spans="1:24">
      <c r="A47" s="15" t="s">
        <v>222</v>
      </c>
      <c r="B47" s="17" t="n">
        <v>5928</v>
      </c>
      <c r="C47" s="18">
        <f>(120.0/B47*100)</f>
        <v/>
      </c>
      <c r="D47" s="19" t="n">
        <v>5808</v>
      </c>
      <c r="E47" s="18" t="n">
        <v>468.82157392</v>
      </c>
      <c r="F47" s="20" t="n">
        <v>4.75721966</v>
      </c>
      <c r="G47" s="18" t="n">
        <v>459.30950826</v>
      </c>
      <c r="H47" s="20" t="n">
        <v>4.24231165</v>
      </c>
      <c r="I47" s="18" t="n">
        <v>425.48997453</v>
      </c>
      <c r="J47" s="20" t="n">
        <v>5.38640746</v>
      </c>
      <c r="K47" s="18" t="n">
        <v>361.02277606</v>
      </c>
      <c r="L47" s="20" t="n">
        <v>7.57970147</v>
      </c>
      <c r="M47" s="18" t="n">
        <v>379.18134993</v>
      </c>
      <c r="N47" s="20" t="n">
        <v>18.40779504</v>
      </c>
      <c r="O47" s="18" t="n">
        <v>348.82167177</v>
      </c>
      <c r="P47" s="20" t="n">
        <v>12.30753065</v>
      </c>
      <c r="Q47" s="18" t="s">
        <v>182</v>
      </c>
      <c r="R47" s="20" t="s">
        <v>182</v>
      </c>
      <c r="S47" s="18" t="s">
        <v>182</v>
      </c>
      <c r="T47" s="20" t="s">
        <v>182</v>
      </c>
      <c r="U47" s="18" t="s">
        <v>182</v>
      </c>
      <c r="V47" s="20" t="s">
        <v>182</v>
      </c>
      <c r="W47" s="18" t="n">
        <v>370.31146516</v>
      </c>
      <c r="X47" s="20" t="n">
        <v>6.7264928</v>
      </c>
    </row>
    <row r="48" spans="1:24">
      <c r="A48" s="15" t="s">
        <v>223</v>
      </c>
      <c r="B48" s="17" t="n">
        <v>9841</v>
      </c>
      <c r="C48" s="18">
        <f>(20.0/B48*100)</f>
        <v/>
      </c>
      <c r="D48" s="19" t="n">
        <v>9821</v>
      </c>
      <c r="E48" s="18" t="n">
        <v>576.19529506</v>
      </c>
      <c r="F48" s="20" t="n">
        <v>7.1390959</v>
      </c>
      <c r="G48" s="18" t="n">
        <v>557.45348907</v>
      </c>
      <c r="H48" s="20" t="n">
        <v>4.95264135</v>
      </c>
      <c r="I48" s="18" t="n">
        <v>519.0611901</v>
      </c>
      <c r="J48" s="20" t="n">
        <v>4.44197656</v>
      </c>
      <c r="K48" s="18" t="n">
        <v>457.47964807</v>
      </c>
      <c r="L48" s="20" t="n">
        <v>4.89504312</v>
      </c>
      <c r="M48" s="18" t="n">
        <v>374.52843901</v>
      </c>
      <c r="N48" s="20" t="n">
        <v>16.74519893</v>
      </c>
      <c r="O48" s="18" t="n">
        <v>368.01592311</v>
      </c>
      <c r="P48" s="20" t="n">
        <v>9.39603602</v>
      </c>
      <c r="Q48" s="18" t="s">
        <v>182</v>
      </c>
      <c r="R48" s="20" t="s">
        <v>182</v>
      </c>
      <c r="S48" s="18" t="s">
        <v>182</v>
      </c>
      <c r="T48" s="20" t="s">
        <v>182</v>
      </c>
      <c r="U48" s="18" t="s">
        <v>182</v>
      </c>
      <c r="V48" s="20" t="s">
        <v>182</v>
      </c>
      <c r="W48" s="18" t="n">
        <v>467.13161479</v>
      </c>
      <c r="X48" s="20" t="n">
        <v>41.63431904</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(1010.0/B50*100)</f>
        <v/>
      </c>
      <c r="D50" s="19" t="n">
        <v>10785</v>
      </c>
      <c r="E50" s="18" t="n">
        <v>444.90091612</v>
      </c>
      <c r="F50" s="20" t="n">
        <v>3.12247865</v>
      </c>
      <c r="G50" s="18" t="n">
        <v>431.90186273</v>
      </c>
      <c r="H50" s="20" t="n">
        <v>2.29660147</v>
      </c>
      <c r="I50" s="18" t="n">
        <v>408.77117239</v>
      </c>
      <c r="J50" s="20" t="n">
        <v>3.40026996</v>
      </c>
      <c r="K50" s="18" t="n">
        <v>368.08674573</v>
      </c>
      <c r="L50" s="20" t="n">
        <v>4.23288396</v>
      </c>
      <c r="M50" s="18" t="n">
        <v>334.6258181</v>
      </c>
      <c r="N50" s="20" t="n">
        <v>21.63128075</v>
      </c>
      <c r="O50" s="18" t="n">
        <v>342.28571311</v>
      </c>
      <c r="P50" s="20" t="n">
        <v>7.20984175</v>
      </c>
      <c r="Q50" s="18" t="s">
        <v>182</v>
      </c>
      <c r="R50" s="20" t="s">
        <v>182</v>
      </c>
      <c r="S50" s="18" t="s">
        <v>182</v>
      </c>
      <c r="T50" s="20" t="s">
        <v>182</v>
      </c>
      <c r="U50" s="18" t="s">
        <v>182</v>
      </c>
      <c r="V50" s="20" t="s">
        <v>182</v>
      </c>
      <c r="W50" s="18" t="n">
        <v>391.87139634</v>
      </c>
      <c r="X50" s="20" t="n">
        <v>9.77246343</v>
      </c>
    </row>
    <row r="51" spans="1:24">
      <c r="A51" s="15" t="s">
        <v>226</v>
      </c>
      <c r="B51" s="17" t="n">
        <v>6866</v>
      </c>
      <c r="C51" s="18">
        <f>(115.0/B51*100)</f>
        <v/>
      </c>
      <c r="D51" s="19" t="n">
        <v>6751</v>
      </c>
      <c r="E51" s="18" t="n">
        <v>444.93083398</v>
      </c>
      <c r="F51" s="20" t="n">
        <v>3.13070498</v>
      </c>
      <c r="G51" s="18" t="n">
        <v>429.1548272</v>
      </c>
      <c r="H51" s="20" t="n">
        <v>2.53474049</v>
      </c>
      <c r="I51" s="18" t="n">
        <v>409.63013546</v>
      </c>
      <c r="J51" s="20" t="n">
        <v>2.99193542</v>
      </c>
      <c r="K51" s="18" t="n">
        <v>388.4062361</v>
      </c>
      <c r="L51" s="20" t="n">
        <v>3.08042625</v>
      </c>
      <c r="M51" s="18" t="n">
        <v>362.62711813</v>
      </c>
      <c r="N51" s="20" t="n">
        <v>14.51369615</v>
      </c>
      <c r="O51" s="18" t="n">
        <v>338.25263876</v>
      </c>
      <c r="P51" s="20" t="n">
        <v>12.07032198</v>
      </c>
      <c r="Q51" s="18" t="s">
        <v>182</v>
      </c>
      <c r="R51" s="20" t="s">
        <v>182</v>
      </c>
      <c r="S51" s="18" t="n">
        <v>410.85572185</v>
      </c>
      <c r="T51" s="20" t="n">
        <v>3.7997542</v>
      </c>
      <c r="U51" s="18" t="s">
        <v>182</v>
      </c>
      <c r="V51" s="20" t="s">
        <v>182</v>
      </c>
      <c r="W51" s="18" t="n">
        <v>393.42863555</v>
      </c>
      <c r="X51" s="20" t="n">
        <v>5.89238132</v>
      </c>
    </row>
    <row r="52" spans="1:24">
      <c r="A52" s="15" t="s">
        <v>227</v>
      </c>
      <c r="B52" s="17" t="n">
        <v>5809</v>
      </c>
      <c r="C52" s="18">
        <f>(118.0/B52*100)</f>
        <v/>
      </c>
      <c r="D52" s="19" t="n">
        <v>5691</v>
      </c>
      <c r="E52" s="18" t="n">
        <v>488.65204369</v>
      </c>
      <c r="F52" s="20" t="n">
        <v>3.48135802</v>
      </c>
      <c r="G52" s="18" t="n">
        <v>477.97232315</v>
      </c>
      <c r="H52" s="20" t="n">
        <v>2.86702075</v>
      </c>
      <c r="I52" s="18" t="n">
        <v>463.06594423</v>
      </c>
      <c r="J52" s="20" t="n">
        <v>3.46191086</v>
      </c>
      <c r="K52" s="18" t="n">
        <v>398.66335727</v>
      </c>
      <c r="L52" s="20" t="n">
        <v>8.810355830000001</v>
      </c>
      <c r="M52" s="18" t="n">
        <v>403.95911483</v>
      </c>
      <c r="N52" s="20" t="n">
        <v>30.32295244</v>
      </c>
      <c r="O52" s="18" t="n">
        <v>375.14413407</v>
      </c>
      <c r="P52" s="20" t="n">
        <v>19.23248649</v>
      </c>
      <c r="Q52" s="18" t="s">
        <v>182</v>
      </c>
      <c r="R52" s="20" t="s">
        <v>182</v>
      </c>
      <c r="S52" s="18" t="s">
        <v>182</v>
      </c>
      <c r="T52" s="20" t="s">
        <v>182</v>
      </c>
      <c r="U52" s="18" t="s">
        <v>182</v>
      </c>
      <c r="V52" s="20" t="s">
        <v>182</v>
      </c>
      <c r="W52" s="18" t="n">
        <v>394.00063987</v>
      </c>
      <c r="X52" s="20" t="n">
        <v>10.48069091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(453.0/B54*100)</f>
        <v/>
      </c>
      <c r="D54" s="19" t="n">
        <v>4287</v>
      </c>
      <c r="E54" s="18" t="n">
        <v>361.42968973</v>
      </c>
      <c r="F54" s="20" t="n">
        <v>5.33047843</v>
      </c>
      <c r="G54" s="18" t="n">
        <v>361.10944377</v>
      </c>
      <c r="H54" s="20" t="n">
        <v>3.72070692</v>
      </c>
      <c r="I54" s="18" t="n">
        <v>326.21173177</v>
      </c>
      <c r="J54" s="20" t="n">
        <v>3.10359832</v>
      </c>
      <c r="K54" s="18" t="n">
        <v>300.49468214</v>
      </c>
      <c r="L54" s="20" t="n">
        <v>3.46510859</v>
      </c>
      <c r="M54" s="18" t="n">
        <v>271.78452638</v>
      </c>
      <c r="N54" s="20" t="n">
        <v>9.534872780000001</v>
      </c>
      <c r="O54" s="18" t="n">
        <v>287.87524075</v>
      </c>
      <c r="P54" s="20" t="n">
        <v>6.80918889</v>
      </c>
      <c r="Q54" s="18" t="s">
        <v>182</v>
      </c>
      <c r="R54" s="20" t="s">
        <v>182</v>
      </c>
      <c r="S54" s="18" t="s">
        <v>182</v>
      </c>
      <c r="T54" s="20" t="s">
        <v>182</v>
      </c>
      <c r="U54" s="18" t="s">
        <v>182</v>
      </c>
      <c r="V54" s="20" t="s">
        <v>182</v>
      </c>
      <c r="W54" s="18" t="n">
        <v>299.36314568</v>
      </c>
      <c r="X54" s="20" t="n">
        <v>4.61705012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534.01849796</v>
      </c>
      <c r="F56" s="20" t="n">
        <v>2.62277074</v>
      </c>
      <c r="G56" s="18" t="n">
        <v>526.26620846</v>
      </c>
      <c r="H56" s="20" t="n">
        <v>2.72331519</v>
      </c>
      <c r="I56" s="18" t="n">
        <v>508.50975115</v>
      </c>
      <c r="J56" s="20" t="n">
        <v>4.57421927</v>
      </c>
      <c r="K56" s="18" t="n">
        <v>457.13994911</v>
      </c>
      <c r="L56" s="20" t="n">
        <v>9.825544109999999</v>
      </c>
      <c r="M56" s="18" t="n">
        <v>406.76805477</v>
      </c>
      <c r="N56" s="20" t="n">
        <v>21.98749152</v>
      </c>
      <c r="O56" s="18" t="n">
        <v>436.58358831</v>
      </c>
      <c r="P56" s="20" t="n">
        <v>14.70024244</v>
      </c>
      <c r="Q56" s="18" t="s">
        <v>182</v>
      </c>
      <c r="R56" s="20" t="s">
        <v>182</v>
      </c>
      <c r="S56" s="18" t="s">
        <v>182</v>
      </c>
      <c r="T56" s="20" t="s">
        <v>182</v>
      </c>
      <c r="U56" s="18" t="s">
        <v>182</v>
      </c>
      <c r="V56" s="20" t="s">
        <v>182</v>
      </c>
      <c r="W56" s="18" t="n">
        <v>439.38271457</v>
      </c>
      <c r="X56" s="20" t="n">
        <v>20.84118981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(258.0/B61*100)</f>
        <v/>
      </c>
      <c r="D61" s="19" t="n">
        <v>6267</v>
      </c>
      <c r="E61" s="18" t="n">
        <v>489.11184709</v>
      </c>
      <c r="F61" s="20" t="n">
        <v>3.33762094</v>
      </c>
      <c r="G61" s="18" t="n">
        <v>477.75129397</v>
      </c>
      <c r="H61" s="20" t="n">
        <v>2.77441822</v>
      </c>
      <c r="I61" s="18" t="n">
        <v>465.37561099</v>
      </c>
      <c r="J61" s="20" t="n">
        <v>4.68293026</v>
      </c>
      <c r="K61" s="18" t="n">
        <v>399.23417695</v>
      </c>
      <c r="L61" s="20" t="n">
        <v>9.89064924</v>
      </c>
      <c r="M61" s="18" t="n">
        <v>369.75828818</v>
      </c>
      <c r="N61" s="20" t="n">
        <v>20.41593142</v>
      </c>
      <c r="O61" s="18" t="n">
        <v>391.25523445</v>
      </c>
      <c r="P61" s="20" t="n">
        <v>13.81308759</v>
      </c>
      <c r="Q61" s="18" t="s">
        <v>182</v>
      </c>
      <c r="R61" s="20" t="s">
        <v>182</v>
      </c>
      <c r="S61" s="18" t="s">
        <v>182</v>
      </c>
      <c r="T61" s="20" t="s">
        <v>182</v>
      </c>
      <c r="U61" s="18" t="s">
        <v>182</v>
      </c>
      <c r="V61" s="20" t="s">
        <v>182</v>
      </c>
      <c r="W61" s="18" t="n">
        <v>380.43399925</v>
      </c>
      <c r="X61" s="20" t="n">
        <v>10.16248366</v>
      </c>
    </row>
    <row r="62" spans="1:24">
      <c r="A62" s="15" t="s">
        <v>237</v>
      </c>
      <c r="B62" s="17" t="n">
        <v>4476</v>
      </c>
      <c r="C62" s="18">
        <f>(5.0/B62*100)</f>
        <v/>
      </c>
      <c r="D62" s="19" t="n">
        <v>4471</v>
      </c>
      <c r="E62" s="18" t="n">
        <v>534.50513518</v>
      </c>
      <c r="F62" s="20" t="n">
        <v>2.23430394</v>
      </c>
      <c r="G62" s="18" t="n">
        <v>531.00603611</v>
      </c>
      <c r="H62" s="20" t="n">
        <v>1.61167366</v>
      </c>
      <c r="I62" s="18" t="n">
        <v>521.3059015600001</v>
      </c>
      <c r="J62" s="20" t="n">
        <v>3.39118915</v>
      </c>
      <c r="K62" s="18" t="n">
        <v>483.88717962</v>
      </c>
      <c r="L62" s="20" t="n">
        <v>9.29292888</v>
      </c>
      <c r="M62" s="18" t="n">
        <v>398.3961</v>
      </c>
      <c r="N62" s="20" t="n">
        <v>58.49869458</v>
      </c>
      <c r="O62" s="18" t="n">
        <v>440.45044192</v>
      </c>
      <c r="P62" s="20" t="n">
        <v>12.98438904</v>
      </c>
      <c r="Q62" s="18" t="s">
        <v>182</v>
      </c>
      <c r="R62" s="20" t="s">
        <v>182</v>
      </c>
      <c r="S62" s="18" t="s">
        <v>182</v>
      </c>
      <c r="T62" s="20" t="s">
        <v>182</v>
      </c>
      <c r="U62" s="18" t="s">
        <v>182</v>
      </c>
      <c r="V62" s="20" t="s">
        <v>182</v>
      </c>
      <c r="W62" s="18" t="n">
        <v>473.69210856</v>
      </c>
      <c r="X62" s="20" t="n">
        <v>42.06495675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(23.0/B67*100)</f>
        <v/>
      </c>
      <c r="D67" s="19" t="n">
        <v>6948</v>
      </c>
      <c r="E67" s="18" t="n">
        <v>436.32118749</v>
      </c>
      <c r="F67" s="20" t="n">
        <v>4.24497884</v>
      </c>
      <c r="G67" s="18" t="n">
        <v>420.86032689</v>
      </c>
      <c r="H67" s="20" t="n">
        <v>2.91611458</v>
      </c>
      <c r="I67" s="18" t="n">
        <v>391.45304203</v>
      </c>
      <c r="J67" s="20" t="n">
        <v>2.47131593</v>
      </c>
      <c r="K67" s="18" t="n">
        <v>359.78500347</v>
      </c>
      <c r="L67" s="20" t="n">
        <v>2.56235776</v>
      </c>
      <c r="M67" s="18" t="n">
        <v>321.5509041</v>
      </c>
      <c r="N67" s="20" t="n">
        <v>7.06534339</v>
      </c>
      <c r="O67" s="18" t="n">
        <v>314.73335773</v>
      </c>
      <c r="P67" s="20" t="n">
        <v>5.00611208</v>
      </c>
      <c r="Q67" s="18" t="s">
        <v>182</v>
      </c>
      <c r="R67" s="20" t="s">
        <v>182</v>
      </c>
      <c r="S67" s="18" t="s">
        <v>182</v>
      </c>
      <c r="T67" s="20" t="s">
        <v>182</v>
      </c>
      <c r="U67" s="18" t="s">
        <v>182</v>
      </c>
      <c r="V67" s="20" t="s">
        <v>182</v>
      </c>
      <c r="W67" s="18" t="n">
        <v>351.57871354</v>
      </c>
      <c r="X67" s="20" t="n">
        <v>16.98588073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501.75671295</v>
      </c>
      <c r="F70" s="20" t="n">
        <v>3.61640604</v>
      </c>
      <c r="G70" s="18" t="n">
        <v>492.61527303</v>
      </c>
      <c r="H70" s="20" t="n">
        <v>3.58155351</v>
      </c>
      <c r="I70" s="18" t="n">
        <v>478.95151779</v>
      </c>
      <c r="J70" s="20" t="n">
        <v>3.79264993</v>
      </c>
      <c r="K70" s="18" t="n">
        <v>452.26028118</v>
      </c>
      <c r="L70" s="20" t="n">
        <v>7.29871915</v>
      </c>
      <c r="M70" s="18" t="n">
        <v>430.54756476</v>
      </c>
      <c r="N70" s="20" t="n">
        <v>21.35964613</v>
      </c>
      <c r="O70" s="18" t="n">
        <v>426.80252046</v>
      </c>
      <c r="P70" s="20" t="n">
        <v>12.48021567</v>
      </c>
      <c r="Q70" s="18" t="s">
        <v>182</v>
      </c>
      <c r="R70" s="20" t="s">
        <v>182</v>
      </c>
      <c r="S70" s="18" t="s">
        <v>182</v>
      </c>
      <c r="T70" s="20" t="s">
        <v>182</v>
      </c>
      <c r="U70" s="18" t="s">
        <v>182</v>
      </c>
      <c r="V70" s="20" t="s">
        <v>182</v>
      </c>
      <c r="W70" s="18" t="n">
        <v>433.5048257</v>
      </c>
      <c r="X70" s="20" t="n">
        <v>8.51615215</v>
      </c>
    </row>
    <row r="71" spans="1:24">
      <c r="A71" s="15" t="s">
        <v>246</v>
      </c>
      <c r="B71" s="17" t="n">
        <v>6115</v>
      </c>
      <c r="C71" s="18">
        <f>(110.0/B71*100)</f>
        <v/>
      </c>
      <c r="D71" s="19" t="n">
        <v>6005</v>
      </c>
      <c r="E71" s="18" t="n">
        <v>577.85993265</v>
      </c>
      <c r="F71" s="20" t="n">
        <v>3.96203477</v>
      </c>
      <c r="G71" s="18" t="n">
        <v>562.21376244</v>
      </c>
      <c r="H71" s="20" t="n">
        <v>2.11379703</v>
      </c>
      <c r="I71" s="18" t="n">
        <v>533.68295297</v>
      </c>
      <c r="J71" s="20" t="n">
        <v>2.78132998</v>
      </c>
      <c r="K71" s="18" t="n">
        <v>501.3331914</v>
      </c>
      <c r="L71" s="20" t="n">
        <v>7.3158387</v>
      </c>
      <c r="M71" s="18" t="n">
        <v>464.28515168</v>
      </c>
      <c r="N71" s="20" t="n">
        <v>40.04491965</v>
      </c>
      <c r="O71" s="18" t="n">
        <v>471.86148039</v>
      </c>
      <c r="P71" s="20" t="n">
        <v>16.79592165</v>
      </c>
      <c r="Q71" s="18" t="s">
        <v>182</v>
      </c>
      <c r="R71" s="20" t="s">
        <v>182</v>
      </c>
      <c r="S71" s="18" t="s">
        <v>182</v>
      </c>
      <c r="T71" s="20" t="s">
        <v>182</v>
      </c>
      <c r="U71" s="18" t="s">
        <v>182</v>
      </c>
      <c r="V71" s="20" t="s">
        <v>182</v>
      </c>
      <c r="W71" s="18" t="n">
        <v>478.69540626</v>
      </c>
      <c r="X71" s="20" t="n">
        <v>19.96546273</v>
      </c>
    </row>
    <row r="72" spans="1:24">
      <c r="A72" s="15" t="s">
        <v>247</v>
      </c>
      <c r="B72" s="17" t="n">
        <v>7708</v>
      </c>
      <c r="C72" s="18">
        <f>(8.0/B72*100)</f>
        <v/>
      </c>
      <c r="D72" s="19" t="n">
        <v>7700</v>
      </c>
      <c r="E72" s="18" t="n">
        <v>560.0964030599999</v>
      </c>
      <c r="F72" s="20" t="n">
        <v>3.99054438</v>
      </c>
      <c r="G72" s="18" t="n">
        <v>538.5201147499999</v>
      </c>
      <c r="H72" s="20" t="n">
        <v>2.89994495</v>
      </c>
      <c r="I72" s="18" t="n">
        <v>518.21275568</v>
      </c>
      <c r="J72" s="20" t="n">
        <v>3.39659349</v>
      </c>
      <c r="K72" s="18" t="n">
        <v>463.73479742</v>
      </c>
      <c r="L72" s="20" t="n">
        <v>7.29596427</v>
      </c>
      <c r="M72" s="18" t="n">
        <v>348.3966162</v>
      </c>
      <c r="N72" s="20" t="n">
        <v>30.60973521</v>
      </c>
      <c r="O72" s="18" t="n">
        <v>372.27040999</v>
      </c>
      <c r="P72" s="20" t="n">
        <v>12.74001428</v>
      </c>
      <c r="Q72" s="18" t="s">
        <v>182</v>
      </c>
      <c r="R72" s="20" t="s">
        <v>182</v>
      </c>
      <c r="S72" s="18" t="s">
        <v>182</v>
      </c>
      <c r="T72" s="20" t="s">
        <v>182</v>
      </c>
      <c r="U72" s="18" t="s">
        <v>182</v>
      </c>
      <c r="V72" s="20" t="s">
        <v>182</v>
      </c>
      <c r="W72" s="18" t="n">
        <v>472.00629502</v>
      </c>
      <c r="X72" s="20" t="n">
        <v>39.52424003</v>
      </c>
    </row>
    <row r="73" spans="1:24">
      <c r="A73" s="15" t="s">
        <v>248</v>
      </c>
      <c r="B73" s="17" t="n">
        <v>8249</v>
      </c>
      <c r="C73" s="18">
        <f>(229.0/B73*100)</f>
        <v/>
      </c>
      <c r="D73" s="19" t="n">
        <v>8020</v>
      </c>
      <c r="E73" s="18" t="n">
        <v>447.99712004</v>
      </c>
      <c r="F73" s="20" t="n">
        <v>6.1910161</v>
      </c>
      <c r="G73" s="18" t="n">
        <v>431.40348047</v>
      </c>
      <c r="H73" s="20" t="n">
        <v>3.37555121</v>
      </c>
      <c r="I73" s="18" t="n">
        <v>416.78695723</v>
      </c>
      <c r="J73" s="20" t="n">
        <v>2.76123614</v>
      </c>
      <c r="K73" s="18" t="n">
        <v>394.56912126</v>
      </c>
      <c r="L73" s="20" t="n">
        <v>3.78536883</v>
      </c>
      <c r="M73" s="18" t="n">
        <v>347.1344135</v>
      </c>
      <c r="N73" s="20" t="n">
        <v>15.84141032</v>
      </c>
      <c r="O73" s="18" t="n">
        <v>365.92427462</v>
      </c>
      <c r="P73" s="20" t="n">
        <v>6.5296247</v>
      </c>
      <c r="Q73" s="18" t="s">
        <v>182</v>
      </c>
      <c r="R73" s="20" t="s">
        <v>182</v>
      </c>
      <c r="S73" s="18" t="s">
        <v>182</v>
      </c>
      <c r="T73" s="20" t="s">
        <v>182</v>
      </c>
      <c r="U73" s="18" t="s">
        <v>182</v>
      </c>
      <c r="V73" s="20" t="s">
        <v>182</v>
      </c>
      <c r="W73" s="18" t="n">
        <v>376.0003192</v>
      </c>
      <c r="X73" s="20" t="n">
        <v>10.71111127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(271.0/B77*100)</f>
        <v/>
      </c>
      <c r="D77" s="19" t="n">
        <v>5791</v>
      </c>
      <c r="E77" s="18" t="n">
        <v>455.87851143</v>
      </c>
      <c r="F77" s="20" t="n">
        <v>3.84752833</v>
      </c>
      <c r="G77" s="18" t="n">
        <v>442.61435455</v>
      </c>
      <c r="H77" s="20" t="n">
        <v>2.12854258</v>
      </c>
      <c r="I77" s="18" t="n">
        <v>418.05695278</v>
      </c>
      <c r="J77" s="20" t="n">
        <v>3.20005468</v>
      </c>
      <c r="K77" s="18" t="n">
        <v>370.8441508</v>
      </c>
      <c r="L77" s="20" t="n">
        <v>6.7855301</v>
      </c>
      <c r="M77" s="18" t="n">
        <v>381.37901713</v>
      </c>
      <c r="N77" s="20" t="n">
        <v>27.14862885</v>
      </c>
      <c r="O77" s="18" t="n">
        <v>348.85074945</v>
      </c>
      <c r="P77" s="20" t="n">
        <v>12.28258255</v>
      </c>
      <c r="Q77" s="18" t="s">
        <v>182</v>
      </c>
      <c r="R77" s="20" t="s">
        <v>182</v>
      </c>
      <c r="S77" s="18" t="s">
        <v>182</v>
      </c>
      <c r="T77" s="20" t="s">
        <v>182</v>
      </c>
      <c r="U77" s="18" t="s">
        <v>182</v>
      </c>
      <c r="V77" s="20" t="s">
        <v>182</v>
      </c>
      <c r="W77" s="18" t="n">
        <v>375.89237076</v>
      </c>
      <c r="X77" s="20" t="n">
        <v>5.43779148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299</v>
      </c>
    </row>
    <row customHeight="1" ht="30" r="4" spans="1:24">
      <c r="A4" s="6" t="n"/>
      <c r="B4" s="7" t="s">
        <v>165</v>
      </c>
      <c r="C4" s="7" t="s">
        <v>166</v>
      </c>
      <c r="D4" s="8" t="s">
        <v>165</v>
      </c>
      <c r="E4" s="9" t="s">
        <v>292</v>
      </c>
      <c r="F4" s="10" t="n"/>
      <c r="G4" s="9" t="s">
        <v>293</v>
      </c>
      <c r="H4" s="10" t="n"/>
      <c r="I4" s="9" t="s">
        <v>294</v>
      </c>
      <c r="J4" s="10" t="n"/>
      <c r="K4" s="9" t="s">
        <v>295</v>
      </c>
      <c r="L4" s="10" t="n"/>
      <c r="M4" s="9" t="s">
        <v>300</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(1100.0/B7*100)</f>
        <v/>
      </c>
      <c r="D7" s="19" t="n">
        <v>13430</v>
      </c>
      <c r="E7" s="18" t="n">
        <v>516.67142371</v>
      </c>
      <c r="F7" s="20" t="n">
        <v>2.81192666</v>
      </c>
      <c r="G7" s="18" t="n">
        <v>527.15192303</v>
      </c>
      <c r="H7" s="20" t="n">
        <v>1.77826738</v>
      </c>
      <c r="I7" s="18" t="n">
        <v>504.356957</v>
      </c>
      <c r="J7" s="20" t="n">
        <v>2.32665879</v>
      </c>
      <c r="K7" s="18" t="n">
        <v>452.77828432</v>
      </c>
      <c r="L7" s="20" t="n">
        <v>4.91581027</v>
      </c>
      <c r="M7" s="18" t="n">
        <v>399.95986215</v>
      </c>
      <c r="N7" s="20" t="n">
        <v>26.48460362</v>
      </c>
      <c r="O7" s="18" t="n">
        <v>399.22513467</v>
      </c>
      <c r="P7" s="20" t="n">
        <v>11.70453418</v>
      </c>
      <c r="Q7" s="18" t="s">
        <v>182</v>
      </c>
      <c r="R7" s="20" t="s">
        <v>182</v>
      </c>
      <c r="S7" s="18" t="s">
        <v>182</v>
      </c>
      <c r="T7" s="20" t="s">
        <v>182</v>
      </c>
      <c r="U7" s="18" t="s">
        <v>182</v>
      </c>
      <c r="V7" s="20" t="s">
        <v>182</v>
      </c>
      <c r="W7" s="18" t="n">
        <v>449.47964027</v>
      </c>
      <c r="X7" s="20" t="n">
        <v>7.81474751</v>
      </c>
    </row>
    <row r="8" spans="1:24">
      <c r="A8" s="15" t="s">
        <v>183</v>
      </c>
      <c r="B8" s="17" t="n">
        <v>7007</v>
      </c>
      <c r="C8" s="18">
        <f>(137.0/B8*100)</f>
        <v/>
      </c>
      <c r="D8" s="19" t="n">
        <v>6870</v>
      </c>
      <c r="E8" s="18" t="n">
        <v>496.02386162</v>
      </c>
      <c r="F8" s="20" t="n">
        <v>6.28129225</v>
      </c>
      <c r="G8" s="18" t="n">
        <v>507.41735127</v>
      </c>
      <c r="H8" s="20" t="n">
        <v>3.08673231</v>
      </c>
      <c r="I8" s="18" t="n">
        <v>498.45337854</v>
      </c>
      <c r="J8" s="20" t="n">
        <v>2.67304896</v>
      </c>
      <c r="K8" s="18" t="n">
        <v>466.3993686</v>
      </c>
      <c r="L8" s="20" t="n">
        <v>4.46043071</v>
      </c>
      <c r="M8" s="18" t="n">
        <v>428.78150347</v>
      </c>
      <c r="N8" s="20" t="n">
        <v>24.98432013</v>
      </c>
      <c r="O8" s="18" t="n">
        <v>404.28336089</v>
      </c>
      <c r="P8" s="20" t="n">
        <v>27.90899541</v>
      </c>
      <c r="Q8" s="18" t="s">
        <v>182</v>
      </c>
      <c r="R8" s="20" t="s">
        <v>182</v>
      </c>
      <c r="S8" s="18" t="n">
        <v>368.48347797</v>
      </c>
      <c r="T8" s="20" t="n">
        <v>14.99112476</v>
      </c>
      <c r="U8" s="18" t="s">
        <v>182</v>
      </c>
      <c r="V8" s="20" t="s">
        <v>182</v>
      </c>
      <c r="W8" s="18" t="n">
        <v>397.11983485</v>
      </c>
      <c r="X8" s="20" t="n">
        <v>10.78266126</v>
      </c>
    </row>
    <row r="9" spans="1:24">
      <c r="A9" s="15" t="s">
        <v>184</v>
      </c>
      <c r="B9" s="17" t="n">
        <v>9651</v>
      </c>
      <c r="C9" s="18">
        <f>(524.0/B9*100)</f>
        <v/>
      </c>
      <c r="D9" s="19" t="n">
        <v>9127</v>
      </c>
      <c r="E9" s="18" t="n">
        <v>514.60376644</v>
      </c>
      <c r="F9" s="20" t="n">
        <v>4.04134939</v>
      </c>
      <c r="G9" s="18" t="n">
        <v>518.97094383</v>
      </c>
      <c r="H9" s="20" t="n">
        <v>2.61427578</v>
      </c>
      <c r="I9" s="18" t="n">
        <v>506.80389247</v>
      </c>
      <c r="J9" s="20" t="n">
        <v>2.57582312</v>
      </c>
      <c r="K9" s="18" t="n">
        <v>469.05098805</v>
      </c>
      <c r="L9" s="20" t="n">
        <v>5.78877443</v>
      </c>
      <c r="M9" s="18" t="n">
        <v>409.96837784</v>
      </c>
      <c r="N9" s="20" t="n">
        <v>26.02043503</v>
      </c>
      <c r="O9" s="18" t="n">
        <v>463.23865553</v>
      </c>
      <c r="P9" s="20" t="n">
        <v>37.28992185</v>
      </c>
      <c r="Q9" s="18" t="s">
        <v>182</v>
      </c>
      <c r="R9" s="20" t="s">
        <v>182</v>
      </c>
      <c r="S9" s="18" t="n">
        <v>374.78530698</v>
      </c>
      <c r="T9" s="20" t="n">
        <v>11.62763904</v>
      </c>
      <c r="U9" s="18" t="s">
        <v>182</v>
      </c>
      <c r="V9" s="20" t="s">
        <v>182</v>
      </c>
      <c r="W9" s="18" t="n">
        <v>407.93322151</v>
      </c>
      <c r="X9" s="20" t="n">
        <v>10.69136558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(108.0/B11*100)</f>
        <v/>
      </c>
      <c r="D11" s="19" t="n">
        <v>6945</v>
      </c>
      <c r="E11" s="18" t="n">
        <v>463.9211232</v>
      </c>
      <c r="F11" s="20" t="n">
        <v>4.65399518</v>
      </c>
      <c r="G11" s="18" t="n">
        <v>461.93279958</v>
      </c>
      <c r="H11" s="20" t="n">
        <v>2.71288901</v>
      </c>
      <c r="I11" s="18" t="n">
        <v>442.2281147</v>
      </c>
      <c r="J11" s="20" t="n">
        <v>2.90413615</v>
      </c>
      <c r="K11" s="18" t="n">
        <v>401.48080875</v>
      </c>
      <c r="L11" s="20" t="n">
        <v>4.89911784</v>
      </c>
      <c r="M11" s="18" t="n">
        <v>370.8291961</v>
      </c>
      <c r="N11" s="20" t="n">
        <v>29.24246837</v>
      </c>
      <c r="O11" s="18" t="n">
        <v>334.19992151</v>
      </c>
      <c r="P11" s="20" t="n">
        <v>26.53553138</v>
      </c>
      <c r="Q11" s="18" t="s">
        <v>182</v>
      </c>
      <c r="R11" s="20" t="s">
        <v>182</v>
      </c>
      <c r="S11" s="18" t="s">
        <v>182</v>
      </c>
      <c r="T11" s="20" t="s">
        <v>182</v>
      </c>
      <c r="U11" s="18" t="s">
        <v>182</v>
      </c>
      <c r="V11" s="20" t="s">
        <v>182</v>
      </c>
      <c r="W11" s="18" t="n">
        <v>400.83308393</v>
      </c>
      <c r="X11" s="20" t="n">
        <v>8.745767369999999</v>
      </c>
    </row>
    <row r="12" spans="1:24">
      <c r="A12" s="15" t="s">
        <v>187</v>
      </c>
      <c r="B12" s="17" t="n">
        <v>6894</v>
      </c>
      <c r="C12" s="18">
        <f>(125.0/B12*100)</f>
        <v/>
      </c>
      <c r="D12" s="19" t="n">
        <v>6769</v>
      </c>
      <c r="E12" s="18" t="n">
        <v>491.77309398</v>
      </c>
      <c r="F12" s="20" t="n">
        <v>4.59641142</v>
      </c>
      <c r="G12" s="18" t="n">
        <v>505.770999</v>
      </c>
      <c r="H12" s="20" t="n">
        <v>2.60709893</v>
      </c>
      <c r="I12" s="18" t="n">
        <v>492.56697237</v>
      </c>
      <c r="J12" s="20" t="n">
        <v>2.71415022</v>
      </c>
      <c r="K12" s="18" t="n">
        <v>476.29308808</v>
      </c>
      <c r="L12" s="20" t="n">
        <v>6.80308364</v>
      </c>
      <c r="M12" s="18" t="n">
        <v>414.84002239</v>
      </c>
      <c r="N12" s="20" t="n">
        <v>20.92817395</v>
      </c>
      <c r="O12" s="18" t="n">
        <v>437.59846771</v>
      </c>
      <c r="P12" s="20" t="n">
        <v>23.70905564</v>
      </c>
      <c r="Q12" s="18" t="s">
        <v>182</v>
      </c>
      <c r="R12" s="20" t="s">
        <v>182</v>
      </c>
      <c r="S12" s="18" t="n">
        <v>366.6777112</v>
      </c>
      <c r="T12" s="20" t="n">
        <v>14.39052153</v>
      </c>
      <c r="U12" s="18" t="s">
        <v>182</v>
      </c>
      <c r="V12" s="20" t="s">
        <v>182</v>
      </c>
      <c r="W12" s="18" t="n">
        <v>405.69002283</v>
      </c>
      <c r="X12" s="20" t="n">
        <v>11.59718964</v>
      </c>
    </row>
    <row r="13" spans="1:24">
      <c r="A13" s="15" t="s">
        <v>188</v>
      </c>
      <c r="B13" s="17" t="n">
        <v>7161</v>
      </c>
      <c r="C13" s="18">
        <f>(310.0/B13*100)</f>
        <v/>
      </c>
      <c r="D13" s="19" t="n">
        <v>6851</v>
      </c>
      <c r="E13" s="18" t="n">
        <v>503.06228348</v>
      </c>
      <c r="F13" s="20" t="n">
        <v>3.42412375</v>
      </c>
      <c r="G13" s="18" t="n">
        <v>513.282857</v>
      </c>
      <c r="H13" s="20" t="n">
        <v>2.61703324</v>
      </c>
      <c r="I13" s="18" t="n">
        <v>509.05687255</v>
      </c>
      <c r="J13" s="20" t="n">
        <v>3.61198427</v>
      </c>
      <c r="K13" s="18" t="n">
        <v>464.49126548</v>
      </c>
      <c r="L13" s="20" t="n">
        <v>20.12234288</v>
      </c>
      <c r="M13" s="18" t="n">
        <v>425.70812586</v>
      </c>
      <c r="N13" s="20" t="n">
        <v>34.85487096</v>
      </c>
      <c r="O13" s="18" t="n">
        <v>390.10166835</v>
      </c>
      <c r="P13" s="20" t="n">
        <v>18.95112793</v>
      </c>
      <c r="Q13" s="18" t="s">
        <v>182</v>
      </c>
      <c r="R13" s="20" t="s">
        <v>182</v>
      </c>
      <c r="S13" s="18" t="n">
        <v>436.36003517</v>
      </c>
      <c r="T13" s="20" t="n">
        <v>6.43426798</v>
      </c>
      <c r="U13" s="18" t="s">
        <v>182</v>
      </c>
      <c r="V13" s="20" t="s">
        <v>182</v>
      </c>
      <c r="W13" s="18" t="n">
        <v>410.55268308</v>
      </c>
      <c r="X13" s="20" t="n">
        <v>9.428284440000001</v>
      </c>
    </row>
    <row r="14" spans="1:24">
      <c r="A14" s="15" t="s">
        <v>189</v>
      </c>
      <c r="B14" s="17" t="n">
        <v>5587</v>
      </c>
      <c r="C14" s="18">
        <f>(189.0/B14*100)</f>
        <v/>
      </c>
      <c r="D14" s="19" t="n">
        <v>5398</v>
      </c>
      <c r="E14" s="18" t="n">
        <v>544.90645283</v>
      </c>
      <c r="F14" s="20" t="n">
        <v>2.91061301</v>
      </c>
      <c r="G14" s="18" t="n">
        <v>538.31391082</v>
      </c>
      <c r="H14" s="20" t="n">
        <v>2.41079406</v>
      </c>
      <c r="I14" s="18" t="n">
        <v>521.23157119</v>
      </c>
      <c r="J14" s="20" t="n">
        <v>3.46238837</v>
      </c>
      <c r="K14" s="18" t="n">
        <v>492.14442188</v>
      </c>
      <c r="L14" s="20" t="n">
        <v>8.95118495</v>
      </c>
      <c r="M14" s="18" t="n">
        <v>511.6203048</v>
      </c>
      <c r="N14" s="20" t="n">
        <v>22.97501469</v>
      </c>
      <c r="O14" s="18" t="n">
        <v>411.80482108</v>
      </c>
      <c r="P14" s="20" t="n">
        <v>14.84367386</v>
      </c>
      <c r="Q14" s="18" t="s">
        <v>182</v>
      </c>
      <c r="R14" s="20" t="s">
        <v>182</v>
      </c>
      <c r="S14" s="18" t="s">
        <v>182</v>
      </c>
      <c r="T14" s="20" t="s">
        <v>182</v>
      </c>
      <c r="U14" s="18" t="s">
        <v>182</v>
      </c>
      <c r="V14" s="20" t="s">
        <v>182</v>
      </c>
      <c r="W14" s="18" t="n">
        <v>430.48607127</v>
      </c>
      <c r="X14" s="20" t="n">
        <v>22.02532951</v>
      </c>
    </row>
    <row r="15" spans="1:24">
      <c r="A15" s="15" t="s">
        <v>190</v>
      </c>
      <c r="B15" s="17" t="n">
        <v>5882</v>
      </c>
      <c r="C15" s="18">
        <f>(138.0/B15*100)</f>
        <v/>
      </c>
      <c r="D15" s="19" t="n">
        <v>5744</v>
      </c>
      <c r="E15" s="18" t="n">
        <v>523.77270951</v>
      </c>
      <c r="F15" s="20" t="n">
        <v>3.10017271</v>
      </c>
      <c r="G15" s="18" t="n">
        <v>542.15449215</v>
      </c>
      <c r="H15" s="20" t="n">
        <v>2.51101757</v>
      </c>
      <c r="I15" s="18" t="n">
        <v>533.57216739</v>
      </c>
      <c r="J15" s="20" t="n">
        <v>3.59492795</v>
      </c>
      <c r="K15" s="18" t="n">
        <v>493.61244451</v>
      </c>
      <c r="L15" s="20" t="n">
        <v>14.11652932</v>
      </c>
      <c r="M15" s="18" t="n">
        <v>406.9439581</v>
      </c>
      <c r="N15" s="20" t="n">
        <v>22.96425124</v>
      </c>
      <c r="O15" s="18" t="n">
        <v>369.57234507</v>
      </c>
      <c r="P15" s="20" t="n">
        <v>20.35970452</v>
      </c>
      <c r="Q15" s="18" t="s">
        <v>182</v>
      </c>
      <c r="R15" s="20" t="s">
        <v>182</v>
      </c>
      <c r="S15" s="18" t="n">
        <v>375.95013089</v>
      </c>
      <c r="T15" s="20" t="n">
        <v>17.42774697</v>
      </c>
      <c r="U15" s="18" t="s">
        <v>182</v>
      </c>
      <c r="V15" s="20" t="s">
        <v>182</v>
      </c>
      <c r="W15" s="18" t="n">
        <v>464.82469565</v>
      </c>
      <c r="X15" s="20" t="n">
        <v>13.22984274</v>
      </c>
    </row>
    <row r="16" spans="1:24">
      <c r="A16" s="15" t="s">
        <v>191</v>
      </c>
      <c r="B16" s="17" t="n">
        <v>6108</v>
      </c>
      <c r="C16" s="18">
        <f>(253.0/B16*100)</f>
        <v/>
      </c>
      <c r="D16" s="19" t="n">
        <v>5855</v>
      </c>
      <c r="E16" s="18" t="n">
        <v>493.21980086</v>
      </c>
      <c r="F16" s="20" t="n">
        <v>4.46820476</v>
      </c>
      <c r="G16" s="18" t="n">
        <v>510.68788745</v>
      </c>
      <c r="H16" s="20" t="n">
        <v>2.58724292</v>
      </c>
      <c r="I16" s="18" t="n">
        <v>503.51774884</v>
      </c>
      <c r="J16" s="20" t="n">
        <v>2.65554227</v>
      </c>
      <c r="K16" s="18" t="n">
        <v>456.890073</v>
      </c>
      <c r="L16" s="20" t="n">
        <v>6.28980275</v>
      </c>
      <c r="M16" s="18" t="n">
        <v>300.83915915</v>
      </c>
      <c r="N16" s="20" t="n">
        <v>20.57083504</v>
      </c>
      <c r="O16" s="18" t="n">
        <v>357.87742959</v>
      </c>
      <c r="P16" s="20" t="n">
        <v>15.84799712</v>
      </c>
      <c r="Q16" s="18" t="s">
        <v>182</v>
      </c>
      <c r="R16" s="20" t="s">
        <v>182</v>
      </c>
      <c r="S16" s="18" t="s">
        <v>182</v>
      </c>
      <c r="T16" s="20" t="s">
        <v>182</v>
      </c>
      <c r="U16" s="18" t="s">
        <v>182</v>
      </c>
      <c r="V16" s="20" t="s">
        <v>182</v>
      </c>
      <c r="W16" s="18" t="n">
        <v>391.49250684</v>
      </c>
      <c r="X16" s="20" t="n">
        <v>10.31969958</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360.48925247</v>
      </c>
      <c r="T17" s="20" t="n">
        <v>12.44339086</v>
      </c>
      <c r="U17" s="18" t="s">
        <v>182</v>
      </c>
      <c r="V17" s="20" t="s">
        <v>182</v>
      </c>
      <c r="W17" s="18" t="s">
        <v>182</v>
      </c>
      <c r="X17" s="20" t="s">
        <v>182</v>
      </c>
    </row>
    <row r="18" spans="1:24">
      <c r="A18" s="15" t="s">
        <v>193</v>
      </c>
      <c r="B18" s="17" t="n">
        <v>5532</v>
      </c>
      <c r="C18" s="18">
        <f>(38.0/B18*100)</f>
        <v/>
      </c>
      <c r="D18" s="19" t="n">
        <v>5494</v>
      </c>
      <c r="E18" s="18" t="n">
        <v>460.13488668</v>
      </c>
      <c r="F18" s="20" t="n">
        <v>6.38806057</v>
      </c>
      <c r="G18" s="18" t="n">
        <v>468.73448587</v>
      </c>
      <c r="H18" s="20" t="n">
        <v>4.15596813</v>
      </c>
      <c r="I18" s="18" t="n">
        <v>464.22565807</v>
      </c>
      <c r="J18" s="20" t="n">
        <v>3.40448607</v>
      </c>
      <c r="K18" s="18" t="n">
        <v>422.08414138</v>
      </c>
      <c r="L18" s="20" t="n">
        <v>6.26162481</v>
      </c>
      <c r="M18" s="18" t="n">
        <v>365.63317089</v>
      </c>
      <c r="N18" s="20" t="n">
        <v>17.35557124</v>
      </c>
      <c r="O18" s="18" t="n">
        <v>360.38730974</v>
      </c>
      <c r="P18" s="20" t="n">
        <v>15.45481746</v>
      </c>
      <c r="Q18" s="18" t="s">
        <v>182</v>
      </c>
      <c r="R18" s="20" t="s">
        <v>182</v>
      </c>
      <c r="S18" s="18" t="s">
        <v>182</v>
      </c>
      <c r="T18" s="20" t="s">
        <v>182</v>
      </c>
      <c r="U18" s="18" t="s">
        <v>182</v>
      </c>
      <c r="V18" s="20" t="s">
        <v>182</v>
      </c>
      <c r="W18" s="18" t="n">
        <v>375.14688548</v>
      </c>
      <c r="X18" s="20" t="n">
        <v>9.934605449999999</v>
      </c>
    </row>
    <row r="19" spans="1:24">
      <c r="A19" s="15" t="s">
        <v>194</v>
      </c>
      <c r="B19" s="17" t="n">
        <v>5658</v>
      </c>
      <c r="C19" s="18">
        <f>(126.0/B19*100)</f>
        <v/>
      </c>
      <c r="D19" s="19" t="n">
        <v>5532</v>
      </c>
      <c r="E19" s="18" t="n">
        <v>467.29517571</v>
      </c>
      <c r="F19" s="20" t="n">
        <v>4.29109396</v>
      </c>
      <c r="G19" s="18" t="n">
        <v>483.88401639</v>
      </c>
      <c r="H19" s="20" t="n">
        <v>2.82180378</v>
      </c>
      <c r="I19" s="18" t="n">
        <v>482.41644974</v>
      </c>
      <c r="J19" s="20" t="n">
        <v>3.29236616</v>
      </c>
      <c r="K19" s="18" t="n">
        <v>438.02234574</v>
      </c>
      <c r="L19" s="20" t="n">
        <v>6.8110432</v>
      </c>
      <c r="M19" s="18" t="n">
        <v>368.81482889</v>
      </c>
      <c r="N19" s="20" t="n">
        <v>29.44998118</v>
      </c>
      <c r="O19" s="18" t="n">
        <v>398.28162032</v>
      </c>
      <c r="P19" s="20" t="n">
        <v>18.24528118</v>
      </c>
      <c r="Q19" s="18" t="s">
        <v>182</v>
      </c>
      <c r="R19" s="20" t="s">
        <v>182</v>
      </c>
      <c r="S19" s="18" t="s">
        <v>182</v>
      </c>
      <c r="T19" s="20" t="s">
        <v>182</v>
      </c>
      <c r="U19" s="18" t="s">
        <v>182</v>
      </c>
      <c r="V19" s="20" t="s">
        <v>182</v>
      </c>
      <c r="W19" s="18" t="n">
        <v>388.54158001</v>
      </c>
      <c r="X19" s="20" t="n">
        <v>14.24672843</v>
      </c>
    </row>
    <row r="20" spans="1:24">
      <c r="A20" s="15" t="s">
        <v>195</v>
      </c>
      <c r="B20" s="17" t="n">
        <v>3371</v>
      </c>
      <c r="C20" s="18">
        <f>(81.0/B20*100)</f>
        <v/>
      </c>
      <c r="D20" s="19" t="n">
        <v>3290</v>
      </c>
      <c r="E20" s="18" t="n">
        <v>475.00369054</v>
      </c>
      <c r="F20" s="20" t="n">
        <v>3.12779123</v>
      </c>
      <c r="G20" s="18" t="n">
        <v>482.32278208</v>
      </c>
      <c r="H20" s="20" t="n">
        <v>2.27608494</v>
      </c>
      <c r="I20" s="18" t="n">
        <v>467.08340407</v>
      </c>
      <c r="J20" s="20" t="n">
        <v>3.60188412</v>
      </c>
      <c r="K20" s="18" t="n">
        <v>429.91530137</v>
      </c>
      <c r="L20" s="20" t="n">
        <v>10.25719155</v>
      </c>
      <c r="M20" s="18" t="n">
        <v>397.38004007</v>
      </c>
      <c r="N20" s="20" t="n">
        <v>25.65351949</v>
      </c>
      <c r="O20" s="18" t="s">
        <v>182</v>
      </c>
      <c r="P20" s="20" t="s">
        <v>182</v>
      </c>
      <c r="Q20" s="18" t="s">
        <v>182</v>
      </c>
      <c r="R20" s="20" t="s">
        <v>182</v>
      </c>
      <c r="S20" s="18" t="s">
        <v>182</v>
      </c>
      <c r="T20" s="20" t="s">
        <v>182</v>
      </c>
      <c r="U20" s="18" t="s">
        <v>182</v>
      </c>
      <c r="V20" s="20" t="s">
        <v>182</v>
      </c>
      <c r="W20" s="18" t="n">
        <v>388.85023041</v>
      </c>
      <c r="X20" s="20" t="n">
        <v>11.08299866</v>
      </c>
    </row>
    <row r="21" spans="1:24">
      <c r="A21" s="15" t="s">
        <v>196</v>
      </c>
      <c r="B21" s="17" t="n">
        <v>5741</v>
      </c>
      <c r="C21" s="18">
        <f>(78.0/B21*100)</f>
        <v/>
      </c>
      <c r="D21" s="19" t="n">
        <v>5663</v>
      </c>
      <c r="E21" s="18" t="n">
        <v>511.85114507</v>
      </c>
      <c r="F21" s="20" t="n">
        <v>5.50406306</v>
      </c>
      <c r="G21" s="18" t="n">
        <v>507.39682204</v>
      </c>
      <c r="H21" s="20" t="n">
        <v>3.43901677</v>
      </c>
      <c r="I21" s="18" t="n">
        <v>504.60960873</v>
      </c>
      <c r="J21" s="20" t="n">
        <v>2.52578369</v>
      </c>
      <c r="K21" s="18" t="n">
        <v>479.79014203</v>
      </c>
      <c r="L21" s="20" t="n">
        <v>3.80857625</v>
      </c>
      <c r="M21" s="18" t="n">
        <v>350.71444409</v>
      </c>
      <c r="N21" s="20" t="n">
        <v>43.01601251</v>
      </c>
      <c r="O21" s="18" t="n">
        <v>391.25398188</v>
      </c>
      <c r="P21" s="20" t="n">
        <v>27.06373982</v>
      </c>
      <c r="Q21" s="18" t="s">
        <v>182</v>
      </c>
      <c r="R21" s="20" t="s">
        <v>182</v>
      </c>
      <c r="S21" s="18" t="s">
        <v>182</v>
      </c>
      <c r="T21" s="20" t="s">
        <v>182</v>
      </c>
      <c r="U21" s="18" t="s">
        <v>182</v>
      </c>
      <c r="V21" s="20" t="s">
        <v>182</v>
      </c>
      <c r="W21" s="18" t="n">
        <v>443.42781224</v>
      </c>
      <c r="X21" s="20" t="n">
        <v>19.86823452</v>
      </c>
    </row>
    <row r="22" spans="1:24">
      <c r="A22" s="15" t="s">
        <v>197</v>
      </c>
      <c r="B22" s="17" t="n">
        <v>6598</v>
      </c>
      <c r="C22" s="18">
        <f>(99.0/B22*100)</f>
        <v/>
      </c>
      <c r="D22" s="19" t="n">
        <v>6499</v>
      </c>
      <c r="E22" s="18" t="n">
        <v>483.69099382</v>
      </c>
      <c r="F22" s="20" t="n">
        <v>3.60687545</v>
      </c>
      <c r="G22" s="18" t="n">
        <v>490.60613938</v>
      </c>
      <c r="H22" s="20" t="n">
        <v>3.89367099</v>
      </c>
      <c r="I22" s="18" t="n">
        <v>467.49752555</v>
      </c>
      <c r="J22" s="20" t="n">
        <v>4.96134443</v>
      </c>
      <c r="K22" s="18" t="n">
        <v>382.79011496</v>
      </c>
      <c r="L22" s="20" t="n">
        <v>9.40474487</v>
      </c>
      <c r="M22" s="18" t="n">
        <v>345.87922407</v>
      </c>
      <c r="N22" s="20" t="n">
        <v>17.5998544</v>
      </c>
      <c r="O22" s="18" t="n">
        <v>369.67259299</v>
      </c>
      <c r="P22" s="20" t="n">
        <v>6.57132704</v>
      </c>
      <c r="Q22" s="18" t="s">
        <v>182</v>
      </c>
      <c r="R22" s="20" t="s">
        <v>182</v>
      </c>
      <c r="S22" s="18" t="n">
        <v>448.28166515</v>
      </c>
      <c r="T22" s="20" t="n">
        <v>8.782882710000001</v>
      </c>
      <c r="U22" s="18" t="s">
        <v>182</v>
      </c>
      <c r="V22" s="20" t="s">
        <v>182</v>
      </c>
      <c r="W22" s="18" t="n">
        <v>350.32542448</v>
      </c>
      <c r="X22" s="20" t="n">
        <v>9.34244824</v>
      </c>
    </row>
    <row r="23" spans="1:24">
      <c r="A23" s="15" t="s">
        <v>198</v>
      </c>
      <c r="B23" s="17" t="n">
        <v>11583</v>
      </c>
      <c r="C23" s="18">
        <f>(510.0/B23*100)</f>
        <v/>
      </c>
      <c r="D23" s="19" t="n">
        <v>11073</v>
      </c>
      <c r="E23" s="18" t="n">
        <v>479.99932132</v>
      </c>
      <c r="F23" s="20" t="n">
        <v>5.72803027</v>
      </c>
      <c r="G23" s="18" t="n">
        <v>491.6552882</v>
      </c>
      <c r="H23" s="20" t="n">
        <v>3.269936</v>
      </c>
      <c r="I23" s="18" t="n">
        <v>486.19753674</v>
      </c>
      <c r="J23" s="20" t="n">
        <v>2.92701977</v>
      </c>
      <c r="K23" s="18" t="n">
        <v>468.11502264</v>
      </c>
      <c r="L23" s="20" t="n">
        <v>4.59628195</v>
      </c>
      <c r="M23" s="18" t="n">
        <v>377.76987168</v>
      </c>
      <c r="N23" s="20" t="n">
        <v>14.05894137</v>
      </c>
      <c r="O23" s="18" t="n">
        <v>422.45727389</v>
      </c>
      <c r="P23" s="20" t="n">
        <v>20.79919267</v>
      </c>
      <c r="Q23" s="18" t="s">
        <v>182</v>
      </c>
      <c r="R23" s="20" t="s">
        <v>182</v>
      </c>
      <c r="S23" s="18" t="s">
        <v>182</v>
      </c>
      <c r="T23" s="20" t="s">
        <v>182</v>
      </c>
      <c r="U23" s="18" t="s">
        <v>182</v>
      </c>
      <c r="V23" s="20" t="s">
        <v>182</v>
      </c>
      <c r="W23" s="18" t="n">
        <v>412.79469726</v>
      </c>
      <c r="X23" s="20" t="n">
        <v>9.74782345</v>
      </c>
    </row>
    <row r="24" spans="1:24">
      <c r="A24" s="15" t="s">
        <v>199</v>
      </c>
      <c r="B24" s="17" t="n">
        <v>6647</v>
      </c>
      <c r="C24" s="18">
        <f>(15.0/B24*100)</f>
        <v/>
      </c>
      <c r="D24" s="19" t="n">
        <v>6632</v>
      </c>
      <c r="E24" s="18" t="n">
        <v>545.9283150700001</v>
      </c>
      <c r="F24" s="20" t="n">
        <v>5.09625266</v>
      </c>
      <c r="G24" s="18" t="n">
        <v>547.7681731599999</v>
      </c>
      <c r="H24" s="20" t="n">
        <v>3.1612657</v>
      </c>
      <c r="I24" s="18" t="n">
        <v>542.39616959</v>
      </c>
      <c r="J24" s="20" t="n">
        <v>3.05506805</v>
      </c>
      <c r="K24" s="18" t="n">
        <v>510.21091468</v>
      </c>
      <c r="L24" s="20" t="n">
        <v>4.6218279</v>
      </c>
      <c r="M24" s="18" t="n">
        <v>426.38534502</v>
      </c>
      <c r="N24" s="20" t="n">
        <v>26.53533696</v>
      </c>
      <c r="O24" s="18" t="n">
        <v>433.56577698</v>
      </c>
      <c r="P24" s="20" t="n">
        <v>16.09010253</v>
      </c>
      <c r="Q24" s="18" t="s">
        <v>182</v>
      </c>
      <c r="R24" s="20" t="s">
        <v>182</v>
      </c>
      <c r="S24" s="18" t="s">
        <v>182</v>
      </c>
      <c r="T24" s="20" t="s">
        <v>182</v>
      </c>
      <c r="U24" s="18" t="s">
        <v>182</v>
      </c>
      <c r="V24" s="20" t="s">
        <v>182</v>
      </c>
      <c r="W24" s="18" t="n">
        <v>423.48505534</v>
      </c>
      <c r="X24" s="20" t="n">
        <v>19.8005459</v>
      </c>
    </row>
    <row r="25" spans="1:24">
      <c r="A25" s="15" t="s">
        <v>200</v>
      </c>
      <c r="B25" s="17" t="n">
        <v>5581</v>
      </c>
      <c r="C25" s="18">
        <f>(28.0/B25*100)</f>
        <v/>
      </c>
      <c r="D25" s="19" t="n">
        <v>5553</v>
      </c>
      <c r="E25" s="18" t="n">
        <v>545.45959945</v>
      </c>
      <c r="F25" s="20" t="n">
        <v>4.64850504</v>
      </c>
      <c r="G25" s="18" t="n">
        <v>519.91352326</v>
      </c>
      <c r="H25" s="20" t="n">
        <v>3.49949097</v>
      </c>
      <c r="I25" s="18" t="n">
        <v>503.78411414</v>
      </c>
      <c r="J25" s="20" t="n">
        <v>3.38196983</v>
      </c>
      <c r="K25" s="18" t="n">
        <v>478.59784654</v>
      </c>
      <c r="L25" s="20" t="n">
        <v>5.38113378</v>
      </c>
      <c r="M25" s="18" t="n">
        <v>341.12971061</v>
      </c>
      <c r="N25" s="20" t="n">
        <v>49.94789501</v>
      </c>
      <c r="O25" s="18" t="n">
        <v>398.37895835</v>
      </c>
      <c r="P25" s="20" t="n">
        <v>24.81113575</v>
      </c>
      <c r="Q25" s="18" t="s">
        <v>182</v>
      </c>
      <c r="R25" s="20" t="s">
        <v>182</v>
      </c>
      <c r="S25" s="18" t="s">
        <v>182</v>
      </c>
      <c r="T25" s="20" t="s">
        <v>182</v>
      </c>
      <c r="U25" s="18" t="s">
        <v>182</v>
      </c>
      <c r="V25" s="20" t="s">
        <v>182</v>
      </c>
      <c r="W25" s="18" t="n">
        <v>423.99744808</v>
      </c>
      <c r="X25" s="20" t="n">
        <v>28.12616667</v>
      </c>
    </row>
    <row r="26" spans="1:24">
      <c r="A26" s="15" t="s">
        <v>201</v>
      </c>
      <c r="B26" s="17" t="n">
        <v>4869</v>
      </c>
      <c r="C26" s="18">
        <f>(98.0/B26*100)</f>
        <v/>
      </c>
      <c r="D26" s="19" t="n">
        <v>4771</v>
      </c>
      <c r="E26" s="18" t="n">
        <v>495.27751133</v>
      </c>
      <c r="F26" s="20" t="n">
        <v>3.20987541</v>
      </c>
      <c r="G26" s="18" t="n">
        <v>496.11054507</v>
      </c>
      <c r="H26" s="20" t="n">
        <v>2.05475486</v>
      </c>
      <c r="I26" s="18" t="n">
        <v>483.61830236</v>
      </c>
      <c r="J26" s="20" t="n">
        <v>2.82075928</v>
      </c>
      <c r="K26" s="18" t="n">
        <v>452.75029945</v>
      </c>
      <c r="L26" s="20" t="n">
        <v>8.78758302</v>
      </c>
      <c r="M26" s="18" t="s">
        <v>182</v>
      </c>
      <c r="N26" s="20" t="s">
        <v>182</v>
      </c>
      <c r="O26" s="18" t="s">
        <v>182</v>
      </c>
      <c r="P26" s="20" t="s">
        <v>182</v>
      </c>
      <c r="Q26" s="18" t="s">
        <v>182</v>
      </c>
      <c r="R26" s="20" t="s">
        <v>182</v>
      </c>
      <c r="S26" s="18" t="s">
        <v>182</v>
      </c>
      <c r="T26" s="20" t="s">
        <v>182</v>
      </c>
      <c r="U26" s="18" t="s">
        <v>182</v>
      </c>
      <c r="V26" s="20" t="s">
        <v>182</v>
      </c>
      <c r="W26" s="18" t="n">
        <v>433.02536007</v>
      </c>
      <c r="X26" s="20" t="n">
        <v>14.58186403</v>
      </c>
    </row>
    <row r="27" spans="1:24">
      <c r="A27" s="15" t="s">
        <v>202</v>
      </c>
      <c r="B27" s="17" t="n">
        <v>5299</v>
      </c>
      <c r="C27" s="18">
        <f>(168.0/B27*100)</f>
        <v/>
      </c>
      <c r="D27" s="19" t="n">
        <v>5131</v>
      </c>
      <c r="E27" s="18" t="n">
        <v>480.23268244</v>
      </c>
      <c r="F27" s="20" t="n">
        <v>4.93529841</v>
      </c>
      <c r="G27" s="18" t="n">
        <v>499.11548213</v>
      </c>
      <c r="H27" s="20" t="n">
        <v>2.24163455</v>
      </c>
      <c r="I27" s="18" t="n">
        <v>490.19864874</v>
      </c>
      <c r="J27" s="20" t="n">
        <v>1.94840381</v>
      </c>
      <c r="K27" s="18" t="n">
        <v>452.26706617</v>
      </c>
      <c r="L27" s="20" t="n">
        <v>4.12325775</v>
      </c>
      <c r="M27" s="18" t="n">
        <v>421.50513214</v>
      </c>
      <c r="N27" s="20" t="n">
        <v>17.39155596</v>
      </c>
      <c r="O27" s="18" t="n">
        <v>423.08830904</v>
      </c>
      <c r="P27" s="20" t="n">
        <v>13.04402712</v>
      </c>
      <c r="Q27" s="18" t="s">
        <v>182</v>
      </c>
      <c r="R27" s="20" t="s">
        <v>182</v>
      </c>
      <c r="S27" s="18" t="s">
        <v>182</v>
      </c>
      <c r="T27" s="20" t="s">
        <v>182</v>
      </c>
      <c r="U27" s="18" t="s">
        <v>182</v>
      </c>
      <c r="V27" s="20" t="s">
        <v>182</v>
      </c>
      <c r="W27" s="18" t="n">
        <v>411.98624839</v>
      </c>
      <c r="X27" s="20" t="n">
        <v>6.38186049</v>
      </c>
    </row>
    <row r="28" spans="1:24">
      <c r="A28" s="15" t="s">
        <v>203</v>
      </c>
      <c r="B28" s="17" t="n">
        <v>7568</v>
      </c>
      <c r="C28" s="18">
        <f>(128.0/B28*100)</f>
        <v/>
      </c>
      <c r="D28" s="19" t="n">
        <v>7440</v>
      </c>
      <c r="E28" s="18" t="n">
        <v>427.36225706</v>
      </c>
      <c r="F28" s="20" t="n">
        <v>5.05536554</v>
      </c>
      <c r="G28" s="18" t="n">
        <v>432.02690603</v>
      </c>
      <c r="H28" s="20" t="n">
        <v>2.84164491</v>
      </c>
      <c r="I28" s="18" t="n">
        <v>420.39282914</v>
      </c>
      <c r="J28" s="20" t="n">
        <v>2.22632121</v>
      </c>
      <c r="K28" s="18" t="n">
        <v>394.48643271</v>
      </c>
      <c r="L28" s="20" t="n">
        <v>2.6914872</v>
      </c>
      <c r="M28" s="18" t="n">
        <v>341.48698726</v>
      </c>
      <c r="N28" s="20" t="n">
        <v>12.23577678</v>
      </c>
      <c r="O28" s="18" t="n">
        <v>344.27389666</v>
      </c>
      <c r="P28" s="20" t="n">
        <v>9.63881198</v>
      </c>
      <c r="Q28" s="18" t="s">
        <v>182</v>
      </c>
      <c r="R28" s="20" t="s">
        <v>182</v>
      </c>
      <c r="S28" s="18" t="s">
        <v>182</v>
      </c>
      <c r="T28" s="20" t="s">
        <v>182</v>
      </c>
      <c r="U28" s="18" t="s">
        <v>182</v>
      </c>
      <c r="V28" s="20" t="s">
        <v>182</v>
      </c>
      <c r="W28" s="18" t="n">
        <v>365.58354372</v>
      </c>
      <c r="X28" s="20" t="n">
        <v>14.81024503</v>
      </c>
    </row>
    <row r="29" spans="1:24">
      <c r="A29" s="15" t="s">
        <v>204</v>
      </c>
      <c r="B29" s="17" t="n">
        <v>5385</v>
      </c>
      <c r="C29" s="18">
        <f>(36.0/B29*100)</f>
        <v/>
      </c>
      <c r="D29" s="19" t="n">
        <v>5349</v>
      </c>
      <c r="E29" s="18" t="n">
        <v>501.20245787</v>
      </c>
      <c r="F29" s="20" t="n">
        <v>3.97299817</v>
      </c>
      <c r="G29" s="18" t="n">
        <v>523.39525735</v>
      </c>
      <c r="H29" s="20" t="n">
        <v>2.46940575</v>
      </c>
      <c r="I29" s="18" t="n">
        <v>513.81193061</v>
      </c>
      <c r="J29" s="20" t="n">
        <v>3.21660391</v>
      </c>
      <c r="K29" s="18" t="n">
        <v>471.09890828</v>
      </c>
      <c r="L29" s="20" t="n">
        <v>8.186239779999999</v>
      </c>
      <c r="M29" s="18" t="n">
        <v>349.85805725</v>
      </c>
      <c r="N29" s="20" t="n">
        <v>38.19110732</v>
      </c>
      <c r="O29" s="18" t="n">
        <v>388.44308495</v>
      </c>
      <c r="P29" s="20" t="n">
        <v>43.1387278</v>
      </c>
      <c r="Q29" s="18" t="s">
        <v>182</v>
      </c>
      <c r="R29" s="20" t="s">
        <v>182</v>
      </c>
      <c r="S29" s="18" t="n">
        <v>358.28551468</v>
      </c>
      <c r="T29" s="20" t="n">
        <v>8.567023300000001</v>
      </c>
      <c r="U29" s="18" t="s">
        <v>182</v>
      </c>
      <c r="V29" s="20" t="s">
        <v>182</v>
      </c>
      <c r="W29" s="18" t="n">
        <v>390.56376617</v>
      </c>
      <c r="X29" s="20" t="n">
        <v>15.77120754</v>
      </c>
    </row>
    <row r="30" spans="1:24">
      <c r="A30" s="15" t="s">
        <v>205</v>
      </c>
      <c r="B30" s="17" t="n">
        <v>4520</v>
      </c>
      <c r="C30" s="18">
        <f>(522.0/B30*100)</f>
        <v/>
      </c>
      <c r="D30" s="19" t="n">
        <v>3998</v>
      </c>
      <c r="E30" s="18" t="n">
        <v>521.41247905</v>
      </c>
      <c r="F30" s="20" t="n">
        <v>4.519153</v>
      </c>
      <c r="G30" s="18" t="n">
        <v>530.51928935</v>
      </c>
      <c r="H30" s="20" t="n">
        <v>3.15673903</v>
      </c>
      <c r="I30" s="18" t="n">
        <v>512.0940157700001</v>
      </c>
      <c r="J30" s="20" t="n">
        <v>3.72539593</v>
      </c>
      <c r="K30" s="18" t="n">
        <v>469.6280113</v>
      </c>
      <c r="L30" s="20" t="n">
        <v>6.9712042</v>
      </c>
      <c r="M30" s="18" t="n">
        <v>456.98130011</v>
      </c>
      <c r="N30" s="20" t="n">
        <v>25.53954457</v>
      </c>
      <c r="O30" s="18" t="n">
        <v>424.31209289</v>
      </c>
      <c r="P30" s="20" t="n">
        <v>24.50636863</v>
      </c>
      <c r="Q30" s="18" t="s">
        <v>182</v>
      </c>
      <c r="R30" s="20" t="s">
        <v>182</v>
      </c>
      <c r="S30" s="18" t="s">
        <v>182</v>
      </c>
      <c r="T30" s="20" t="s">
        <v>182</v>
      </c>
      <c r="U30" s="18" t="s">
        <v>182</v>
      </c>
      <c r="V30" s="20" t="s">
        <v>182</v>
      </c>
      <c r="W30" s="18" t="n">
        <v>414.80162088</v>
      </c>
      <c r="X30" s="20" t="n">
        <v>10.87278956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495.60241409</v>
      </c>
      <c r="F32" s="20" t="n">
        <v>4.38228429</v>
      </c>
      <c r="G32" s="18" t="n">
        <v>507.48033518</v>
      </c>
      <c r="H32" s="20" t="n">
        <v>3.08572608</v>
      </c>
      <c r="I32" s="18" t="n">
        <v>505.07649412</v>
      </c>
      <c r="J32" s="20" t="n">
        <v>3.15294351</v>
      </c>
      <c r="K32" s="18" t="n">
        <v>471.48463432</v>
      </c>
      <c r="L32" s="20" t="n">
        <v>6.29144381</v>
      </c>
      <c r="M32" s="18" t="n">
        <v>403.32173682</v>
      </c>
      <c r="N32" s="20" t="n">
        <v>29.02931277</v>
      </c>
      <c r="O32" s="18" t="n">
        <v>431.81477785</v>
      </c>
      <c r="P32" s="20" t="n">
        <v>23.17705872</v>
      </c>
      <c r="Q32" s="18" t="s">
        <v>182</v>
      </c>
      <c r="R32" s="20" t="s">
        <v>182</v>
      </c>
      <c r="S32" s="18" t="s">
        <v>182</v>
      </c>
      <c r="T32" s="20" t="s">
        <v>182</v>
      </c>
      <c r="U32" s="18" t="s">
        <v>182</v>
      </c>
      <c r="V32" s="20" t="s">
        <v>182</v>
      </c>
      <c r="W32" s="18" t="n">
        <v>409.83240963</v>
      </c>
      <c r="X32" s="20" t="n">
        <v>15.49759671</v>
      </c>
    </row>
    <row r="33" spans="1:24">
      <c r="A33" s="15" t="s">
        <v>208</v>
      </c>
      <c r="B33" s="17" t="n">
        <v>7325</v>
      </c>
      <c r="C33" s="18">
        <f>(229.0/B33*100)</f>
        <v/>
      </c>
      <c r="D33" s="19" t="n">
        <v>7096</v>
      </c>
      <c r="E33" s="18" t="n">
        <v>506.87545624</v>
      </c>
      <c r="F33" s="20" t="n">
        <v>4.71919011</v>
      </c>
      <c r="G33" s="18" t="n">
        <v>512.24785448</v>
      </c>
      <c r="H33" s="20" t="n">
        <v>2.87700447</v>
      </c>
      <c r="I33" s="18" t="n">
        <v>496.03859901</v>
      </c>
      <c r="J33" s="20" t="n">
        <v>3.39821565</v>
      </c>
      <c r="K33" s="18" t="n">
        <v>460.76089465</v>
      </c>
      <c r="L33" s="20" t="n">
        <v>6.03395198</v>
      </c>
      <c r="M33" s="18" t="n">
        <v>373.80062516</v>
      </c>
      <c r="N33" s="20" t="n">
        <v>29.41599736</v>
      </c>
      <c r="O33" s="18" t="n">
        <v>370.51979334</v>
      </c>
      <c r="P33" s="20" t="n">
        <v>23.88304611</v>
      </c>
      <c r="Q33" s="18" t="s">
        <v>182</v>
      </c>
      <c r="R33" s="20" t="s">
        <v>182</v>
      </c>
      <c r="S33" s="18" t="s">
        <v>182</v>
      </c>
      <c r="T33" s="20" t="s">
        <v>182</v>
      </c>
      <c r="U33" s="18" t="s">
        <v>182</v>
      </c>
      <c r="V33" s="20" t="s">
        <v>182</v>
      </c>
      <c r="W33" s="18" t="n">
        <v>424.91480134</v>
      </c>
      <c r="X33" s="20" t="n">
        <v>12.46174467</v>
      </c>
    </row>
    <row r="34" spans="1:24">
      <c r="A34" s="15" t="s">
        <v>209</v>
      </c>
      <c r="B34" s="17" t="n">
        <v>6350</v>
      </c>
      <c r="C34" s="18">
        <f>(82.0/B34*100)</f>
        <v/>
      </c>
      <c r="D34" s="19" t="n">
        <v>6268</v>
      </c>
      <c r="E34" s="18" t="n">
        <v>444.26498123</v>
      </c>
      <c r="F34" s="20" t="n">
        <v>6.08555859</v>
      </c>
      <c r="G34" s="18" t="n">
        <v>475.95845064</v>
      </c>
      <c r="H34" s="20" t="n">
        <v>3.09705987</v>
      </c>
      <c r="I34" s="18" t="n">
        <v>474.28405451</v>
      </c>
      <c r="J34" s="20" t="n">
        <v>2.75627097</v>
      </c>
      <c r="K34" s="18" t="n">
        <v>441.60979043</v>
      </c>
      <c r="L34" s="20" t="n">
        <v>4.29014098</v>
      </c>
      <c r="M34" s="18" t="n">
        <v>386.21009982</v>
      </c>
      <c r="N34" s="20" t="n">
        <v>18.55825593</v>
      </c>
      <c r="O34" s="18" t="n">
        <v>365.38845725</v>
      </c>
      <c r="P34" s="20" t="n">
        <v>11.8756275</v>
      </c>
      <c r="Q34" s="18" t="s">
        <v>182</v>
      </c>
      <c r="R34" s="20" t="s">
        <v>182</v>
      </c>
      <c r="S34" s="18" t="n">
        <v>306.56969545</v>
      </c>
      <c r="T34" s="20" t="n">
        <v>10.27624616</v>
      </c>
      <c r="U34" s="18" t="s">
        <v>182</v>
      </c>
      <c r="V34" s="20" t="s">
        <v>182</v>
      </c>
      <c r="W34" s="18" t="n">
        <v>363.82687735</v>
      </c>
      <c r="X34" s="20" t="n">
        <v>12.80093655</v>
      </c>
    </row>
    <row r="35" spans="1:24">
      <c r="A35" s="15" t="s">
        <v>210</v>
      </c>
      <c r="B35" s="17" t="n">
        <v>6406</v>
      </c>
      <c r="C35" s="18">
        <f>(68.0/B35*100)</f>
        <v/>
      </c>
      <c r="D35" s="19" t="n">
        <v>6338</v>
      </c>
      <c r="E35" s="18" t="n">
        <v>512.2279306</v>
      </c>
      <c r="F35" s="20" t="n">
        <v>4.27257314</v>
      </c>
      <c r="G35" s="18" t="n">
        <v>526.535762</v>
      </c>
      <c r="H35" s="20" t="n">
        <v>2.05510804</v>
      </c>
      <c r="I35" s="18" t="n">
        <v>510.48632002</v>
      </c>
      <c r="J35" s="20" t="n">
        <v>2.42084812</v>
      </c>
      <c r="K35" s="18" t="n">
        <v>473.88018474</v>
      </c>
      <c r="L35" s="20" t="n">
        <v>6.65308483</v>
      </c>
      <c r="M35" s="18" t="n">
        <v>431.57845568</v>
      </c>
      <c r="N35" s="20" t="n">
        <v>20.47119348</v>
      </c>
      <c r="O35" s="18" t="n">
        <v>449.89238615</v>
      </c>
      <c r="P35" s="20" t="n">
        <v>20.13442136</v>
      </c>
      <c r="Q35" s="18" t="s">
        <v>182</v>
      </c>
      <c r="R35" s="20" t="s">
        <v>182</v>
      </c>
      <c r="S35" s="18" t="n">
        <v>374.85244494</v>
      </c>
      <c r="T35" s="20" t="n">
        <v>5.84040672</v>
      </c>
      <c r="U35" s="18" t="s">
        <v>182</v>
      </c>
      <c r="V35" s="20" t="s">
        <v>182</v>
      </c>
      <c r="W35" s="18" t="n">
        <v>408.76150494</v>
      </c>
      <c r="X35" s="20" t="n">
        <v>9.71586866</v>
      </c>
    </row>
    <row r="36" spans="1:24">
      <c r="A36" s="15" t="s">
        <v>211</v>
      </c>
      <c r="B36" s="17" t="n">
        <v>6736</v>
      </c>
      <c r="C36" s="18">
        <f>(47.0/B36*100)</f>
        <v/>
      </c>
      <c r="D36" s="19" t="n">
        <v>6689</v>
      </c>
      <c r="E36" s="18" t="n">
        <v>496.04273236</v>
      </c>
      <c r="F36" s="20" t="n">
        <v>3.5766594</v>
      </c>
      <c r="G36" s="18" t="n">
        <v>504.49946662</v>
      </c>
      <c r="H36" s="20" t="n">
        <v>2.25404211</v>
      </c>
      <c r="I36" s="18" t="n">
        <v>486.98195857</v>
      </c>
      <c r="J36" s="20" t="n">
        <v>2.61445672</v>
      </c>
      <c r="K36" s="18" t="n">
        <v>448.59061415</v>
      </c>
      <c r="L36" s="20" t="n">
        <v>6.13817602</v>
      </c>
      <c r="M36" s="18" t="n">
        <v>456.12383283</v>
      </c>
      <c r="N36" s="20" t="n">
        <v>27.46306212</v>
      </c>
      <c r="O36" s="18" t="n">
        <v>402.77024728</v>
      </c>
      <c r="P36" s="20" t="n">
        <v>20.07187489</v>
      </c>
      <c r="Q36" s="18" t="s">
        <v>182</v>
      </c>
      <c r="R36" s="20" t="s">
        <v>182</v>
      </c>
      <c r="S36" s="18" t="s">
        <v>182</v>
      </c>
      <c r="T36" s="20" t="s">
        <v>182</v>
      </c>
      <c r="U36" s="18" t="s">
        <v>182</v>
      </c>
      <c r="V36" s="20" t="s">
        <v>182</v>
      </c>
      <c r="W36" s="18" t="n">
        <v>409.31852071</v>
      </c>
      <c r="X36" s="20" t="n">
        <v>11.52139969</v>
      </c>
    </row>
    <row r="37" spans="1:24">
      <c r="A37" s="15" t="s">
        <v>212</v>
      </c>
      <c r="B37" s="17" t="n">
        <v>5458</v>
      </c>
      <c r="C37" s="18">
        <f>(235.0/B37*100)</f>
        <v/>
      </c>
      <c r="D37" s="19" t="n">
        <v>5223</v>
      </c>
      <c r="E37" s="18" t="n">
        <v>486.92952938</v>
      </c>
      <c r="F37" s="20" t="n">
        <v>4.42067587</v>
      </c>
      <c r="G37" s="18" t="n">
        <v>511.01170726</v>
      </c>
      <c r="H37" s="20" t="n">
        <v>3.30488749</v>
      </c>
      <c r="I37" s="18" t="n">
        <v>494.13608864</v>
      </c>
      <c r="J37" s="20" t="n">
        <v>4.49792633</v>
      </c>
      <c r="K37" s="18" t="n">
        <v>431.02447093</v>
      </c>
      <c r="L37" s="20" t="n">
        <v>10.47074333</v>
      </c>
      <c r="M37" s="18" t="n">
        <v>385.03745546</v>
      </c>
      <c r="N37" s="20" t="n">
        <v>15.69315596</v>
      </c>
      <c r="O37" s="18" t="n">
        <v>375.64834003</v>
      </c>
      <c r="P37" s="20" t="n">
        <v>18.6662725</v>
      </c>
      <c r="Q37" s="18" t="s">
        <v>182</v>
      </c>
      <c r="R37" s="20" t="s">
        <v>182</v>
      </c>
      <c r="S37" s="18" t="s">
        <v>182</v>
      </c>
      <c r="T37" s="20" t="s">
        <v>182</v>
      </c>
      <c r="U37" s="18" t="s">
        <v>182</v>
      </c>
      <c r="V37" s="20" t="s">
        <v>182</v>
      </c>
      <c r="W37" s="18" t="n">
        <v>395.02600633</v>
      </c>
      <c r="X37" s="20" t="n">
        <v>8.78448736</v>
      </c>
    </row>
    <row r="38" spans="1:24">
      <c r="A38" s="15" t="s">
        <v>213</v>
      </c>
      <c r="B38" s="17" t="n">
        <v>5860</v>
      </c>
      <c r="C38" s="18">
        <f>(63.0/B38*100)</f>
        <v/>
      </c>
      <c r="D38" s="19" t="n">
        <v>5797</v>
      </c>
      <c r="E38" s="18" t="n">
        <v>481.00087864</v>
      </c>
      <c r="F38" s="20" t="n">
        <v>5.52263587</v>
      </c>
      <c r="G38" s="18" t="n">
        <v>514.44430574</v>
      </c>
      <c r="H38" s="20" t="n">
        <v>3.76265583</v>
      </c>
      <c r="I38" s="18" t="n">
        <v>515.8748826</v>
      </c>
      <c r="J38" s="20" t="n">
        <v>3.18424388</v>
      </c>
      <c r="K38" s="18" t="n">
        <v>478.59269225</v>
      </c>
      <c r="L38" s="20" t="n">
        <v>5.35445423</v>
      </c>
      <c r="M38" s="18" t="n">
        <v>471.85797741</v>
      </c>
      <c r="N38" s="20" t="n">
        <v>26.50973468</v>
      </c>
      <c r="O38" s="18" t="n">
        <v>402.04188708</v>
      </c>
      <c r="P38" s="20" t="n">
        <v>20.43643395</v>
      </c>
      <c r="Q38" s="18" t="s">
        <v>182</v>
      </c>
      <c r="R38" s="20" t="s">
        <v>182</v>
      </c>
      <c r="S38" s="18" t="s">
        <v>182</v>
      </c>
      <c r="T38" s="20" t="s">
        <v>182</v>
      </c>
      <c r="U38" s="18" t="s">
        <v>182</v>
      </c>
      <c r="V38" s="20" t="s">
        <v>182</v>
      </c>
      <c r="W38" s="18" t="n">
        <v>435.27880725</v>
      </c>
      <c r="X38" s="20" t="n">
        <v>9.26662318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(5669.0/B40*100)</f>
        <v/>
      </c>
      <c r="D40" s="19" t="n">
        <v>8488</v>
      </c>
      <c r="E40" s="18" t="n">
        <v>512.2261747</v>
      </c>
      <c r="F40" s="20" t="n">
        <v>3.92628391</v>
      </c>
      <c r="G40" s="18" t="n">
        <v>524.59717906</v>
      </c>
      <c r="H40" s="20" t="n">
        <v>3.35801798</v>
      </c>
      <c r="I40" s="18" t="n">
        <v>506.8258962</v>
      </c>
      <c r="J40" s="20" t="n">
        <v>4.21902243</v>
      </c>
      <c r="K40" s="18" t="n">
        <v>463.64616499</v>
      </c>
      <c r="L40" s="20" t="n">
        <v>12.20959591</v>
      </c>
      <c r="M40" s="18" t="n">
        <v>379.61097044</v>
      </c>
      <c r="N40" s="20" t="n">
        <v>71.30547885999999</v>
      </c>
      <c r="O40" s="18" t="n">
        <v>426.93516324</v>
      </c>
      <c r="P40" s="20" t="n">
        <v>18.49453323</v>
      </c>
      <c r="Q40" s="18" t="s">
        <v>182</v>
      </c>
      <c r="R40" s="20" t="s">
        <v>182</v>
      </c>
      <c r="S40" s="18" t="n">
        <v>496.75531263</v>
      </c>
      <c r="T40" s="20" t="n">
        <v>2.35939816</v>
      </c>
      <c r="U40" s="18" t="s">
        <v>182</v>
      </c>
      <c r="V40" s="20" t="s">
        <v>182</v>
      </c>
      <c r="W40" s="18" t="n">
        <v>409.62788244</v>
      </c>
      <c r="X40" s="20" t="n">
        <v>9.66226649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(2758.0/B46*100)</f>
        <v/>
      </c>
      <c r="D46" s="19" t="n">
        <v>20383</v>
      </c>
      <c r="E46" s="18" t="n">
        <v>423.88324519</v>
      </c>
      <c r="F46" s="20" t="n">
        <v>4.1161596</v>
      </c>
      <c r="G46" s="18" t="n">
        <v>430.74551364</v>
      </c>
      <c r="H46" s="20" t="n">
        <v>3.32914397</v>
      </c>
      <c r="I46" s="18" t="n">
        <v>401.05532328</v>
      </c>
      <c r="J46" s="20" t="n">
        <v>2.66815501</v>
      </c>
      <c r="K46" s="18" t="n">
        <v>361.40655802</v>
      </c>
      <c r="L46" s="20" t="n">
        <v>3.05962532</v>
      </c>
      <c r="M46" s="18" t="n">
        <v>300.90582803</v>
      </c>
      <c r="N46" s="20" t="n">
        <v>8.098481319999999</v>
      </c>
      <c r="O46" s="18" t="n">
        <v>312.92535084</v>
      </c>
      <c r="P46" s="20" t="n">
        <v>7.92700056</v>
      </c>
      <c r="Q46" s="18" t="s">
        <v>182</v>
      </c>
      <c r="R46" s="20" t="s">
        <v>182</v>
      </c>
      <c r="S46" s="18" t="s">
        <v>182</v>
      </c>
      <c r="T46" s="20" t="s">
        <v>182</v>
      </c>
      <c r="U46" s="18" t="s">
        <v>182</v>
      </c>
      <c r="V46" s="20" t="s">
        <v>182</v>
      </c>
      <c r="W46" s="18" t="n">
        <v>385.72541775</v>
      </c>
      <c r="X46" s="20" t="n">
        <v>3.72521117</v>
      </c>
    </row>
    <row r="47" spans="1:24">
      <c r="A47" s="15" t="s">
        <v>222</v>
      </c>
      <c r="B47" s="17" t="n">
        <v>5928</v>
      </c>
      <c r="C47" s="18">
        <f>(128.0/B47*100)</f>
        <v/>
      </c>
      <c r="D47" s="19" t="n">
        <v>5800</v>
      </c>
      <c r="E47" s="18" t="n">
        <v>448.6856548</v>
      </c>
      <c r="F47" s="20" t="n">
        <v>5.94372004</v>
      </c>
      <c r="G47" s="18" t="n">
        <v>465.69274222</v>
      </c>
      <c r="H47" s="20" t="n">
        <v>3.80490187</v>
      </c>
      <c r="I47" s="18" t="n">
        <v>450.08446414</v>
      </c>
      <c r="J47" s="20" t="n">
        <v>5.3665545</v>
      </c>
      <c r="K47" s="18" t="n">
        <v>389.47472914</v>
      </c>
      <c r="L47" s="20" t="n">
        <v>9.024054250000001</v>
      </c>
      <c r="M47" s="18" t="n">
        <v>357.81751921</v>
      </c>
      <c r="N47" s="20" t="n">
        <v>13.45242733</v>
      </c>
      <c r="O47" s="18" t="n">
        <v>348.82167177</v>
      </c>
      <c r="P47" s="20" t="n">
        <v>12.30753065</v>
      </c>
      <c r="Q47" s="18" t="s">
        <v>182</v>
      </c>
      <c r="R47" s="20" t="s">
        <v>182</v>
      </c>
      <c r="S47" s="18" t="s">
        <v>182</v>
      </c>
      <c r="T47" s="20" t="s">
        <v>182</v>
      </c>
      <c r="U47" s="18" t="s">
        <v>182</v>
      </c>
      <c r="V47" s="20" t="s">
        <v>182</v>
      </c>
      <c r="W47" s="18" t="n">
        <v>367.63512103</v>
      </c>
      <c r="X47" s="20" t="n">
        <v>7.17529558</v>
      </c>
    </row>
    <row r="48" spans="1:24">
      <c r="A48" s="15" t="s">
        <v>223</v>
      </c>
      <c r="B48" s="17" t="n">
        <v>9841</v>
      </c>
      <c r="C48" s="18">
        <f>(19.0/B48*100)</f>
        <v/>
      </c>
      <c r="D48" s="19" t="n">
        <v>9822</v>
      </c>
      <c r="E48" s="18" t="n">
        <v>577.9230783</v>
      </c>
      <c r="F48" s="20" t="n">
        <v>7.74790893</v>
      </c>
      <c r="G48" s="18" t="n">
        <v>568.03562603</v>
      </c>
      <c r="H48" s="20" t="n">
        <v>5.31996352</v>
      </c>
      <c r="I48" s="18" t="n">
        <v>531.53604759</v>
      </c>
      <c r="J48" s="20" t="n">
        <v>4.44891331</v>
      </c>
      <c r="K48" s="18" t="n">
        <v>471.07586048</v>
      </c>
      <c r="L48" s="20" t="n">
        <v>4.88271599</v>
      </c>
      <c r="M48" s="18" t="n">
        <v>405.53331717</v>
      </c>
      <c r="N48" s="20" t="n">
        <v>5.94521144</v>
      </c>
      <c r="O48" s="18" t="n">
        <v>368.01592311</v>
      </c>
      <c r="P48" s="20" t="n">
        <v>9.39603602</v>
      </c>
      <c r="Q48" s="18" t="s">
        <v>182</v>
      </c>
      <c r="R48" s="20" t="s">
        <v>182</v>
      </c>
      <c r="S48" s="18" t="s">
        <v>182</v>
      </c>
      <c r="T48" s="20" t="s">
        <v>182</v>
      </c>
      <c r="U48" s="18" t="s">
        <v>182</v>
      </c>
      <c r="V48" s="20" t="s">
        <v>182</v>
      </c>
      <c r="W48" s="18" t="n">
        <v>453.09918765</v>
      </c>
      <c r="X48" s="20" t="n">
        <v>38.63089515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(1016.0/B50*100)</f>
        <v/>
      </c>
      <c r="D50" s="19" t="n">
        <v>10779</v>
      </c>
      <c r="E50" s="18" t="n">
        <v>436.86305838</v>
      </c>
      <c r="F50" s="20" t="n">
        <v>4.68545199</v>
      </c>
      <c r="G50" s="18" t="n">
        <v>436.9047891</v>
      </c>
      <c r="H50" s="20" t="n">
        <v>2.46408512</v>
      </c>
      <c r="I50" s="18" t="n">
        <v>423.18870353</v>
      </c>
      <c r="J50" s="20" t="n">
        <v>2.79312906</v>
      </c>
      <c r="K50" s="18" t="n">
        <v>377.97221431</v>
      </c>
      <c r="L50" s="20" t="n">
        <v>4.28294185</v>
      </c>
      <c r="M50" s="18" t="n">
        <v>309.20924761</v>
      </c>
      <c r="N50" s="20" t="n">
        <v>13.34450189</v>
      </c>
      <c r="O50" s="18" t="n">
        <v>342.28571311</v>
      </c>
      <c r="P50" s="20" t="n">
        <v>7.20984175</v>
      </c>
      <c r="Q50" s="18" t="s">
        <v>182</v>
      </c>
      <c r="R50" s="20" t="s">
        <v>182</v>
      </c>
      <c r="S50" s="18" t="s">
        <v>182</v>
      </c>
      <c r="T50" s="20" t="s">
        <v>182</v>
      </c>
      <c r="U50" s="18" t="s">
        <v>182</v>
      </c>
      <c r="V50" s="20" t="s">
        <v>182</v>
      </c>
      <c r="W50" s="18" t="n">
        <v>387.55841144</v>
      </c>
      <c r="X50" s="20" t="n">
        <v>10.63052693</v>
      </c>
    </row>
    <row r="51" spans="1:24">
      <c r="A51" s="15" t="s">
        <v>226</v>
      </c>
      <c r="B51" s="17" t="n">
        <v>6866</v>
      </c>
      <c r="C51" s="18">
        <f>(114.0/B51*100)</f>
        <v/>
      </c>
      <c r="D51" s="19" t="n">
        <v>6752</v>
      </c>
      <c r="E51" s="18" t="n">
        <v>442.06109065</v>
      </c>
      <c r="F51" s="20" t="n">
        <v>5.10105972</v>
      </c>
      <c r="G51" s="18" t="n">
        <v>434.35980646</v>
      </c>
      <c r="H51" s="20" t="n">
        <v>2.97403503</v>
      </c>
      <c r="I51" s="18" t="n">
        <v>420.47320936</v>
      </c>
      <c r="J51" s="20" t="n">
        <v>2.618616</v>
      </c>
      <c r="K51" s="18" t="n">
        <v>395.20638019</v>
      </c>
      <c r="L51" s="20" t="n">
        <v>2.78408342</v>
      </c>
      <c r="M51" s="18" t="n">
        <v>352.59761467</v>
      </c>
      <c r="N51" s="20" t="n">
        <v>24.4662933</v>
      </c>
      <c r="O51" s="18" t="n">
        <v>338.25263876</v>
      </c>
      <c r="P51" s="20" t="n">
        <v>12.07032198</v>
      </c>
      <c r="Q51" s="18" t="s">
        <v>182</v>
      </c>
      <c r="R51" s="20" t="s">
        <v>182</v>
      </c>
      <c r="S51" s="18" t="n">
        <v>410.85572185</v>
      </c>
      <c r="T51" s="20" t="n">
        <v>3.7997542</v>
      </c>
      <c r="U51" s="18" t="s">
        <v>182</v>
      </c>
      <c r="V51" s="20" t="s">
        <v>182</v>
      </c>
      <c r="W51" s="18" t="n">
        <v>395.58522546</v>
      </c>
      <c r="X51" s="20" t="n">
        <v>5.92022044</v>
      </c>
    </row>
    <row r="52" spans="1:24">
      <c r="A52" s="15" t="s">
        <v>227</v>
      </c>
      <c r="B52" s="17" t="n">
        <v>5809</v>
      </c>
      <c r="C52" s="18">
        <f>(118.0/B52*100)</f>
        <v/>
      </c>
      <c r="D52" s="19" t="n">
        <v>5691</v>
      </c>
      <c r="E52" s="18" t="n">
        <v>471.47896662</v>
      </c>
      <c r="F52" s="20" t="n">
        <v>4.94699391</v>
      </c>
      <c r="G52" s="18" t="n">
        <v>482.71067747</v>
      </c>
      <c r="H52" s="20" t="n">
        <v>2.89757194</v>
      </c>
      <c r="I52" s="18" t="n">
        <v>480.1639981</v>
      </c>
      <c r="J52" s="20" t="n">
        <v>2.76846304</v>
      </c>
      <c r="K52" s="18" t="n">
        <v>436.41542028</v>
      </c>
      <c r="L52" s="20" t="n">
        <v>5.11930939</v>
      </c>
      <c r="M52" s="18" t="n">
        <v>439.57657503</v>
      </c>
      <c r="N52" s="20" t="n">
        <v>38.71984595</v>
      </c>
      <c r="O52" s="18" t="n">
        <v>375.14413407</v>
      </c>
      <c r="P52" s="20" t="n">
        <v>19.23248649</v>
      </c>
      <c r="Q52" s="18" t="s">
        <v>182</v>
      </c>
      <c r="R52" s="20" t="s">
        <v>182</v>
      </c>
      <c r="S52" s="18" t="s">
        <v>182</v>
      </c>
      <c r="T52" s="20" t="s">
        <v>182</v>
      </c>
      <c r="U52" s="18" t="s">
        <v>182</v>
      </c>
      <c r="V52" s="20" t="s">
        <v>182</v>
      </c>
      <c r="W52" s="18" t="n">
        <v>387.06168708</v>
      </c>
      <c r="X52" s="20" t="n">
        <v>8.938545039999999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(455.0/B54*100)</f>
        <v/>
      </c>
      <c r="D54" s="19" t="n">
        <v>4285</v>
      </c>
      <c r="E54" s="18" t="n">
        <v>352.33328197</v>
      </c>
      <c r="F54" s="20" t="n">
        <v>6.51589638</v>
      </c>
      <c r="G54" s="18" t="n">
        <v>369.3508452</v>
      </c>
      <c r="H54" s="20" t="n">
        <v>4.48896598</v>
      </c>
      <c r="I54" s="18" t="n">
        <v>340.12958919</v>
      </c>
      <c r="J54" s="20" t="n">
        <v>2.99736012</v>
      </c>
      <c r="K54" s="18" t="n">
        <v>312.04127322</v>
      </c>
      <c r="L54" s="20" t="n">
        <v>3.27644954</v>
      </c>
      <c r="M54" s="18" t="n">
        <v>276.8442806</v>
      </c>
      <c r="N54" s="20" t="n">
        <v>6.40461417</v>
      </c>
      <c r="O54" s="18" t="n">
        <v>287.87524075</v>
      </c>
      <c r="P54" s="20" t="n">
        <v>6.80918889</v>
      </c>
      <c r="Q54" s="18" t="s">
        <v>182</v>
      </c>
      <c r="R54" s="20" t="s">
        <v>182</v>
      </c>
      <c r="S54" s="18" t="s">
        <v>182</v>
      </c>
      <c r="T54" s="20" t="s">
        <v>182</v>
      </c>
      <c r="U54" s="18" t="s">
        <v>182</v>
      </c>
      <c r="V54" s="20" t="s">
        <v>182</v>
      </c>
      <c r="W54" s="18" t="n">
        <v>299.58869519</v>
      </c>
      <c r="X54" s="20" t="n">
        <v>4.86386734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532.31255136</v>
      </c>
      <c r="F56" s="20" t="n">
        <v>2.72015483</v>
      </c>
      <c r="G56" s="18" t="n">
        <v>529.92761217</v>
      </c>
      <c r="H56" s="20" t="n">
        <v>2.65702625</v>
      </c>
      <c r="I56" s="18" t="n">
        <v>509.00025885</v>
      </c>
      <c r="J56" s="20" t="n">
        <v>3.9843395</v>
      </c>
      <c r="K56" s="18" t="n">
        <v>471.16142287</v>
      </c>
      <c r="L56" s="20" t="n">
        <v>10.35885296</v>
      </c>
      <c r="M56" s="18" t="n">
        <v>441.99304232</v>
      </c>
      <c r="N56" s="20" t="n">
        <v>21.41169751</v>
      </c>
      <c r="O56" s="18" t="n">
        <v>436.58358831</v>
      </c>
      <c r="P56" s="20" t="n">
        <v>14.70024244</v>
      </c>
      <c r="Q56" s="18" t="s">
        <v>182</v>
      </c>
      <c r="R56" s="20" t="s">
        <v>182</v>
      </c>
      <c r="S56" s="18" t="s">
        <v>182</v>
      </c>
      <c r="T56" s="20" t="s">
        <v>182</v>
      </c>
      <c r="U56" s="18" t="s">
        <v>182</v>
      </c>
      <c r="V56" s="20" t="s">
        <v>182</v>
      </c>
      <c r="W56" s="18" t="n">
        <v>431.24132389</v>
      </c>
      <c r="X56" s="20" t="n">
        <v>22.43232263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(258.0/B61*100)</f>
        <v/>
      </c>
      <c r="D61" s="19" t="n">
        <v>6267</v>
      </c>
      <c r="E61" s="18" t="n">
        <v>477.78328897</v>
      </c>
      <c r="F61" s="20" t="n">
        <v>3.81125176</v>
      </c>
      <c r="G61" s="18" t="n">
        <v>484.93873808</v>
      </c>
      <c r="H61" s="20" t="n">
        <v>2.52326224</v>
      </c>
      <c r="I61" s="18" t="n">
        <v>475.25065872</v>
      </c>
      <c r="J61" s="20" t="n">
        <v>3.7132123</v>
      </c>
      <c r="K61" s="18" t="n">
        <v>440.38032682</v>
      </c>
      <c r="L61" s="20" t="n">
        <v>6.38192511</v>
      </c>
      <c r="M61" s="18" t="n">
        <v>398.07738378</v>
      </c>
      <c r="N61" s="20" t="n">
        <v>13.32001164</v>
      </c>
      <c r="O61" s="18" t="n">
        <v>391.25523445</v>
      </c>
      <c r="P61" s="20" t="n">
        <v>13.81308759</v>
      </c>
      <c r="Q61" s="18" t="s">
        <v>182</v>
      </c>
      <c r="R61" s="20" t="s">
        <v>182</v>
      </c>
      <c r="S61" s="18" t="s">
        <v>182</v>
      </c>
      <c r="T61" s="20" t="s">
        <v>182</v>
      </c>
      <c r="U61" s="18" t="s">
        <v>182</v>
      </c>
      <c r="V61" s="20" t="s">
        <v>182</v>
      </c>
      <c r="W61" s="18" t="n">
        <v>373.68765668</v>
      </c>
      <c r="X61" s="20" t="n">
        <v>9.60301997</v>
      </c>
    </row>
    <row r="62" spans="1:24">
      <c r="A62" s="15" t="s">
        <v>237</v>
      </c>
      <c r="B62" s="17" t="n">
        <v>4476</v>
      </c>
      <c r="C62" s="18">
        <f>(5.0/B62*100)</f>
        <v/>
      </c>
      <c r="D62" s="19" t="n">
        <v>4471</v>
      </c>
      <c r="E62" s="18" t="n">
        <v>537.88303195</v>
      </c>
      <c r="F62" s="20" t="n">
        <v>3.05163529</v>
      </c>
      <c r="G62" s="18" t="n">
        <v>532.51360785</v>
      </c>
      <c r="H62" s="20" t="n">
        <v>1.64635489</v>
      </c>
      <c r="I62" s="18" t="n">
        <v>523.56733844</v>
      </c>
      <c r="J62" s="20" t="n">
        <v>2.51987547</v>
      </c>
      <c r="K62" s="18" t="n">
        <v>491.9307167</v>
      </c>
      <c r="L62" s="20" t="n">
        <v>7.38866256</v>
      </c>
      <c r="M62" s="18" t="n">
        <v>413.91034795</v>
      </c>
      <c r="N62" s="20" t="n">
        <v>36.19113074</v>
      </c>
      <c r="O62" s="18" t="n">
        <v>440.45044192</v>
      </c>
      <c r="P62" s="20" t="n">
        <v>12.98438904</v>
      </c>
      <c r="Q62" s="18" t="s">
        <v>182</v>
      </c>
      <c r="R62" s="20" t="s">
        <v>182</v>
      </c>
      <c r="S62" s="18" t="s">
        <v>182</v>
      </c>
      <c r="T62" s="20" t="s">
        <v>182</v>
      </c>
      <c r="U62" s="18" t="s">
        <v>182</v>
      </c>
      <c r="V62" s="20" t="s">
        <v>182</v>
      </c>
      <c r="W62" s="18" t="n">
        <v>468.8389</v>
      </c>
      <c r="X62" s="20" t="n">
        <v>44.09181432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(24.0/B67*100)</f>
        <v/>
      </c>
      <c r="D67" s="19" t="n">
        <v>6947</v>
      </c>
      <c r="E67" s="18" t="n">
        <v>432.53578566</v>
      </c>
      <c r="F67" s="20" t="n">
        <v>5.05095817</v>
      </c>
      <c r="G67" s="18" t="n">
        <v>431.46968408</v>
      </c>
      <c r="H67" s="20" t="n">
        <v>3.35626038</v>
      </c>
      <c r="I67" s="18" t="n">
        <v>408.45591086</v>
      </c>
      <c r="J67" s="20" t="n">
        <v>2.71290913</v>
      </c>
      <c r="K67" s="18" t="n">
        <v>370.18790352</v>
      </c>
      <c r="L67" s="20" t="n">
        <v>2.3503985</v>
      </c>
      <c r="M67" s="18" t="n">
        <v>321.10669051</v>
      </c>
      <c r="N67" s="20" t="n">
        <v>4.81177015</v>
      </c>
      <c r="O67" s="18" t="n">
        <v>314.73335773</v>
      </c>
      <c r="P67" s="20" t="n">
        <v>5.00611208</v>
      </c>
      <c r="Q67" s="18" t="s">
        <v>182</v>
      </c>
      <c r="R67" s="20" t="s">
        <v>182</v>
      </c>
      <c r="S67" s="18" t="s">
        <v>182</v>
      </c>
      <c r="T67" s="20" t="s">
        <v>182</v>
      </c>
      <c r="U67" s="18" t="s">
        <v>182</v>
      </c>
      <c r="V67" s="20" t="s">
        <v>182</v>
      </c>
      <c r="W67" s="18" t="n">
        <v>314.53763487</v>
      </c>
      <c r="X67" s="20" t="n">
        <v>15.22053688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481.17916068</v>
      </c>
      <c r="F70" s="20" t="n">
        <v>6.95107528</v>
      </c>
      <c r="G70" s="18" t="n">
        <v>491.94168994</v>
      </c>
      <c r="H70" s="20" t="n">
        <v>3.55364215</v>
      </c>
      <c r="I70" s="18" t="n">
        <v>496.15733749</v>
      </c>
      <c r="J70" s="20" t="n">
        <v>3.37732507</v>
      </c>
      <c r="K70" s="18" t="n">
        <v>470.7517438</v>
      </c>
      <c r="L70" s="20" t="n">
        <v>3.80532528</v>
      </c>
      <c r="M70" s="18" t="n">
        <v>453.69055951</v>
      </c>
      <c r="N70" s="20" t="n">
        <v>24.43853745</v>
      </c>
      <c r="O70" s="18" t="n">
        <v>426.80252046</v>
      </c>
      <c r="P70" s="20" t="n">
        <v>12.48021567</v>
      </c>
      <c r="Q70" s="18" t="s">
        <v>182</v>
      </c>
      <c r="R70" s="20" t="s">
        <v>182</v>
      </c>
      <c r="S70" s="18" t="s">
        <v>182</v>
      </c>
      <c r="T70" s="20" t="s">
        <v>182</v>
      </c>
      <c r="U70" s="18" t="s">
        <v>182</v>
      </c>
      <c r="V70" s="20" t="s">
        <v>182</v>
      </c>
      <c r="W70" s="18" t="n">
        <v>431.96889035</v>
      </c>
      <c r="X70" s="20" t="n">
        <v>9.404403390000001</v>
      </c>
    </row>
    <row r="71" spans="1:24">
      <c r="A71" s="15" t="s">
        <v>246</v>
      </c>
      <c r="B71" s="17" t="n">
        <v>6115</v>
      </c>
      <c r="C71" s="18">
        <f>(111.0/B71*100)</f>
        <v/>
      </c>
      <c r="D71" s="19" t="n">
        <v>6004</v>
      </c>
      <c r="E71" s="18" t="n">
        <v>572.9574216</v>
      </c>
      <c r="F71" s="20" t="n">
        <v>4.16953327</v>
      </c>
      <c r="G71" s="18" t="n">
        <v>569.66034424</v>
      </c>
      <c r="H71" s="20" t="n">
        <v>2.0575827</v>
      </c>
      <c r="I71" s="18" t="n">
        <v>541.0922427</v>
      </c>
      <c r="J71" s="20" t="n">
        <v>2.08466279</v>
      </c>
      <c r="K71" s="18" t="n">
        <v>495.70023921</v>
      </c>
      <c r="L71" s="20" t="n">
        <v>5.5639556</v>
      </c>
      <c r="M71" s="18" t="n">
        <v>490.50441487</v>
      </c>
      <c r="N71" s="20" t="n">
        <v>42.66091681</v>
      </c>
      <c r="O71" s="18" t="n">
        <v>471.86148039</v>
      </c>
      <c r="P71" s="20" t="n">
        <v>16.79592165</v>
      </c>
      <c r="Q71" s="18" t="s">
        <v>182</v>
      </c>
      <c r="R71" s="20" t="s">
        <v>182</v>
      </c>
      <c r="S71" s="18" t="s">
        <v>182</v>
      </c>
      <c r="T71" s="20" t="s">
        <v>182</v>
      </c>
      <c r="U71" s="18" t="s">
        <v>182</v>
      </c>
      <c r="V71" s="20" t="s">
        <v>182</v>
      </c>
      <c r="W71" s="18" t="n">
        <v>478.35118817</v>
      </c>
      <c r="X71" s="20" t="n">
        <v>21.49560862</v>
      </c>
    </row>
    <row r="72" spans="1:24">
      <c r="A72" s="15" t="s">
        <v>247</v>
      </c>
      <c r="B72" s="17" t="n">
        <v>7708</v>
      </c>
      <c r="C72" s="18">
        <f>(8.0/B72*100)</f>
        <v/>
      </c>
      <c r="D72" s="19" t="n">
        <v>7700</v>
      </c>
      <c r="E72" s="18" t="n">
        <v>557.77347588</v>
      </c>
      <c r="F72" s="20" t="n">
        <v>4.54603664</v>
      </c>
      <c r="G72" s="18" t="n">
        <v>545.12675116</v>
      </c>
      <c r="H72" s="20" t="n">
        <v>2.95477757</v>
      </c>
      <c r="I72" s="18" t="n">
        <v>523.52273783</v>
      </c>
      <c r="J72" s="20" t="n">
        <v>3.1584679</v>
      </c>
      <c r="K72" s="18" t="n">
        <v>488.07602579</v>
      </c>
      <c r="L72" s="20" t="n">
        <v>5.48085392</v>
      </c>
      <c r="M72" s="18" t="n">
        <v>425.04986128</v>
      </c>
      <c r="N72" s="20" t="n">
        <v>49.81863496</v>
      </c>
      <c r="O72" s="18" t="n">
        <v>372.27040999</v>
      </c>
      <c r="P72" s="20" t="n">
        <v>12.74001428</v>
      </c>
      <c r="Q72" s="18" t="s">
        <v>182</v>
      </c>
      <c r="R72" s="20" t="s">
        <v>182</v>
      </c>
      <c r="S72" s="18" t="s">
        <v>182</v>
      </c>
      <c r="T72" s="20" t="s">
        <v>182</v>
      </c>
      <c r="U72" s="18" t="s">
        <v>182</v>
      </c>
      <c r="V72" s="20" t="s">
        <v>182</v>
      </c>
      <c r="W72" s="18" t="n">
        <v>488.51814116</v>
      </c>
      <c r="X72" s="20" t="n">
        <v>35.59114488</v>
      </c>
    </row>
    <row r="73" spans="1:24">
      <c r="A73" s="15" t="s">
        <v>248</v>
      </c>
      <c r="B73" s="17" t="n">
        <v>8249</v>
      </c>
      <c r="C73" s="18">
        <f>(229.0/B73*100)</f>
        <v/>
      </c>
      <c r="D73" s="19" t="n">
        <v>8020</v>
      </c>
      <c r="E73" s="18" t="n">
        <v>432.35918305</v>
      </c>
      <c r="F73" s="20" t="n">
        <v>6.96581344</v>
      </c>
      <c r="G73" s="18" t="n">
        <v>432.3430879</v>
      </c>
      <c r="H73" s="20" t="n">
        <v>3.80871619</v>
      </c>
      <c r="I73" s="18" t="n">
        <v>427.0782909</v>
      </c>
      <c r="J73" s="20" t="n">
        <v>2.83518891</v>
      </c>
      <c r="K73" s="18" t="n">
        <v>402.22140751</v>
      </c>
      <c r="L73" s="20" t="n">
        <v>3.3619036</v>
      </c>
      <c r="M73" s="18" t="n">
        <v>345.53990519</v>
      </c>
      <c r="N73" s="20" t="n">
        <v>14.38345183</v>
      </c>
      <c r="O73" s="18" t="n">
        <v>365.92427462</v>
      </c>
      <c r="P73" s="20" t="n">
        <v>6.5296247</v>
      </c>
      <c r="Q73" s="18" t="s">
        <v>182</v>
      </c>
      <c r="R73" s="20" t="s">
        <v>182</v>
      </c>
      <c r="S73" s="18" t="s">
        <v>182</v>
      </c>
      <c r="T73" s="20" t="s">
        <v>182</v>
      </c>
      <c r="U73" s="18" t="s">
        <v>182</v>
      </c>
      <c r="V73" s="20" t="s">
        <v>182</v>
      </c>
      <c r="W73" s="18" t="n">
        <v>380.72511077</v>
      </c>
      <c r="X73" s="20" t="n">
        <v>15.25452426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(271.0/B77*100)</f>
        <v/>
      </c>
      <c r="D77" s="19" t="n">
        <v>5791</v>
      </c>
      <c r="E77" s="18" t="n">
        <v>445.56755336</v>
      </c>
      <c r="F77" s="20" t="n">
        <v>4.67921261</v>
      </c>
      <c r="G77" s="18" t="n">
        <v>449.02911675</v>
      </c>
      <c r="H77" s="20" t="n">
        <v>2.51627858</v>
      </c>
      <c r="I77" s="18" t="n">
        <v>432.11731084</v>
      </c>
      <c r="J77" s="20" t="n">
        <v>2.60259971</v>
      </c>
      <c r="K77" s="18" t="n">
        <v>393.6045574</v>
      </c>
      <c r="L77" s="20" t="n">
        <v>5.29116749</v>
      </c>
      <c r="M77" s="18" t="n">
        <v>333.77477237</v>
      </c>
      <c r="N77" s="20" t="n">
        <v>19.28455885</v>
      </c>
      <c r="O77" s="18" t="n">
        <v>348.85074945</v>
      </c>
      <c r="P77" s="20" t="n">
        <v>12.28258255</v>
      </c>
      <c r="Q77" s="18" t="s">
        <v>182</v>
      </c>
      <c r="R77" s="20" t="s">
        <v>182</v>
      </c>
      <c r="S77" s="18" t="s">
        <v>182</v>
      </c>
      <c r="T77" s="20" t="s">
        <v>182</v>
      </c>
      <c r="U77" s="18" t="s">
        <v>182</v>
      </c>
      <c r="V77" s="20" t="s">
        <v>182</v>
      </c>
      <c r="W77" s="18" t="n">
        <v>380.65464154</v>
      </c>
      <c r="X77" s="20" t="n">
        <v>5.22752433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301</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(1117.0/B7*100)</f>
        <v/>
      </c>
      <c r="D7" s="19" t="n">
        <v>13413</v>
      </c>
      <c r="E7" s="18" t="n">
        <v>477.62573373</v>
      </c>
      <c r="F7" s="20" t="n">
        <v>4.88768779</v>
      </c>
      <c r="G7" s="18" t="n">
        <v>510.43411183</v>
      </c>
      <c r="H7" s="20" t="n">
        <v>3.00363778</v>
      </c>
      <c r="I7" s="18" t="n">
        <v>518.28993458</v>
      </c>
      <c r="J7" s="20" t="n">
        <v>2.74358779</v>
      </c>
      <c r="K7" s="18" t="n">
        <v>522.48536466</v>
      </c>
      <c r="L7" s="20" t="n">
        <v>2.63449115</v>
      </c>
      <c r="M7" s="18" t="n">
        <v>528.83577543</v>
      </c>
      <c r="N7" s="20" t="n">
        <v>2.83486591</v>
      </c>
      <c r="O7" s="18" t="n">
        <v>518.37714111</v>
      </c>
      <c r="P7" s="20" t="n">
        <v>4.19076163</v>
      </c>
      <c r="Q7" s="18" t="n">
        <v>465.40857577</v>
      </c>
      <c r="R7" s="20" t="n">
        <v>6.82275261</v>
      </c>
      <c r="S7" s="18" t="n">
        <v>399.39360806</v>
      </c>
      <c r="T7" s="20" t="n">
        <v>10.63978864</v>
      </c>
      <c r="U7" s="18" t="s">
        <v>182</v>
      </c>
      <c r="V7" s="20" t="s">
        <v>182</v>
      </c>
      <c r="W7" s="18" t="s">
        <v>182</v>
      </c>
      <c r="X7" s="20" t="s">
        <v>182</v>
      </c>
      <c r="Y7" s="18" t="s">
        <v>182</v>
      </c>
      <c r="Z7" s="20" t="s">
        <v>182</v>
      </c>
      <c r="AA7" s="18" t="n">
        <v>456.62329117</v>
      </c>
      <c r="AB7" s="20" t="n">
        <v>8.41345784</v>
      </c>
    </row>
    <row r="8" spans="1:28">
      <c r="A8" s="15" t="s">
        <v>183</v>
      </c>
      <c r="B8" s="17" t="n">
        <v>7007</v>
      </c>
      <c r="C8" s="18">
        <f>(138.0/B8*100)</f>
        <v/>
      </c>
      <c r="D8" s="19" t="n">
        <v>6869</v>
      </c>
      <c r="E8" s="18" t="n">
        <v>510.11537568</v>
      </c>
      <c r="F8" s="20" t="n">
        <v>4.0897936</v>
      </c>
      <c r="G8" s="18" t="n">
        <v>523.14127232</v>
      </c>
      <c r="H8" s="20" t="n">
        <v>2.90677851</v>
      </c>
      <c r="I8" s="18" t="n">
        <v>498.49688095</v>
      </c>
      <c r="J8" s="20" t="n">
        <v>3.76120103</v>
      </c>
      <c r="K8" s="18" t="n">
        <v>479.63817225</v>
      </c>
      <c r="L8" s="20" t="n">
        <v>4.42314412</v>
      </c>
      <c r="M8" s="18" t="n">
        <v>475.89166454</v>
      </c>
      <c r="N8" s="20" t="n">
        <v>5.11192918</v>
      </c>
      <c r="O8" s="18" t="n">
        <v>455.21272247</v>
      </c>
      <c r="P8" s="20" t="n">
        <v>7.16253009</v>
      </c>
      <c r="Q8" s="18" t="n">
        <v>433.92231628</v>
      </c>
      <c r="R8" s="20" t="n">
        <v>7.04187631</v>
      </c>
      <c r="S8" s="18" t="n">
        <v>414.29594692</v>
      </c>
      <c r="T8" s="20" t="n">
        <v>19.75496309</v>
      </c>
      <c r="U8" s="18" t="s">
        <v>182</v>
      </c>
      <c r="V8" s="20" t="s">
        <v>182</v>
      </c>
      <c r="W8" s="18" t="n">
        <v>368.48347797</v>
      </c>
      <c r="X8" s="20" t="n">
        <v>14.99112476</v>
      </c>
      <c r="Y8" s="18" t="s">
        <v>182</v>
      </c>
      <c r="Z8" s="20" t="s">
        <v>182</v>
      </c>
      <c r="AA8" s="18" t="n">
        <v>397.9522775</v>
      </c>
      <c r="AB8" s="20" t="n">
        <v>9.04450742</v>
      </c>
    </row>
    <row r="9" spans="1:28">
      <c r="A9" s="15" t="s">
        <v>184</v>
      </c>
      <c r="B9" s="17" t="n">
        <v>9651</v>
      </c>
      <c r="C9" s="18">
        <f>(534.0/B9*100)</f>
        <v/>
      </c>
      <c r="D9" s="19" t="n">
        <v>9117</v>
      </c>
      <c r="E9" s="18" t="n">
        <v>525.88532639</v>
      </c>
      <c r="F9" s="20" t="n">
        <v>3.52428153</v>
      </c>
      <c r="G9" s="18" t="n">
        <v>530.34619275</v>
      </c>
      <c r="H9" s="20" t="n">
        <v>2.92733876</v>
      </c>
      <c r="I9" s="18" t="n">
        <v>506.82728974</v>
      </c>
      <c r="J9" s="20" t="n">
        <v>3.37304864</v>
      </c>
      <c r="K9" s="18" t="n">
        <v>477.3428322</v>
      </c>
      <c r="L9" s="20" t="n">
        <v>4.67231517</v>
      </c>
      <c r="M9" s="18" t="n">
        <v>459.65879241</v>
      </c>
      <c r="N9" s="20" t="n">
        <v>4.53361049</v>
      </c>
      <c r="O9" s="18" t="n">
        <v>448.19143345</v>
      </c>
      <c r="P9" s="20" t="n">
        <v>6.38433676</v>
      </c>
      <c r="Q9" s="18" t="n">
        <v>416.37252501</v>
      </c>
      <c r="R9" s="20" t="n">
        <v>6.15719316</v>
      </c>
      <c r="S9" s="18" t="n">
        <v>448.39804649</v>
      </c>
      <c r="T9" s="20" t="n">
        <v>28.14883415</v>
      </c>
      <c r="U9" s="18" t="s">
        <v>182</v>
      </c>
      <c r="V9" s="20" t="s">
        <v>182</v>
      </c>
      <c r="W9" s="18" t="n">
        <v>374.78530698</v>
      </c>
      <c r="X9" s="20" t="n">
        <v>11.62763904</v>
      </c>
      <c r="Y9" s="18" t="s">
        <v>182</v>
      </c>
      <c r="Z9" s="20" t="s">
        <v>182</v>
      </c>
      <c r="AA9" s="18" t="n">
        <v>404.67044688</v>
      </c>
      <c r="AB9" s="20" t="n">
        <v>10.24771977</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527.70468432</v>
      </c>
      <c r="X10" s="20" t="n">
        <v>2.08026152</v>
      </c>
      <c r="Y10" s="18" t="s">
        <v>182</v>
      </c>
      <c r="Z10" s="20" t="s">
        <v>182</v>
      </c>
      <c r="AA10" s="18" t="s">
        <v>182</v>
      </c>
      <c r="AB10" s="20" t="s">
        <v>182</v>
      </c>
    </row>
    <row r="11" spans="1:28">
      <c r="A11" s="15" t="s">
        <v>186</v>
      </c>
      <c r="B11" s="17" t="n">
        <v>7053</v>
      </c>
      <c r="C11" s="18">
        <f>(111.0/B11*100)</f>
        <v/>
      </c>
      <c r="D11" s="19" t="n">
        <v>6942</v>
      </c>
      <c r="E11" s="18" t="n">
        <v>458.41710102</v>
      </c>
      <c r="F11" s="20" t="n">
        <v>3.41889611</v>
      </c>
      <c r="G11" s="18" t="n">
        <v>463.00575728</v>
      </c>
      <c r="H11" s="20" t="n">
        <v>3.58332963</v>
      </c>
      <c r="I11" s="18" t="n">
        <v>460.14770161</v>
      </c>
      <c r="J11" s="20" t="n">
        <v>3.69544129</v>
      </c>
      <c r="K11" s="18" t="n">
        <v>439.97319284</v>
      </c>
      <c r="L11" s="20" t="n">
        <v>4.87701191</v>
      </c>
      <c r="M11" s="18" t="n">
        <v>441.78324288</v>
      </c>
      <c r="N11" s="20" t="n">
        <v>6.15352149</v>
      </c>
      <c r="O11" s="18" t="n">
        <v>428.75799714</v>
      </c>
      <c r="P11" s="20" t="n">
        <v>5.11321788</v>
      </c>
      <c r="Q11" s="18" t="n">
        <v>404.59247202</v>
      </c>
      <c r="R11" s="20" t="n">
        <v>4.36378846</v>
      </c>
      <c r="S11" s="18" t="n">
        <v>341.90012435</v>
      </c>
      <c r="T11" s="20" t="n">
        <v>22.59684415</v>
      </c>
      <c r="U11" s="18" t="s">
        <v>182</v>
      </c>
      <c r="V11" s="20" t="s">
        <v>182</v>
      </c>
      <c r="W11" s="18" t="s">
        <v>182</v>
      </c>
      <c r="X11" s="20" t="s">
        <v>182</v>
      </c>
      <c r="Y11" s="18" t="s">
        <v>182</v>
      </c>
      <c r="Z11" s="20" t="s">
        <v>182</v>
      </c>
      <c r="AA11" s="18" t="n">
        <v>403.36524926</v>
      </c>
      <c r="AB11" s="20" t="n">
        <v>8.832803800000001</v>
      </c>
    </row>
    <row r="12" spans="1:28">
      <c r="A12" s="15" t="s">
        <v>187</v>
      </c>
      <c r="B12" s="17" t="n">
        <v>6894</v>
      </c>
      <c r="C12" s="18">
        <f>(125.0/B12*100)</f>
        <v/>
      </c>
      <c r="D12" s="19" t="n">
        <v>6769</v>
      </c>
      <c r="E12" s="18" t="n">
        <v>503.95976561</v>
      </c>
      <c r="F12" s="20" t="n">
        <v>3.35656701</v>
      </c>
      <c r="G12" s="18" t="n">
        <v>515.44597846</v>
      </c>
      <c r="H12" s="20" t="n">
        <v>2.97596903</v>
      </c>
      <c r="I12" s="18" t="n">
        <v>510.80696818</v>
      </c>
      <c r="J12" s="20" t="n">
        <v>3.56789478</v>
      </c>
      <c r="K12" s="18" t="n">
        <v>490.98179627</v>
      </c>
      <c r="L12" s="20" t="n">
        <v>4.26658992</v>
      </c>
      <c r="M12" s="18" t="n">
        <v>479.55960078</v>
      </c>
      <c r="N12" s="20" t="n">
        <v>4.73027542</v>
      </c>
      <c r="O12" s="18" t="n">
        <v>465.58862011</v>
      </c>
      <c r="P12" s="20" t="n">
        <v>6.12399221</v>
      </c>
      <c r="Q12" s="18" t="n">
        <v>444.35234594</v>
      </c>
      <c r="R12" s="20" t="n">
        <v>5.42021876</v>
      </c>
      <c r="S12" s="18" t="n">
        <v>427.10458091</v>
      </c>
      <c r="T12" s="20" t="n">
        <v>17.61064977</v>
      </c>
      <c r="U12" s="18" t="s">
        <v>182</v>
      </c>
      <c r="V12" s="20" t="s">
        <v>182</v>
      </c>
      <c r="W12" s="18" t="n">
        <v>366.6777112</v>
      </c>
      <c r="X12" s="20" t="n">
        <v>14.39052153</v>
      </c>
      <c r="Y12" s="18" t="s">
        <v>182</v>
      </c>
      <c r="Z12" s="20" t="s">
        <v>182</v>
      </c>
      <c r="AA12" s="18" t="n">
        <v>401.77576971</v>
      </c>
      <c r="AB12" s="20" t="n">
        <v>10.83387882</v>
      </c>
    </row>
    <row r="13" spans="1:28">
      <c r="A13" s="15" t="s">
        <v>188</v>
      </c>
      <c r="B13" s="17" t="n">
        <v>7161</v>
      </c>
      <c r="C13" s="18">
        <f>(312.0/B13*100)</f>
        <v/>
      </c>
      <c r="D13" s="19" t="n">
        <v>6849</v>
      </c>
      <c r="E13" s="18" t="n">
        <v>490.37521601</v>
      </c>
      <c r="F13" s="20" t="n">
        <v>11.84944786</v>
      </c>
      <c r="G13" s="18" t="n">
        <v>513.27776122</v>
      </c>
      <c r="H13" s="20" t="n">
        <v>4.15529554</v>
      </c>
      <c r="I13" s="18" t="n">
        <v>510.73122762</v>
      </c>
      <c r="J13" s="20" t="n">
        <v>3.35127511</v>
      </c>
      <c r="K13" s="18" t="n">
        <v>514.54446119</v>
      </c>
      <c r="L13" s="20" t="n">
        <v>3.67078784</v>
      </c>
      <c r="M13" s="18" t="n">
        <v>507.69500622</v>
      </c>
      <c r="N13" s="20" t="n">
        <v>3.63990843</v>
      </c>
      <c r="O13" s="18" t="n">
        <v>509.10697601</v>
      </c>
      <c r="P13" s="20" t="n">
        <v>4.46542793</v>
      </c>
      <c r="Q13" s="18" t="n">
        <v>475.17920421</v>
      </c>
      <c r="R13" s="20" t="n">
        <v>6.69575735</v>
      </c>
      <c r="S13" s="18" t="n">
        <v>406.87846919</v>
      </c>
      <c r="T13" s="20" t="n">
        <v>20.62577581</v>
      </c>
      <c r="U13" s="18" t="s">
        <v>182</v>
      </c>
      <c r="V13" s="20" t="s">
        <v>182</v>
      </c>
      <c r="W13" s="18" t="n">
        <v>436.36003517</v>
      </c>
      <c r="X13" s="20" t="n">
        <v>6.43426798</v>
      </c>
      <c r="Y13" s="18" t="s">
        <v>182</v>
      </c>
      <c r="Z13" s="20" t="s">
        <v>182</v>
      </c>
      <c r="AA13" s="18" t="n">
        <v>409.24054931</v>
      </c>
      <c r="AB13" s="20" t="n">
        <v>9.382769189999999</v>
      </c>
    </row>
    <row r="14" spans="1:28">
      <c r="A14" s="15" t="s">
        <v>189</v>
      </c>
      <c r="B14" s="17" t="n">
        <v>5587</v>
      </c>
      <c r="C14" s="18">
        <f>(191.0/B14*100)</f>
        <v/>
      </c>
      <c r="D14" s="19" t="n">
        <v>5396</v>
      </c>
      <c r="E14" s="18" t="n">
        <v>539.97593244</v>
      </c>
      <c r="F14" s="20" t="n">
        <v>3.78254548</v>
      </c>
      <c r="G14" s="18" t="n">
        <v>563.27729053</v>
      </c>
      <c r="H14" s="20" t="n">
        <v>2.61481635</v>
      </c>
      <c r="I14" s="18" t="n">
        <v>544.54077928</v>
      </c>
      <c r="J14" s="20" t="n">
        <v>3.19065843</v>
      </c>
      <c r="K14" s="18" t="n">
        <v>529.0704147500001</v>
      </c>
      <c r="L14" s="20" t="n">
        <v>3.5880128</v>
      </c>
      <c r="M14" s="18" t="n">
        <v>518.03991701</v>
      </c>
      <c r="N14" s="20" t="n">
        <v>3.93161668</v>
      </c>
      <c r="O14" s="18" t="n">
        <v>490.57461772</v>
      </c>
      <c r="P14" s="20" t="n">
        <v>5.12704341</v>
      </c>
      <c r="Q14" s="18" t="n">
        <v>481.24145195</v>
      </c>
      <c r="R14" s="20" t="n">
        <v>5.99371398</v>
      </c>
      <c r="S14" s="18" t="n">
        <v>435.20091704</v>
      </c>
      <c r="T14" s="20" t="n">
        <v>16.16651192</v>
      </c>
      <c r="U14" s="18" t="s">
        <v>182</v>
      </c>
      <c r="V14" s="20" t="s">
        <v>182</v>
      </c>
      <c r="W14" s="18" t="s">
        <v>182</v>
      </c>
      <c r="X14" s="20" t="s">
        <v>182</v>
      </c>
      <c r="Y14" s="18" t="s">
        <v>182</v>
      </c>
      <c r="Z14" s="20" t="s">
        <v>182</v>
      </c>
      <c r="AA14" s="18" t="n">
        <v>437.80698455</v>
      </c>
      <c r="AB14" s="20" t="n">
        <v>19.48318149</v>
      </c>
    </row>
    <row r="15" spans="1:28">
      <c r="A15" s="15" t="s">
        <v>190</v>
      </c>
      <c r="B15" s="17" t="n">
        <v>5882</v>
      </c>
      <c r="C15" s="18">
        <f>(138.0/B15*100)</f>
        <v/>
      </c>
      <c r="D15" s="19" t="n">
        <v>5744</v>
      </c>
      <c r="E15" s="18" t="n">
        <v>525.23189499</v>
      </c>
      <c r="F15" s="20" t="n">
        <v>6.15560257</v>
      </c>
      <c r="G15" s="18" t="n">
        <v>555.40017789</v>
      </c>
      <c r="H15" s="20" t="n">
        <v>2.2933584</v>
      </c>
      <c r="I15" s="18" t="n">
        <v>544.46588549</v>
      </c>
      <c r="J15" s="20" t="n">
        <v>3.09673545</v>
      </c>
      <c r="K15" s="18" t="n">
        <v>528.15780479</v>
      </c>
      <c r="L15" s="20" t="n">
        <v>3.74875872</v>
      </c>
      <c r="M15" s="18" t="n">
        <v>494.52991539</v>
      </c>
      <c r="N15" s="20" t="n">
        <v>4.07723444</v>
      </c>
      <c r="O15" s="18" t="n">
        <v>479.75844041</v>
      </c>
      <c r="P15" s="20" t="n">
        <v>5.74802411</v>
      </c>
      <c r="Q15" s="18" t="n">
        <v>464.03996147</v>
      </c>
      <c r="R15" s="20" t="n">
        <v>8.331962150000001</v>
      </c>
      <c r="S15" s="18" t="n">
        <v>386.74128599</v>
      </c>
      <c r="T15" s="20" t="n">
        <v>15.33513927</v>
      </c>
      <c r="U15" s="18" t="s">
        <v>182</v>
      </c>
      <c r="V15" s="20" t="s">
        <v>182</v>
      </c>
      <c r="W15" s="18" t="n">
        <v>375.95013089</v>
      </c>
      <c r="X15" s="20" t="n">
        <v>17.42774697</v>
      </c>
      <c r="Y15" s="18" t="s">
        <v>182</v>
      </c>
      <c r="Z15" s="20" t="s">
        <v>182</v>
      </c>
      <c r="AA15" s="18" t="n">
        <v>457.97647823</v>
      </c>
      <c r="AB15" s="20" t="n">
        <v>14.35312051</v>
      </c>
    </row>
    <row r="16" spans="1:28">
      <c r="A16" s="15" t="s">
        <v>191</v>
      </c>
      <c r="B16" s="17" t="n">
        <v>6108</v>
      </c>
      <c r="C16" s="18">
        <f>(254.0/B16*100)</f>
        <v/>
      </c>
      <c r="D16" s="19" t="n">
        <v>5854</v>
      </c>
      <c r="E16" s="18" t="n">
        <v>510.38623372</v>
      </c>
      <c r="F16" s="20" t="n">
        <v>2.97001759</v>
      </c>
      <c r="G16" s="18" t="n">
        <v>521.31534015</v>
      </c>
      <c r="H16" s="20" t="n">
        <v>2.89839236</v>
      </c>
      <c r="I16" s="18" t="n">
        <v>508.14306908</v>
      </c>
      <c r="J16" s="20" t="n">
        <v>3.97537498</v>
      </c>
      <c r="K16" s="18" t="n">
        <v>464.12376913</v>
      </c>
      <c r="L16" s="20" t="n">
        <v>5.90435269</v>
      </c>
      <c r="M16" s="18" t="n">
        <v>454.09530125</v>
      </c>
      <c r="N16" s="20" t="n">
        <v>7.37426459</v>
      </c>
      <c r="O16" s="18" t="n">
        <v>442.98918776</v>
      </c>
      <c r="P16" s="20" t="n">
        <v>9.388750720000001</v>
      </c>
      <c r="Q16" s="18" t="n">
        <v>405.02506272</v>
      </c>
      <c r="R16" s="20" t="n">
        <v>8.21958903</v>
      </c>
      <c r="S16" s="18" t="n">
        <v>339.57811797</v>
      </c>
      <c r="T16" s="20" t="n">
        <v>12.78467974</v>
      </c>
      <c r="U16" s="18" t="s">
        <v>182</v>
      </c>
      <c r="V16" s="20" t="s">
        <v>182</v>
      </c>
      <c r="W16" s="18" t="s">
        <v>182</v>
      </c>
      <c r="X16" s="20" t="s">
        <v>182</v>
      </c>
      <c r="Y16" s="18" t="s">
        <v>182</v>
      </c>
      <c r="Z16" s="20" t="s">
        <v>182</v>
      </c>
      <c r="AA16" s="18" t="n">
        <v>387.71895847</v>
      </c>
      <c r="AB16" s="20" t="n">
        <v>9.40990131</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360.48925247</v>
      </c>
      <c r="X17" s="20" t="n">
        <v>12.44339086</v>
      </c>
      <c r="Y17" s="18" t="s">
        <v>182</v>
      </c>
      <c r="Z17" s="20" t="s">
        <v>182</v>
      </c>
      <c r="AA17" s="18" t="s">
        <v>182</v>
      </c>
      <c r="AB17" s="20" t="s">
        <v>182</v>
      </c>
    </row>
    <row r="18" spans="1:28">
      <c r="A18" s="15" t="s">
        <v>193</v>
      </c>
      <c r="B18" s="17" t="n">
        <v>5532</v>
      </c>
      <c r="C18" s="18">
        <f>(38.0/B18*100)</f>
        <v/>
      </c>
      <c r="D18" s="19" t="n">
        <v>5494</v>
      </c>
      <c r="E18" s="18" t="n">
        <v>485.8376477</v>
      </c>
      <c r="F18" s="20" t="n">
        <v>4.04198434</v>
      </c>
      <c r="G18" s="18" t="n">
        <v>471.61420236</v>
      </c>
      <c r="H18" s="20" t="n">
        <v>4.49032695</v>
      </c>
      <c r="I18" s="18" t="n">
        <v>451.42502182</v>
      </c>
      <c r="J18" s="20" t="n">
        <v>4.93728248</v>
      </c>
      <c r="K18" s="18" t="n">
        <v>431.38919976</v>
      </c>
      <c r="L18" s="20" t="n">
        <v>5.67165189</v>
      </c>
      <c r="M18" s="18" t="n">
        <v>412.82682236</v>
      </c>
      <c r="N18" s="20" t="n">
        <v>5.28974491</v>
      </c>
      <c r="O18" s="18" t="n">
        <v>413.5269723</v>
      </c>
      <c r="P18" s="20" t="n">
        <v>6.83754973</v>
      </c>
      <c r="Q18" s="18" t="n">
        <v>398.57808069</v>
      </c>
      <c r="R18" s="20" t="n">
        <v>5.28026933</v>
      </c>
      <c r="S18" s="18" t="n">
        <v>361.63135969</v>
      </c>
      <c r="T18" s="20" t="n">
        <v>12.13170038</v>
      </c>
      <c r="U18" s="18" t="s">
        <v>182</v>
      </c>
      <c r="V18" s="20" t="s">
        <v>182</v>
      </c>
      <c r="W18" s="18" t="s">
        <v>182</v>
      </c>
      <c r="X18" s="20" t="s">
        <v>182</v>
      </c>
      <c r="Y18" s="18" t="s">
        <v>182</v>
      </c>
      <c r="Z18" s="20" t="s">
        <v>182</v>
      </c>
      <c r="AA18" s="18" t="n">
        <v>374.61129546</v>
      </c>
      <c r="AB18" s="20" t="n">
        <v>10.29081427</v>
      </c>
    </row>
    <row r="19" spans="1:28">
      <c r="A19" s="15" t="s">
        <v>194</v>
      </c>
      <c r="B19" s="17" t="n">
        <v>5658</v>
      </c>
      <c r="C19" s="18">
        <f>(128.0/B19*100)</f>
        <v/>
      </c>
      <c r="D19" s="19" t="n">
        <v>5530</v>
      </c>
      <c r="E19" s="18" t="n">
        <v>502.35350521</v>
      </c>
      <c r="F19" s="20" t="n">
        <v>3.6489965</v>
      </c>
      <c r="G19" s="18" t="n">
        <v>493.44197008</v>
      </c>
      <c r="H19" s="20" t="n">
        <v>4.25527556</v>
      </c>
      <c r="I19" s="18" t="n">
        <v>485.72010769</v>
      </c>
      <c r="J19" s="20" t="n">
        <v>3.99802542</v>
      </c>
      <c r="K19" s="18" t="n">
        <v>464.09387307</v>
      </c>
      <c r="L19" s="20" t="n">
        <v>5.199144</v>
      </c>
      <c r="M19" s="18" t="n">
        <v>442.7469038</v>
      </c>
      <c r="N19" s="20" t="n">
        <v>5.44770921</v>
      </c>
      <c r="O19" s="18" t="n">
        <v>420.69359117</v>
      </c>
      <c r="P19" s="20" t="n">
        <v>6.82937538</v>
      </c>
      <c r="Q19" s="18" t="n">
        <v>408.91667713</v>
      </c>
      <c r="R19" s="20" t="n">
        <v>4.95179461</v>
      </c>
      <c r="S19" s="18" t="n">
        <v>391.49735852</v>
      </c>
      <c r="T19" s="20" t="n">
        <v>15.18126022</v>
      </c>
      <c r="U19" s="18" t="s">
        <v>182</v>
      </c>
      <c r="V19" s="20" t="s">
        <v>182</v>
      </c>
      <c r="W19" s="18" t="s">
        <v>182</v>
      </c>
      <c r="X19" s="20" t="s">
        <v>182</v>
      </c>
      <c r="Y19" s="18" t="s">
        <v>182</v>
      </c>
      <c r="Z19" s="20" t="s">
        <v>182</v>
      </c>
      <c r="AA19" s="18" t="n">
        <v>390.96714814</v>
      </c>
      <c r="AB19" s="20" t="n">
        <v>11.75385496</v>
      </c>
    </row>
    <row r="20" spans="1:28">
      <c r="A20" s="15" t="s">
        <v>195</v>
      </c>
      <c r="B20" s="17" t="n">
        <v>3371</v>
      </c>
      <c r="C20" s="18">
        <f>(81.0/B20*100)</f>
        <v/>
      </c>
      <c r="D20" s="19" t="n">
        <v>3290</v>
      </c>
      <c r="E20" s="18" t="n">
        <v>483.39291644</v>
      </c>
      <c r="F20" s="20" t="n">
        <v>5.16606445</v>
      </c>
      <c r="G20" s="18" t="n">
        <v>496.94160318</v>
      </c>
      <c r="H20" s="20" t="n">
        <v>3.00847529</v>
      </c>
      <c r="I20" s="18" t="n">
        <v>480.9338288</v>
      </c>
      <c r="J20" s="20" t="n">
        <v>3.51928686</v>
      </c>
      <c r="K20" s="18" t="n">
        <v>459.66916647</v>
      </c>
      <c r="L20" s="20" t="n">
        <v>4.61854657</v>
      </c>
      <c r="M20" s="18" t="n">
        <v>454.35248046</v>
      </c>
      <c r="N20" s="20" t="n">
        <v>5.13676209</v>
      </c>
      <c r="O20" s="18" t="n">
        <v>438.93145733</v>
      </c>
      <c r="P20" s="20" t="n">
        <v>7.53653173</v>
      </c>
      <c r="Q20" s="18" t="n">
        <v>407.82824846</v>
      </c>
      <c r="R20" s="20" t="n">
        <v>8.426099900000001</v>
      </c>
      <c r="S20" s="18" t="n">
        <v>397.38004007</v>
      </c>
      <c r="T20" s="20" t="n">
        <v>25.65351949</v>
      </c>
      <c r="U20" s="18" t="s">
        <v>182</v>
      </c>
      <c r="V20" s="20" t="s">
        <v>182</v>
      </c>
      <c r="W20" s="18" t="s">
        <v>182</v>
      </c>
      <c r="X20" s="20" t="s">
        <v>182</v>
      </c>
      <c r="Y20" s="18" t="s">
        <v>182</v>
      </c>
      <c r="Z20" s="20" t="s">
        <v>182</v>
      </c>
      <c r="AA20" s="18" t="n">
        <v>379.76320426</v>
      </c>
      <c r="AB20" s="20" t="n">
        <v>10.91610264</v>
      </c>
    </row>
    <row r="21" spans="1:28">
      <c r="A21" s="15" t="s">
        <v>196</v>
      </c>
      <c r="B21" s="17" t="n">
        <v>5741</v>
      </c>
      <c r="C21" s="18">
        <f>(78.0/B21*100)</f>
        <v/>
      </c>
      <c r="D21" s="19" t="n">
        <v>5663</v>
      </c>
      <c r="E21" s="18" t="n">
        <v>509.42965585</v>
      </c>
      <c r="F21" s="20" t="n">
        <v>2.50896949</v>
      </c>
      <c r="G21" s="18" t="n">
        <v>512.81851381</v>
      </c>
      <c r="H21" s="20" t="n">
        <v>3.15778493</v>
      </c>
      <c r="I21" s="18" t="n">
        <v>500.12942841</v>
      </c>
      <c r="J21" s="20" t="n">
        <v>3.84342923</v>
      </c>
      <c r="K21" s="18" t="n">
        <v>483.75978083</v>
      </c>
      <c r="L21" s="20" t="n">
        <v>6.12020151</v>
      </c>
      <c r="M21" s="18" t="n">
        <v>465.44909363</v>
      </c>
      <c r="N21" s="20" t="n">
        <v>7.88575785</v>
      </c>
      <c r="O21" s="18" t="n">
        <v>444.41038485</v>
      </c>
      <c r="P21" s="20" t="n">
        <v>9.23369576</v>
      </c>
      <c r="Q21" s="18" t="n">
        <v>406.27555252</v>
      </c>
      <c r="R21" s="20" t="n">
        <v>11.14457127</v>
      </c>
      <c r="S21" s="18" t="n">
        <v>379.70441669</v>
      </c>
      <c r="T21" s="20" t="n">
        <v>23.30617508</v>
      </c>
      <c r="U21" s="18" t="s">
        <v>182</v>
      </c>
      <c r="V21" s="20" t="s">
        <v>182</v>
      </c>
      <c r="W21" s="18" t="s">
        <v>182</v>
      </c>
      <c r="X21" s="20" t="s">
        <v>182</v>
      </c>
      <c r="Y21" s="18" t="s">
        <v>182</v>
      </c>
      <c r="Z21" s="20" t="s">
        <v>182</v>
      </c>
      <c r="AA21" s="18" t="n">
        <v>427.19245468</v>
      </c>
      <c r="AB21" s="20" t="n">
        <v>16.60698285</v>
      </c>
    </row>
    <row r="22" spans="1:28">
      <c r="A22" s="15" t="s">
        <v>197</v>
      </c>
      <c r="B22" s="17" t="n">
        <v>6598</v>
      </c>
      <c r="C22" s="18">
        <f>(100.0/B22*100)</f>
        <v/>
      </c>
      <c r="D22" s="19" t="n">
        <v>6498</v>
      </c>
      <c r="E22" s="18" t="n">
        <v>479.60106035</v>
      </c>
      <c r="F22" s="20" t="n">
        <v>6.91700083</v>
      </c>
      <c r="G22" s="18" t="n">
        <v>499.91617777</v>
      </c>
      <c r="H22" s="20" t="n">
        <v>4.20353819</v>
      </c>
      <c r="I22" s="18" t="n">
        <v>492.13319366</v>
      </c>
      <c r="J22" s="20" t="n">
        <v>4.90529955</v>
      </c>
      <c r="K22" s="18" t="n">
        <v>467.16872938</v>
      </c>
      <c r="L22" s="20" t="n">
        <v>5.54637204</v>
      </c>
      <c r="M22" s="18" t="n">
        <v>447.11547774</v>
      </c>
      <c r="N22" s="20" t="n">
        <v>6.60265673</v>
      </c>
      <c r="O22" s="18" t="n">
        <v>441.78842373</v>
      </c>
      <c r="P22" s="20" t="n">
        <v>9.399049</v>
      </c>
      <c r="Q22" s="18" t="n">
        <v>415.17606704</v>
      </c>
      <c r="R22" s="20" t="n">
        <v>7.49422831</v>
      </c>
      <c r="S22" s="18" t="n">
        <v>365.45202647</v>
      </c>
      <c r="T22" s="20" t="n">
        <v>6.14514735</v>
      </c>
      <c r="U22" s="18" t="s">
        <v>182</v>
      </c>
      <c r="V22" s="20" t="s">
        <v>182</v>
      </c>
      <c r="W22" s="18" t="n">
        <v>448.28166515</v>
      </c>
      <c r="X22" s="20" t="n">
        <v>8.782882710000001</v>
      </c>
      <c r="Y22" s="18" t="s">
        <v>182</v>
      </c>
      <c r="Z22" s="20" t="s">
        <v>182</v>
      </c>
      <c r="AA22" s="18" t="n">
        <v>350.70817226</v>
      </c>
      <c r="AB22" s="20" t="n">
        <v>9.07104028</v>
      </c>
    </row>
    <row r="23" spans="1:28">
      <c r="A23" s="15" t="s">
        <v>198</v>
      </c>
      <c r="B23" s="17" t="n">
        <v>11583</v>
      </c>
      <c r="C23" s="18">
        <f>(510.0/B23*100)</f>
        <v/>
      </c>
      <c r="D23" s="19" t="n">
        <v>11073</v>
      </c>
      <c r="E23" s="18" t="n">
        <v>502.66006727</v>
      </c>
      <c r="F23" s="20" t="n">
        <v>3.12854535</v>
      </c>
      <c r="G23" s="18" t="n">
        <v>501.45594092</v>
      </c>
      <c r="H23" s="20" t="n">
        <v>3.54846318</v>
      </c>
      <c r="I23" s="18" t="n">
        <v>484.55491597</v>
      </c>
      <c r="J23" s="20" t="n">
        <v>4.21772767</v>
      </c>
      <c r="K23" s="18" t="n">
        <v>462.05966057</v>
      </c>
      <c r="L23" s="20" t="n">
        <v>3.95897273</v>
      </c>
      <c r="M23" s="18" t="n">
        <v>453.289217</v>
      </c>
      <c r="N23" s="20" t="n">
        <v>5.4444663</v>
      </c>
      <c r="O23" s="18" t="n">
        <v>443.70125265</v>
      </c>
      <c r="P23" s="20" t="n">
        <v>6.61174775</v>
      </c>
      <c r="Q23" s="18" t="n">
        <v>413.55207293</v>
      </c>
      <c r="R23" s="20" t="n">
        <v>6.64427539</v>
      </c>
      <c r="S23" s="18" t="n">
        <v>401.36890394</v>
      </c>
      <c r="T23" s="20" t="n">
        <v>12.47034021</v>
      </c>
      <c r="U23" s="18" t="s">
        <v>182</v>
      </c>
      <c r="V23" s="20" t="s">
        <v>182</v>
      </c>
      <c r="W23" s="18" t="s">
        <v>182</v>
      </c>
      <c r="X23" s="20" t="s">
        <v>182</v>
      </c>
      <c r="Y23" s="18" t="s">
        <v>182</v>
      </c>
      <c r="Z23" s="20" t="s">
        <v>182</v>
      </c>
      <c r="AA23" s="18" t="n">
        <v>420.60327938</v>
      </c>
      <c r="AB23" s="20" t="n">
        <v>10.72551361</v>
      </c>
    </row>
    <row r="24" spans="1:28">
      <c r="A24" s="15" t="s">
        <v>199</v>
      </c>
      <c r="B24" s="17" t="n">
        <v>6647</v>
      </c>
      <c r="C24" s="18">
        <f>(16.0/B24*100)</f>
        <v/>
      </c>
      <c r="D24" s="19" t="n">
        <v>6631</v>
      </c>
      <c r="E24" s="18" t="n">
        <v>553.04314233</v>
      </c>
      <c r="F24" s="20" t="n">
        <v>3.06386019</v>
      </c>
      <c r="G24" s="18" t="n">
        <v>546.45705331</v>
      </c>
      <c r="H24" s="20" t="n">
        <v>4.55070769</v>
      </c>
      <c r="I24" s="18" t="n">
        <v>531.7279373699999</v>
      </c>
      <c r="J24" s="20" t="n">
        <v>4.33643695</v>
      </c>
      <c r="K24" s="18" t="n">
        <v>518.40588453</v>
      </c>
      <c r="L24" s="20" t="n">
        <v>5.81793518</v>
      </c>
      <c r="M24" s="18" t="n">
        <v>496.89890579</v>
      </c>
      <c r="N24" s="20" t="n">
        <v>7.19269935</v>
      </c>
      <c r="O24" s="18" t="n">
        <v>460.30720568</v>
      </c>
      <c r="P24" s="20" t="n">
        <v>10.46266625</v>
      </c>
      <c r="Q24" s="18" t="n">
        <v>458.83123936</v>
      </c>
      <c r="R24" s="20" t="n">
        <v>11.75253669</v>
      </c>
      <c r="S24" s="18" t="n">
        <v>432.43969268</v>
      </c>
      <c r="T24" s="20" t="n">
        <v>13.76511739</v>
      </c>
      <c r="U24" s="18" t="s">
        <v>182</v>
      </c>
      <c r="V24" s="20" t="s">
        <v>182</v>
      </c>
      <c r="W24" s="18" t="s">
        <v>182</v>
      </c>
      <c r="X24" s="20" t="s">
        <v>182</v>
      </c>
      <c r="Y24" s="18" t="s">
        <v>182</v>
      </c>
      <c r="Z24" s="20" t="s">
        <v>182</v>
      </c>
      <c r="AA24" s="18" t="n">
        <v>408.17813082</v>
      </c>
      <c r="AB24" s="20" t="n">
        <v>17.68048269</v>
      </c>
    </row>
    <row r="25" spans="1:28">
      <c r="A25" s="15" t="s">
        <v>200</v>
      </c>
      <c r="B25" s="17" t="n">
        <v>5581</v>
      </c>
      <c r="C25" s="18">
        <f>(28.0/B25*100)</f>
        <v/>
      </c>
      <c r="D25" s="19" t="n">
        <v>5553</v>
      </c>
      <c r="E25" s="18" t="n">
        <v>524.3030672</v>
      </c>
      <c r="F25" s="20" t="n">
        <v>3.08543454</v>
      </c>
      <c r="G25" s="18" t="n">
        <v>524.56135241</v>
      </c>
      <c r="H25" s="20" t="n">
        <v>4.89324296</v>
      </c>
      <c r="I25" s="18" t="n">
        <v>502.83869361</v>
      </c>
      <c r="J25" s="20" t="n">
        <v>5.50969235</v>
      </c>
      <c r="K25" s="18" t="n">
        <v>481.26763649</v>
      </c>
      <c r="L25" s="20" t="n">
        <v>6.64446396</v>
      </c>
      <c r="M25" s="18" t="n">
        <v>474.67777937</v>
      </c>
      <c r="N25" s="20" t="n">
        <v>8.558935229999999</v>
      </c>
      <c r="O25" s="18" t="n">
        <v>462.6353899</v>
      </c>
      <c r="P25" s="20" t="n">
        <v>18.54131919</v>
      </c>
      <c r="Q25" s="18" t="n">
        <v>473.46227611</v>
      </c>
      <c r="R25" s="20" t="n">
        <v>19.36617165</v>
      </c>
      <c r="S25" s="18" t="n">
        <v>383.80399908</v>
      </c>
      <c r="T25" s="20" t="n">
        <v>23.95285042</v>
      </c>
      <c r="U25" s="18" t="s">
        <v>182</v>
      </c>
      <c r="V25" s="20" t="s">
        <v>182</v>
      </c>
      <c r="W25" s="18" t="s">
        <v>182</v>
      </c>
      <c r="X25" s="20" t="s">
        <v>182</v>
      </c>
      <c r="Y25" s="18" t="s">
        <v>182</v>
      </c>
      <c r="Z25" s="20" t="s">
        <v>182</v>
      </c>
      <c r="AA25" s="18" t="n">
        <v>426.40993293</v>
      </c>
      <c r="AB25" s="20" t="n">
        <v>29.72692088</v>
      </c>
    </row>
    <row r="26" spans="1:28">
      <c r="A26" s="15" t="s">
        <v>201</v>
      </c>
      <c r="B26" s="17" t="n">
        <v>4869</v>
      </c>
      <c r="C26" s="18">
        <f>(99.0/B26*100)</f>
        <v/>
      </c>
      <c r="D26" s="19" t="n">
        <v>4770</v>
      </c>
      <c r="E26" s="18" t="n">
        <v>489.80863996</v>
      </c>
      <c r="F26" s="20" t="n">
        <v>3.02900647</v>
      </c>
      <c r="G26" s="18" t="n">
        <v>504.00168322</v>
      </c>
      <c r="H26" s="20" t="n">
        <v>2.57688744</v>
      </c>
      <c r="I26" s="18" t="n">
        <v>497.3625002</v>
      </c>
      <c r="J26" s="20" t="n">
        <v>3.53041154</v>
      </c>
      <c r="K26" s="18" t="n">
        <v>472.97569662</v>
      </c>
      <c r="L26" s="20" t="n">
        <v>4.48294133</v>
      </c>
      <c r="M26" s="18" t="n">
        <v>471.53708781</v>
      </c>
      <c r="N26" s="20" t="n">
        <v>5.16829609</v>
      </c>
      <c r="O26" s="18" t="n">
        <v>467.6515446</v>
      </c>
      <c r="P26" s="20" t="n">
        <v>8.43941581</v>
      </c>
      <c r="Q26" s="18" t="n">
        <v>450.39829255</v>
      </c>
      <c r="R26" s="20" t="n">
        <v>7.57718518</v>
      </c>
      <c r="S26" s="18" t="s">
        <v>182</v>
      </c>
      <c r="T26" s="20" t="s">
        <v>182</v>
      </c>
      <c r="U26" s="18" t="s">
        <v>182</v>
      </c>
      <c r="V26" s="20" t="s">
        <v>182</v>
      </c>
      <c r="W26" s="18" t="s">
        <v>182</v>
      </c>
      <c r="X26" s="20" t="s">
        <v>182</v>
      </c>
      <c r="Y26" s="18" t="s">
        <v>182</v>
      </c>
      <c r="Z26" s="20" t="s">
        <v>182</v>
      </c>
      <c r="AA26" s="18" t="n">
        <v>433.09280276</v>
      </c>
      <c r="AB26" s="20" t="n">
        <v>12.65059467</v>
      </c>
    </row>
    <row r="27" spans="1:28">
      <c r="A27" s="15" t="s">
        <v>202</v>
      </c>
      <c r="B27" s="17" t="n">
        <v>5299</v>
      </c>
      <c r="C27" s="18">
        <f>(168.0/B27*100)</f>
        <v/>
      </c>
      <c r="D27" s="19" t="n">
        <v>5131</v>
      </c>
      <c r="E27" s="18" t="n">
        <v>508.73636242</v>
      </c>
      <c r="F27" s="20" t="n">
        <v>2.57615674</v>
      </c>
      <c r="G27" s="18" t="n">
        <v>499.67029326</v>
      </c>
      <c r="H27" s="20" t="n">
        <v>2.78836362</v>
      </c>
      <c r="I27" s="18" t="n">
        <v>490.02055359</v>
      </c>
      <c r="J27" s="20" t="n">
        <v>3.90180785</v>
      </c>
      <c r="K27" s="18" t="n">
        <v>466.26409729</v>
      </c>
      <c r="L27" s="20" t="n">
        <v>4.79453658</v>
      </c>
      <c r="M27" s="18" t="n">
        <v>458.63333156</v>
      </c>
      <c r="N27" s="20" t="n">
        <v>4.76494716</v>
      </c>
      <c r="O27" s="18" t="n">
        <v>439.05022477</v>
      </c>
      <c r="P27" s="20" t="n">
        <v>6.89090203</v>
      </c>
      <c r="Q27" s="18" t="n">
        <v>408.45308708</v>
      </c>
      <c r="R27" s="20" t="n">
        <v>5.9624583</v>
      </c>
      <c r="S27" s="18" t="n">
        <v>422.66803136</v>
      </c>
      <c r="T27" s="20" t="n">
        <v>10.80099302</v>
      </c>
      <c r="U27" s="18" t="s">
        <v>182</v>
      </c>
      <c r="V27" s="20" t="s">
        <v>182</v>
      </c>
      <c r="W27" s="18" t="s">
        <v>182</v>
      </c>
      <c r="X27" s="20" t="s">
        <v>182</v>
      </c>
      <c r="Y27" s="18" t="s">
        <v>182</v>
      </c>
      <c r="Z27" s="20" t="s">
        <v>182</v>
      </c>
      <c r="AA27" s="18" t="n">
        <v>406.79908052</v>
      </c>
      <c r="AB27" s="20" t="n">
        <v>5.79629754</v>
      </c>
    </row>
    <row r="28" spans="1:28">
      <c r="A28" s="15" t="s">
        <v>203</v>
      </c>
      <c r="B28" s="17" t="n">
        <v>7568</v>
      </c>
      <c r="C28" s="18">
        <f>(129.0/B28*100)</f>
        <v/>
      </c>
      <c r="D28" s="19" t="n">
        <v>7439</v>
      </c>
      <c r="E28" s="18" t="n">
        <v>420.15786558</v>
      </c>
      <c r="F28" s="20" t="n">
        <v>2.33404425</v>
      </c>
      <c r="G28" s="18" t="n">
        <v>421.12814035</v>
      </c>
      <c r="H28" s="20" t="n">
        <v>3.19281889</v>
      </c>
      <c r="I28" s="18" t="n">
        <v>425.56263832</v>
      </c>
      <c r="J28" s="20" t="n">
        <v>4.08969386</v>
      </c>
      <c r="K28" s="18" t="n">
        <v>409.85232559</v>
      </c>
      <c r="L28" s="20" t="n">
        <v>4.30983138</v>
      </c>
      <c r="M28" s="18" t="n">
        <v>423.57421913</v>
      </c>
      <c r="N28" s="20" t="n">
        <v>5.44063565</v>
      </c>
      <c r="O28" s="18" t="n">
        <v>407.11141667</v>
      </c>
      <c r="P28" s="20" t="n">
        <v>10.13195998</v>
      </c>
      <c r="Q28" s="18" t="n">
        <v>402.75181041</v>
      </c>
      <c r="R28" s="20" t="n">
        <v>8.650998899999999</v>
      </c>
      <c r="S28" s="18" t="n">
        <v>343.35880175</v>
      </c>
      <c r="T28" s="20" t="n">
        <v>7.77676506</v>
      </c>
      <c r="U28" s="18" t="s">
        <v>182</v>
      </c>
      <c r="V28" s="20" t="s">
        <v>182</v>
      </c>
      <c r="W28" s="18" t="s">
        <v>182</v>
      </c>
      <c r="X28" s="20" t="s">
        <v>182</v>
      </c>
      <c r="Y28" s="18" t="s">
        <v>182</v>
      </c>
      <c r="Z28" s="20" t="s">
        <v>182</v>
      </c>
      <c r="AA28" s="18" t="n">
        <v>377.08801733</v>
      </c>
      <c r="AB28" s="20" t="n">
        <v>12.14945277</v>
      </c>
    </row>
    <row r="29" spans="1:28">
      <c r="A29" s="15" t="s">
        <v>204</v>
      </c>
      <c r="B29" s="17" t="n">
        <v>5385</v>
      </c>
      <c r="C29" s="18">
        <f>(36.0/B29*100)</f>
        <v/>
      </c>
      <c r="D29" s="19" t="n">
        <v>5349</v>
      </c>
      <c r="E29" s="18" t="n">
        <v>533.4682233</v>
      </c>
      <c r="F29" s="20" t="n">
        <v>9.33596359</v>
      </c>
      <c r="G29" s="18" t="n">
        <v>533.01511607</v>
      </c>
      <c r="H29" s="20" t="n">
        <v>3.52995372</v>
      </c>
      <c r="I29" s="18" t="n">
        <v>525.08292953</v>
      </c>
      <c r="J29" s="20" t="n">
        <v>3.45191568</v>
      </c>
      <c r="K29" s="18" t="n">
        <v>509.28508669</v>
      </c>
      <c r="L29" s="20" t="n">
        <v>4.45813066</v>
      </c>
      <c r="M29" s="18" t="n">
        <v>491.17906343</v>
      </c>
      <c r="N29" s="20" t="n">
        <v>5.61845949</v>
      </c>
      <c r="O29" s="18" t="n">
        <v>472.97332092</v>
      </c>
      <c r="P29" s="20" t="n">
        <v>8.649040810000001</v>
      </c>
      <c r="Q29" s="18" t="n">
        <v>453.90698408</v>
      </c>
      <c r="R29" s="20" t="n">
        <v>7.41831301</v>
      </c>
      <c r="S29" s="18" t="n">
        <v>377.22557893</v>
      </c>
      <c r="T29" s="20" t="n">
        <v>33.52685763</v>
      </c>
      <c r="U29" s="18" t="s">
        <v>182</v>
      </c>
      <c r="V29" s="20" t="s">
        <v>182</v>
      </c>
      <c r="W29" s="18" t="n">
        <v>358.28551468</v>
      </c>
      <c r="X29" s="20" t="n">
        <v>8.567023300000001</v>
      </c>
      <c r="Y29" s="18" t="s">
        <v>182</v>
      </c>
      <c r="Z29" s="20" t="s">
        <v>182</v>
      </c>
      <c r="AA29" s="18" t="n">
        <v>387.8139944</v>
      </c>
      <c r="AB29" s="20" t="n">
        <v>12.97225805</v>
      </c>
    </row>
    <row r="30" spans="1:28">
      <c r="A30" s="15" t="s">
        <v>205</v>
      </c>
      <c r="B30" s="17" t="n">
        <v>4520</v>
      </c>
      <c r="C30" s="18">
        <f>(527.0/B30*100)</f>
        <v/>
      </c>
      <c r="D30" s="19" t="n">
        <v>3993</v>
      </c>
      <c r="E30" s="18" t="n">
        <v>519.02192029</v>
      </c>
      <c r="F30" s="20" t="n">
        <v>7.18630015</v>
      </c>
      <c r="G30" s="18" t="n">
        <v>532.10515936</v>
      </c>
      <c r="H30" s="20" t="n">
        <v>4.50656086</v>
      </c>
      <c r="I30" s="18" t="n">
        <v>536.82815338</v>
      </c>
      <c r="J30" s="20" t="n">
        <v>4.17676703</v>
      </c>
      <c r="K30" s="18" t="n">
        <v>521.72223611</v>
      </c>
      <c r="L30" s="20" t="n">
        <v>4.35582392</v>
      </c>
      <c r="M30" s="18" t="n">
        <v>506.22904716</v>
      </c>
      <c r="N30" s="20" t="n">
        <v>5.85196339</v>
      </c>
      <c r="O30" s="18" t="n">
        <v>490.15693877</v>
      </c>
      <c r="P30" s="20" t="n">
        <v>8.64409272</v>
      </c>
      <c r="Q30" s="18" t="n">
        <v>429.52184114</v>
      </c>
      <c r="R30" s="20" t="n">
        <v>8.700082800000001</v>
      </c>
      <c r="S30" s="18" t="n">
        <v>434.1574759</v>
      </c>
      <c r="T30" s="20" t="n">
        <v>19.362663</v>
      </c>
      <c r="U30" s="18" t="s">
        <v>182</v>
      </c>
      <c r="V30" s="20" t="s">
        <v>182</v>
      </c>
      <c r="W30" s="18" t="s">
        <v>182</v>
      </c>
      <c r="X30" s="20" t="s">
        <v>182</v>
      </c>
      <c r="Y30" s="18" t="s">
        <v>182</v>
      </c>
      <c r="Z30" s="20" t="s">
        <v>182</v>
      </c>
      <c r="AA30" s="18" t="n">
        <v>419.11240847</v>
      </c>
      <c r="AB30" s="20" t="n">
        <v>10.76378298</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498.481109</v>
      </c>
      <c r="X31" s="20" t="n">
        <v>2.26238565</v>
      </c>
      <c r="Y31" s="18" t="s">
        <v>182</v>
      </c>
      <c r="Z31" s="20" t="s">
        <v>182</v>
      </c>
      <c r="AA31" s="18" t="s">
        <v>182</v>
      </c>
      <c r="AB31" s="20" t="s">
        <v>182</v>
      </c>
    </row>
    <row r="32" spans="1:28">
      <c r="A32" s="15" t="s">
        <v>207</v>
      </c>
      <c r="B32" s="17" t="n">
        <v>4478</v>
      </c>
      <c r="C32" s="18">
        <f>(16.0/B32*100)</f>
        <v/>
      </c>
      <c r="D32" s="19" t="n">
        <v>4462</v>
      </c>
      <c r="E32" s="18" t="n">
        <v>520.82464643</v>
      </c>
      <c r="F32" s="20" t="n">
        <v>3.37011757</v>
      </c>
      <c r="G32" s="18" t="n">
        <v>515.5954385</v>
      </c>
      <c r="H32" s="20" t="n">
        <v>3.45386535</v>
      </c>
      <c r="I32" s="18" t="n">
        <v>494.61796513</v>
      </c>
      <c r="J32" s="20" t="n">
        <v>4.31525016</v>
      </c>
      <c r="K32" s="18" t="n">
        <v>477.16731737</v>
      </c>
      <c r="L32" s="20" t="n">
        <v>5.0110536</v>
      </c>
      <c r="M32" s="18" t="n">
        <v>470.41522388</v>
      </c>
      <c r="N32" s="20" t="n">
        <v>5.99189806</v>
      </c>
      <c r="O32" s="18" t="n">
        <v>452.26645477</v>
      </c>
      <c r="P32" s="20" t="n">
        <v>6.73531631</v>
      </c>
      <c r="Q32" s="18" t="n">
        <v>452.68993446</v>
      </c>
      <c r="R32" s="20" t="n">
        <v>6.25075704</v>
      </c>
      <c r="S32" s="18" t="n">
        <v>420.96566675</v>
      </c>
      <c r="T32" s="20" t="n">
        <v>17.35484872</v>
      </c>
      <c r="U32" s="18" t="s">
        <v>182</v>
      </c>
      <c r="V32" s="20" t="s">
        <v>182</v>
      </c>
      <c r="W32" s="18" t="s">
        <v>182</v>
      </c>
      <c r="X32" s="20" t="s">
        <v>182</v>
      </c>
      <c r="Y32" s="18" t="s">
        <v>182</v>
      </c>
      <c r="Z32" s="20" t="s">
        <v>182</v>
      </c>
      <c r="AA32" s="18" t="n">
        <v>397.82385886</v>
      </c>
      <c r="AB32" s="20" t="n">
        <v>18.24661257</v>
      </c>
    </row>
    <row r="33" spans="1:28">
      <c r="A33" s="15" t="s">
        <v>208</v>
      </c>
      <c r="B33" s="17" t="n">
        <v>7325</v>
      </c>
      <c r="C33" s="18">
        <f>(230.0/B33*100)</f>
        <v/>
      </c>
      <c r="D33" s="19" t="n">
        <v>7095</v>
      </c>
      <c r="E33" s="18" t="n">
        <v>509.84068579</v>
      </c>
      <c r="F33" s="20" t="n">
        <v>4.32892133</v>
      </c>
      <c r="G33" s="18" t="n">
        <v>525.22855372</v>
      </c>
      <c r="H33" s="20" t="n">
        <v>3.06084186</v>
      </c>
      <c r="I33" s="18" t="n">
        <v>507.00216564</v>
      </c>
      <c r="J33" s="20" t="n">
        <v>3.5430339</v>
      </c>
      <c r="K33" s="18" t="n">
        <v>489.96148357</v>
      </c>
      <c r="L33" s="20" t="n">
        <v>4.45971298</v>
      </c>
      <c r="M33" s="18" t="n">
        <v>481.71498603</v>
      </c>
      <c r="N33" s="20" t="n">
        <v>4.36123522</v>
      </c>
      <c r="O33" s="18" t="n">
        <v>463.9733625</v>
      </c>
      <c r="P33" s="20" t="n">
        <v>6.64528814</v>
      </c>
      <c r="Q33" s="18" t="n">
        <v>454.4810045</v>
      </c>
      <c r="R33" s="20" t="n">
        <v>5.21568104</v>
      </c>
      <c r="S33" s="18" t="n">
        <v>372.0560433</v>
      </c>
      <c r="T33" s="20" t="n">
        <v>17.49945027</v>
      </c>
      <c r="U33" s="18" t="s">
        <v>182</v>
      </c>
      <c r="V33" s="20" t="s">
        <v>182</v>
      </c>
      <c r="W33" s="18" t="s">
        <v>182</v>
      </c>
      <c r="X33" s="20" t="s">
        <v>182</v>
      </c>
      <c r="Y33" s="18" t="s">
        <v>182</v>
      </c>
      <c r="Z33" s="20" t="s">
        <v>182</v>
      </c>
      <c r="AA33" s="18" t="n">
        <v>424.09448713</v>
      </c>
      <c r="AB33" s="20" t="n">
        <v>11.1372331</v>
      </c>
    </row>
    <row r="34" spans="1:28">
      <c r="A34" s="15" t="s">
        <v>209</v>
      </c>
      <c r="B34" s="17" t="n">
        <v>6350</v>
      </c>
      <c r="C34" s="18">
        <f>(85.0/B34*100)</f>
        <v/>
      </c>
      <c r="D34" s="19" t="n">
        <v>6265</v>
      </c>
      <c r="E34" s="18" t="n">
        <v>472.99177096</v>
      </c>
      <c r="F34" s="20" t="n">
        <v>4.37993266</v>
      </c>
      <c r="G34" s="18" t="n">
        <v>488.60113937</v>
      </c>
      <c r="H34" s="20" t="n">
        <v>3.7744168</v>
      </c>
      <c r="I34" s="18" t="n">
        <v>476.40883575</v>
      </c>
      <c r="J34" s="20" t="n">
        <v>4.28629122</v>
      </c>
      <c r="K34" s="18" t="n">
        <v>455.58040526</v>
      </c>
      <c r="L34" s="20" t="n">
        <v>3.9535424</v>
      </c>
      <c r="M34" s="18" t="n">
        <v>456.81655167</v>
      </c>
      <c r="N34" s="20" t="n">
        <v>4.98096981</v>
      </c>
      <c r="O34" s="18" t="n">
        <v>437.51523067</v>
      </c>
      <c r="P34" s="20" t="n">
        <v>5.32726021</v>
      </c>
      <c r="Q34" s="18" t="n">
        <v>424.40269848</v>
      </c>
      <c r="R34" s="20" t="n">
        <v>4.65846787</v>
      </c>
      <c r="S34" s="18" t="n">
        <v>371.53024458</v>
      </c>
      <c r="T34" s="20" t="n">
        <v>11.45581378</v>
      </c>
      <c r="U34" s="18" t="s">
        <v>182</v>
      </c>
      <c r="V34" s="20" t="s">
        <v>182</v>
      </c>
      <c r="W34" s="18" t="n">
        <v>306.56969545</v>
      </c>
      <c r="X34" s="20" t="n">
        <v>10.27624616</v>
      </c>
      <c r="Y34" s="18" t="s">
        <v>182</v>
      </c>
      <c r="Z34" s="20" t="s">
        <v>182</v>
      </c>
      <c r="AA34" s="18" t="n">
        <v>378.05102456</v>
      </c>
      <c r="AB34" s="20" t="n">
        <v>12.24870143</v>
      </c>
    </row>
    <row r="35" spans="1:28">
      <c r="A35" s="15" t="s">
        <v>210</v>
      </c>
      <c r="B35" s="17" t="n">
        <v>6406</v>
      </c>
      <c r="C35" s="18">
        <f>(69.0/B35*100)</f>
        <v/>
      </c>
      <c r="D35" s="19" t="n">
        <v>6337</v>
      </c>
      <c r="E35" s="18" t="n">
        <v>521.98848317</v>
      </c>
      <c r="F35" s="20" t="n">
        <v>3.93236663</v>
      </c>
      <c r="G35" s="18" t="n">
        <v>538.34632275</v>
      </c>
      <c r="H35" s="20" t="n">
        <v>2.32082314</v>
      </c>
      <c r="I35" s="18" t="n">
        <v>515.64242437</v>
      </c>
      <c r="J35" s="20" t="n">
        <v>3.92767339</v>
      </c>
      <c r="K35" s="18" t="n">
        <v>496.67917344</v>
      </c>
      <c r="L35" s="20" t="n">
        <v>4.30191471</v>
      </c>
      <c r="M35" s="18" t="n">
        <v>480.34298163</v>
      </c>
      <c r="N35" s="20" t="n">
        <v>5.14597238</v>
      </c>
      <c r="O35" s="18" t="n">
        <v>456.99345475</v>
      </c>
      <c r="P35" s="20" t="n">
        <v>7.35176497</v>
      </c>
      <c r="Q35" s="18" t="n">
        <v>456.13338107</v>
      </c>
      <c r="R35" s="20" t="n">
        <v>6.68957675</v>
      </c>
      <c r="S35" s="18" t="n">
        <v>445.51859114</v>
      </c>
      <c r="T35" s="20" t="n">
        <v>16.26097443</v>
      </c>
      <c r="U35" s="18" t="s">
        <v>182</v>
      </c>
      <c r="V35" s="20" t="s">
        <v>182</v>
      </c>
      <c r="W35" s="18" t="n">
        <v>374.85244494</v>
      </c>
      <c r="X35" s="20" t="n">
        <v>5.84040672</v>
      </c>
      <c r="Y35" s="18" t="s">
        <v>182</v>
      </c>
      <c r="Z35" s="20" t="s">
        <v>182</v>
      </c>
      <c r="AA35" s="18" t="n">
        <v>403.45899138</v>
      </c>
      <c r="AB35" s="20" t="n">
        <v>9.14244796</v>
      </c>
    </row>
    <row r="36" spans="1:28">
      <c r="A36" s="15" t="s">
        <v>211</v>
      </c>
      <c r="B36" s="17" t="n">
        <v>6736</v>
      </c>
      <c r="C36" s="18">
        <f>(47.0/B36*100)</f>
        <v/>
      </c>
      <c r="D36" s="19" t="n">
        <v>6689</v>
      </c>
      <c r="E36" s="18" t="n">
        <v>499.9373695</v>
      </c>
      <c r="F36" s="20" t="n">
        <v>3.02511792</v>
      </c>
      <c r="G36" s="18" t="n">
        <v>498.39977154</v>
      </c>
      <c r="H36" s="20" t="n">
        <v>2.90171662</v>
      </c>
      <c r="I36" s="18" t="n">
        <v>509.5686626</v>
      </c>
      <c r="J36" s="20" t="n">
        <v>2.95238267</v>
      </c>
      <c r="K36" s="18" t="n">
        <v>484.78393129</v>
      </c>
      <c r="L36" s="20" t="n">
        <v>3.74324958</v>
      </c>
      <c r="M36" s="18" t="n">
        <v>462.66796371</v>
      </c>
      <c r="N36" s="20" t="n">
        <v>5.99183275</v>
      </c>
      <c r="O36" s="18" t="n">
        <v>470.58751775</v>
      </c>
      <c r="P36" s="20" t="n">
        <v>12.18402537</v>
      </c>
      <c r="Q36" s="18" t="n">
        <v>428.40120624</v>
      </c>
      <c r="R36" s="20" t="n">
        <v>10.32298742</v>
      </c>
      <c r="S36" s="18" t="n">
        <v>414.42779663</v>
      </c>
      <c r="T36" s="20" t="n">
        <v>18.48523002</v>
      </c>
      <c r="U36" s="18" t="s">
        <v>182</v>
      </c>
      <c r="V36" s="20" t="s">
        <v>182</v>
      </c>
      <c r="W36" s="18" t="s">
        <v>182</v>
      </c>
      <c r="X36" s="20" t="s">
        <v>182</v>
      </c>
      <c r="Y36" s="18" t="s">
        <v>182</v>
      </c>
      <c r="Z36" s="20" t="s">
        <v>182</v>
      </c>
      <c r="AA36" s="18" t="n">
        <v>409.81020794</v>
      </c>
      <c r="AB36" s="20" t="n">
        <v>13.67314811</v>
      </c>
    </row>
    <row r="37" spans="1:28">
      <c r="A37" s="15" t="s">
        <v>212</v>
      </c>
      <c r="B37" s="17" t="n">
        <v>5458</v>
      </c>
      <c r="C37" s="18">
        <f>(235.0/B37*100)</f>
        <v/>
      </c>
      <c r="D37" s="19" t="n">
        <v>5223</v>
      </c>
      <c r="E37" s="18" t="n">
        <v>477.1565186</v>
      </c>
      <c r="F37" s="20" t="n">
        <v>8.66798253</v>
      </c>
      <c r="G37" s="18" t="n">
        <v>515.6960748499999</v>
      </c>
      <c r="H37" s="20" t="n">
        <v>5.38214701</v>
      </c>
      <c r="I37" s="18" t="n">
        <v>511.93622886</v>
      </c>
      <c r="J37" s="20" t="n">
        <v>4.32420132</v>
      </c>
      <c r="K37" s="18" t="n">
        <v>500.61675123</v>
      </c>
      <c r="L37" s="20" t="n">
        <v>5.26958763</v>
      </c>
      <c r="M37" s="18" t="n">
        <v>494.85730233</v>
      </c>
      <c r="N37" s="20" t="n">
        <v>4.4326446</v>
      </c>
      <c r="O37" s="18" t="n">
        <v>488.1305116</v>
      </c>
      <c r="P37" s="20" t="n">
        <v>6.89502375</v>
      </c>
      <c r="Q37" s="18" t="n">
        <v>437.18508425</v>
      </c>
      <c r="R37" s="20" t="n">
        <v>6.52711195</v>
      </c>
      <c r="S37" s="18" t="n">
        <v>379.50145271</v>
      </c>
      <c r="T37" s="20" t="n">
        <v>12.57719011</v>
      </c>
      <c r="U37" s="18" t="s">
        <v>182</v>
      </c>
      <c r="V37" s="20" t="s">
        <v>182</v>
      </c>
      <c r="W37" s="18" t="s">
        <v>182</v>
      </c>
      <c r="X37" s="20" t="s">
        <v>182</v>
      </c>
      <c r="Y37" s="18" t="s">
        <v>182</v>
      </c>
      <c r="Z37" s="20" t="s">
        <v>182</v>
      </c>
      <c r="AA37" s="18" t="n">
        <v>400.16600572</v>
      </c>
      <c r="AB37" s="20" t="n">
        <v>8.42218031</v>
      </c>
    </row>
    <row r="38" spans="1:28">
      <c r="A38" s="15" t="s">
        <v>213</v>
      </c>
      <c r="B38" s="17" t="n">
        <v>5860</v>
      </c>
      <c r="C38" s="18">
        <f>(63.0/B38*100)</f>
        <v/>
      </c>
      <c r="D38" s="19" t="n">
        <v>5797</v>
      </c>
      <c r="E38" s="18" t="n">
        <v>516.31745362</v>
      </c>
      <c r="F38" s="20" t="n">
        <v>3.61463573</v>
      </c>
      <c r="G38" s="18" t="n">
        <v>521.37430249</v>
      </c>
      <c r="H38" s="20" t="n">
        <v>3.94883793</v>
      </c>
      <c r="I38" s="18" t="n">
        <v>507.64994532</v>
      </c>
      <c r="J38" s="20" t="n">
        <v>4.83505278</v>
      </c>
      <c r="K38" s="18" t="n">
        <v>494.48748951</v>
      </c>
      <c r="L38" s="20" t="n">
        <v>6.22560505</v>
      </c>
      <c r="M38" s="18" t="n">
        <v>469.40332997</v>
      </c>
      <c r="N38" s="20" t="n">
        <v>6.30756194</v>
      </c>
      <c r="O38" s="18" t="n">
        <v>456.81572777</v>
      </c>
      <c r="P38" s="20" t="n">
        <v>9.73948747</v>
      </c>
      <c r="Q38" s="18" t="n">
        <v>422.14188163</v>
      </c>
      <c r="R38" s="20" t="n">
        <v>7.91419378</v>
      </c>
      <c r="S38" s="18" t="n">
        <v>427.3412768</v>
      </c>
      <c r="T38" s="20" t="n">
        <v>16.94521517</v>
      </c>
      <c r="U38" s="18" t="s">
        <v>182</v>
      </c>
      <c r="V38" s="20" t="s">
        <v>182</v>
      </c>
      <c r="W38" s="18" t="s">
        <v>182</v>
      </c>
      <c r="X38" s="20" t="s">
        <v>182</v>
      </c>
      <c r="Y38" s="18" t="s">
        <v>182</v>
      </c>
      <c r="Z38" s="20" t="s">
        <v>182</v>
      </c>
      <c r="AA38" s="18" t="n">
        <v>424.65148073</v>
      </c>
      <c r="AB38" s="20" t="n">
        <v>8.295717229999999</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425.48950894</v>
      </c>
      <c r="X39" s="20" t="n">
        <v>3.93390091</v>
      </c>
      <c r="Y39" s="18" t="s">
        <v>182</v>
      </c>
      <c r="Z39" s="20" t="s">
        <v>182</v>
      </c>
      <c r="AA39" s="18" t="s">
        <v>182</v>
      </c>
      <c r="AB39" s="20" t="s">
        <v>182</v>
      </c>
    </row>
    <row r="40" spans="1:28">
      <c r="A40" s="15" t="s">
        <v>215</v>
      </c>
      <c r="B40" s="17" t="n">
        <v>14157</v>
      </c>
      <c r="C40" s="18">
        <f>(5669.0/B40*100)</f>
        <v/>
      </c>
      <c r="D40" s="19" t="n">
        <v>8488</v>
      </c>
      <c r="E40" s="18" t="n">
        <v>514.83084638</v>
      </c>
      <c r="F40" s="20" t="n">
        <v>6.78246948</v>
      </c>
      <c r="G40" s="18" t="n">
        <v>539.0690351</v>
      </c>
      <c r="H40" s="20" t="n">
        <v>4.52729992</v>
      </c>
      <c r="I40" s="18" t="n">
        <v>523.83623073</v>
      </c>
      <c r="J40" s="20" t="n">
        <v>4.00076058</v>
      </c>
      <c r="K40" s="18" t="n">
        <v>503.81798036</v>
      </c>
      <c r="L40" s="20" t="n">
        <v>4.16479737</v>
      </c>
      <c r="M40" s="18" t="n">
        <v>485.68634542</v>
      </c>
      <c r="N40" s="20" t="n">
        <v>5.92282492</v>
      </c>
      <c r="O40" s="18" t="n">
        <v>457.02810479</v>
      </c>
      <c r="P40" s="20" t="n">
        <v>9.47309598</v>
      </c>
      <c r="Q40" s="18" t="n">
        <v>430.34885519</v>
      </c>
      <c r="R40" s="20" t="n">
        <v>9.58371477</v>
      </c>
      <c r="S40" s="18" t="n">
        <v>418.57612993</v>
      </c>
      <c r="T40" s="20" t="n">
        <v>20.61513581</v>
      </c>
      <c r="U40" s="18" t="s">
        <v>182</v>
      </c>
      <c r="V40" s="20" t="s">
        <v>182</v>
      </c>
      <c r="W40" s="18" t="n">
        <v>496.75531263</v>
      </c>
      <c r="X40" s="20" t="n">
        <v>2.35939816</v>
      </c>
      <c r="Y40" s="18" t="s">
        <v>182</v>
      </c>
      <c r="Z40" s="20" t="s">
        <v>182</v>
      </c>
      <c r="AA40" s="18" t="n">
        <v>413.54474674</v>
      </c>
      <c r="AB40" s="20" t="n">
        <v>9.8605076</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496.24243435</v>
      </c>
      <c r="X41" s="20" t="n">
        <v>3.18120086</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375.7451021</v>
      </c>
      <c r="X45" s="20" t="n">
        <v>2.64238063</v>
      </c>
      <c r="Y45" s="18" t="s">
        <v>182</v>
      </c>
      <c r="Z45" s="20" t="s">
        <v>182</v>
      </c>
      <c r="AA45" s="18" t="s">
        <v>182</v>
      </c>
      <c r="AB45" s="20" t="s">
        <v>182</v>
      </c>
    </row>
    <row r="46" spans="1:28">
      <c r="A46" s="15" t="s">
        <v>221</v>
      </c>
      <c r="B46" s="17" t="n">
        <v>23141</v>
      </c>
      <c r="C46" s="18">
        <f>(2765.0/B46*100)</f>
        <v/>
      </c>
      <c r="D46" s="19" t="n">
        <v>20376</v>
      </c>
      <c r="E46" s="18" t="n">
        <v>409.21877985</v>
      </c>
      <c r="F46" s="20" t="n">
        <v>2.70577221</v>
      </c>
      <c r="G46" s="18" t="n">
        <v>425.65411528</v>
      </c>
      <c r="H46" s="20" t="n">
        <v>4.35512467</v>
      </c>
      <c r="I46" s="18" t="n">
        <v>427.64726021</v>
      </c>
      <c r="J46" s="20" t="n">
        <v>5.41087887</v>
      </c>
      <c r="K46" s="18" t="n">
        <v>402.74965616</v>
      </c>
      <c r="L46" s="20" t="n">
        <v>6.51098498</v>
      </c>
      <c r="M46" s="18" t="n">
        <v>408.28987519</v>
      </c>
      <c r="N46" s="20" t="n">
        <v>7.40278647</v>
      </c>
      <c r="O46" s="18" t="n">
        <v>397.51751178</v>
      </c>
      <c r="P46" s="20" t="n">
        <v>7.35035471</v>
      </c>
      <c r="Q46" s="18" t="n">
        <v>372.97622368</v>
      </c>
      <c r="R46" s="20" t="n">
        <v>5.56761082</v>
      </c>
      <c r="S46" s="18" t="n">
        <v>307.30066401</v>
      </c>
      <c r="T46" s="20" t="n">
        <v>6.13720684</v>
      </c>
      <c r="U46" s="18" t="s">
        <v>182</v>
      </c>
      <c r="V46" s="20" t="s">
        <v>182</v>
      </c>
      <c r="W46" s="18" t="s">
        <v>182</v>
      </c>
      <c r="X46" s="20" t="s">
        <v>182</v>
      </c>
      <c r="Y46" s="18" t="s">
        <v>182</v>
      </c>
      <c r="Z46" s="20" t="s">
        <v>182</v>
      </c>
      <c r="AA46" s="18" t="n">
        <v>384.67897341</v>
      </c>
      <c r="AB46" s="20" t="n">
        <v>3.53289153</v>
      </c>
    </row>
    <row r="47" spans="1:28">
      <c r="A47" s="15" t="s">
        <v>222</v>
      </c>
      <c r="B47" s="17" t="n">
        <v>5928</v>
      </c>
      <c r="C47" s="18">
        <f>(134.0/B47*100)</f>
        <v/>
      </c>
      <c r="D47" s="19" t="n">
        <v>5794</v>
      </c>
      <c r="E47" s="18" t="n">
        <v>466.98599026</v>
      </c>
      <c r="F47" s="20" t="n">
        <v>5.86347759</v>
      </c>
      <c r="G47" s="18" t="n">
        <v>474.57074145</v>
      </c>
      <c r="H47" s="20" t="n">
        <v>5.39464883</v>
      </c>
      <c r="I47" s="18" t="n">
        <v>466.63626834</v>
      </c>
      <c r="J47" s="20" t="n">
        <v>5.5198452</v>
      </c>
      <c r="K47" s="18" t="n">
        <v>447.21248461</v>
      </c>
      <c r="L47" s="20" t="n">
        <v>4.83959784</v>
      </c>
      <c r="M47" s="18" t="n">
        <v>435.08322815</v>
      </c>
      <c r="N47" s="20" t="n">
        <v>4.81786166</v>
      </c>
      <c r="O47" s="18" t="n">
        <v>439.22081567</v>
      </c>
      <c r="P47" s="20" t="n">
        <v>6.2341545</v>
      </c>
      <c r="Q47" s="18" t="n">
        <v>406.91786484</v>
      </c>
      <c r="R47" s="20" t="n">
        <v>5.09880912</v>
      </c>
      <c r="S47" s="18" t="n">
        <v>351.91569756</v>
      </c>
      <c r="T47" s="20" t="n">
        <v>9.27506902</v>
      </c>
      <c r="U47" s="18" t="s">
        <v>182</v>
      </c>
      <c r="V47" s="20" t="s">
        <v>182</v>
      </c>
      <c r="W47" s="18" t="s">
        <v>182</v>
      </c>
      <c r="X47" s="20" t="s">
        <v>182</v>
      </c>
      <c r="Y47" s="18" t="s">
        <v>182</v>
      </c>
      <c r="Z47" s="20" t="s">
        <v>182</v>
      </c>
      <c r="AA47" s="18" t="n">
        <v>365.77436263</v>
      </c>
      <c r="AB47" s="20" t="n">
        <v>6.72613848</v>
      </c>
    </row>
    <row r="48" spans="1:28">
      <c r="A48" s="15" t="s">
        <v>223</v>
      </c>
      <c r="B48" s="17" t="n">
        <v>9841</v>
      </c>
      <c r="C48" s="18">
        <f>(19.0/B48*100)</f>
        <v/>
      </c>
      <c r="D48" s="19" t="n">
        <v>9822</v>
      </c>
      <c r="E48" s="18" t="n">
        <v>545.34830926</v>
      </c>
      <c r="F48" s="20" t="n">
        <v>3.7967287</v>
      </c>
      <c r="G48" s="18" t="n">
        <v>529.78680835</v>
      </c>
      <c r="H48" s="20" t="n">
        <v>7.01044454</v>
      </c>
      <c r="I48" s="18" t="n">
        <v>512.28663241</v>
      </c>
      <c r="J48" s="20" t="n">
        <v>8.854881130000001</v>
      </c>
      <c r="K48" s="18" t="n">
        <v>494.16826134</v>
      </c>
      <c r="L48" s="20" t="n">
        <v>7.1688976</v>
      </c>
      <c r="M48" s="18" t="n">
        <v>473.11501099</v>
      </c>
      <c r="N48" s="20" t="n">
        <v>7.88708564</v>
      </c>
      <c r="O48" s="18" t="n">
        <v>466.38908988</v>
      </c>
      <c r="P48" s="20" t="n">
        <v>8.756800889999999</v>
      </c>
      <c r="Q48" s="18" t="n">
        <v>473.40344199</v>
      </c>
      <c r="R48" s="20" t="n">
        <v>9.773371170000001</v>
      </c>
      <c r="S48" s="18" t="n">
        <v>396.20994903</v>
      </c>
      <c r="T48" s="20" t="n">
        <v>6.06534539</v>
      </c>
      <c r="U48" s="18" t="s">
        <v>182</v>
      </c>
      <c r="V48" s="20" t="s">
        <v>182</v>
      </c>
      <c r="W48" s="18" t="s">
        <v>182</v>
      </c>
      <c r="X48" s="20" t="s">
        <v>182</v>
      </c>
      <c r="Y48" s="18" t="s">
        <v>182</v>
      </c>
      <c r="Z48" s="20" t="s">
        <v>182</v>
      </c>
      <c r="AA48" s="18" t="n">
        <v>467.05388722</v>
      </c>
      <c r="AB48" s="20" t="n">
        <v>43.68711269</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432.22624802</v>
      </c>
      <c r="X49" s="20" t="n">
        <v>2.8653235</v>
      </c>
      <c r="Y49" s="18" t="s">
        <v>182</v>
      </c>
      <c r="Z49" s="20" t="s">
        <v>182</v>
      </c>
      <c r="AA49" s="18" t="s">
        <v>182</v>
      </c>
      <c r="AB49" s="20" t="s">
        <v>182</v>
      </c>
    </row>
    <row r="50" spans="1:28">
      <c r="A50" s="15" t="s">
        <v>225</v>
      </c>
      <c r="B50" s="17" t="n">
        <v>11795</v>
      </c>
      <c r="C50" s="18">
        <f>(1018.0/B50*100)</f>
        <v/>
      </c>
      <c r="D50" s="19" t="n">
        <v>10777</v>
      </c>
      <c r="E50" s="18" t="n">
        <v>421.88807934</v>
      </c>
      <c r="F50" s="20" t="n">
        <v>3.09900566</v>
      </c>
      <c r="G50" s="18" t="n">
        <v>427.51155871</v>
      </c>
      <c r="H50" s="20" t="n">
        <v>3.41923676</v>
      </c>
      <c r="I50" s="18" t="n">
        <v>433.36977791</v>
      </c>
      <c r="J50" s="20" t="n">
        <v>3.98032976</v>
      </c>
      <c r="K50" s="18" t="n">
        <v>412.45054251</v>
      </c>
      <c r="L50" s="20" t="n">
        <v>4.41057346</v>
      </c>
      <c r="M50" s="18" t="n">
        <v>430.20411007</v>
      </c>
      <c r="N50" s="20" t="n">
        <v>4.4060364</v>
      </c>
      <c r="O50" s="18" t="n">
        <v>415.20048877</v>
      </c>
      <c r="P50" s="20" t="n">
        <v>7.51145184</v>
      </c>
      <c r="Q50" s="18" t="n">
        <v>403.88283159</v>
      </c>
      <c r="R50" s="20" t="n">
        <v>5.07251796</v>
      </c>
      <c r="S50" s="18" t="n">
        <v>334.00847162</v>
      </c>
      <c r="T50" s="20" t="n">
        <v>6.5255606</v>
      </c>
      <c r="U50" s="18" t="s">
        <v>182</v>
      </c>
      <c r="V50" s="20" t="s">
        <v>182</v>
      </c>
      <c r="W50" s="18" t="s">
        <v>182</v>
      </c>
      <c r="X50" s="20" t="s">
        <v>182</v>
      </c>
      <c r="Y50" s="18" t="s">
        <v>182</v>
      </c>
      <c r="Z50" s="20" t="s">
        <v>182</v>
      </c>
      <c r="AA50" s="18" t="n">
        <v>389.40278251</v>
      </c>
      <c r="AB50" s="20" t="n">
        <v>8.417115150000001</v>
      </c>
    </row>
    <row r="51" spans="1:28">
      <c r="A51" s="15" t="s">
        <v>226</v>
      </c>
      <c r="B51" s="17" t="n">
        <v>6866</v>
      </c>
      <c r="C51" s="18">
        <f>(115.0/B51*100)</f>
        <v/>
      </c>
      <c r="D51" s="19" t="n">
        <v>6751</v>
      </c>
      <c r="E51" s="18" t="n">
        <v>413.32291118</v>
      </c>
      <c r="F51" s="20" t="n">
        <v>3.33559808</v>
      </c>
      <c r="G51" s="18" t="n">
        <v>434.30207593</v>
      </c>
      <c r="H51" s="20" t="n">
        <v>3.20589781</v>
      </c>
      <c r="I51" s="18" t="n">
        <v>438.75138745</v>
      </c>
      <c r="J51" s="20" t="n">
        <v>4.34150234</v>
      </c>
      <c r="K51" s="18" t="n">
        <v>425.78265809</v>
      </c>
      <c r="L51" s="20" t="n">
        <v>3.63204686</v>
      </c>
      <c r="M51" s="18" t="n">
        <v>425.46216523</v>
      </c>
      <c r="N51" s="20" t="n">
        <v>4.37357136</v>
      </c>
      <c r="O51" s="18" t="n">
        <v>423.19684358</v>
      </c>
      <c r="P51" s="20" t="n">
        <v>5.88773907</v>
      </c>
      <c r="Q51" s="18" t="n">
        <v>410.64096722</v>
      </c>
      <c r="R51" s="20" t="n">
        <v>3.88719483</v>
      </c>
      <c r="S51" s="18" t="n">
        <v>341.82467344</v>
      </c>
      <c r="T51" s="20" t="n">
        <v>11.20658665</v>
      </c>
      <c r="U51" s="18" t="s">
        <v>182</v>
      </c>
      <c r="V51" s="20" t="s">
        <v>182</v>
      </c>
      <c r="W51" s="18" t="n">
        <v>410.85572185</v>
      </c>
      <c r="X51" s="20" t="n">
        <v>3.7997542</v>
      </c>
      <c r="Y51" s="18" t="s">
        <v>182</v>
      </c>
      <c r="Z51" s="20" t="s">
        <v>182</v>
      </c>
      <c r="AA51" s="18" t="n">
        <v>394.25007938</v>
      </c>
      <c r="AB51" s="20" t="n">
        <v>5.53070061</v>
      </c>
    </row>
    <row r="52" spans="1:28">
      <c r="A52" s="15" t="s">
        <v>227</v>
      </c>
      <c r="B52" s="17" t="n">
        <v>5809</v>
      </c>
      <c r="C52" s="18">
        <f>(118.0/B52*100)</f>
        <v/>
      </c>
      <c r="D52" s="19" t="n">
        <v>5691</v>
      </c>
      <c r="E52" s="18" t="n">
        <v>486.44226661</v>
      </c>
      <c r="F52" s="20" t="n">
        <v>3.31244075</v>
      </c>
      <c r="G52" s="18" t="n">
        <v>492.03122604</v>
      </c>
      <c r="H52" s="20" t="n">
        <v>3.05614405</v>
      </c>
      <c r="I52" s="18" t="n">
        <v>480.0260421</v>
      </c>
      <c r="J52" s="20" t="n">
        <v>4.24894195</v>
      </c>
      <c r="K52" s="18" t="n">
        <v>457.40242532</v>
      </c>
      <c r="L52" s="20" t="n">
        <v>4.62064</v>
      </c>
      <c r="M52" s="18" t="n">
        <v>449.15673367</v>
      </c>
      <c r="N52" s="20" t="n">
        <v>5.23950731</v>
      </c>
      <c r="O52" s="18" t="n">
        <v>450.07195679</v>
      </c>
      <c r="P52" s="20" t="n">
        <v>6.54957112</v>
      </c>
      <c r="Q52" s="18" t="n">
        <v>423.58605119</v>
      </c>
      <c r="R52" s="20" t="n">
        <v>5.95715008</v>
      </c>
      <c r="S52" s="18" t="n">
        <v>396.86039408</v>
      </c>
      <c r="T52" s="20" t="n">
        <v>17.50543964</v>
      </c>
      <c r="U52" s="18" t="s">
        <v>182</v>
      </c>
      <c r="V52" s="20" t="s">
        <v>182</v>
      </c>
      <c r="W52" s="18" t="s">
        <v>182</v>
      </c>
      <c r="X52" s="20" t="s">
        <v>182</v>
      </c>
      <c r="Y52" s="18" t="s">
        <v>182</v>
      </c>
      <c r="Z52" s="20" t="s">
        <v>182</v>
      </c>
      <c r="AA52" s="18" t="n">
        <v>394.02761649</v>
      </c>
      <c r="AB52" s="20" t="n">
        <v>10.1003739</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432.5767659</v>
      </c>
      <c r="X53" s="20" t="n">
        <v>1.3789965</v>
      </c>
      <c r="Y53" s="18" t="s">
        <v>182</v>
      </c>
      <c r="Z53" s="20" t="s">
        <v>182</v>
      </c>
      <c r="AA53" s="18" t="s">
        <v>182</v>
      </c>
      <c r="AB53" s="20" t="s">
        <v>182</v>
      </c>
    </row>
    <row r="54" spans="1:28">
      <c r="A54" s="15" t="s">
        <v>229</v>
      </c>
      <c r="B54" s="17" t="n">
        <v>4740</v>
      </c>
      <c r="C54" s="18">
        <f>(459.0/B54*100)</f>
        <v/>
      </c>
      <c r="D54" s="19" t="n">
        <v>4281</v>
      </c>
      <c r="E54" s="18" t="n">
        <v>345.14556306</v>
      </c>
      <c r="F54" s="20" t="n">
        <v>2.99949575</v>
      </c>
      <c r="G54" s="18" t="n">
        <v>344.33933703</v>
      </c>
      <c r="H54" s="20" t="n">
        <v>5.39655556</v>
      </c>
      <c r="I54" s="18" t="n">
        <v>351.9757149</v>
      </c>
      <c r="J54" s="20" t="n">
        <v>8.01004841</v>
      </c>
      <c r="K54" s="18" t="n">
        <v>320.13922246</v>
      </c>
      <c r="L54" s="20" t="n">
        <v>4.98068147</v>
      </c>
      <c r="M54" s="18" t="n">
        <v>326.49459613</v>
      </c>
      <c r="N54" s="20" t="n">
        <v>8.29903667</v>
      </c>
      <c r="O54" s="18" t="n">
        <v>314.65443724</v>
      </c>
      <c r="P54" s="20" t="n">
        <v>8.94437241</v>
      </c>
      <c r="Q54" s="18" t="n">
        <v>315.91244112</v>
      </c>
      <c r="R54" s="20" t="n">
        <v>5.74922105</v>
      </c>
      <c r="S54" s="18" t="n">
        <v>282.56268791</v>
      </c>
      <c r="T54" s="20" t="n">
        <v>4.86392441</v>
      </c>
      <c r="U54" s="18" t="s">
        <v>182</v>
      </c>
      <c r="V54" s="20" t="s">
        <v>182</v>
      </c>
      <c r="W54" s="18" t="s">
        <v>182</v>
      </c>
      <c r="X54" s="20" t="s">
        <v>182</v>
      </c>
      <c r="Y54" s="18" t="s">
        <v>182</v>
      </c>
      <c r="Z54" s="20" t="s">
        <v>182</v>
      </c>
      <c r="AA54" s="18" t="n">
        <v>301.53791334</v>
      </c>
      <c r="AB54" s="20" t="n">
        <v>4.60807175</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411.13152395</v>
      </c>
      <c r="X55" s="20" t="n">
        <v>2.41692503</v>
      </c>
      <c r="Y55" s="18" t="s">
        <v>182</v>
      </c>
      <c r="Z55" s="20" t="s">
        <v>182</v>
      </c>
      <c r="AA55" s="18" t="s">
        <v>182</v>
      </c>
      <c r="AB55" s="20" t="s">
        <v>182</v>
      </c>
    </row>
    <row r="56" spans="1:28">
      <c r="A56" s="15" t="s">
        <v>231</v>
      </c>
      <c r="B56" s="17" t="n">
        <v>5359</v>
      </c>
      <c r="C56" s="18">
        <f>(79.0/B56*100)</f>
        <v/>
      </c>
      <c r="D56" s="19" t="n">
        <v>5280</v>
      </c>
      <c r="E56" s="18" t="n">
        <v>534.53618148</v>
      </c>
      <c r="F56" s="20" t="n">
        <v>2.79430045</v>
      </c>
      <c r="G56" s="18" t="n">
        <v>529.90725875</v>
      </c>
      <c r="H56" s="20" t="n">
        <v>3.07955673</v>
      </c>
      <c r="I56" s="18" t="n">
        <v>511.80868593</v>
      </c>
      <c r="J56" s="20" t="n">
        <v>4.2658106</v>
      </c>
      <c r="K56" s="18" t="n">
        <v>490.61101813</v>
      </c>
      <c r="L56" s="20" t="n">
        <v>5.78135958</v>
      </c>
      <c r="M56" s="18" t="n">
        <v>493.25225478</v>
      </c>
      <c r="N56" s="20" t="n">
        <v>6.34421754</v>
      </c>
      <c r="O56" s="18" t="n">
        <v>468.67125385</v>
      </c>
      <c r="P56" s="20" t="n">
        <v>13.0429104</v>
      </c>
      <c r="Q56" s="18" t="n">
        <v>457.58529232</v>
      </c>
      <c r="R56" s="20" t="n">
        <v>14.0031547</v>
      </c>
      <c r="S56" s="18" t="n">
        <v>437.55118437</v>
      </c>
      <c r="T56" s="20" t="n">
        <v>12.93220462</v>
      </c>
      <c r="U56" s="18" t="s">
        <v>182</v>
      </c>
      <c r="V56" s="20" t="s">
        <v>182</v>
      </c>
      <c r="W56" s="18" t="s">
        <v>182</v>
      </c>
      <c r="X56" s="20" t="s">
        <v>182</v>
      </c>
      <c r="Y56" s="18" t="s">
        <v>182</v>
      </c>
      <c r="Z56" s="20" t="s">
        <v>182</v>
      </c>
      <c r="AA56" s="18" t="n">
        <v>425.79708288</v>
      </c>
      <c r="AB56" s="20" t="n">
        <v>19.89485746</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403.09974532</v>
      </c>
      <c r="X57" s="20" t="n">
        <v>2.56579015</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408.6691134</v>
      </c>
      <c r="X58" s="20" t="n">
        <v>2.67440156</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378.44218506</v>
      </c>
      <c r="X59" s="20" t="n">
        <v>1.6995879</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386.48537246</v>
      </c>
      <c r="X60" s="20" t="n">
        <v>3.39522632</v>
      </c>
      <c r="Y60" s="18" t="s">
        <v>182</v>
      </c>
      <c r="Z60" s="20" t="s">
        <v>182</v>
      </c>
      <c r="AA60" s="18" t="s">
        <v>182</v>
      </c>
      <c r="AB60" s="20" t="s">
        <v>182</v>
      </c>
    </row>
    <row r="61" spans="1:28">
      <c r="A61" s="15" t="s">
        <v>236</v>
      </c>
      <c r="B61" s="17" t="n">
        <v>6525</v>
      </c>
      <c r="C61" s="18">
        <f>(259.0/B61*100)</f>
        <v/>
      </c>
      <c r="D61" s="19" t="n">
        <v>6266</v>
      </c>
      <c r="E61" s="18" t="n">
        <v>482.35838523</v>
      </c>
      <c r="F61" s="20" t="n">
        <v>3.05316984</v>
      </c>
      <c r="G61" s="18" t="n">
        <v>495.30290606</v>
      </c>
      <c r="H61" s="20" t="n">
        <v>3.13826437</v>
      </c>
      <c r="I61" s="18" t="n">
        <v>473.79669864</v>
      </c>
      <c r="J61" s="20" t="n">
        <v>4.07687835</v>
      </c>
      <c r="K61" s="18" t="n">
        <v>453.35032084</v>
      </c>
      <c r="L61" s="20" t="n">
        <v>5.26063265</v>
      </c>
      <c r="M61" s="18" t="n">
        <v>442.92445472</v>
      </c>
      <c r="N61" s="20" t="n">
        <v>5.16828456</v>
      </c>
      <c r="O61" s="18" t="n">
        <v>440.01937229</v>
      </c>
      <c r="P61" s="20" t="n">
        <v>7.92154931</v>
      </c>
      <c r="Q61" s="18" t="n">
        <v>427.1187093</v>
      </c>
      <c r="R61" s="20" t="n">
        <v>9.90308918</v>
      </c>
      <c r="S61" s="18" t="n">
        <v>393.59615992</v>
      </c>
      <c r="T61" s="20" t="n">
        <v>10.84729035</v>
      </c>
      <c r="U61" s="18" t="s">
        <v>182</v>
      </c>
      <c r="V61" s="20" t="s">
        <v>182</v>
      </c>
      <c r="W61" s="18" t="s">
        <v>182</v>
      </c>
      <c r="X61" s="20" t="s">
        <v>182</v>
      </c>
      <c r="Y61" s="18" t="s">
        <v>182</v>
      </c>
      <c r="Z61" s="20" t="s">
        <v>182</v>
      </c>
      <c r="AA61" s="18" t="n">
        <v>371.36276865</v>
      </c>
      <c r="AB61" s="20" t="n">
        <v>9.72826426</v>
      </c>
    </row>
    <row r="62" spans="1:28">
      <c r="A62" s="15" t="s">
        <v>237</v>
      </c>
      <c r="B62" s="17" t="n">
        <v>4476</v>
      </c>
      <c r="C62" s="18">
        <f>(5.0/B62*100)</f>
        <v/>
      </c>
      <c r="D62" s="19" t="n">
        <v>4471</v>
      </c>
      <c r="E62" s="18" t="n">
        <v>535.47355642</v>
      </c>
      <c r="F62" s="20" t="n">
        <v>1.87944106</v>
      </c>
      <c r="G62" s="18" t="n">
        <v>540.22310534</v>
      </c>
      <c r="H62" s="20" t="n">
        <v>2.33425772</v>
      </c>
      <c r="I62" s="18" t="n">
        <v>518.49238478</v>
      </c>
      <c r="J62" s="20" t="n">
        <v>3.40660356</v>
      </c>
      <c r="K62" s="18" t="n">
        <v>505.87368224</v>
      </c>
      <c r="L62" s="20" t="n">
        <v>4.60311141</v>
      </c>
      <c r="M62" s="18" t="n">
        <v>490.38892729</v>
      </c>
      <c r="N62" s="20" t="n">
        <v>5.80305602</v>
      </c>
      <c r="O62" s="18" t="n">
        <v>498.86636683</v>
      </c>
      <c r="P62" s="20" t="n">
        <v>8.41844955</v>
      </c>
      <c r="Q62" s="18" t="n">
        <v>506.01378862</v>
      </c>
      <c r="R62" s="20" t="n">
        <v>6.68072232</v>
      </c>
      <c r="S62" s="18" t="n">
        <v>436.20988471</v>
      </c>
      <c r="T62" s="20" t="n">
        <v>12.7866653</v>
      </c>
      <c r="U62" s="18" t="s">
        <v>182</v>
      </c>
      <c r="V62" s="20" t="s">
        <v>182</v>
      </c>
      <c r="W62" s="18" t="s">
        <v>182</v>
      </c>
      <c r="X62" s="20" t="s">
        <v>182</v>
      </c>
      <c r="Y62" s="18" t="s">
        <v>182</v>
      </c>
      <c r="Z62" s="20" t="s">
        <v>182</v>
      </c>
      <c r="AA62" s="18" t="n">
        <v>470.64526233</v>
      </c>
      <c r="AB62" s="20" t="n">
        <v>32.6310554</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383.68238779</v>
      </c>
      <c r="X63" s="20" t="n">
        <v>1.24851448</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464.78196465</v>
      </c>
      <c r="X64" s="20" t="n">
        <v>1.64197035</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427.99780567</v>
      </c>
      <c r="X65" s="20" t="n">
        <v>1.97258457</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411.31364817</v>
      </c>
      <c r="X66" s="20" t="n">
        <v>1.02925596</v>
      </c>
      <c r="Y66" s="18" t="s">
        <v>182</v>
      </c>
      <c r="Z66" s="20" t="s">
        <v>182</v>
      </c>
      <c r="AA66" s="18" t="s">
        <v>182</v>
      </c>
      <c r="AB66" s="20" t="s">
        <v>182</v>
      </c>
    </row>
    <row r="67" spans="1:28">
      <c r="A67" s="15" t="s">
        <v>242</v>
      </c>
      <c r="B67" s="17" t="n">
        <v>6971</v>
      </c>
      <c r="C67" s="18">
        <f>(26.0/B67*100)</f>
        <v/>
      </c>
      <c r="D67" s="19" t="n">
        <v>6945</v>
      </c>
      <c r="E67" s="18" t="n">
        <v>408.96229771</v>
      </c>
      <c r="F67" s="20" t="n">
        <v>2.61572565</v>
      </c>
      <c r="G67" s="18" t="n">
        <v>400.18279837</v>
      </c>
      <c r="H67" s="20" t="n">
        <v>3.71091747</v>
      </c>
      <c r="I67" s="18" t="n">
        <v>404.89511049</v>
      </c>
      <c r="J67" s="20" t="n">
        <v>4.02686294</v>
      </c>
      <c r="K67" s="18" t="n">
        <v>398.9642627</v>
      </c>
      <c r="L67" s="20" t="n">
        <v>5.74847805</v>
      </c>
      <c r="M67" s="18" t="n">
        <v>403.20986171</v>
      </c>
      <c r="N67" s="20" t="n">
        <v>8.394122899999999</v>
      </c>
      <c r="O67" s="18" t="n">
        <v>385.67649502</v>
      </c>
      <c r="P67" s="20" t="n">
        <v>10.97691317</v>
      </c>
      <c r="Q67" s="18" t="n">
        <v>346.72658342</v>
      </c>
      <c r="R67" s="20" t="n">
        <v>12.85175452</v>
      </c>
      <c r="S67" s="18" t="n">
        <v>317.98383416</v>
      </c>
      <c r="T67" s="20" t="n">
        <v>3.84499376</v>
      </c>
      <c r="U67" s="18" t="s">
        <v>182</v>
      </c>
      <c r="V67" s="20" t="s">
        <v>182</v>
      </c>
      <c r="W67" s="18" t="s">
        <v>182</v>
      </c>
      <c r="X67" s="20" t="s">
        <v>182</v>
      </c>
      <c r="Y67" s="18" t="s">
        <v>182</v>
      </c>
      <c r="Z67" s="20" t="s">
        <v>182</v>
      </c>
      <c r="AA67" s="18" t="n">
        <v>345.5673211</v>
      </c>
      <c r="AB67" s="20" t="n">
        <v>16.04098935</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417.61113016</v>
      </c>
      <c r="X68" s="20" t="n">
        <v>1.00459041</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434.88486177</v>
      </c>
      <c r="X69" s="20" t="n">
        <v>3.2334538</v>
      </c>
      <c r="Y69" s="18" t="s">
        <v>182</v>
      </c>
      <c r="Z69" s="20" t="s">
        <v>182</v>
      </c>
      <c r="AA69" s="18" t="s">
        <v>182</v>
      </c>
      <c r="AB69" s="20" t="s">
        <v>182</v>
      </c>
    </row>
    <row r="70" spans="1:28">
      <c r="A70" s="15" t="s">
        <v>245</v>
      </c>
      <c r="B70" s="17" t="n">
        <v>6036</v>
      </c>
      <c r="C70" s="18">
        <f>(223.0/B70*100)</f>
        <v/>
      </c>
      <c r="D70" s="19" t="n">
        <v>5813</v>
      </c>
      <c r="E70" s="18" t="n">
        <v>503.24884252</v>
      </c>
      <c r="F70" s="20" t="n">
        <v>3.35557366</v>
      </c>
      <c r="G70" s="18" t="n">
        <v>505.70233608</v>
      </c>
      <c r="H70" s="20" t="n">
        <v>3.0176025</v>
      </c>
      <c r="I70" s="18" t="n">
        <v>487.95785978</v>
      </c>
      <c r="J70" s="20" t="n">
        <v>3.49378861</v>
      </c>
      <c r="K70" s="18" t="n">
        <v>482.06452331</v>
      </c>
      <c r="L70" s="20" t="n">
        <v>5.22430282</v>
      </c>
      <c r="M70" s="18" t="n">
        <v>467.37920766</v>
      </c>
      <c r="N70" s="20" t="n">
        <v>4.85126968</v>
      </c>
      <c r="O70" s="18" t="n">
        <v>460.68514334</v>
      </c>
      <c r="P70" s="20" t="n">
        <v>5.53571771</v>
      </c>
      <c r="Q70" s="18" t="n">
        <v>445.15872603</v>
      </c>
      <c r="R70" s="20" t="n">
        <v>5.50991409</v>
      </c>
      <c r="S70" s="18" t="n">
        <v>434.55960714</v>
      </c>
      <c r="T70" s="20" t="n">
        <v>12.24927617</v>
      </c>
      <c r="U70" s="18" t="s">
        <v>182</v>
      </c>
      <c r="V70" s="20" t="s">
        <v>182</v>
      </c>
      <c r="W70" s="18" t="s">
        <v>182</v>
      </c>
      <c r="X70" s="20" t="s">
        <v>182</v>
      </c>
      <c r="Y70" s="18" t="s">
        <v>182</v>
      </c>
      <c r="Z70" s="20" t="s">
        <v>182</v>
      </c>
      <c r="AA70" s="18" t="n">
        <v>426.18996219</v>
      </c>
      <c r="AB70" s="20" t="n">
        <v>7.98999884</v>
      </c>
    </row>
    <row r="71" spans="1:28">
      <c r="A71" s="15" t="s">
        <v>246</v>
      </c>
      <c r="B71" s="17" t="n">
        <v>6115</v>
      </c>
      <c r="C71" s="18">
        <f>(112.0/B71*100)</f>
        <v/>
      </c>
      <c r="D71" s="19" t="n">
        <v>6003</v>
      </c>
      <c r="E71" s="18" t="n">
        <v>558.65033991</v>
      </c>
      <c r="F71" s="20" t="n">
        <v>2.21236113</v>
      </c>
      <c r="G71" s="18" t="n">
        <v>576.72451326</v>
      </c>
      <c r="H71" s="20" t="n">
        <v>2.84864062</v>
      </c>
      <c r="I71" s="18" t="n">
        <v>563.77126953</v>
      </c>
      <c r="J71" s="20" t="n">
        <v>3.57282947</v>
      </c>
      <c r="K71" s="18" t="n">
        <v>536.93881944</v>
      </c>
      <c r="L71" s="20" t="n">
        <v>4.26905358</v>
      </c>
      <c r="M71" s="18" t="n">
        <v>530.7219332</v>
      </c>
      <c r="N71" s="20" t="n">
        <v>4.48676802</v>
      </c>
      <c r="O71" s="18" t="n">
        <v>532.82296489</v>
      </c>
      <c r="P71" s="20" t="n">
        <v>8.450796220000001</v>
      </c>
      <c r="Q71" s="18" t="n">
        <v>496.5685941</v>
      </c>
      <c r="R71" s="20" t="n">
        <v>8.72839007</v>
      </c>
      <c r="S71" s="18" t="n">
        <v>475.89857468</v>
      </c>
      <c r="T71" s="20" t="n">
        <v>14.91312492</v>
      </c>
      <c r="U71" s="18" t="s">
        <v>182</v>
      </c>
      <c r="V71" s="20" t="s">
        <v>182</v>
      </c>
      <c r="W71" s="18" t="s">
        <v>182</v>
      </c>
      <c r="X71" s="20" t="s">
        <v>182</v>
      </c>
      <c r="Y71" s="18" t="s">
        <v>182</v>
      </c>
      <c r="Z71" s="20" t="s">
        <v>182</v>
      </c>
      <c r="AA71" s="18" t="n">
        <v>467.72873886</v>
      </c>
      <c r="AB71" s="20" t="n">
        <v>20.22519336</v>
      </c>
    </row>
    <row r="72" spans="1:28">
      <c r="A72" s="15" t="s">
        <v>247</v>
      </c>
      <c r="B72" s="17" t="n">
        <v>7708</v>
      </c>
      <c r="C72" s="18">
        <f>(8.0/B72*100)</f>
        <v/>
      </c>
      <c r="D72" s="19" t="n">
        <v>7700</v>
      </c>
      <c r="E72" s="18" t="n">
        <v>540.3455155</v>
      </c>
      <c r="F72" s="20" t="n">
        <v>2.83082611</v>
      </c>
      <c r="G72" s="18" t="n">
        <v>549.15596783</v>
      </c>
      <c r="H72" s="20" t="n">
        <v>3.85968532</v>
      </c>
      <c r="I72" s="18" t="n">
        <v>540.86591486</v>
      </c>
      <c r="J72" s="20" t="n">
        <v>4.85914977</v>
      </c>
      <c r="K72" s="18" t="n">
        <v>525.34176889</v>
      </c>
      <c r="L72" s="20" t="n">
        <v>6.4104773</v>
      </c>
      <c r="M72" s="18" t="n">
        <v>507.82158678</v>
      </c>
      <c r="N72" s="20" t="n">
        <v>6.30798134</v>
      </c>
      <c r="O72" s="18" t="n">
        <v>484.42042268</v>
      </c>
      <c r="P72" s="20" t="n">
        <v>11.19379242</v>
      </c>
      <c r="Q72" s="18" t="n">
        <v>451.26347528</v>
      </c>
      <c r="R72" s="20" t="n">
        <v>8.79451897</v>
      </c>
      <c r="S72" s="18" t="n">
        <v>377.30104979</v>
      </c>
      <c r="T72" s="20" t="n">
        <v>12.47832346</v>
      </c>
      <c r="U72" s="18" t="s">
        <v>182</v>
      </c>
      <c r="V72" s="20" t="s">
        <v>182</v>
      </c>
      <c r="W72" s="18" t="s">
        <v>182</v>
      </c>
      <c r="X72" s="20" t="s">
        <v>182</v>
      </c>
      <c r="Y72" s="18" t="s">
        <v>182</v>
      </c>
      <c r="Z72" s="20" t="s">
        <v>182</v>
      </c>
      <c r="AA72" s="18" t="n">
        <v>463.99123389</v>
      </c>
      <c r="AB72" s="20" t="n">
        <v>22.73912114</v>
      </c>
    </row>
    <row r="73" spans="1:28">
      <c r="A73" s="15" t="s">
        <v>248</v>
      </c>
      <c r="B73" s="17" t="n">
        <v>8249</v>
      </c>
      <c r="C73" s="18">
        <f>(230.0/B73*100)</f>
        <v/>
      </c>
      <c r="D73" s="19" t="n">
        <v>8019</v>
      </c>
      <c r="E73" s="18" t="n">
        <v>428.09720532</v>
      </c>
      <c r="F73" s="20" t="n">
        <v>3.84771501</v>
      </c>
      <c r="G73" s="18" t="n">
        <v>429.36732125</v>
      </c>
      <c r="H73" s="20" t="n">
        <v>4.29319225</v>
      </c>
      <c r="I73" s="18" t="n">
        <v>432.73538169</v>
      </c>
      <c r="J73" s="20" t="n">
        <v>4.18010155</v>
      </c>
      <c r="K73" s="18" t="n">
        <v>416.64135213</v>
      </c>
      <c r="L73" s="20" t="n">
        <v>3.18981701</v>
      </c>
      <c r="M73" s="18" t="n">
        <v>427.82601542</v>
      </c>
      <c r="N73" s="20" t="n">
        <v>4.40422019</v>
      </c>
      <c r="O73" s="18" t="n">
        <v>420.07804601</v>
      </c>
      <c r="P73" s="20" t="n">
        <v>5.52568391</v>
      </c>
      <c r="Q73" s="18" t="n">
        <v>398.85143039</v>
      </c>
      <c r="R73" s="20" t="n">
        <v>5.77295592</v>
      </c>
      <c r="S73" s="18" t="n">
        <v>363.01497675</v>
      </c>
      <c r="T73" s="20" t="n">
        <v>6.09798263</v>
      </c>
      <c r="U73" s="18" t="s">
        <v>182</v>
      </c>
      <c r="V73" s="20" t="s">
        <v>182</v>
      </c>
      <c r="W73" s="18" t="s">
        <v>182</v>
      </c>
      <c r="X73" s="20" t="s">
        <v>182</v>
      </c>
      <c r="Y73" s="18" t="s">
        <v>182</v>
      </c>
      <c r="Z73" s="20" t="s">
        <v>182</v>
      </c>
      <c r="AA73" s="18" t="n">
        <v>368.3734257</v>
      </c>
      <c r="AB73" s="20" t="n">
        <v>12.10799159</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424.59045417</v>
      </c>
      <c r="X74" s="20" t="n">
        <v>1.40919814</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386.40336665</v>
      </c>
      <c r="X75" s="20" t="n">
        <v>2.10436774</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436.73114787</v>
      </c>
      <c r="X76" s="20" t="n">
        <v>2.4226499</v>
      </c>
      <c r="Y76" s="18" t="s">
        <v>182</v>
      </c>
      <c r="Z76" s="20" t="s">
        <v>182</v>
      </c>
      <c r="AA76" s="18" t="s">
        <v>182</v>
      </c>
      <c r="AB76" s="20" t="s">
        <v>182</v>
      </c>
    </row>
    <row r="77" spans="1:28">
      <c r="A77" s="15" t="s">
        <v>252</v>
      </c>
      <c r="B77" s="17" t="n">
        <v>6062</v>
      </c>
      <c r="C77" s="18">
        <f>(274.0/B77*100)</f>
        <v/>
      </c>
      <c r="D77" s="19" t="n">
        <v>5788</v>
      </c>
      <c r="E77" s="18" t="n">
        <v>447.5765434</v>
      </c>
      <c r="F77" s="20" t="n">
        <v>2.84645887</v>
      </c>
      <c r="G77" s="18" t="n">
        <v>457.26848092</v>
      </c>
      <c r="H77" s="20" t="n">
        <v>3.44288086</v>
      </c>
      <c r="I77" s="18" t="n">
        <v>452.48116593</v>
      </c>
      <c r="J77" s="20" t="n">
        <v>4.82118504</v>
      </c>
      <c r="K77" s="18" t="n">
        <v>431.6537481</v>
      </c>
      <c r="L77" s="20" t="n">
        <v>4.75334138</v>
      </c>
      <c r="M77" s="18" t="n">
        <v>428.45948729</v>
      </c>
      <c r="N77" s="20" t="n">
        <v>6.06861603</v>
      </c>
      <c r="O77" s="18" t="n">
        <v>414.22056072</v>
      </c>
      <c r="P77" s="20" t="n">
        <v>5.09300253</v>
      </c>
      <c r="Q77" s="18" t="n">
        <v>400.58899663</v>
      </c>
      <c r="R77" s="20" t="n">
        <v>3.85720063</v>
      </c>
      <c r="S77" s="18" t="n">
        <v>346.51998644</v>
      </c>
      <c r="T77" s="20" t="n">
        <v>10.98876772</v>
      </c>
      <c r="U77" s="18" t="s">
        <v>182</v>
      </c>
      <c r="V77" s="20" t="s">
        <v>182</v>
      </c>
      <c r="W77" s="18" t="s">
        <v>182</v>
      </c>
      <c r="X77" s="20" t="s">
        <v>182</v>
      </c>
      <c r="Y77" s="18" t="s">
        <v>182</v>
      </c>
      <c r="Z77" s="20" t="s">
        <v>182</v>
      </c>
      <c r="AA77" s="18" t="n">
        <v>376.23062529</v>
      </c>
      <c r="AB77" s="20" t="n">
        <v>4.93947254</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524.64451931</v>
      </c>
      <c r="X78" s="20" t="n">
        <v>3.91006783</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475.18659836</v>
      </c>
      <c r="X79" s="20" t="n">
        <v>6.280552</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456.48357586</v>
      </c>
      <c r="X80" s="20" t="n">
        <v>3.67164431</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442.94752097</v>
      </c>
      <c r="X81" s="20" t="n">
        <v>3.00356581</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309</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(1145.0/B7*100)</f>
        <v/>
      </c>
      <c r="D7" s="19" t="n">
        <v>13385</v>
      </c>
      <c r="E7" s="18" t="n">
        <v>444.91438856</v>
      </c>
      <c r="F7" s="20" t="n">
        <v>8.978270520000001</v>
      </c>
      <c r="G7" s="18" t="n">
        <v>469.6888131</v>
      </c>
      <c r="H7" s="20" t="n">
        <v>6.35155085</v>
      </c>
      <c r="I7" s="18" t="n">
        <v>514.03549729</v>
      </c>
      <c r="J7" s="20" t="n">
        <v>4.57574296</v>
      </c>
      <c r="K7" s="18" t="n">
        <v>526.65417393</v>
      </c>
      <c r="L7" s="20" t="n">
        <v>2.83910752</v>
      </c>
      <c r="M7" s="18" t="n">
        <v>530.07877402</v>
      </c>
      <c r="N7" s="20" t="n">
        <v>2.10808835</v>
      </c>
      <c r="O7" s="18" t="n">
        <v>518.74522227</v>
      </c>
      <c r="P7" s="20" t="n">
        <v>2.39261768</v>
      </c>
      <c r="Q7" s="18" t="n">
        <v>489.90112833</v>
      </c>
      <c r="R7" s="20" t="n">
        <v>3.29547375</v>
      </c>
      <c r="S7" s="18" t="n">
        <v>399.39360806</v>
      </c>
      <c r="T7" s="20" t="n">
        <v>10.63978864</v>
      </c>
      <c r="U7" s="18" t="s">
        <v>182</v>
      </c>
      <c r="V7" s="20" t="s">
        <v>182</v>
      </c>
      <c r="W7" s="18" t="s">
        <v>182</v>
      </c>
      <c r="X7" s="20" t="s">
        <v>182</v>
      </c>
      <c r="Y7" s="18" t="s">
        <v>182</v>
      </c>
      <c r="Z7" s="20" t="s">
        <v>182</v>
      </c>
      <c r="AA7" s="18" t="n">
        <v>452.28892458</v>
      </c>
      <c r="AB7" s="20" t="n">
        <v>7.65798454</v>
      </c>
    </row>
    <row r="8" spans="1:28">
      <c r="A8" s="15" t="s">
        <v>183</v>
      </c>
      <c r="B8" s="17" t="n">
        <v>7007</v>
      </c>
      <c r="C8" s="18">
        <f>(138.0/B8*100)</f>
        <v/>
      </c>
      <c r="D8" s="19" t="n">
        <v>6869</v>
      </c>
      <c r="E8" s="18" t="n">
        <v>416.67787269</v>
      </c>
      <c r="F8" s="20" t="n">
        <v>12.75511407</v>
      </c>
      <c r="G8" s="18" t="n">
        <v>492.50373745</v>
      </c>
      <c r="H8" s="20" t="n">
        <v>6.43798509</v>
      </c>
      <c r="I8" s="18" t="n">
        <v>509.20065792</v>
      </c>
      <c r="J8" s="20" t="n">
        <v>4.0283675</v>
      </c>
      <c r="K8" s="18" t="n">
        <v>517.47900577</v>
      </c>
      <c r="L8" s="20" t="n">
        <v>3.2654273</v>
      </c>
      <c r="M8" s="18" t="n">
        <v>510.09225744</v>
      </c>
      <c r="N8" s="20" t="n">
        <v>3.19047299</v>
      </c>
      <c r="O8" s="18" t="n">
        <v>495.00294041</v>
      </c>
      <c r="P8" s="20" t="n">
        <v>3.566095</v>
      </c>
      <c r="Q8" s="18" t="n">
        <v>461.54846209</v>
      </c>
      <c r="R8" s="20" t="n">
        <v>3.86403802</v>
      </c>
      <c r="S8" s="18" t="n">
        <v>414.29594692</v>
      </c>
      <c r="T8" s="20" t="n">
        <v>19.75496309</v>
      </c>
      <c r="U8" s="18" t="s">
        <v>182</v>
      </c>
      <c r="V8" s="20" t="s">
        <v>182</v>
      </c>
      <c r="W8" s="18" t="n">
        <v>368.48347797</v>
      </c>
      <c r="X8" s="20" t="n">
        <v>14.99112476</v>
      </c>
      <c r="Y8" s="18" t="s">
        <v>182</v>
      </c>
      <c r="Z8" s="20" t="s">
        <v>182</v>
      </c>
      <c r="AA8" s="18" t="n">
        <v>405.34993222</v>
      </c>
      <c r="AB8" s="20" t="n">
        <v>8.107374330000001</v>
      </c>
    </row>
    <row r="9" spans="1:28">
      <c r="A9" s="15" t="s">
        <v>184</v>
      </c>
      <c r="B9" s="17" t="n">
        <v>9651</v>
      </c>
      <c r="C9" s="18">
        <f>(540.0/B9*100)</f>
        <v/>
      </c>
      <c r="D9" s="19" t="n">
        <v>9111</v>
      </c>
      <c r="E9" s="18" t="n">
        <v>438.39273406</v>
      </c>
      <c r="F9" s="20" t="n">
        <v>7.61473435</v>
      </c>
      <c r="G9" s="18" t="n">
        <v>488.35991625</v>
      </c>
      <c r="H9" s="20" t="n">
        <v>7.07428145</v>
      </c>
      <c r="I9" s="18" t="n">
        <v>531.01678357</v>
      </c>
      <c r="J9" s="20" t="n">
        <v>4.49815054</v>
      </c>
      <c r="K9" s="18" t="n">
        <v>531.33878445</v>
      </c>
      <c r="L9" s="20" t="n">
        <v>3.3145302</v>
      </c>
      <c r="M9" s="18" t="n">
        <v>522.79717149</v>
      </c>
      <c r="N9" s="20" t="n">
        <v>2.36085207</v>
      </c>
      <c r="O9" s="18" t="n">
        <v>504.49938814</v>
      </c>
      <c r="P9" s="20" t="n">
        <v>3.34146732</v>
      </c>
      <c r="Q9" s="18" t="n">
        <v>466.13683306</v>
      </c>
      <c r="R9" s="20" t="n">
        <v>3.41400188</v>
      </c>
      <c r="S9" s="18" t="n">
        <v>448.39804649</v>
      </c>
      <c r="T9" s="20" t="n">
        <v>28.14883415</v>
      </c>
      <c r="U9" s="18" t="s">
        <v>182</v>
      </c>
      <c r="V9" s="20" t="s">
        <v>182</v>
      </c>
      <c r="W9" s="18" t="n">
        <v>374.78530698</v>
      </c>
      <c r="X9" s="20" t="n">
        <v>11.62763904</v>
      </c>
      <c r="Y9" s="18" t="s">
        <v>182</v>
      </c>
      <c r="Z9" s="20" t="s">
        <v>182</v>
      </c>
      <c r="AA9" s="18" t="n">
        <v>407.47853394</v>
      </c>
      <c r="AB9" s="20" t="n">
        <v>10.02404397</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527.70468432</v>
      </c>
      <c r="X10" s="20" t="n">
        <v>2.08026152</v>
      </c>
      <c r="Y10" s="18" t="s">
        <v>182</v>
      </c>
      <c r="Z10" s="20" t="s">
        <v>182</v>
      </c>
      <c r="AA10" s="18" t="s">
        <v>182</v>
      </c>
      <c r="AB10" s="20" t="s">
        <v>182</v>
      </c>
    </row>
    <row r="11" spans="1:28">
      <c r="A11" s="15" t="s">
        <v>186</v>
      </c>
      <c r="B11" s="17" t="n">
        <v>7053</v>
      </c>
      <c r="C11" s="18">
        <f>(112.0/B11*100)</f>
        <v/>
      </c>
      <c r="D11" s="19" t="n">
        <v>6941</v>
      </c>
      <c r="E11" s="18" t="n">
        <v>402.59522538</v>
      </c>
      <c r="F11" s="20" t="n">
        <v>6.0537492</v>
      </c>
      <c r="G11" s="18" t="n">
        <v>414.65671633</v>
      </c>
      <c r="H11" s="20" t="n">
        <v>5.87550421</v>
      </c>
      <c r="I11" s="18" t="n">
        <v>446.54360096</v>
      </c>
      <c r="J11" s="20" t="n">
        <v>4.24705688</v>
      </c>
      <c r="K11" s="18" t="n">
        <v>459.91536242</v>
      </c>
      <c r="L11" s="20" t="n">
        <v>4.42942988</v>
      </c>
      <c r="M11" s="18" t="n">
        <v>473.88820375</v>
      </c>
      <c r="N11" s="20" t="n">
        <v>3.59577278</v>
      </c>
      <c r="O11" s="18" t="n">
        <v>464.37588724</v>
      </c>
      <c r="P11" s="20" t="n">
        <v>3.29503984</v>
      </c>
      <c r="Q11" s="18" t="n">
        <v>436.74279161</v>
      </c>
      <c r="R11" s="20" t="n">
        <v>2.82748911</v>
      </c>
      <c r="S11" s="18" t="n">
        <v>341.90012435</v>
      </c>
      <c r="T11" s="20" t="n">
        <v>22.59684415</v>
      </c>
      <c r="U11" s="18" t="s">
        <v>182</v>
      </c>
      <c r="V11" s="20" t="s">
        <v>182</v>
      </c>
      <c r="W11" s="18" t="s">
        <v>182</v>
      </c>
      <c r="X11" s="20" t="s">
        <v>182</v>
      </c>
      <c r="Y11" s="18" t="s">
        <v>182</v>
      </c>
      <c r="Z11" s="20" t="s">
        <v>182</v>
      </c>
      <c r="AA11" s="18" t="n">
        <v>397.21635836</v>
      </c>
      <c r="AB11" s="20" t="n">
        <v>9.73060111</v>
      </c>
    </row>
    <row r="12" spans="1:28">
      <c r="A12" s="15" t="s">
        <v>187</v>
      </c>
      <c r="B12" s="17" t="n">
        <v>6894</v>
      </c>
      <c r="C12" s="18">
        <f>(125.0/B12*100)</f>
        <v/>
      </c>
      <c r="D12" s="19" t="n">
        <v>6769</v>
      </c>
      <c r="E12" s="18" t="n">
        <v>441.01441603</v>
      </c>
      <c r="F12" s="20" t="n">
        <v>9.89057401</v>
      </c>
      <c r="G12" s="18" t="n">
        <v>477.85467993</v>
      </c>
      <c r="H12" s="20" t="n">
        <v>5.3913999</v>
      </c>
      <c r="I12" s="18" t="n">
        <v>517.31491497</v>
      </c>
      <c r="J12" s="20" t="n">
        <v>4.80306195</v>
      </c>
      <c r="K12" s="18" t="n">
        <v>513.2998708</v>
      </c>
      <c r="L12" s="20" t="n">
        <v>2.92407373</v>
      </c>
      <c r="M12" s="18" t="n">
        <v>510.21072889</v>
      </c>
      <c r="N12" s="20" t="n">
        <v>2.57414258</v>
      </c>
      <c r="O12" s="18" t="n">
        <v>494.79698001</v>
      </c>
      <c r="P12" s="20" t="n">
        <v>3.69578618</v>
      </c>
      <c r="Q12" s="18" t="n">
        <v>465.93411243</v>
      </c>
      <c r="R12" s="20" t="n">
        <v>4.01061532</v>
      </c>
      <c r="S12" s="18" t="n">
        <v>427.10458091</v>
      </c>
      <c r="T12" s="20" t="n">
        <v>17.61064977</v>
      </c>
      <c r="U12" s="18" t="s">
        <v>182</v>
      </c>
      <c r="V12" s="20" t="s">
        <v>182</v>
      </c>
      <c r="W12" s="18" t="n">
        <v>366.6777112</v>
      </c>
      <c r="X12" s="20" t="n">
        <v>14.39052153</v>
      </c>
      <c r="Y12" s="18" t="s">
        <v>182</v>
      </c>
      <c r="Z12" s="20" t="s">
        <v>182</v>
      </c>
      <c r="AA12" s="18" t="n">
        <v>401.48784081</v>
      </c>
      <c r="AB12" s="20" t="n">
        <v>10.03415846</v>
      </c>
    </row>
    <row r="13" spans="1:28">
      <c r="A13" s="15" t="s">
        <v>188</v>
      </c>
      <c r="B13" s="17" t="n">
        <v>7161</v>
      </c>
      <c r="C13" s="18">
        <f>(313.0/B13*100)</f>
        <v/>
      </c>
      <c r="D13" s="19" t="n">
        <v>6848</v>
      </c>
      <c r="E13" s="18" t="n">
        <v>474.21714895</v>
      </c>
      <c r="F13" s="20" t="n">
        <v>23.12818473</v>
      </c>
      <c r="G13" s="18" t="n">
        <v>493.98571308</v>
      </c>
      <c r="H13" s="20" t="n">
        <v>12.1828573</v>
      </c>
      <c r="I13" s="18" t="n">
        <v>503.26375852</v>
      </c>
      <c r="J13" s="20" t="n">
        <v>4.9978885</v>
      </c>
      <c r="K13" s="18" t="n">
        <v>518.9891919</v>
      </c>
      <c r="L13" s="20" t="n">
        <v>3.45709338</v>
      </c>
      <c r="M13" s="18" t="n">
        <v>515.97221537</v>
      </c>
      <c r="N13" s="20" t="n">
        <v>3.02195853</v>
      </c>
      <c r="O13" s="18" t="n">
        <v>508.23464531</v>
      </c>
      <c r="P13" s="20" t="n">
        <v>3.09769184</v>
      </c>
      <c r="Q13" s="18" t="n">
        <v>485.56474598</v>
      </c>
      <c r="R13" s="20" t="n">
        <v>4.24869001</v>
      </c>
      <c r="S13" s="18" t="n">
        <v>406.87846919</v>
      </c>
      <c r="T13" s="20" t="n">
        <v>20.62577581</v>
      </c>
      <c r="U13" s="18" t="s">
        <v>182</v>
      </c>
      <c r="V13" s="20" t="s">
        <v>182</v>
      </c>
      <c r="W13" s="18" t="n">
        <v>436.36003517</v>
      </c>
      <c r="X13" s="20" t="n">
        <v>6.43426798</v>
      </c>
      <c r="Y13" s="18" t="s">
        <v>182</v>
      </c>
      <c r="Z13" s="20" t="s">
        <v>182</v>
      </c>
      <c r="AA13" s="18" t="n">
        <v>412.3229337</v>
      </c>
      <c r="AB13" s="20" t="n">
        <v>8.489871839999999</v>
      </c>
    </row>
    <row r="14" spans="1:28">
      <c r="A14" s="15" t="s">
        <v>189</v>
      </c>
      <c r="B14" s="17" t="n">
        <v>5587</v>
      </c>
      <c r="C14" s="18">
        <f>(191.0/B14*100)</f>
        <v/>
      </c>
      <c r="D14" s="19" t="n">
        <v>5396</v>
      </c>
      <c r="E14" s="18" t="n">
        <v>472.08027847</v>
      </c>
      <c r="F14" s="20" t="n">
        <v>15.89804383</v>
      </c>
      <c r="G14" s="18" t="n">
        <v>506.9512431</v>
      </c>
      <c r="H14" s="20" t="n">
        <v>9.033806520000001</v>
      </c>
      <c r="I14" s="18" t="n">
        <v>538.14612416</v>
      </c>
      <c r="J14" s="20" t="n">
        <v>4.47975944</v>
      </c>
      <c r="K14" s="18" t="n">
        <v>543.34559945</v>
      </c>
      <c r="L14" s="20" t="n">
        <v>3.78147488</v>
      </c>
      <c r="M14" s="18" t="n">
        <v>549.72818217</v>
      </c>
      <c r="N14" s="20" t="n">
        <v>2.89485916</v>
      </c>
      <c r="O14" s="18" t="n">
        <v>539.91124117</v>
      </c>
      <c r="P14" s="20" t="n">
        <v>3.38606343</v>
      </c>
      <c r="Q14" s="18" t="n">
        <v>512.8462025699999</v>
      </c>
      <c r="R14" s="20" t="n">
        <v>3.88496191</v>
      </c>
      <c r="S14" s="18" t="n">
        <v>435.20091704</v>
      </c>
      <c r="T14" s="20" t="n">
        <v>16.16651192</v>
      </c>
      <c r="U14" s="18" t="s">
        <v>182</v>
      </c>
      <c r="V14" s="20" t="s">
        <v>182</v>
      </c>
      <c r="W14" s="18" t="s">
        <v>182</v>
      </c>
      <c r="X14" s="20" t="s">
        <v>182</v>
      </c>
      <c r="Y14" s="18" t="s">
        <v>182</v>
      </c>
      <c r="Z14" s="20" t="s">
        <v>182</v>
      </c>
      <c r="AA14" s="18" t="n">
        <v>433.26593007</v>
      </c>
      <c r="AB14" s="20" t="n">
        <v>16.07384503</v>
      </c>
    </row>
    <row r="15" spans="1:28">
      <c r="A15" s="15" t="s">
        <v>190</v>
      </c>
      <c r="B15" s="17" t="n">
        <v>5882</v>
      </c>
      <c r="C15" s="18">
        <f>(141.0/B15*100)</f>
        <v/>
      </c>
      <c r="D15" s="19" t="n">
        <v>5741</v>
      </c>
      <c r="E15" s="18" t="n">
        <v>419.44232272</v>
      </c>
      <c r="F15" s="20" t="n">
        <v>17.3698861</v>
      </c>
      <c r="G15" s="18" t="n">
        <v>513.12647796</v>
      </c>
      <c r="H15" s="20" t="n">
        <v>6.83469949</v>
      </c>
      <c r="I15" s="18" t="n">
        <v>540.4059328</v>
      </c>
      <c r="J15" s="20" t="n">
        <v>4.4755169</v>
      </c>
      <c r="K15" s="18" t="n">
        <v>547.64249355</v>
      </c>
      <c r="L15" s="20" t="n">
        <v>3.29529921</v>
      </c>
      <c r="M15" s="18" t="n">
        <v>544.68426226</v>
      </c>
      <c r="N15" s="20" t="n">
        <v>2.43201459</v>
      </c>
      <c r="O15" s="18" t="n">
        <v>526.07589737</v>
      </c>
      <c r="P15" s="20" t="n">
        <v>4.21066574</v>
      </c>
      <c r="Q15" s="18" t="n">
        <v>505.98939667</v>
      </c>
      <c r="R15" s="20" t="n">
        <v>4.89368431</v>
      </c>
      <c r="S15" s="18" t="n">
        <v>386.74128599</v>
      </c>
      <c r="T15" s="20" t="n">
        <v>15.33513927</v>
      </c>
      <c r="U15" s="18" t="s">
        <v>182</v>
      </c>
      <c r="V15" s="20" t="s">
        <v>182</v>
      </c>
      <c r="W15" s="18" t="n">
        <v>375.95013089</v>
      </c>
      <c r="X15" s="20" t="n">
        <v>17.42774697</v>
      </c>
      <c r="Y15" s="18" t="s">
        <v>182</v>
      </c>
      <c r="Z15" s="20" t="s">
        <v>182</v>
      </c>
      <c r="AA15" s="18" t="n">
        <v>458.57758766</v>
      </c>
      <c r="AB15" s="20" t="n">
        <v>12.62423959</v>
      </c>
    </row>
    <row r="16" spans="1:28">
      <c r="A16" s="15" t="s">
        <v>191</v>
      </c>
      <c r="B16" s="17" t="n">
        <v>6108</v>
      </c>
      <c r="C16" s="18">
        <f>(254.0/B16*100)</f>
        <v/>
      </c>
      <c r="D16" s="19" t="n">
        <v>5854</v>
      </c>
      <c r="E16" s="18" t="n">
        <v>448.89091241</v>
      </c>
      <c r="F16" s="20" t="n">
        <v>9.175289100000001</v>
      </c>
      <c r="G16" s="18" t="n">
        <v>493.23636737</v>
      </c>
      <c r="H16" s="20" t="n">
        <v>6.21399701</v>
      </c>
      <c r="I16" s="18" t="n">
        <v>518.23234636</v>
      </c>
      <c r="J16" s="20" t="n">
        <v>5.19034974</v>
      </c>
      <c r="K16" s="18" t="n">
        <v>522.13205597</v>
      </c>
      <c r="L16" s="20" t="n">
        <v>3.26212099</v>
      </c>
      <c r="M16" s="18" t="n">
        <v>515.78616933</v>
      </c>
      <c r="N16" s="20" t="n">
        <v>3.20333481</v>
      </c>
      <c r="O16" s="18" t="n">
        <v>496.82584537</v>
      </c>
      <c r="P16" s="20" t="n">
        <v>4.13391284</v>
      </c>
      <c r="Q16" s="18" t="n">
        <v>452.87777969</v>
      </c>
      <c r="R16" s="20" t="n">
        <v>4.49115268</v>
      </c>
      <c r="S16" s="18" t="n">
        <v>339.57811797</v>
      </c>
      <c r="T16" s="20" t="n">
        <v>12.78467974</v>
      </c>
      <c r="U16" s="18" t="s">
        <v>182</v>
      </c>
      <c r="V16" s="20" t="s">
        <v>182</v>
      </c>
      <c r="W16" s="18" t="s">
        <v>182</v>
      </c>
      <c r="X16" s="20" t="s">
        <v>182</v>
      </c>
      <c r="Y16" s="18" t="s">
        <v>182</v>
      </c>
      <c r="Z16" s="20" t="s">
        <v>182</v>
      </c>
      <c r="AA16" s="18" t="n">
        <v>384.40894299</v>
      </c>
      <c r="AB16" s="20" t="n">
        <v>8.55287408</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360.48925247</v>
      </c>
      <c r="X17" s="20" t="n">
        <v>12.44339086</v>
      </c>
      <c r="Y17" s="18" t="s">
        <v>182</v>
      </c>
      <c r="Z17" s="20" t="s">
        <v>182</v>
      </c>
      <c r="AA17" s="18" t="s">
        <v>182</v>
      </c>
      <c r="AB17" s="20" t="s">
        <v>182</v>
      </c>
    </row>
    <row r="18" spans="1:28">
      <c r="A18" s="15" t="s">
        <v>193</v>
      </c>
      <c r="B18" s="17" t="n">
        <v>5532</v>
      </c>
      <c r="C18" s="18">
        <f>(38.0/B18*100)</f>
        <v/>
      </c>
      <c r="D18" s="19" t="n">
        <v>5494</v>
      </c>
      <c r="E18" s="18" t="n">
        <v>421.58308769</v>
      </c>
      <c r="F18" s="20" t="n">
        <v>8.00644071</v>
      </c>
      <c r="G18" s="18" t="n">
        <v>441.19537044</v>
      </c>
      <c r="H18" s="20" t="n">
        <v>7.75887507</v>
      </c>
      <c r="I18" s="18" t="n">
        <v>469.81730897</v>
      </c>
      <c r="J18" s="20" t="n">
        <v>6.6641132</v>
      </c>
      <c r="K18" s="18" t="n">
        <v>473.74817709</v>
      </c>
      <c r="L18" s="20" t="n">
        <v>4.36204736</v>
      </c>
      <c r="M18" s="18" t="n">
        <v>468.19866324</v>
      </c>
      <c r="N18" s="20" t="n">
        <v>3.90052736</v>
      </c>
      <c r="O18" s="18" t="n">
        <v>455.04510267</v>
      </c>
      <c r="P18" s="20" t="n">
        <v>4.2660986</v>
      </c>
      <c r="Q18" s="18" t="n">
        <v>431.19526316</v>
      </c>
      <c r="R18" s="20" t="n">
        <v>5.47220577</v>
      </c>
      <c r="S18" s="18" t="n">
        <v>361.63135969</v>
      </c>
      <c r="T18" s="20" t="n">
        <v>12.13170038</v>
      </c>
      <c r="U18" s="18" t="s">
        <v>182</v>
      </c>
      <c r="V18" s="20" t="s">
        <v>182</v>
      </c>
      <c r="W18" s="18" t="s">
        <v>182</v>
      </c>
      <c r="X18" s="20" t="s">
        <v>182</v>
      </c>
      <c r="Y18" s="18" t="s">
        <v>182</v>
      </c>
      <c r="Z18" s="20" t="s">
        <v>182</v>
      </c>
      <c r="AA18" s="18" t="n">
        <v>383.93413083</v>
      </c>
      <c r="AB18" s="20" t="n">
        <v>9.39384343</v>
      </c>
    </row>
    <row r="19" spans="1:28">
      <c r="A19" s="15" t="s">
        <v>194</v>
      </c>
      <c r="B19" s="17" t="n">
        <v>5658</v>
      </c>
      <c r="C19" s="18">
        <f>(130.0/B19*100)</f>
        <v/>
      </c>
      <c r="D19" s="19" t="n">
        <v>5528</v>
      </c>
      <c r="E19" s="18" t="n">
        <v>424.13244106</v>
      </c>
      <c r="F19" s="20" t="n">
        <v>12.69611978</v>
      </c>
      <c r="G19" s="18" t="n">
        <v>459.24563047</v>
      </c>
      <c r="H19" s="20" t="n">
        <v>9.375967729999999</v>
      </c>
      <c r="I19" s="18" t="n">
        <v>491.74820583</v>
      </c>
      <c r="J19" s="20" t="n">
        <v>6.61773179</v>
      </c>
      <c r="K19" s="18" t="n">
        <v>498.53493968</v>
      </c>
      <c r="L19" s="20" t="n">
        <v>4.30722964</v>
      </c>
      <c r="M19" s="18" t="n">
        <v>499.53564307</v>
      </c>
      <c r="N19" s="20" t="n">
        <v>3.4506357</v>
      </c>
      <c r="O19" s="18" t="n">
        <v>476.59097307</v>
      </c>
      <c r="P19" s="20" t="n">
        <v>4.3628133</v>
      </c>
      <c r="Q19" s="18" t="n">
        <v>441.00919986</v>
      </c>
      <c r="R19" s="20" t="n">
        <v>3.50861369</v>
      </c>
      <c r="S19" s="18" t="n">
        <v>391.49735852</v>
      </c>
      <c r="T19" s="20" t="n">
        <v>15.18126022</v>
      </c>
      <c r="U19" s="18" t="s">
        <v>182</v>
      </c>
      <c r="V19" s="20" t="s">
        <v>182</v>
      </c>
      <c r="W19" s="18" t="s">
        <v>182</v>
      </c>
      <c r="X19" s="20" t="s">
        <v>182</v>
      </c>
      <c r="Y19" s="18" t="s">
        <v>182</v>
      </c>
      <c r="Z19" s="20" t="s">
        <v>182</v>
      </c>
      <c r="AA19" s="18" t="n">
        <v>379.79838649</v>
      </c>
      <c r="AB19" s="20" t="n">
        <v>10.51466235</v>
      </c>
    </row>
    <row r="20" spans="1:28">
      <c r="A20" s="15" t="s">
        <v>195</v>
      </c>
      <c r="B20" s="17" t="n">
        <v>3371</v>
      </c>
      <c r="C20" s="18">
        <f>(81.0/B20*100)</f>
        <v/>
      </c>
      <c r="D20" s="19" t="n">
        <v>3290</v>
      </c>
      <c r="E20" s="18" t="n">
        <v>398.93746409</v>
      </c>
      <c r="F20" s="20" t="n">
        <v>14.76074558</v>
      </c>
      <c r="G20" s="18" t="n">
        <v>459.02948019</v>
      </c>
      <c r="H20" s="20" t="n">
        <v>9.72692093</v>
      </c>
      <c r="I20" s="18" t="n">
        <v>492.87569732</v>
      </c>
      <c r="J20" s="20" t="n">
        <v>5.83459274</v>
      </c>
      <c r="K20" s="18" t="n">
        <v>489.34353497</v>
      </c>
      <c r="L20" s="20" t="n">
        <v>3.23599319</v>
      </c>
      <c r="M20" s="18" t="n">
        <v>479.75503946</v>
      </c>
      <c r="N20" s="20" t="n">
        <v>2.92655556</v>
      </c>
      <c r="O20" s="18" t="n">
        <v>469.03176112</v>
      </c>
      <c r="P20" s="20" t="n">
        <v>4.001337</v>
      </c>
      <c r="Q20" s="18" t="n">
        <v>446.90746654</v>
      </c>
      <c r="R20" s="20" t="n">
        <v>5.32387842</v>
      </c>
      <c r="S20" s="18" t="n">
        <v>397.38004007</v>
      </c>
      <c r="T20" s="20" t="n">
        <v>25.65351949</v>
      </c>
      <c r="U20" s="18" t="s">
        <v>182</v>
      </c>
      <c r="V20" s="20" t="s">
        <v>182</v>
      </c>
      <c r="W20" s="18" t="s">
        <v>182</v>
      </c>
      <c r="X20" s="20" t="s">
        <v>182</v>
      </c>
      <c r="Y20" s="18" t="s">
        <v>182</v>
      </c>
      <c r="Z20" s="20" t="s">
        <v>182</v>
      </c>
      <c r="AA20" s="18" t="n">
        <v>385.49050482</v>
      </c>
      <c r="AB20" s="20" t="n">
        <v>10.58368008</v>
      </c>
    </row>
    <row r="21" spans="1:28">
      <c r="A21" s="15" t="s">
        <v>196</v>
      </c>
      <c r="B21" s="17" t="n">
        <v>5741</v>
      </c>
      <c r="C21" s="18">
        <f>(78.0/B21*100)</f>
        <v/>
      </c>
      <c r="D21" s="19" t="n">
        <v>5663</v>
      </c>
      <c r="E21" s="18" t="n">
        <v>472.09062719</v>
      </c>
      <c r="F21" s="20" t="n">
        <v>13.55866337</v>
      </c>
      <c r="G21" s="18" t="n">
        <v>493.87807951</v>
      </c>
      <c r="H21" s="20" t="n">
        <v>5.78712209</v>
      </c>
      <c r="I21" s="18" t="n">
        <v>521.58189309</v>
      </c>
      <c r="J21" s="20" t="n">
        <v>4.90647537</v>
      </c>
      <c r="K21" s="18" t="n">
        <v>518.26778386</v>
      </c>
      <c r="L21" s="20" t="n">
        <v>3.24156847</v>
      </c>
      <c r="M21" s="18" t="n">
        <v>510.82472677</v>
      </c>
      <c r="N21" s="20" t="n">
        <v>2.66779674</v>
      </c>
      <c r="O21" s="18" t="n">
        <v>496.15297177</v>
      </c>
      <c r="P21" s="20" t="n">
        <v>3.67227787</v>
      </c>
      <c r="Q21" s="18" t="n">
        <v>467.03891568</v>
      </c>
      <c r="R21" s="20" t="n">
        <v>3.72119514</v>
      </c>
      <c r="S21" s="18" t="n">
        <v>379.70441669</v>
      </c>
      <c r="T21" s="20" t="n">
        <v>23.30617508</v>
      </c>
      <c r="U21" s="18" t="s">
        <v>182</v>
      </c>
      <c r="V21" s="20" t="s">
        <v>182</v>
      </c>
      <c r="W21" s="18" t="s">
        <v>182</v>
      </c>
      <c r="X21" s="20" t="s">
        <v>182</v>
      </c>
      <c r="Y21" s="18" t="s">
        <v>182</v>
      </c>
      <c r="Z21" s="20" t="s">
        <v>182</v>
      </c>
      <c r="AA21" s="18" t="n">
        <v>430.41754535</v>
      </c>
      <c r="AB21" s="20" t="n">
        <v>15.62779011</v>
      </c>
    </row>
    <row r="22" spans="1:28">
      <c r="A22" s="15" t="s">
        <v>197</v>
      </c>
      <c r="B22" s="17" t="n">
        <v>6598</v>
      </c>
      <c r="C22" s="18">
        <f>(100.0/B22*100)</f>
        <v/>
      </c>
      <c r="D22" s="19" t="n">
        <v>6498</v>
      </c>
      <c r="E22" s="18" t="n">
        <v>462.98369503</v>
      </c>
      <c r="F22" s="20" t="n">
        <v>17.11988517</v>
      </c>
      <c r="G22" s="18" t="n">
        <v>449.65338228</v>
      </c>
      <c r="H22" s="20" t="n">
        <v>9.032312689999999</v>
      </c>
      <c r="I22" s="18" t="n">
        <v>481.52458238</v>
      </c>
      <c r="J22" s="20" t="n">
        <v>5.71925971</v>
      </c>
      <c r="K22" s="18" t="n">
        <v>493.17569742</v>
      </c>
      <c r="L22" s="20" t="n">
        <v>4.7708621</v>
      </c>
      <c r="M22" s="18" t="n">
        <v>501.80614446</v>
      </c>
      <c r="N22" s="20" t="n">
        <v>4.12519451</v>
      </c>
      <c r="O22" s="18" t="n">
        <v>490.69833062</v>
      </c>
      <c r="P22" s="20" t="n">
        <v>4.9793509</v>
      </c>
      <c r="Q22" s="18" t="n">
        <v>455.97256368</v>
      </c>
      <c r="R22" s="20" t="n">
        <v>4.45224388</v>
      </c>
      <c r="S22" s="18" t="n">
        <v>365.45202647</v>
      </c>
      <c r="T22" s="20" t="n">
        <v>6.14514735</v>
      </c>
      <c r="U22" s="18" t="s">
        <v>182</v>
      </c>
      <c r="V22" s="20" t="s">
        <v>182</v>
      </c>
      <c r="W22" s="18" t="n">
        <v>448.28166515</v>
      </c>
      <c r="X22" s="20" t="n">
        <v>8.782882710000001</v>
      </c>
      <c r="Y22" s="18" t="s">
        <v>182</v>
      </c>
      <c r="Z22" s="20" t="s">
        <v>182</v>
      </c>
      <c r="AA22" s="18" t="n">
        <v>356.08273594</v>
      </c>
      <c r="AB22" s="20" t="n">
        <v>8.549514840000001</v>
      </c>
    </row>
    <row r="23" spans="1:28">
      <c r="A23" s="15" t="s">
        <v>198</v>
      </c>
      <c r="B23" s="17" t="n">
        <v>11583</v>
      </c>
      <c r="C23" s="18">
        <f>(511.0/B23*100)</f>
        <v/>
      </c>
      <c r="D23" s="19" t="n">
        <v>11072</v>
      </c>
      <c r="E23" s="18" t="n">
        <v>431.58240765</v>
      </c>
      <c r="F23" s="20" t="n">
        <v>9.068412500000001</v>
      </c>
      <c r="G23" s="18" t="n">
        <v>454.12018791</v>
      </c>
      <c r="H23" s="20" t="n">
        <v>5.84397064</v>
      </c>
      <c r="I23" s="18" t="n">
        <v>496.44091845</v>
      </c>
      <c r="J23" s="20" t="n">
        <v>5.13495703</v>
      </c>
      <c r="K23" s="18" t="n">
        <v>507.90576499</v>
      </c>
      <c r="L23" s="20" t="n">
        <v>3.14779258</v>
      </c>
      <c r="M23" s="18" t="n">
        <v>501.09114852</v>
      </c>
      <c r="N23" s="20" t="n">
        <v>3.61689829</v>
      </c>
      <c r="O23" s="18" t="n">
        <v>488.42633272</v>
      </c>
      <c r="P23" s="20" t="n">
        <v>4.07600864</v>
      </c>
      <c r="Q23" s="18" t="n">
        <v>456.6828964</v>
      </c>
      <c r="R23" s="20" t="n">
        <v>3.88495225</v>
      </c>
      <c r="S23" s="18" t="n">
        <v>401.36890394</v>
      </c>
      <c r="T23" s="20" t="n">
        <v>12.47034021</v>
      </c>
      <c r="U23" s="18" t="s">
        <v>182</v>
      </c>
      <c r="V23" s="20" t="s">
        <v>182</v>
      </c>
      <c r="W23" s="18" t="s">
        <v>182</v>
      </c>
      <c r="X23" s="20" t="s">
        <v>182</v>
      </c>
      <c r="Y23" s="18" t="s">
        <v>182</v>
      </c>
      <c r="Z23" s="20" t="s">
        <v>182</v>
      </c>
      <c r="AA23" s="18" t="n">
        <v>411.07973732</v>
      </c>
      <c r="AB23" s="20" t="n">
        <v>9.88608361</v>
      </c>
    </row>
    <row r="24" spans="1:28">
      <c r="A24" s="15" t="s">
        <v>199</v>
      </c>
      <c r="B24" s="17" t="n">
        <v>6647</v>
      </c>
      <c r="C24" s="18">
        <f>(16.0/B24*100)</f>
        <v/>
      </c>
      <c r="D24" s="19" t="n">
        <v>6631</v>
      </c>
      <c r="E24" s="18" t="n">
        <v>505.2754284</v>
      </c>
      <c r="F24" s="20" t="n">
        <v>5.25292382</v>
      </c>
      <c r="G24" s="18" t="n">
        <v>549.43442083</v>
      </c>
      <c r="H24" s="20" t="n">
        <v>4.61046736</v>
      </c>
      <c r="I24" s="18" t="n">
        <v>554.50276381</v>
      </c>
      <c r="J24" s="20" t="n">
        <v>4.30398411</v>
      </c>
      <c r="K24" s="18" t="n">
        <v>549.45749055</v>
      </c>
      <c r="L24" s="20" t="n">
        <v>3.61336994</v>
      </c>
      <c r="M24" s="18" t="n">
        <v>547.11055809</v>
      </c>
      <c r="N24" s="20" t="n">
        <v>3.63939329</v>
      </c>
      <c r="O24" s="18" t="n">
        <v>518.27239749</v>
      </c>
      <c r="P24" s="20" t="n">
        <v>4.71224123</v>
      </c>
      <c r="Q24" s="18" t="n">
        <v>496.60636096</v>
      </c>
      <c r="R24" s="20" t="n">
        <v>7.71862738</v>
      </c>
      <c r="S24" s="18" t="n">
        <v>432.43969268</v>
      </c>
      <c r="T24" s="20" t="n">
        <v>13.76511739</v>
      </c>
      <c r="U24" s="18" t="s">
        <v>182</v>
      </c>
      <c r="V24" s="20" t="s">
        <v>182</v>
      </c>
      <c r="W24" s="18" t="s">
        <v>182</v>
      </c>
      <c r="X24" s="20" t="s">
        <v>182</v>
      </c>
      <c r="Y24" s="18" t="s">
        <v>182</v>
      </c>
      <c r="Z24" s="20" t="s">
        <v>182</v>
      </c>
      <c r="AA24" s="18" t="n">
        <v>421.06223111</v>
      </c>
      <c r="AB24" s="20" t="n">
        <v>18.0748896</v>
      </c>
    </row>
    <row r="25" spans="1:28">
      <c r="A25" s="15" t="s">
        <v>200</v>
      </c>
      <c r="B25" s="17" t="n">
        <v>5581</v>
      </c>
      <c r="C25" s="18">
        <f>(28.0/B25*100)</f>
        <v/>
      </c>
      <c r="D25" s="19" t="n">
        <v>5553</v>
      </c>
      <c r="E25" s="18" t="n">
        <v>506.37288248</v>
      </c>
      <c r="F25" s="20" t="n">
        <v>5.9849152</v>
      </c>
      <c r="G25" s="18" t="n">
        <v>532.7039418099999</v>
      </c>
      <c r="H25" s="20" t="n">
        <v>3.91758315</v>
      </c>
      <c r="I25" s="18" t="n">
        <v>532.39551368</v>
      </c>
      <c r="J25" s="20" t="n">
        <v>4.69916113</v>
      </c>
      <c r="K25" s="18" t="n">
        <v>515.40982672</v>
      </c>
      <c r="L25" s="20" t="n">
        <v>3.65731802</v>
      </c>
      <c r="M25" s="18" t="n">
        <v>508.2150238</v>
      </c>
      <c r="N25" s="20" t="n">
        <v>4.45689705</v>
      </c>
      <c r="O25" s="18" t="n">
        <v>484.32678286</v>
      </c>
      <c r="P25" s="20" t="n">
        <v>6.98951321</v>
      </c>
      <c r="Q25" s="18" t="n">
        <v>483.2722317</v>
      </c>
      <c r="R25" s="20" t="n">
        <v>10.42522513</v>
      </c>
      <c r="S25" s="18" t="n">
        <v>383.80399908</v>
      </c>
      <c r="T25" s="20" t="n">
        <v>23.95285042</v>
      </c>
      <c r="U25" s="18" t="s">
        <v>182</v>
      </c>
      <c r="V25" s="20" t="s">
        <v>182</v>
      </c>
      <c r="W25" s="18" t="s">
        <v>182</v>
      </c>
      <c r="X25" s="20" t="s">
        <v>182</v>
      </c>
      <c r="Y25" s="18" t="s">
        <v>182</v>
      </c>
      <c r="Z25" s="20" t="s">
        <v>182</v>
      </c>
      <c r="AA25" s="18" t="n">
        <v>422.17855886</v>
      </c>
      <c r="AB25" s="20" t="n">
        <v>25.89420721</v>
      </c>
    </row>
    <row r="26" spans="1:28">
      <c r="A26" s="15" t="s">
        <v>201</v>
      </c>
      <c r="B26" s="17" t="n">
        <v>4869</v>
      </c>
      <c r="C26" s="18">
        <f>(99.0/B26*100)</f>
        <v/>
      </c>
      <c r="D26" s="19" t="n">
        <v>4770</v>
      </c>
      <c r="E26" s="18" t="n">
        <v>435.15095885</v>
      </c>
      <c r="F26" s="20" t="n">
        <v>8.135097330000001</v>
      </c>
      <c r="G26" s="18" t="n">
        <v>455.24048799</v>
      </c>
      <c r="H26" s="20" t="n">
        <v>5.92387966</v>
      </c>
      <c r="I26" s="18" t="n">
        <v>481.79473333</v>
      </c>
      <c r="J26" s="20" t="n">
        <v>4.74986776</v>
      </c>
      <c r="K26" s="18" t="n">
        <v>489.17633824</v>
      </c>
      <c r="L26" s="20" t="n">
        <v>3.31357618</v>
      </c>
      <c r="M26" s="18" t="n">
        <v>501.07160198</v>
      </c>
      <c r="N26" s="20" t="n">
        <v>2.41199873</v>
      </c>
      <c r="O26" s="18" t="n">
        <v>505.38750136</v>
      </c>
      <c r="P26" s="20" t="n">
        <v>3.17852487</v>
      </c>
      <c r="Q26" s="18" t="n">
        <v>486.27906363</v>
      </c>
      <c r="R26" s="20" t="n">
        <v>3.68400656</v>
      </c>
      <c r="S26" s="18" t="s">
        <v>182</v>
      </c>
      <c r="T26" s="20" t="s">
        <v>182</v>
      </c>
      <c r="U26" s="18" t="s">
        <v>182</v>
      </c>
      <c r="V26" s="20" t="s">
        <v>182</v>
      </c>
      <c r="W26" s="18" t="s">
        <v>182</v>
      </c>
      <c r="X26" s="20" t="s">
        <v>182</v>
      </c>
      <c r="Y26" s="18" t="s">
        <v>182</v>
      </c>
      <c r="Z26" s="20" t="s">
        <v>182</v>
      </c>
      <c r="AA26" s="18" t="n">
        <v>420.590223</v>
      </c>
      <c r="AB26" s="20" t="n">
        <v>13.94684421</v>
      </c>
    </row>
    <row r="27" spans="1:28">
      <c r="A27" s="15" t="s">
        <v>202</v>
      </c>
      <c r="B27" s="17" t="n">
        <v>5299</v>
      </c>
      <c r="C27" s="18">
        <f>(170.0/B27*100)</f>
        <v/>
      </c>
      <c r="D27" s="19" t="n">
        <v>5129</v>
      </c>
      <c r="E27" s="18" t="n">
        <v>408.57854941</v>
      </c>
      <c r="F27" s="20" t="n">
        <v>9.65362185</v>
      </c>
      <c r="G27" s="18" t="n">
        <v>453.36689531</v>
      </c>
      <c r="H27" s="20" t="n">
        <v>6.04753024</v>
      </c>
      <c r="I27" s="18" t="n">
        <v>496.07914087</v>
      </c>
      <c r="J27" s="20" t="n">
        <v>5.27588215</v>
      </c>
      <c r="K27" s="18" t="n">
        <v>508.83343401</v>
      </c>
      <c r="L27" s="20" t="n">
        <v>3.29783299</v>
      </c>
      <c r="M27" s="18" t="n">
        <v>508.17492157</v>
      </c>
      <c r="N27" s="20" t="n">
        <v>2.69481213</v>
      </c>
      <c r="O27" s="18" t="n">
        <v>492.54697724</v>
      </c>
      <c r="P27" s="20" t="n">
        <v>2.91903846</v>
      </c>
      <c r="Q27" s="18" t="n">
        <v>448.74859426</v>
      </c>
      <c r="R27" s="20" t="n">
        <v>3.04433961</v>
      </c>
      <c r="S27" s="18" t="n">
        <v>422.66803136</v>
      </c>
      <c r="T27" s="20" t="n">
        <v>10.80099302</v>
      </c>
      <c r="U27" s="18" t="s">
        <v>182</v>
      </c>
      <c r="V27" s="20" t="s">
        <v>182</v>
      </c>
      <c r="W27" s="18" t="s">
        <v>182</v>
      </c>
      <c r="X27" s="20" t="s">
        <v>182</v>
      </c>
      <c r="Y27" s="18" t="s">
        <v>182</v>
      </c>
      <c r="Z27" s="20" t="s">
        <v>182</v>
      </c>
      <c r="AA27" s="18" t="n">
        <v>410.93696003</v>
      </c>
      <c r="AB27" s="20" t="n">
        <v>5.46109477</v>
      </c>
    </row>
    <row r="28" spans="1:28">
      <c r="A28" s="15" t="s">
        <v>203</v>
      </c>
      <c r="B28" s="17" t="n">
        <v>7568</v>
      </c>
      <c r="C28" s="18">
        <f>(130.0/B28*100)</f>
        <v/>
      </c>
      <c r="D28" s="19" t="n">
        <v>7438</v>
      </c>
      <c r="E28" s="18" t="n">
        <v>388.36407494</v>
      </c>
      <c r="F28" s="20" t="n">
        <v>3.16581039</v>
      </c>
      <c r="G28" s="18" t="n">
        <v>395.5793318</v>
      </c>
      <c r="H28" s="20" t="n">
        <v>3.01400057</v>
      </c>
      <c r="I28" s="18" t="n">
        <v>418.48360258</v>
      </c>
      <c r="J28" s="20" t="n">
        <v>3.55737164</v>
      </c>
      <c r="K28" s="18" t="n">
        <v>420.14058512</v>
      </c>
      <c r="L28" s="20" t="n">
        <v>3.21117139</v>
      </c>
      <c r="M28" s="18" t="n">
        <v>440.11956733</v>
      </c>
      <c r="N28" s="20" t="n">
        <v>2.99471932</v>
      </c>
      <c r="O28" s="18" t="n">
        <v>438.56623797</v>
      </c>
      <c r="P28" s="20" t="n">
        <v>3.45446326</v>
      </c>
      <c r="Q28" s="18" t="n">
        <v>426.51915677</v>
      </c>
      <c r="R28" s="20" t="n">
        <v>3.49485108</v>
      </c>
      <c r="S28" s="18" t="n">
        <v>343.35880175</v>
      </c>
      <c r="T28" s="20" t="n">
        <v>7.77676506</v>
      </c>
      <c r="U28" s="18" t="s">
        <v>182</v>
      </c>
      <c r="V28" s="20" t="s">
        <v>182</v>
      </c>
      <c r="W28" s="18" t="s">
        <v>182</v>
      </c>
      <c r="X28" s="20" t="s">
        <v>182</v>
      </c>
      <c r="Y28" s="18" t="s">
        <v>182</v>
      </c>
      <c r="Z28" s="20" t="s">
        <v>182</v>
      </c>
      <c r="AA28" s="18" t="n">
        <v>361.14844798</v>
      </c>
      <c r="AB28" s="20" t="n">
        <v>10.36180363</v>
      </c>
    </row>
    <row r="29" spans="1:28">
      <c r="A29" s="15" t="s">
        <v>204</v>
      </c>
      <c r="B29" s="17" t="n">
        <v>5385</v>
      </c>
      <c r="C29" s="18">
        <f>(36.0/B29*100)</f>
        <v/>
      </c>
      <c r="D29" s="19" t="n">
        <v>5349</v>
      </c>
      <c r="E29" s="18" t="n">
        <v>429.27667233</v>
      </c>
      <c r="F29" s="20" t="n">
        <v>16.87045862</v>
      </c>
      <c r="G29" s="18" t="n">
        <v>462.10547122</v>
      </c>
      <c r="H29" s="20" t="n">
        <v>7.85923527</v>
      </c>
      <c r="I29" s="18" t="n">
        <v>509.59469112</v>
      </c>
      <c r="J29" s="20" t="n">
        <v>5.61650883</v>
      </c>
      <c r="K29" s="18" t="n">
        <v>530.07522555</v>
      </c>
      <c r="L29" s="20" t="n">
        <v>3.2893739</v>
      </c>
      <c r="M29" s="18" t="n">
        <v>531.3232639300001</v>
      </c>
      <c r="N29" s="20" t="n">
        <v>3.21779822</v>
      </c>
      <c r="O29" s="18" t="n">
        <v>519.19739278</v>
      </c>
      <c r="P29" s="20" t="n">
        <v>4.81550152</v>
      </c>
      <c r="Q29" s="18" t="n">
        <v>478.66129911</v>
      </c>
      <c r="R29" s="20" t="n">
        <v>3.78299555</v>
      </c>
      <c r="S29" s="18" t="n">
        <v>377.22557893</v>
      </c>
      <c r="T29" s="20" t="n">
        <v>33.52685763</v>
      </c>
      <c r="U29" s="18" t="s">
        <v>182</v>
      </c>
      <c r="V29" s="20" t="s">
        <v>182</v>
      </c>
      <c r="W29" s="18" t="n">
        <v>358.28551468</v>
      </c>
      <c r="X29" s="20" t="n">
        <v>8.567023300000001</v>
      </c>
      <c r="Y29" s="18" t="s">
        <v>182</v>
      </c>
      <c r="Z29" s="20" t="s">
        <v>182</v>
      </c>
      <c r="AA29" s="18" t="n">
        <v>377.4197037</v>
      </c>
      <c r="AB29" s="20" t="n">
        <v>14.79735835</v>
      </c>
    </row>
    <row r="30" spans="1:28">
      <c r="A30" s="15" t="s">
        <v>205</v>
      </c>
      <c r="B30" s="17" t="n">
        <v>4520</v>
      </c>
      <c r="C30" s="18">
        <f>(534.0/B30*100)</f>
        <v/>
      </c>
      <c r="D30" s="19" t="n">
        <v>3986</v>
      </c>
      <c r="E30" s="18" t="n">
        <v>433.09386588</v>
      </c>
      <c r="F30" s="20" t="n">
        <v>11.48657885</v>
      </c>
      <c r="G30" s="18" t="n">
        <v>483.7446015</v>
      </c>
      <c r="H30" s="20" t="n">
        <v>9.47683267</v>
      </c>
      <c r="I30" s="18" t="n">
        <v>509.97904902</v>
      </c>
      <c r="J30" s="20" t="n">
        <v>6.23918197</v>
      </c>
      <c r="K30" s="18" t="n">
        <v>538.52826282</v>
      </c>
      <c r="L30" s="20" t="n">
        <v>4.49345571</v>
      </c>
      <c r="M30" s="18" t="n">
        <v>540.57773607</v>
      </c>
      <c r="N30" s="20" t="n">
        <v>3.67430653</v>
      </c>
      <c r="O30" s="18" t="n">
        <v>525.41831712</v>
      </c>
      <c r="P30" s="20" t="n">
        <v>4.02977653</v>
      </c>
      <c r="Q30" s="18" t="n">
        <v>483.60340301</v>
      </c>
      <c r="R30" s="20" t="n">
        <v>4.64821788</v>
      </c>
      <c r="S30" s="18" t="n">
        <v>434.1574759</v>
      </c>
      <c r="T30" s="20" t="n">
        <v>19.362663</v>
      </c>
      <c r="U30" s="18" t="s">
        <v>182</v>
      </c>
      <c r="V30" s="20" t="s">
        <v>182</v>
      </c>
      <c r="W30" s="18" t="s">
        <v>182</v>
      </c>
      <c r="X30" s="20" t="s">
        <v>182</v>
      </c>
      <c r="Y30" s="18" t="s">
        <v>182</v>
      </c>
      <c r="Z30" s="20" t="s">
        <v>182</v>
      </c>
      <c r="AA30" s="18" t="n">
        <v>414.36205583</v>
      </c>
      <c r="AB30" s="20" t="n">
        <v>11.32332132</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498.481109</v>
      </c>
      <c r="X31" s="20" t="n">
        <v>2.26238565</v>
      </c>
      <c r="Y31" s="18" t="s">
        <v>182</v>
      </c>
      <c r="Z31" s="20" t="s">
        <v>182</v>
      </c>
      <c r="AA31" s="18" t="s">
        <v>182</v>
      </c>
      <c r="AB31" s="20" t="s">
        <v>182</v>
      </c>
    </row>
    <row r="32" spans="1:28">
      <c r="A32" s="15" t="s">
        <v>207</v>
      </c>
      <c r="B32" s="17" t="n">
        <v>4478</v>
      </c>
      <c r="C32" s="18">
        <f>(16.0/B32*100)</f>
        <v/>
      </c>
      <c r="D32" s="19" t="n">
        <v>4462</v>
      </c>
      <c r="E32" s="18" t="n">
        <v>464.54874572</v>
      </c>
      <c r="F32" s="20" t="n">
        <v>11.57665777</v>
      </c>
      <c r="G32" s="18" t="n">
        <v>480.78964558</v>
      </c>
      <c r="H32" s="20" t="n">
        <v>6.97369841</v>
      </c>
      <c r="I32" s="18" t="n">
        <v>508.96442648</v>
      </c>
      <c r="J32" s="20" t="n">
        <v>5.14508583</v>
      </c>
      <c r="K32" s="18" t="n">
        <v>508.15762712</v>
      </c>
      <c r="L32" s="20" t="n">
        <v>4.20968834</v>
      </c>
      <c r="M32" s="18" t="n">
        <v>513.66963477</v>
      </c>
      <c r="N32" s="20" t="n">
        <v>3.1358826</v>
      </c>
      <c r="O32" s="18" t="n">
        <v>503.99201688</v>
      </c>
      <c r="P32" s="20" t="n">
        <v>3.93152926</v>
      </c>
      <c r="Q32" s="18" t="n">
        <v>480.61925386</v>
      </c>
      <c r="R32" s="20" t="n">
        <v>4.76717071</v>
      </c>
      <c r="S32" s="18" t="n">
        <v>420.96566675</v>
      </c>
      <c r="T32" s="20" t="n">
        <v>17.35484872</v>
      </c>
      <c r="U32" s="18" t="s">
        <v>182</v>
      </c>
      <c r="V32" s="20" t="s">
        <v>182</v>
      </c>
      <c r="W32" s="18" t="s">
        <v>182</v>
      </c>
      <c r="X32" s="20" t="s">
        <v>182</v>
      </c>
      <c r="Y32" s="18" t="s">
        <v>182</v>
      </c>
      <c r="Z32" s="20" t="s">
        <v>182</v>
      </c>
      <c r="AA32" s="18" t="n">
        <v>400.28689888</v>
      </c>
      <c r="AB32" s="20" t="n">
        <v>17.8123734</v>
      </c>
    </row>
    <row r="33" spans="1:28">
      <c r="A33" s="15" t="s">
        <v>208</v>
      </c>
      <c r="B33" s="17" t="n">
        <v>7325</v>
      </c>
      <c r="C33" s="18">
        <f>(232.0/B33*100)</f>
        <v/>
      </c>
      <c r="D33" s="19" t="n">
        <v>7093</v>
      </c>
      <c r="E33" s="18" t="n">
        <v>449.20569743</v>
      </c>
      <c r="F33" s="20" t="n">
        <v>8.390605649999999</v>
      </c>
      <c r="G33" s="18" t="n">
        <v>482.75215835</v>
      </c>
      <c r="H33" s="20" t="n">
        <v>5.36568246</v>
      </c>
      <c r="I33" s="18" t="n">
        <v>509.63734305</v>
      </c>
      <c r="J33" s="20" t="n">
        <v>5.26090427</v>
      </c>
      <c r="K33" s="18" t="n">
        <v>513.08820532</v>
      </c>
      <c r="L33" s="20" t="n">
        <v>3.10778723</v>
      </c>
      <c r="M33" s="18" t="n">
        <v>520.18931521</v>
      </c>
      <c r="N33" s="20" t="n">
        <v>2.95162313</v>
      </c>
      <c r="O33" s="18" t="n">
        <v>500.72091024</v>
      </c>
      <c r="P33" s="20" t="n">
        <v>3.97447174</v>
      </c>
      <c r="Q33" s="18" t="n">
        <v>478.55124861</v>
      </c>
      <c r="R33" s="20" t="n">
        <v>4.40235607</v>
      </c>
      <c r="S33" s="18" t="n">
        <v>372.0560433</v>
      </c>
      <c r="T33" s="20" t="n">
        <v>17.49945027</v>
      </c>
      <c r="U33" s="18" t="s">
        <v>182</v>
      </c>
      <c r="V33" s="20" t="s">
        <v>182</v>
      </c>
      <c r="W33" s="18" t="s">
        <v>182</v>
      </c>
      <c r="X33" s="20" t="s">
        <v>182</v>
      </c>
      <c r="Y33" s="18" t="s">
        <v>182</v>
      </c>
      <c r="Z33" s="20" t="s">
        <v>182</v>
      </c>
      <c r="AA33" s="18" t="n">
        <v>429.08094316</v>
      </c>
      <c r="AB33" s="20" t="n">
        <v>11.67394732</v>
      </c>
    </row>
    <row r="34" spans="1:28">
      <c r="A34" s="15" t="s">
        <v>209</v>
      </c>
      <c r="B34" s="17" t="n">
        <v>6350</v>
      </c>
      <c r="C34" s="18">
        <f>(86.0/B34*100)</f>
        <v/>
      </c>
      <c r="D34" s="19" t="n">
        <v>6264</v>
      </c>
      <c r="E34" s="18" t="n">
        <v>403.18670311</v>
      </c>
      <c r="F34" s="20" t="n">
        <v>7.73712018</v>
      </c>
      <c r="G34" s="18" t="n">
        <v>436.00564809</v>
      </c>
      <c r="H34" s="20" t="n">
        <v>4.95730786</v>
      </c>
      <c r="I34" s="18" t="n">
        <v>471.42361754</v>
      </c>
      <c r="J34" s="20" t="n">
        <v>5.47119842</v>
      </c>
      <c r="K34" s="18" t="n">
        <v>482.98870508</v>
      </c>
      <c r="L34" s="20" t="n">
        <v>3.76727213</v>
      </c>
      <c r="M34" s="18" t="n">
        <v>487.56303592</v>
      </c>
      <c r="N34" s="20" t="n">
        <v>3.02539991</v>
      </c>
      <c r="O34" s="18" t="n">
        <v>474.25884567</v>
      </c>
      <c r="P34" s="20" t="n">
        <v>3.97988118</v>
      </c>
      <c r="Q34" s="18" t="n">
        <v>447.80559864</v>
      </c>
      <c r="R34" s="20" t="n">
        <v>3.8724191</v>
      </c>
      <c r="S34" s="18" t="n">
        <v>371.53024458</v>
      </c>
      <c r="T34" s="20" t="n">
        <v>11.45581378</v>
      </c>
      <c r="U34" s="18" t="s">
        <v>182</v>
      </c>
      <c r="V34" s="20" t="s">
        <v>182</v>
      </c>
      <c r="W34" s="18" t="n">
        <v>306.56969545</v>
      </c>
      <c r="X34" s="20" t="n">
        <v>10.27624616</v>
      </c>
      <c r="Y34" s="18" t="s">
        <v>182</v>
      </c>
      <c r="Z34" s="20" t="s">
        <v>182</v>
      </c>
      <c r="AA34" s="18" t="n">
        <v>373.67680081</v>
      </c>
      <c r="AB34" s="20" t="n">
        <v>9.95824103</v>
      </c>
    </row>
    <row r="35" spans="1:28">
      <c r="A35" s="15" t="s">
        <v>210</v>
      </c>
      <c r="B35" s="17" t="n">
        <v>6406</v>
      </c>
      <c r="C35" s="18">
        <f>(69.0/B35*100)</f>
        <v/>
      </c>
      <c r="D35" s="19" t="n">
        <v>6337</v>
      </c>
      <c r="E35" s="18" t="n">
        <v>477.73019492</v>
      </c>
      <c r="F35" s="20" t="n">
        <v>9.90710432</v>
      </c>
      <c r="G35" s="18" t="n">
        <v>501.5527449</v>
      </c>
      <c r="H35" s="20" t="n">
        <v>6.16947915</v>
      </c>
      <c r="I35" s="18" t="n">
        <v>538.33646738</v>
      </c>
      <c r="J35" s="20" t="n">
        <v>4.25685211</v>
      </c>
      <c r="K35" s="18" t="n">
        <v>525.9783258</v>
      </c>
      <c r="L35" s="20" t="n">
        <v>3.0955837</v>
      </c>
      <c r="M35" s="18" t="n">
        <v>519.48830049</v>
      </c>
      <c r="N35" s="20" t="n">
        <v>3.10072258</v>
      </c>
      <c r="O35" s="18" t="n">
        <v>512.22990143</v>
      </c>
      <c r="P35" s="20" t="n">
        <v>4.80814984</v>
      </c>
      <c r="Q35" s="18" t="n">
        <v>484.7972224</v>
      </c>
      <c r="R35" s="20" t="n">
        <v>4.68351223</v>
      </c>
      <c r="S35" s="18" t="n">
        <v>445.51859114</v>
      </c>
      <c r="T35" s="20" t="n">
        <v>16.26097443</v>
      </c>
      <c r="U35" s="18" t="s">
        <v>182</v>
      </c>
      <c r="V35" s="20" t="s">
        <v>182</v>
      </c>
      <c r="W35" s="18" t="n">
        <v>374.85244494</v>
      </c>
      <c r="X35" s="20" t="n">
        <v>5.84040672</v>
      </c>
      <c r="Y35" s="18" t="s">
        <v>182</v>
      </c>
      <c r="Z35" s="20" t="s">
        <v>182</v>
      </c>
      <c r="AA35" s="18" t="n">
        <v>397.09659573</v>
      </c>
      <c r="AB35" s="20" t="n">
        <v>9.02970846</v>
      </c>
    </row>
    <row r="36" spans="1:28">
      <c r="A36" s="15" t="s">
        <v>211</v>
      </c>
      <c r="B36" s="17" t="n">
        <v>6736</v>
      </c>
      <c r="C36" s="18">
        <f>(48.0/B36*100)</f>
        <v/>
      </c>
      <c r="D36" s="19" t="n">
        <v>6688</v>
      </c>
      <c r="E36" s="18" t="n">
        <v>433.35401786</v>
      </c>
      <c r="F36" s="20" t="n">
        <v>7.8570127</v>
      </c>
      <c r="G36" s="18" t="n">
        <v>472.6221702</v>
      </c>
      <c r="H36" s="20" t="n">
        <v>6.5329041</v>
      </c>
      <c r="I36" s="18" t="n">
        <v>496.57335928</v>
      </c>
      <c r="J36" s="20" t="n">
        <v>4.62085551</v>
      </c>
      <c r="K36" s="18" t="n">
        <v>514.58071747</v>
      </c>
      <c r="L36" s="20" t="n">
        <v>2.93967181</v>
      </c>
      <c r="M36" s="18" t="n">
        <v>515.5515079</v>
      </c>
      <c r="N36" s="20" t="n">
        <v>2.48136219</v>
      </c>
      <c r="O36" s="18" t="n">
        <v>492.58027646</v>
      </c>
      <c r="P36" s="20" t="n">
        <v>3.17677561</v>
      </c>
      <c r="Q36" s="18" t="n">
        <v>467.65235726</v>
      </c>
      <c r="R36" s="20" t="n">
        <v>2.89960374</v>
      </c>
      <c r="S36" s="18" t="n">
        <v>414.42779663</v>
      </c>
      <c r="T36" s="20" t="n">
        <v>18.48523002</v>
      </c>
      <c r="U36" s="18" t="s">
        <v>182</v>
      </c>
      <c r="V36" s="20" t="s">
        <v>182</v>
      </c>
      <c r="W36" s="18" t="s">
        <v>182</v>
      </c>
      <c r="X36" s="20" t="s">
        <v>182</v>
      </c>
      <c r="Y36" s="18" t="s">
        <v>182</v>
      </c>
      <c r="Z36" s="20" t="s">
        <v>182</v>
      </c>
      <c r="AA36" s="18" t="n">
        <v>394.13187182</v>
      </c>
      <c r="AB36" s="20" t="n">
        <v>12.16514073</v>
      </c>
    </row>
    <row r="37" spans="1:28">
      <c r="A37" s="15" t="s">
        <v>212</v>
      </c>
      <c r="B37" s="17" t="n">
        <v>5458</v>
      </c>
      <c r="C37" s="18">
        <f>(238.0/B37*100)</f>
        <v/>
      </c>
      <c r="D37" s="19" t="n">
        <v>5220</v>
      </c>
      <c r="E37" s="18" t="n">
        <v>395.37525792</v>
      </c>
      <c r="F37" s="20" t="n">
        <v>19.95739575</v>
      </c>
      <c r="G37" s="18" t="n">
        <v>463.590019</v>
      </c>
      <c r="H37" s="20" t="n">
        <v>10.70946618</v>
      </c>
      <c r="I37" s="18" t="n">
        <v>492.69935936</v>
      </c>
      <c r="J37" s="20" t="n">
        <v>8.897545340000001</v>
      </c>
      <c r="K37" s="18" t="n">
        <v>517.24211824</v>
      </c>
      <c r="L37" s="20" t="n">
        <v>4.87196387</v>
      </c>
      <c r="M37" s="18" t="n">
        <v>513.86046024</v>
      </c>
      <c r="N37" s="20" t="n">
        <v>3.88396198</v>
      </c>
      <c r="O37" s="18" t="n">
        <v>503.8115063</v>
      </c>
      <c r="P37" s="20" t="n">
        <v>4.5639752</v>
      </c>
      <c r="Q37" s="18" t="n">
        <v>471.0868757</v>
      </c>
      <c r="R37" s="20" t="n">
        <v>3.89915457</v>
      </c>
      <c r="S37" s="18" t="n">
        <v>379.50145271</v>
      </c>
      <c r="T37" s="20" t="n">
        <v>12.57719011</v>
      </c>
      <c r="U37" s="18" t="s">
        <v>182</v>
      </c>
      <c r="V37" s="20" t="s">
        <v>182</v>
      </c>
      <c r="W37" s="18" t="s">
        <v>182</v>
      </c>
      <c r="X37" s="20" t="s">
        <v>182</v>
      </c>
      <c r="Y37" s="18" t="s">
        <v>182</v>
      </c>
      <c r="Z37" s="20" t="s">
        <v>182</v>
      </c>
      <c r="AA37" s="18" t="n">
        <v>396.78543728</v>
      </c>
      <c r="AB37" s="20" t="n">
        <v>8.7451621</v>
      </c>
    </row>
    <row r="38" spans="1:28">
      <c r="A38" s="15" t="s">
        <v>213</v>
      </c>
      <c r="B38" s="17" t="n">
        <v>5860</v>
      </c>
      <c r="C38" s="18">
        <f>(64.0/B38*100)</f>
        <v/>
      </c>
      <c r="D38" s="19" t="n">
        <v>5796</v>
      </c>
      <c r="E38" s="18" t="n">
        <v>455.14864043</v>
      </c>
      <c r="F38" s="20" t="n">
        <v>11.69981011</v>
      </c>
      <c r="G38" s="18" t="n">
        <v>492.05153974</v>
      </c>
      <c r="H38" s="20" t="n">
        <v>7.10414567</v>
      </c>
      <c r="I38" s="18" t="n">
        <v>527.46891269</v>
      </c>
      <c r="J38" s="20" t="n">
        <v>4.18306616</v>
      </c>
      <c r="K38" s="18" t="n">
        <v>528.58122102</v>
      </c>
      <c r="L38" s="20" t="n">
        <v>4.00877583</v>
      </c>
      <c r="M38" s="18" t="n">
        <v>521.09305395</v>
      </c>
      <c r="N38" s="20" t="n">
        <v>3.75599871</v>
      </c>
      <c r="O38" s="18" t="n">
        <v>489.82159036</v>
      </c>
      <c r="P38" s="20" t="n">
        <v>4.38375762</v>
      </c>
      <c r="Q38" s="18" t="n">
        <v>457.47008939</v>
      </c>
      <c r="R38" s="20" t="n">
        <v>4.8726724</v>
      </c>
      <c r="S38" s="18" t="n">
        <v>427.3412768</v>
      </c>
      <c r="T38" s="20" t="n">
        <v>16.94521517</v>
      </c>
      <c r="U38" s="18" t="s">
        <v>182</v>
      </c>
      <c r="V38" s="20" t="s">
        <v>182</v>
      </c>
      <c r="W38" s="18" t="s">
        <v>182</v>
      </c>
      <c r="X38" s="20" t="s">
        <v>182</v>
      </c>
      <c r="Y38" s="18" t="s">
        <v>182</v>
      </c>
      <c r="Z38" s="20" t="s">
        <v>182</v>
      </c>
      <c r="AA38" s="18" t="n">
        <v>420.28881115</v>
      </c>
      <c r="AB38" s="20" t="n">
        <v>8.283918870000001</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425.48950894</v>
      </c>
      <c r="X39" s="20" t="n">
        <v>3.93390091</v>
      </c>
      <c r="Y39" s="18" t="s">
        <v>182</v>
      </c>
      <c r="Z39" s="20" t="s">
        <v>182</v>
      </c>
      <c r="AA39" s="18" t="s">
        <v>182</v>
      </c>
      <c r="AB39" s="20" t="s">
        <v>182</v>
      </c>
    </row>
    <row r="40" spans="1:28">
      <c r="A40" s="15" t="s">
        <v>215</v>
      </c>
      <c r="B40" s="17" t="n">
        <v>14157</v>
      </c>
      <c r="C40" s="18">
        <f>(5669.0/B40*100)</f>
        <v/>
      </c>
      <c r="D40" s="19" t="n">
        <v>8488</v>
      </c>
      <c r="E40" s="18" t="n">
        <v>422.65240673</v>
      </c>
      <c r="F40" s="20" t="n">
        <v>22.4753646</v>
      </c>
      <c r="G40" s="18" t="n">
        <v>491.8925033</v>
      </c>
      <c r="H40" s="20" t="n">
        <v>11.07748922</v>
      </c>
      <c r="I40" s="18" t="n">
        <v>528.77880558</v>
      </c>
      <c r="J40" s="20" t="n">
        <v>8.515836240000001</v>
      </c>
      <c r="K40" s="18" t="n">
        <v>538.15513315</v>
      </c>
      <c r="L40" s="20" t="n">
        <v>5.43745999</v>
      </c>
      <c r="M40" s="18" t="n">
        <v>531.78760115</v>
      </c>
      <c r="N40" s="20" t="n">
        <v>3.44036552</v>
      </c>
      <c r="O40" s="18" t="n">
        <v>521.4246511</v>
      </c>
      <c r="P40" s="20" t="n">
        <v>4.00763083</v>
      </c>
      <c r="Q40" s="18" t="n">
        <v>480.88656096</v>
      </c>
      <c r="R40" s="20" t="n">
        <v>3.50888434</v>
      </c>
      <c r="S40" s="18" t="n">
        <v>418.57612993</v>
      </c>
      <c r="T40" s="20" t="n">
        <v>20.61513581</v>
      </c>
      <c r="U40" s="18" t="s">
        <v>182</v>
      </c>
      <c r="V40" s="20" t="s">
        <v>182</v>
      </c>
      <c r="W40" s="18" t="n">
        <v>496.75531263</v>
      </c>
      <c r="X40" s="20" t="n">
        <v>2.35939816</v>
      </c>
      <c r="Y40" s="18" t="s">
        <v>182</v>
      </c>
      <c r="Z40" s="20" t="s">
        <v>182</v>
      </c>
      <c r="AA40" s="18" t="n">
        <v>397.9726717</v>
      </c>
      <c r="AB40" s="20" t="n">
        <v>9.241672299999999</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496.24243435</v>
      </c>
      <c r="X41" s="20" t="n">
        <v>3.18120086</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375.7451021</v>
      </c>
      <c r="X45" s="20" t="n">
        <v>2.64238063</v>
      </c>
      <c r="Y45" s="18" t="s">
        <v>182</v>
      </c>
      <c r="Z45" s="20" t="s">
        <v>182</v>
      </c>
      <c r="AA45" s="18" t="s">
        <v>182</v>
      </c>
      <c r="AB45" s="20" t="s">
        <v>182</v>
      </c>
    </row>
    <row r="46" spans="1:28">
      <c r="A46" s="15" t="s">
        <v>221</v>
      </c>
      <c r="B46" s="17" t="n">
        <v>23141</v>
      </c>
      <c r="C46" s="18">
        <f>(2776.0/B46*100)</f>
        <v/>
      </c>
      <c r="D46" s="19" t="n">
        <v>20365</v>
      </c>
      <c r="E46" s="18" t="n">
        <v>358.61114983</v>
      </c>
      <c r="F46" s="20" t="n">
        <v>3.01935286</v>
      </c>
      <c r="G46" s="18" t="n">
        <v>372.30834985</v>
      </c>
      <c r="H46" s="20" t="n">
        <v>3.99206682</v>
      </c>
      <c r="I46" s="18" t="n">
        <v>409.60095085</v>
      </c>
      <c r="J46" s="20" t="n">
        <v>4.83402408</v>
      </c>
      <c r="K46" s="18" t="n">
        <v>413.00955685</v>
      </c>
      <c r="L46" s="20" t="n">
        <v>4.66414759</v>
      </c>
      <c r="M46" s="18" t="n">
        <v>445.58162533</v>
      </c>
      <c r="N46" s="20" t="n">
        <v>4.7804959</v>
      </c>
      <c r="O46" s="18" t="n">
        <v>432.87112995</v>
      </c>
      <c r="P46" s="20" t="n">
        <v>4.29516283</v>
      </c>
      <c r="Q46" s="18" t="n">
        <v>413.44603595</v>
      </c>
      <c r="R46" s="20" t="n">
        <v>2.96454656</v>
      </c>
      <c r="S46" s="18" t="n">
        <v>307.30066401</v>
      </c>
      <c r="T46" s="20" t="n">
        <v>6.13720684</v>
      </c>
      <c r="U46" s="18" t="s">
        <v>182</v>
      </c>
      <c r="V46" s="20" t="s">
        <v>182</v>
      </c>
      <c r="W46" s="18" t="s">
        <v>182</v>
      </c>
      <c r="X46" s="20" t="s">
        <v>182</v>
      </c>
      <c r="Y46" s="18" t="s">
        <v>182</v>
      </c>
      <c r="Z46" s="20" t="s">
        <v>182</v>
      </c>
      <c r="AA46" s="18" t="n">
        <v>382.99760875</v>
      </c>
      <c r="AB46" s="20" t="n">
        <v>3.55399452</v>
      </c>
    </row>
    <row r="47" spans="1:28">
      <c r="A47" s="15" t="s">
        <v>222</v>
      </c>
      <c r="B47" s="17" t="n">
        <v>5928</v>
      </c>
      <c r="C47" s="18">
        <f>(137.0/B47*100)</f>
        <v/>
      </c>
      <c r="D47" s="19" t="n">
        <v>5791</v>
      </c>
      <c r="E47" s="18" t="n">
        <v>364.9606965</v>
      </c>
      <c r="F47" s="20" t="n">
        <v>8.60667651</v>
      </c>
      <c r="G47" s="18" t="n">
        <v>401.81424517</v>
      </c>
      <c r="H47" s="20" t="n">
        <v>9.158115710000001</v>
      </c>
      <c r="I47" s="18" t="n">
        <v>427.1897754</v>
      </c>
      <c r="J47" s="20" t="n">
        <v>8.241264490000001</v>
      </c>
      <c r="K47" s="18" t="n">
        <v>463.11854244</v>
      </c>
      <c r="L47" s="20" t="n">
        <v>4.87193965</v>
      </c>
      <c r="M47" s="18" t="n">
        <v>484.43859711</v>
      </c>
      <c r="N47" s="20" t="n">
        <v>4.79982628</v>
      </c>
      <c r="O47" s="18" t="n">
        <v>478.87589861</v>
      </c>
      <c r="P47" s="20" t="n">
        <v>4.86118909</v>
      </c>
      <c r="Q47" s="18" t="n">
        <v>435.66314419</v>
      </c>
      <c r="R47" s="20" t="n">
        <v>4.14014155</v>
      </c>
      <c r="S47" s="18" t="n">
        <v>351.91569756</v>
      </c>
      <c r="T47" s="20" t="n">
        <v>9.27506902</v>
      </c>
      <c r="U47" s="18" t="s">
        <v>182</v>
      </c>
      <c r="V47" s="20" t="s">
        <v>182</v>
      </c>
      <c r="W47" s="18" t="s">
        <v>182</v>
      </c>
      <c r="X47" s="20" t="s">
        <v>182</v>
      </c>
      <c r="Y47" s="18" t="s">
        <v>182</v>
      </c>
      <c r="Z47" s="20" t="s">
        <v>182</v>
      </c>
      <c r="AA47" s="18" t="n">
        <v>369.32820694</v>
      </c>
      <c r="AB47" s="20" t="n">
        <v>7.3982157</v>
      </c>
    </row>
    <row r="48" spans="1:28">
      <c r="A48" s="15" t="s">
        <v>223</v>
      </c>
      <c r="B48" s="17" t="n">
        <v>9841</v>
      </c>
      <c r="C48" s="18">
        <f>(19.0/B48*100)</f>
        <v/>
      </c>
      <c r="D48" s="19" t="n">
        <v>9822</v>
      </c>
      <c r="E48" s="18" t="n">
        <v>544.40150008</v>
      </c>
      <c r="F48" s="20" t="n">
        <v>5.31748534</v>
      </c>
      <c r="G48" s="18" t="n">
        <v>536.01506353</v>
      </c>
      <c r="H48" s="20" t="n">
        <v>5.076609</v>
      </c>
      <c r="I48" s="18" t="n">
        <v>528.64399471</v>
      </c>
      <c r="J48" s="20" t="n">
        <v>5.29205817</v>
      </c>
      <c r="K48" s="18" t="n">
        <v>512.1816737</v>
      </c>
      <c r="L48" s="20" t="n">
        <v>5.88765192</v>
      </c>
      <c r="M48" s="18" t="n">
        <v>501.93979157</v>
      </c>
      <c r="N48" s="20" t="n">
        <v>5.50635808</v>
      </c>
      <c r="O48" s="18" t="n">
        <v>504.95648107</v>
      </c>
      <c r="P48" s="20" t="n">
        <v>7.51348755</v>
      </c>
      <c r="Q48" s="18" t="n">
        <v>463.50095823</v>
      </c>
      <c r="R48" s="20" t="n">
        <v>7.01521892</v>
      </c>
      <c r="S48" s="18" t="n">
        <v>396.20994903</v>
      </c>
      <c r="T48" s="20" t="n">
        <v>6.06534539</v>
      </c>
      <c r="U48" s="18" t="s">
        <v>182</v>
      </c>
      <c r="V48" s="20" t="s">
        <v>182</v>
      </c>
      <c r="W48" s="18" t="s">
        <v>182</v>
      </c>
      <c r="X48" s="20" t="s">
        <v>182</v>
      </c>
      <c r="Y48" s="18" t="s">
        <v>182</v>
      </c>
      <c r="Z48" s="20" t="s">
        <v>182</v>
      </c>
      <c r="AA48" s="18" t="n">
        <v>472.93413596</v>
      </c>
      <c r="AB48" s="20" t="n">
        <v>32.35442469</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432.22624802</v>
      </c>
      <c r="X49" s="20" t="n">
        <v>2.8653235</v>
      </c>
      <c r="Y49" s="18" t="s">
        <v>182</v>
      </c>
      <c r="Z49" s="20" t="s">
        <v>182</v>
      </c>
      <c r="AA49" s="18" t="s">
        <v>182</v>
      </c>
      <c r="AB49" s="20" t="s">
        <v>182</v>
      </c>
    </row>
    <row r="50" spans="1:28">
      <c r="A50" s="15" t="s">
        <v>225</v>
      </c>
      <c r="B50" s="17" t="n">
        <v>11795</v>
      </c>
      <c r="C50" s="18">
        <f>(1028.0/B50*100)</f>
        <v/>
      </c>
      <c r="D50" s="19" t="n">
        <v>10767</v>
      </c>
      <c r="E50" s="18" t="n">
        <v>381.59338997</v>
      </c>
      <c r="F50" s="20" t="n">
        <v>3.19553224</v>
      </c>
      <c r="G50" s="18" t="n">
        <v>391.57134597</v>
      </c>
      <c r="H50" s="20" t="n">
        <v>3.54807952</v>
      </c>
      <c r="I50" s="18" t="n">
        <v>405.35347935</v>
      </c>
      <c r="J50" s="20" t="n">
        <v>5.20999556</v>
      </c>
      <c r="K50" s="18" t="n">
        <v>421.3749851</v>
      </c>
      <c r="L50" s="20" t="n">
        <v>3.80974276</v>
      </c>
      <c r="M50" s="18" t="n">
        <v>452.78234083</v>
      </c>
      <c r="N50" s="20" t="n">
        <v>3.2655165</v>
      </c>
      <c r="O50" s="18" t="n">
        <v>446.16122672</v>
      </c>
      <c r="P50" s="20" t="n">
        <v>4.17120936</v>
      </c>
      <c r="Q50" s="18" t="n">
        <v>431.80434176</v>
      </c>
      <c r="R50" s="20" t="n">
        <v>2.8527766</v>
      </c>
      <c r="S50" s="18" t="n">
        <v>334.00847162</v>
      </c>
      <c r="T50" s="20" t="n">
        <v>6.5255606</v>
      </c>
      <c r="U50" s="18" t="s">
        <v>182</v>
      </c>
      <c r="V50" s="20" t="s">
        <v>182</v>
      </c>
      <c r="W50" s="18" t="s">
        <v>182</v>
      </c>
      <c r="X50" s="20" t="s">
        <v>182</v>
      </c>
      <c r="Y50" s="18" t="s">
        <v>182</v>
      </c>
      <c r="Z50" s="20" t="s">
        <v>182</v>
      </c>
      <c r="AA50" s="18" t="n">
        <v>394.15950923</v>
      </c>
      <c r="AB50" s="20" t="n">
        <v>9.46720584</v>
      </c>
    </row>
    <row r="51" spans="1:28">
      <c r="A51" s="15" t="s">
        <v>226</v>
      </c>
      <c r="B51" s="17" t="n">
        <v>6866</v>
      </c>
      <c r="C51" s="18">
        <f>(114.0/B51*100)</f>
        <v/>
      </c>
      <c r="D51" s="19" t="n">
        <v>6752</v>
      </c>
      <c r="E51" s="18" t="n">
        <v>373.06549364</v>
      </c>
      <c r="F51" s="20" t="n">
        <v>4.53810372</v>
      </c>
      <c r="G51" s="18" t="n">
        <v>397.3516904</v>
      </c>
      <c r="H51" s="20" t="n">
        <v>4.08079498</v>
      </c>
      <c r="I51" s="18" t="n">
        <v>415.29025242</v>
      </c>
      <c r="J51" s="20" t="n">
        <v>4.49214527</v>
      </c>
      <c r="K51" s="18" t="n">
        <v>422.09239962</v>
      </c>
      <c r="L51" s="20" t="n">
        <v>3.7344704</v>
      </c>
      <c r="M51" s="18" t="n">
        <v>440.62084398</v>
      </c>
      <c r="N51" s="20" t="n">
        <v>3.731172</v>
      </c>
      <c r="O51" s="18" t="n">
        <v>443.68314976</v>
      </c>
      <c r="P51" s="20" t="n">
        <v>3.36905987</v>
      </c>
      <c r="Q51" s="18" t="n">
        <v>427.41856177</v>
      </c>
      <c r="R51" s="20" t="n">
        <v>2.67199064</v>
      </c>
      <c r="S51" s="18" t="n">
        <v>341.82467344</v>
      </c>
      <c r="T51" s="20" t="n">
        <v>11.20658665</v>
      </c>
      <c r="U51" s="18" t="s">
        <v>182</v>
      </c>
      <c r="V51" s="20" t="s">
        <v>182</v>
      </c>
      <c r="W51" s="18" t="n">
        <v>410.85572185</v>
      </c>
      <c r="X51" s="20" t="n">
        <v>3.7997542</v>
      </c>
      <c r="Y51" s="18" t="s">
        <v>182</v>
      </c>
      <c r="Z51" s="20" t="s">
        <v>182</v>
      </c>
      <c r="AA51" s="18" t="n">
        <v>395.01700871</v>
      </c>
      <c r="AB51" s="20" t="n">
        <v>5.63001078</v>
      </c>
    </row>
    <row r="52" spans="1:28">
      <c r="A52" s="15" t="s">
        <v>227</v>
      </c>
      <c r="B52" s="17" t="n">
        <v>5809</v>
      </c>
      <c r="C52" s="18">
        <f>(118.0/B52*100)</f>
        <v/>
      </c>
      <c r="D52" s="19" t="n">
        <v>5691</v>
      </c>
      <c r="E52" s="18" t="n">
        <v>423.39611701</v>
      </c>
      <c r="F52" s="20" t="n">
        <v>6.74127484</v>
      </c>
      <c r="G52" s="18" t="n">
        <v>449.58846202</v>
      </c>
      <c r="H52" s="20" t="n">
        <v>4.73287144</v>
      </c>
      <c r="I52" s="18" t="n">
        <v>485.03084527</v>
      </c>
      <c r="J52" s="20" t="n">
        <v>4.25237153</v>
      </c>
      <c r="K52" s="18" t="n">
        <v>494.26498712</v>
      </c>
      <c r="L52" s="20" t="n">
        <v>3.45684504</v>
      </c>
      <c r="M52" s="18" t="n">
        <v>491.42773276</v>
      </c>
      <c r="N52" s="20" t="n">
        <v>3.17661175</v>
      </c>
      <c r="O52" s="18" t="n">
        <v>478.75894729</v>
      </c>
      <c r="P52" s="20" t="n">
        <v>3.98811453</v>
      </c>
      <c r="Q52" s="18" t="n">
        <v>452.0542815</v>
      </c>
      <c r="R52" s="20" t="n">
        <v>3.72811651</v>
      </c>
      <c r="S52" s="18" t="n">
        <v>396.86039408</v>
      </c>
      <c r="T52" s="20" t="n">
        <v>17.50543964</v>
      </c>
      <c r="U52" s="18" t="s">
        <v>182</v>
      </c>
      <c r="V52" s="20" t="s">
        <v>182</v>
      </c>
      <c r="W52" s="18" t="s">
        <v>182</v>
      </c>
      <c r="X52" s="20" t="s">
        <v>182</v>
      </c>
      <c r="Y52" s="18" t="s">
        <v>182</v>
      </c>
      <c r="Z52" s="20" t="s">
        <v>182</v>
      </c>
      <c r="AA52" s="18" t="n">
        <v>400.29280753</v>
      </c>
      <c r="AB52" s="20" t="n">
        <v>9.154324450000001</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432.5767659</v>
      </c>
      <c r="X53" s="20" t="n">
        <v>1.3789965</v>
      </c>
      <c r="Y53" s="18" t="s">
        <v>182</v>
      </c>
      <c r="Z53" s="20" t="s">
        <v>182</v>
      </c>
      <c r="AA53" s="18" t="s">
        <v>182</v>
      </c>
      <c r="AB53" s="20" t="s">
        <v>182</v>
      </c>
    </row>
    <row r="54" spans="1:28">
      <c r="A54" s="15" t="s">
        <v>229</v>
      </c>
      <c r="B54" s="17" t="n">
        <v>4740</v>
      </c>
      <c r="C54" s="18">
        <f>(462.0/B54*100)</f>
        <v/>
      </c>
      <c r="D54" s="19" t="n">
        <v>4278</v>
      </c>
      <c r="E54" s="18" t="n">
        <v>312.27708553</v>
      </c>
      <c r="F54" s="20" t="n">
        <v>3.61598511</v>
      </c>
      <c r="G54" s="18" t="n">
        <v>317.82242854</v>
      </c>
      <c r="H54" s="20" t="n">
        <v>4.66793354</v>
      </c>
      <c r="I54" s="18" t="n">
        <v>328.85422567</v>
      </c>
      <c r="J54" s="20" t="n">
        <v>4.52083362</v>
      </c>
      <c r="K54" s="18" t="n">
        <v>342.32972628</v>
      </c>
      <c r="L54" s="20" t="n">
        <v>4.15833016</v>
      </c>
      <c r="M54" s="18" t="n">
        <v>365.95715836</v>
      </c>
      <c r="N54" s="20" t="n">
        <v>6.55885209</v>
      </c>
      <c r="O54" s="18" t="n">
        <v>362.90833629</v>
      </c>
      <c r="P54" s="20" t="n">
        <v>6.31872856</v>
      </c>
      <c r="Q54" s="18" t="n">
        <v>355.41227624</v>
      </c>
      <c r="R54" s="20" t="n">
        <v>4.3173905</v>
      </c>
      <c r="S54" s="18" t="n">
        <v>282.56268791</v>
      </c>
      <c r="T54" s="20" t="n">
        <v>4.86392441</v>
      </c>
      <c r="U54" s="18" t="s">
        <v>182</v>
      </c>
      <c r="V54" s="20" t="s">
        <v>182</v>
      </c>
      <c r="W54" s="18" t="s">
        <v>182</v>
      </c>
      <c r="X54" s="20" t="s">
        <v>182</v>
      </c>
      <c r="Y54" s="18" t="s">
        <v>182</v>
      </c>
      <c r="Z54" s="20" t="s">
        <v>182</v>
      </c>
      <c r="AA54" s="18" t="n">
        <v>304.40342228</v>
      </c>
      <c r="AB54" s="20" t="n">
        <v>4.14512602</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411.13152395</v>
      </c>
      <c r="X55" s="20" t="n">
        <v>2.41692503</v>
      </c>
      <c r="Y55" s="18" t="s">
        <v>182</v>
      </c>
      <c r="Z55" s="20" t="s">
        <v>182</v>
      </c>
      <c r="AA55" s="18" t="s">
        <v>182</v>
      </c>
      <c r="AB55" s="20" t="s">
        <v>182</v>
      </c>
    </row>
    <row r="56" spans="1:28">
      <c r="A56" s="15" t="s">
        <v>231</v>
      </c>
      <c r="B56" s="17" t="n">
        <v>5359</v>
      </c>
      <c r="C56" s="18">
        <f>(79.0/B56*100)</f>
        <v/>
      </c>
      <c r="D56" s="19" t="n">
        <v>5280</v>
      </c>
      <c r="E56" s="18" t="n">
        <v>464.4944724</v>
      </c>
      <c r="F56" s="20" t="n">
        <v>5.2892339</v>
      </c>
      <c r="G56" s="18" t="n">
        <v>502.72279941</v>
      </c>
      <c r="H56" s="20" t="n">
        <v>5.17770364</v>
      </c>
      <c r="I56" s="18" t="n">
        <v>522.43258484</v>
      </c>
      <c r="J56" s="20" t="n">
        <v>4.56339801</v>
      </c>
      <c r="K56" s="18" t="n">
        <v>538.5155061</v>
      </c>
      <c r="L56" s="20" t="n">
        <v>2.81467723</v>
      </c>
      <c r="M56" s="18" t="n">
        <v>542.55391402</v>
      </c>
      <c r="N56" s="20" t="n">
        <v>3.01589599</v>
      </c>
      <c r="O56" s="18" t="n">
        <v>529.8904601</v>
      </c>
      <c r="P56" s="20" t="n">
        <v>4.12248837</v>
      </c>
      <c r="Q56" s="18" t="n">
        <v>514.8956607</v>
      </c>
      <c r="R56" s="20" t="n">
        <v>3.72835345</v>
      </c>
      <c r="S56" s="18" t="n">
        <v>437.55118437</v>
      </c>
      <c r="T56" s="20" t="n">
        <v>12.93220462</v>
      </c>
      <c r="U56" s="18" t="s">
        <v>182</v>
      </c>
      <c r="V56" s="20" t="s">
        <v>182</v>
      </c>
      <c r="W56" s="18" t="s">
        <v>182</v>
      </c>
      <c r="X56" s="20" t="s">
        <v>182</v>
      </c>
      <c r="Y56" s="18" t="s">
        <v>182</v>
      </c>
      <c r="Z56" s="20" t="s">
        <v>182</v>
      </c>
      <c r="AA56" s="18" t="n">
        <v>430.08853005</v>
      </c>
      <c r="AB56" s="20" t="n">
        <v>19.63210376</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403.09974532</v>
      </c>
      <c r="X57" s="20" t="n">
        <v>2.56579015</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408.6691134</v>
      </c>
      <c r="X58" s="20" t="n">
        <v>2.67440156</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378.44218506</v>
      </c>
      <c r="X59" s="20" t="n">
        <v>1.6995879</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386.48537246</v>
      </c>
      <c r="X60" s="20" t="n">
        <v>3.39522632</v>
      </c>
      <c r="Y60" s="18" t="s">
        <v>182</v>
      </c>
      <c r="Z60" s="20" t="s">
        <v>182</v>
      </c>
      <c r="AA60" s="18" t="s">
        <v>182</v>
      </c>
      <c r="AB60" s="20" t="s">
        <v>182</v>
      </c>
    </row>
    <row r="61" spans="1:28">
      <c r="A61" s="15" t="s">
        <v>236</v>
      </c>
      <c r="B61" s="17" t="n">
        <v>6525</v>
      </c>
      <c r="C61" s="18">
        <f>(260.0/B61*100)</f>
        <v/>
      </c>
      <c r="D61" s="19" t="n">
        <v>6265</v>
      </c>
      <c r="E61" s="18" t="n">
        <v>396.32223946</v>
      </c>
      <c r="F61" s="20" t="n">
        <v>6.11258696</v>
      </c>
      <c r="G61" s="18" t="n">
        <v>436.59107739</v>
      </c>
      <c r="H61" s="20" t="n">
        <v>5.37796589</v>
      </c>
      <c r="I61" s="18" t="n">
        <v>477.77769861</v>
      </c>
      <c r="J61" s="20" t="n">
        <v>5.07137689</v>
      </c>
      <c r="K61" s="18" t="n">
        <v>486.18517931</v>
      </c>
      <c r="L61" s="20" t="n">
        <v>3.57344735</v>
      </c>
      <c r="M61" s="18" t="n">
        <v>492.38561572</v>
      </c>
      <c r="N61" s="20" t="n">
        <v>3.95643076</v>
      </c>
      <c r="O61" s="18" t="n">
        <v>487.91887179</v>
      </c>
      <c r="P61" s="20" t="n">
        <v>3.38687592</v>
      </c>
      <c r="Q61" s="18" t="n">
        <v>474.25834757</v>
      </c>
      <c r="R61" s="20" t="n">
        <v>3.39260209</v>
      </c>
      <c r="S61" s="18" t="n">
        <v>393.59615992</v>
      </c>
      <c r="T61" s="20" t="n">
        <v>10.84729035</v>
      </c>
      <c r="U61" s="18" t="s">
        <v>182</v>
      </c>
      <c r="V61" s="20" t="s">
        <v>182</v>
      </c>
      <c r="W61" s="18" t="s">
        <v>182</v>
      </c>
      <c r="X61" s="20" t="s">
        <v>182</v>
      </c>
      <c r="Y61" s="18" t="s">
        <v>182</v>
      </c>
      <c r="Z61" s="20" t="s">
        <v>182</v>
      </c>
      <c r="AA61" s="18" t="n">
        <v>368.85908837</v>
      </c>
      <c r="AB61" s="20" t="n">
        <v>8.76950905</v>
      </c>
    </row>
    <row r="62" spans="1:28">
      <c r="A62" s="15" t="s">
        <v>237</v>
      </c>
      <c r="B62" s="17" t="n">
        <v>4476</v>
      </c>
      <c r="C62" s="18">
        <f>(5.0/B62*100)</f>
        <v/>
      </c>
      <c r="D62" s="19" t="n">
        <v>4471</v>
      </c>
      <c r="E62" s="18" t="n">
        <v>474.09805349</v>
      </c>
      <c r="F62" s="20" t="n">
        <v>4.74049171</v>
      </c>
      <c r="G62" s="18" t="n">
        <v>492.16175274</v>
      </c>
      <c r="H62" s="20" t="n">
        <v>4.60320734</v>
      </c>
      <c r="I62" s="18" t="n">
        <v>520.47733539</v>
      </c>
      <c r="J62" s="20" t="n">
        <v>4.61265264</v>
      </c>
      <c r="K62" s="18" t="n">
        <v>540.54323475</v>
      </c>
      <c r="L62" s="20" t="n">
        <v>2.53740374</v>
      </c>
      <c r="M62" s="18" t="n">
        <v>545.10150879</v>
      </c>
      <c r="N62" s="20" t="n">
        <v>2.31992424</v>
      </c>
      <c r="O62" s="18" t="n">
        <v>540.85806375</v>
      </c>
      <c r="P62" s="20" t="n">
        <v>3.20288372</v>
      </c>
      <c r="Q62" s="18" t="n">
        <v>514.6012985900001</v>
      </c>
      <c r="R62" s="20" t="n">
        <v>3.18606652</v>
      </c>
      <c r="S62" s="18" t="n">
        <v>436.20988471</v>
      </c>
      <c r="T62" s="20" t="n">
        <v>12.7866653</v>
      </c>
      <c r="U62" s="18" t="s">
        <v>182</v>
      </c>
      <c r="V62" s="20" t="s">
        <v>182</v>
      </c>
      <c r="W62" s="18" t="s">
        <v>182</v>
      </c>
      <c r="X62" s="20" t="s">
        <v>182</v>
      </c>
      <c r="Y62" s="18" t="s">
        <v>182</v>
      </c>
      <c r="Z62" s="20" t="s">
        <v>182</v>
      </c>
      <c r="AA62" s="18" t="n">
        <v>450.6585459</v>
      </c>
      <c r="AB62" s="20" t="n">
        <v>27.32355835</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383.68238779</v>
      </c>
      <c r="X63" s="20" t="n">
        <v>1.24851448</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464.78196465</v>
      </c>
      <c r="X64" s="20" t="n">
        <v>1.64197035</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427.99780567</v>
      </c>
      <c r="X65" s="20" t="n">
        <v>1.97258457</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411.31364817</v>
      </c>
      <c r="X66" s="20" t="n">
        <v>1.02925596</v>
      </c>
      <c r="Y66" s="18" t="s">
        <v>182</v>
      </c>
      <c r="Z66" s="20" t="s">
        <v>182</v>
      </c>
      <c r="AA66" s="18" t="s">
        <v>182</v>
      </c>
      <c r="AB66" s="20" t="s">
        <v>182</v>
      </c>
    </row>
    <row r="67" spans="1:28">
      <c r="A67" s="15" t="s">
        <v>242</v>
      </c>
      <c r="B67" s="17" t="n">
        <v>6971</v>
      </c>
      <c r="C67" s="18">
        <f>(27.0/B67*100)</f>
        <v/>
      </c>
      <c r="D67" s="19" t="n">
        <v>6944</v>
      </c>
      <c r="E67" s="18" t="n">
        <v>371.96908473</v>
      </c>
      <c r="F67" s="20" t="n">
        <v>3.25945728</v>
      </c>
      <c r="G67" s="18" t="n">
        <v>377.67638023</v>
      </c>
      <c r="H67" s="20" t="n">
        <v>3.39161261</v>
      </c>
      <c r="I67" s="18" t="n">
        <v>400.48250441</v>
      </c>
      <c r="J67" s="20" t="n">
        <v>3.4420272</v>
      </c>
      <c r="K67" s="18" t="n">
        <v>408.67219511</v>
      </c>
      <c r="L67" s="20" t="n">
        <v>2.80986831</v>
      </c>
      <c r="M67" s="18" t="n">
        <v>426.04384913</v>
      </c>
      <c r="N67" s="20" t="n">
        <v>3.28075613</v>
      </c>
      <c r="O67" s="18" t="n">
        <v>436.09315247</v>
      </c>
      <c r="P67" s="20" t="n">
        <v>4.81244024</v>
      </c>
      <c r="Q67" s="18" t="n">
        <v>415.70182874</v>
      </c>
      <c r="R67" s="20" t="n">
        <v>6.24657092</v>
      </c>
      <c r="S67" s="18" t="n">
        <v>317.98383416</v>
      </c>
      <c r="T67" s="20" t="n">
        <v>3.84499376</v>
      </c>
      <c r="U67" s="18" t="s">
        <v>182</v>
      </c>
      <c r="V67" s="20" t="s">
        <v>182</v>
      </c>
      <c r="W67" s="18" t="s">
        <v>182</v>
      </c>
      <c r="X67" s="20" t="s">
        <v>182</v>
      </c>
      <c r="Y67" s="18" t="s">
        <v>182</v>
      </c>
      <c r="Z67" s="20" t="s">
        <v>182</v>
      </c>
      <c r="AA67" s="18" t="n">
        <v>334.11527746</v>
      </c>
      <c r="AB67" s="20" t="n">
        <v>16.90222631</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417.61113016</v>
      </c>
      <c r="X68" s="20" t="n">
        <v>1.00459041</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434.88486177</v>
      </c>
      <c r="X69" s="20" t="n">
        <v>3.2334538</v>
      </c>
      <c r="Y69" s="18" t="s">
        <v>182</v>
      </c>
      <c r="Z69" s="20" t="s">
        <v>182</v>
      </c>
      <c r="AA69" s="18" t="s">
        <v>182</v>
      </c>
      <c r="AB69" s="20" t="s">
        <v>182</v>
      </c>
    </row>
    <row r="70" spans="1:28">
      <c r="A70" s="15" t="s">
        <v>245</v>
      </c>
      <c r="B70" s="17" t="n">
        <v>6036</v>
      </c>
      <c r="C70" s="18">
        <f>(223.0/B70*100)</f>
        <v/>
      </c>
      <c r="D70" s="19" t="n">
        <v>5813</v>
      </c>
      <c r="E70" s="18" t="n">
        <v>452.83067932</v>
      </c>
      <c r="F70" s="20" t="n">
        <v>5.15670981</v>
      </c>
      <c r="G70" s="18" t="n">
        <v>456.74152769</v>
      </c>
      <c r="H70" s="20" t="n">
        <v>4.72763443</v>
      </c>
      <c r="I70" s="18" t="n">
        <v>464.33407649</v>
      </c>
      <c r="J70" s="20" t="n">
        <v>4.91963765</v>
      </c>
      <c r="K70" s="18" t="n">
        <v>494.60796787</v>
      </c>
      <c r="L70" s="20" t="n">
        <v>3.90571123</v>
      </c>
      <c r="M70" s="18" t="n">
        <v>509.86255109</v>
      </c>
      <c r="N70" s="20" t="n">
        <v>4.22001359</v>
      </c>
      <c r="O70" s="18" t="n">
        <v>496.06375614</v>
      </c>
      <c r="P70" s="20" t="n">
        <v>4.76296033</v>
      </c>
      <c r="Q70" s="18" t="n">
        <v>486.74728654</v>
      </c>
      <c r="R70" s="20" t="n">
        <v>3.13584554</v>
      </c>
      <c r="S70" s="18" t="n">
        <v>434.55960714</v>
      </c>
      <c r="T70" s="20" t="n">
        <v>12.24927617</v>
      </c>
      <c r="U70" s="18" t="s">
        <v>182</v>
      </c>
      <c r="V70" s="20" t="s">
        <v>182</v>
      </c>
      <c r="W70" s="18" t="s">
        <v>182</v>
      </c>
      <c r="X70" s="20" t="s">
        <v>182</v>
      </c>
      <c r="Y70" s="18" t="s">
        <v>182</v>
      </c>
      <c r="Z70" s="20" t="s">
        <v>182</v>
      </c>
      <c r="AA70" s="18" t="n">
        <v>425.68578463</v>
      </c>
      <c r="AB70" s="20" t="n">
        <v>7.31871663</v>
      </c>
    </row>
    <row r="71" spans="1:28">
      <c r="A71" s="15" t="s">
        <v>246</v>
      </c>
      <c r="B71" s="17" t="n">
        <v>6115</v>
      </c>
      <c r="C71" s="18">
        <f>(113.0/B71*100)</f>
        <v/>
      </c>
      <c r="D71" s="19" t="n">
        <v>6002</v>
      </c>
      <c r="E71" s="18" t="n">
        <v>474.23800965</v>
      </c>
      <c r="F71" s="20" t="n">
        <v>8.30967094</v>
      </c>
      <c r="G71" s="18" t="n">
        <v>530.0181964</v>
      </c>
      <c r="H71" s="20" t="n">
        <v>6.59367931</v>
      </c>
      <c r="I71" s="18" t="n">
        <v>565.2858177000001</v>
      </c>
      <c r="J71" s="20" t="n">
        <v>5.06058979</v>
      </c>
      <c r="K71" s="18" t="n">
        <v>580.0672618900001</v>
      </c>
      <c r="L71" s="20" t="n">
        <v>2.8319924</v>
      </c>
      <c r="M71" s="18" t="n">
        <v>574.05430471</v>
      </c>
      <c r="N71" s="20" t="n">
        <v>2.66342181</v>
      </c>
      <c r="O71" s="18" t="n">
        <v>558.6590657</v>
      </c>
      <c r="P71" s="20" t="n">
        <v>3.51623559</v>
      </c>
      <c r="Q71" s="18" t="n">
        <v>518.47279321</v>
      </c>
      <c r="R71" s="20" t="n">
        <v>3.38594196</v>
      </c>
      <c r="S71" s="18" t="n">
        <v>475.89857468</v>
      </c>
      <c r="T71" s="20" t="n">
        <v>14.91312492</v>
      </c>
      <c r="U71" s="18" t="s">
        <v>182</v>
      </c>
      <c r="V71" s="20" t="s">
        <v>182</v>
      </c>
      <c r="W71" s="18" t="s">
        <v>182</v>
      </c>
      <c r="X71" s="20" t="s">
        <v>182</v>
      </c>
      <c r="Y71" s="18" t="s">
        <v>182</v>
      </c>
      <c r="Z71" s="20" t="s">
        <v>182</v>
      </c>
      <c r="AA71" s="18" t="n">
        <v>463.66164221</v>
      </c>
      <c r="AB71" s="20" t="n">
        <v>20.22328152</v>
      </c>
    </row>
    <row r="72" spans="1:28">
      <c r="A72" s="15" t="s">
        <v>247</v>
      </c>
      <c r="B72" s="17" t="n">
        <v>7708</v>
      </c>
      <c r="C72" s="18">
        <f>(8.0/B72*100)</f>
        <v/>
      </c>
      <c r="D72" s="19" t="n">
        <v>7700</v>
      </c>
      <c r="E72" s="18" t="n">
        <v>529.3161056500001</v>
      </c>
      <c r="F72" s="20" t="n">
        <v>6.04388878</v>
      </c>
      <c r="G72" s="18" t="n">
        <v>547.92283917</v>
      </c>
      <c r="H72" s="20" t="n">
        <v>4.952309</v>
      </c>
      <c r="I72" s="18" t="n">
        <v>558.63266785</v>
      </c>
      <c r="J72" s="20" t="n">
        <v>3.80808678</v>
      </c>
      <c r="K72" s="18" t="n">
        <v>553.33837685</v>
      </c>
      <c r="L72" s="20" t="n">
        <v>3.85242368</v>
      </c>
      <c r="M72" s="18" t="n">
        <v>540.536085</v>
      </c>
      <c r="N72" s="20" t="n">
        <v>3.67068889</v>
      </c>
      <c r="O72" s="18" t="n">
        <v>515.04871552</v>
      </c>
      <c r="P72" s="20" t="n">
        <v>4.25772826</v>
      </c>
      <c r="Q72" s="18" t="n">
        <v>473.58319613</v>
      </c>
      <c r="R72" s="20" t="n">
        <v>4.08812004</v>
      </c>
      <c r="S72" s="18" t="n">
        <v>377.30104979</v>
      </c>
      <c r="T72" s="20" t="n">
        <v>12.47832346</v>
      </c>
      <c r="U72" s="18" t="s">
        <v>182</v>
      </c>
      <c r="V72" s="20" t="s">
        <v>182</v>
      </c>
      <c r="W72" s="18" t="s">
        <v>182</v>
      </c>
      <c r="X72" s="20" t="s">
        <v>182</v>
      </c>
      <c r="Y72" s="18" t="s">
        <v>182</v>
      </c>
      <c r="Z72" s="20" t="s">
        <v>182</v>
      </c>
      <c r="AA72" s="18" t="n">
        <v>446.6941631</v>
      </c>
      <c r="AB72" s="20" t="n">
        <v>32.86285155</v>
      </c>
    </row>
    <row r="73" spans="1:28">
      <c r="A73" s="15" t="s">
        <v>248</v>
      </c>
      <c r="B73" s="17" t="n">
        <v>8249</v>
      </c>
      <c r="C73" s="18">
        <f>(231.0/B73*100)</f>
        <v/>
      </c>
      <c r="D73" s="19" t="n">
        <v>8018</v>
      </c>
      <c r="E73" s="18" t="n">
        <v>408.52346418</v>
      </c>
      <c r="F73" s="20" t="n">
        <v>4.134432</v>
      </c>
      <c r="G73" s="18" t="n">
        <v>395.59829402</v>
      </c>
      <c r="H73" s="20" t="n">
        <v>3.72011394</v>
      </c>
      <c r="I73" s="18" t="n">
        <v>417.31499783</v>
      </c>
      <c r="J73" s="20" t="n">
        <v>3.86132854</v>
      </c>
      <c r="K73" s="18" t="n">
        <v>418.75954718</v>
      </c>
      <c r="L73" s="20" t="n">
        <v>3.97139753</v>
      </c>
      <c r="M73" s="18" t="n">
        <v>447.3638662</v>
      </c>
      <c r="N73" s="20" t="n">
        <v>4.2034206</v>
      </c>
      <c r="O73" s="18" t="n">
        <v>443.05252484</v>
      </c>
      <c r="P73" s="20" t="n">
        <v>4.59296641</v>
      </c>
      <c r="Q73" s="18" t="n">
        <v>423.40182732</v>
      </c>
      <c r="R73" s="20" t="n">
        <v>3.32129896</v>
      </c>
      <c r="S73" s="18" t="n">
        <v>363.01497675</v>
      </c>
      <c r="T73" s="20" t="n">
        <v>6.09798263</v>
      </c>
      <c r="U73" s="18" t="s">
        <v>182</v>
      </c>
      <c r="V73" s="20" t="s">
        <v>182</v>
      </c>
      <c r="W73" s="18" t="s">
        <v>182</v>
      </c>
      <c r="X73" s="20" t="s">
        <v>182</v>
      </c>
      <c r="Y73" s="18" t="s">
        <v>182</v>
      </c>
      <c r="Z73" s="20" t="s">
        <v>182</v>
      </c>
      <c r="AA73" s="18" t="n">
        <v>368.84132393</v>
      </c>
      <c r="AB73" s="20" t="n">
        <v>11.38091345</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424.59045417</v>
      </c>
      <c r="X74" s="20" t="n">
        <v>1.40919814</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386.40336665</v>
      </c>
      <c r="X75" s="20" t="n">
        <v>2.10436774</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436.73114787</v>
      </c>
      <c r="X76" s="20" t="n">
        <v>2.4226499</v>
      </c>
      <c r="Y76" s="18" t="s">
        <v>182</v>
      </c>
      <c r="Z76" s="20" t="s">
        <v>182</v>
      </c>
      <c r="AA76" s="18" t="s">
        <v>182</v>
      </c>
      <c r="AB76" s="20" t="s">
        <v>182</v>
      </c>
    </row>
    <row r="77" spans="1:28">
      <c r="A77" s="15" t="s">
        <v>252</v>
      </c>
      <c r="B77" s="17" t="n">
        <v>6062</v>
      </c>
      <c r="C77" s="18">
        <f>(274.0/B77*100)</f>
        <v/>
      </c>
      <c r="D77" s="19" t="n">
        <v>5788</v>
      </c>
      <c r="E77" s="18" t="n">
        <v>392.68821313</v>
      </c>
      <c r="F77" s="20" t="n">
        <v>4.30453147</v>
      </c>
      <c r="G77" s="18" t="n">
        <v>398.93589797</v>
      </c>
      <c r="H77" s="20" t="n">
        <v>4.41602372</v>
      </c>
      <c r="I77" s="18" t="n">
        <v>431.09703374</v>
      </c>
      <c r="J77" s="20" t="n">
        <v>6.71142491</v>
      </c>
      <c r="K77" s="18" t="n">
        <v>440.95574196</v>
      </c>
      <c r="L77" s="20" t="n">
        <v>4.36759404</v>
      </c>
      <c r="M77" s="18" t="n">
        <v>460.01566392</v>
      </c>
      <c r="N77" s="20" t="n">
        <v>3.44733684</v>
      </c>
      <c r="O77" s="18" t="n">
        <v>463.24700167</v>
      </c>
      <c r="P77" s="20" t="n">
        <v>3.81521382</v>
      </c>
      <c r="Q77" s="18" t="n">
        <v>445.9803719</v>
      </c>
      <c r="R77" s="20" t="n">
        <v>2.60495161</v>
      </c>
      <c r="S77" s="18" t="n">
        <v>346.51998644</v>
      </c>
      <c r="T77" s="20" t="n">
        <v>10.98876772</v>
      </c>
      <c r="U77" s="18" t="s">
        <v>182</v>
      </c>
      <c r="V77" s="20" t="s">
        <v>182</v>
      </c>
      <c r="W77" s="18" t="s">
        <v>182</v>
      </c>
      <c r="X77" s="20" t="s">
        <v>182</v>
      </c>
      <c r="Y77" s="18" t="s">
        <v>182</v>
      </c>
      <c r="Z77" s="20" t="s">
        <v>182</v>
      </c>
      <c r="AA77" s="18" t="n">
        <v>376.43448571</v>
      </c>
      <c r="AB77" s="20" t="n">
        <v>4.46654303</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524.64451931</v>
      </c>
      <c r="X78" s="20" t="n">
        <v>3.91006783</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475.18659836</v>
      </c>
      <c r="X79" s="20" t="n">
        <v>6.280552</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456.48357586</v>
      </c>
      <c r="X80" s="20" t="n">
        <v>3.67164431</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442.94752097</v>
      </c>
      <c r="X81" s="20" t="n">
        <v>3.00356581</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310</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(1165.0/B7*100)</f>
        <v/>
      </c>
      <c r="D7" s="19" t="n">
        <v>13365</v>
      </c>
      <c r="E7" s="18" t="n">
        <v>441.87483315</v>
      </c>
      <c r="F7" s="20" t="n">
        <v>8.71528883</v>
      </c>
      <c r="G7" s="18" t="n">
        <v>470.37554921</v>
      </c>
      <c r="H7" s="20" t="n">
        <v>6.60071991</v>
      </c>
      <c r="I7" s="18" t="n">
        <v>494.35505656</v>
      </c>
      <c r="J7" s="20" t="n">
        <v>5.20031815</v>
      </c>
      <c r="K7" s="18" t="n">
        <v>514.5155597299999</v>
      </c>
      <c r="L7" s="20" t="n">
        <v>3.33194856</v>
      </c>
      <c r="M7" s="18" t="n">
        <v>525.5233391100001</v>
      </c>
      <c r="N7" s="20" t="n">
        <v>2.15340147</v>
      </c>
      <c r="O7" s="18" t="n">
        <v>523.70914735</v>
      </c>
      <c r="P7" s="20" t="n">
        <v>2.54230626</v>
      </c>
      <c r="Q7" s="18" t="n">
        <v>515.74587073</v>
      </c>
      <c r="R7" s="20" t="n">
        <v>2.57252325</v>
      </c>
      <c r="S7" s="18" t="n">
        <v>399.39360806</v>
      </c>
      <c r="T7" s="20" t="n">
        <v>10.63978864</v>
      </c>
      <c r="U7" s="18" t="s">
        <v>182</v>
      </c>
      <c r="V7" s="20" t="s">
        <v>182</v>
      </c>
      <c r="W7" s="18" t="s">
        <v>182</v>
      </c>
      <c r="X7" s="20" t="s">
        <v>182</v>
      </c>
      <c r="Y7" s="18" t="s">
        <v>182</v>
      </c>
      <c r="Z7" s="20" t="s">
        <v>182</v>
      </c>
      <c r="AA7" s="18" t="n">
        <v>455.94662582</v>
      </c>
      <c r="AB7" s="20" t="n">
        <v>7.09970652</v>
      </c>
    </row>
    <row r="8" spans="1:28">
      <c r="A8" s="15" t="s">
        <v>183</v>
      </c>
      <c r="B8" s="17" t="n">
        <v>7007</v>
      </c>
      <c r="C8" s="18">
        <f>(141.0/B8*100)</f>
        <v/>
      </c>
      <c r="D8" s="19" t="n">
        <v>6866</v>
      </c>
      <c r="E8" s="18" t="n">
        <v>433.95577872</v>
      </c>
      <c r="F8" s="20" t="n">
        <v>12.98852098</v>
      </c>
      <c r="G8" s="18" t="n">
        <v>473.63479154</v>
      </c>
      <c r="H8" s="20" t="n">
        <v>6.62837792</v>
      </c>
      <c r="I8" s="18" t="n">
        <v>504.849512</v>
      </c>
      <c r="J8" s="20" t="n">
        <v>4.62236898</v>
      </c>
      <c r="K8" s="18" t="n">
        <v>508.48834817</v>
      </c>
      <c r="L8" s="20" t="n">
        <v>3.93406965</v>
      </c>
      <c r="M8" s="18" t="n">
        <v>510.86030144</v>
      </c>
      <c r="N8" s="20" t="n">
        <v>3.36157194</v>
      </c>
      <c r="O8" s="18" t="n">
        <v>505.42282775</v>
      </c>
      <c r="P8" s="20" t="n">
        <v>3.37880404</v>
      </c>
      <c r="Q8" s="18" t="n">
        <v>482.28738267</v>
      </c>
      <c r="R8" s="20" t="n">
        <v>3.94304573</v>
      </c>
      <c r="S8" s="18" t="n">
        <v>414.29594692</v>
      </c>
      <c r="T8" s="20" t="n">
        <v>19.75496309</v>
      </c>
      <c r="U8" s="18" t="s">
        <v>182</v>
      </c>
      <c r="V8" s="20" t="s">
        <v>182</v>
      </c>
      <c r="W8" s="18" t="n">
        <v>368.48347797</v>
      </c>
      <c r="X8" s="20" t="n">
        <v>14.99112476</v>
      </c>
      <c r="Y8" s="18" t="s">
        <v>182</v>
      </c>
      <c r="Z8" s="20" t="s">
        <v>182</v>
      </c>
      <c r="AA8" s="18" t="n">
        <v>405.47549131</v>
      </c>
      <c r="AB8" s="20" t="n">
        <v>9.30145315</v>
      </c>
    </row>
    <row r="9" spans="1:28">
      <c r="A9" s="15" t="s">
        <v>184</v>
      </c>
      <c r="B9" s="17" t="n">
        <v>9651</v>
      </c>
      <c r="C9" s="18">
        <f>(545.0/B9*100)</f>
        <v/>
      </c>
      <c r="D9" s="19" t="n">
        <v>9106</v>
      </c>
      <c r="E9" s="18" t="n">
        <v>416.7413828</v>
      </c>
      <c r="F9" s="20" t="n">
        <v>9.506487330000001</v>
      </c>
      <c r="G9" s="18" t="n">
        <v>467.66290644</v>
      </c>
      <c r="H9" s="20" t="n">
        <v>7.5508651</v>
      </c>
      <c r="I9" s="18" t="n">
        <v>515.29338087</v>
      </c>
      <c r="J9" s="20" t="n">
        <v>6.13291566</v>
      </c>
      <c r="K9" s="18" t="n">
        <v>524.50077282</v>
      </c>
      <c r="L9" s="20" t="n">
        <v>3.5979612</v>
      </c>
      <c r="M9" s="18" t="n">
        <v>526.26055683</v>
      </c>
      <c r="N9" s="20" t="n">
        <v>3.20319518</v>
      </c>
      <c r="O9" s="18" t="n">
        <v>515.91200694</v>
      </c>
      <c r="P9" s="20" t="n">
        <v>3.05424851</v>
      </c>
      <c r="Q9" s="18" t="n">
        <v>493.88378985</v>
      </c>
      <c r="R9" s="20" t="n">
        <v>2.88313071</v>
      </c>
      <c r="S9" s="18" t="n">
        <v>448.39804649</v>
      </c>
      <c r="T9" s="20" t="n">
        <v>28.14883415</v>
      </c>
      <c r="U9" s="18" t="s">
        <v>182</v>
      </c>
      <c r="V9" s="20" t="s">
        <v>182</v>
      </c>
      <c r="W9" s="18" t="n">
        <v>374.78530698</v>
      </c>
      <c r="X9" s="20" t="n">
        <v>11.62763904</v>
      </c>
      <c r="Y9" s="18" t="s">
        <v>182</v>
      </c>
      <c r="Z9" s="20" t="s">
        <v>182</v>
      </c>
      <c r="AA9" s="18" t="n">
        <v>401.3164946</v>
      </c>
      <c r="AB9" s="20" t="n">
        <v>9.71947246</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527.70468432</v>
      </c>
      <c r="X10" s="20" t="n">
        <v>2.08026152</v>
      </c>
      <c r="Y10" s="18" t="s">
        <v>182</v>
      </c>
      <c r="Z10" s="20" t="s">
        <v>182</v>
      </c>
      <c r="AA10" s="18" t="s">
        <v>182</v>
      </c>
      <c r="AB10" s="20" t="s">
        <v>182</v>
      </c>
    </row>
    <row r="11" spans="1:28">
      <c r="A11" s="15" t="s">
        <v>186</v>
      </c>
      <c r="B11" s="17" t="n">
        <v>7053</v>
      </c>
      <c r="C11" s="18">
        <f>(113.0/B11*100)</f>
        <v/>
      </c>
      <c r="D11" s="19" t="n">
        <v>6940</v>
      </c>
      <c r="E11" s="18" t="n">
        <v>391.65989961</v>
      </c>
      <c r="F11" s="20" t="n">
        <v>5.94545457</v>
      </c>
      <c r="G11" s="18" t="n">
        <v>411.9567558</v>
      </c>
      <c r="H11" s="20" t="n">
        <v>6.93928862</v>
      </c>
      <c r="I11" s="18" t="n">
        <v>432.9656289</v>
      </c>
      <c r="J11" s="20" t="n">
        <v>6.64263588</v>
      </c>
      <c r="K11" s="18" t="n">
        <v>449.2892717</v>
      </c>
      <c r="L11" s="20" t="n">
        <v>4.03937008</v>
      </c>
      <c r="M11" s="18" t="n">
        <v>461.84120684</v>
      </c>
      <c r="N11" s="20" t="n">
        <v>3.67586276</v>
      </c>
      <c r="O11" s="18" t="n">
        <v>464.42646001</v>
      </c>
      <c r="P11" s="20" t="n">
        <v>2.95416775</v>
      </c>
      <c r="Q11" s="18" t="n">
        <v>450.67020879</v>
      </c>
      <c r="R11" s="20" t="n">
        <v>3.00381902</v>
      </c>
      <c r="S11" s="18" t="n">
        <v>341.90012435</v>
      </c>
      <c r="T11" s="20" t="n">
        <v>22.59684415</v>
      </c>
      <c r="U11" s="18" t="s">
        <v>182</v>
      </c>
      <c r="V11" s="20" t="s">
        <v>182</v>
      </c>
      <c r="W11" s="18" t="s">
        <v>182</v>
      </c>
      <c r="X11" s="20" t="s">
        <v>182</v>
      </c>
      <c r="Y11" s="18" t="s">
        <v>182</v>
      </c>
      <c r="Z11" s="20" t="s">
        <v>182</v>
      </c>
      <c r="AA11" s="18" t="n">
        <v>400.23332061</v>
      </c>
      <c r="AB11" s="20" t="n">
        <v>9.31258918</v>
      </c>
    </row>
    <row r="12" spans="1:28">
      <c r="A12" s="15" t="s">
        <v>187</v>
      </c>
      <c r="B12" s="17" t="n">
        <v>6894</v>
      </c>
      <c r="C12" s="18">
        <f>(126.0/B12*100)</f>
        <v/>
      </c>
      <c r="D12" s="19" t="n">
        <v>6768</v>
      </c>
      <c r="E12" s="18" t="n">
        <v>462.47566504</v>
      </c>
      <c r="F12" s="20" t="n">
        <v>10.55291565</v>
      </c>
      <c r="G12" s="18" t="n">
        <v>484.99321914</v>
      </c>
      <c r="H12" s="20" t="n">
        <v>6.95553833</v>
      </c>
      <c r="I12" s="18" t="n">
        <v>501.15414798</v>
      </c>
      <c r="J12" s="20" t="n">
        <v>5.73758643</v>
      </c>
      <c r="K12" s="18" t="n">
        <v>505.44465665</v>
      </c>
      <c r="L12" s="20" t="n">
        <v>3.87978051</v>
      </c>
      <c r="M12" s="18" t="n">
        <v>508.98258917</v>
      </c>
      <c r="N12" s="20" t="n">
        <v>2.53312381</v>
      </c>
      <c r="O12" s="18" t="n">
        <v>504.75092467</v>
      </c>
      <c r="P12" s="20" t="n">
        <v>3.70096154</v>
      </c>
      <c r="Q12" s="18" t="n">
        <v>484.20361932</v>
      </c>
      <c r="R12" s="20" t="n">
        <v>3.65540751</v>
      </c>
      <c r="S12" s="18" t="n">
        <v>427.10458091</v>
      </c>
      <c r="T12" s="20" t="n">
        <v>17.61064977</v>
      </c>
      <c r="U12" s="18" t="s">
        <v>182</v>
      </c>
      <c r="V12" s="20" t="s">
        <v>182</v>
      </c>
      <c r="W12" s="18" t="n">
        <v>366.6777112</v>
      </c>
      <c r="X12" s="20" t="n">
        <v>14.39052153</v>
      </c>
      <c r="Y12" s="18" t="s">
        <v>182</v>
      </c>
      <c r="Z12" s="20" t="s">
        <v>182</v>
      </c>
      <c r="AA12" s="18" t="n">
        <v>402.77331191</v>
      </c>
      <c r="AB12" s="20" t="n">
        <v>8.60509512</v>
      </c>
    </row>
    <row r="13" spans="1:28">
      <c r="A13" s="15" t="s">
        <v>188</v>
      </c>
      <c r="B13" s="17" t="n">
        <v>7161</v>
      </c>
      <c r="C13" s="18">
        <f>(314.0/B13*100)</f>
        <v/>
      </c>
      <c r="D13" s="19" t="n">
        <v>6847</v>
      </c>
      <c r="E13" s="18" t="n">
        <v>433.2652032</v>
      </c>
      <c r="F13" s="20" t="n">
        <v>25.48376136</v>
      </c>
      <c r="G13" s="18" t="n">
        <v>501.41564488</v>
      </c>
      <c r="H13" s="20" t="n">
        <v>10.72912219</v>
      </c>
      <c r="I13" s="18" t="n">
        <v>492.80264779</v>
      </c>
      <c r="J13" s="20" t="n">
        <v>7.76057471</v>
      </c>
      <c r="K13" s="18" t="n">
        <v>504.41066695</v>
      </c>
      <c r="L13" s="20" t="n">
        <v>4.45432092</v>
      </c>
      <c r="M13" s="18" t="n">
        <v>517.74473679</v>
      </c>
      <c r="N13" s="20" t="n">
        <v>3.42863196</v>
      </c>
      <c r="O13" s="18" t="n">
        <v>512.2917685800001</v>
      </c>
      <c r="P13" s="20" t="n">
        <v>3.13289575</v>
      </c>
      <c r="Q13" s="18" t="n">
        <v>505.13156913</v>
      </c>
      <c r="R13" s="20" t="n">
        <v>3.29228443</v>
      </c>
      <c r="S13" s="18" t="n">
        <v>406.87846919</v>
      </c>
      <c r="T13" s="20" t="n">
        <v>20.62577581</v>
      </c>
      <c r="U13" s="18" t="s">
        <v>182</v>
      </c>
      <c r="V13" s="20" t="s">
        <v>182</v>
      </c>
      <c r="W13" s="18" t="n">
        <v>436.36003517</v>
      </c>
      <c r="X13" s="20" t="n">
        <v>6.43426798</v>
      </c>
      <c r="Y13" s="18" t="s">
        <v>182</v>
      </c>
      <c r="Z13" s="20" t="s">
        <v>182</v>
      </c>
      <c r="AA13" s="18" t="n">
        <v>403.84381795</v>
      </c>
      <c r="AB13" s="20" t="n">
        <v>8.79903537</v>
      </c>
    </row>
    <row r="14" spans="1:28">
      <c r="A14" s="15" t="s">
        <v>189</v>
      </c>
      <c r="B14" s="17" t="n">
        <v>5587</v>
      </c>
      <c r="C14" s="18">
        <f>(191.0/B14*100)</f>
        <v/>
      </c>
      <c r="D14" s="19" t="n">
        <v>5396</v>
      </c>
      <c r="E14" s="18" t="n">
        <v>504.67165699</v>
      </c>
      <c r="F14" s="20" t="n">
        <v>16.4968489</v>
      </c>
      <c r="G14" s="18" t="n">
        <v>503.26255653</v>
      </c>
      <c r="H14" s="20" t="n">
        <v>8.29026672</v>
      </c>
      <c r="I14" s="18" t="n">
        <v>530.20904329</v>
      </c>
      <c r="J14" s="20" t="n">
        <v>6.75429095</v>
      </c>
      <c r="K14" s="18" t="n">
        <v>535.11746271</v>
      </c>
      <c r="L14" s="20" t="n">
        <v>3.76805046</v>
      </c>
      <c r="M14" s="18" t="n">
        <v>544.78245651</v>
      </c>
      <c r="N14" s="20" t="n">
        <v>2.97253747</v>
      </c>
      <c r="O14" s="18" t="n">
        <v>549.82460211</v>
      </c>
      <c r="P14" s="20" t="n">
        <v>3.14542857</v>
      </c>
      <c r="Q14" s="18" t="n">
        <v>526.02048022</v>
      </c>
      <c r="R14" s="20" t="n">
        <v>3.28562898</v>
      </c>
      <c r="S14" s="18" t="n">
        <v>435.20091704</v>
      </c>
      <c r="T14" s="20" t="n">
        <v>16.16651192</v>
      </c>
      <c r="U14" s="18" t="s">
        <v>182</v>
      </c>
      <c r="V14" s="20" t="s">
        <v>182</v>
      </c>
      <c r="W14" s="18" t="s">
        <v>182</v>
      </c>
      <c r="X14" s="20" t="s">
        <v>182</v>
      </c>
      <c r="Y14" s="18" t="s">
        <v>182</v>
      </c>
      <c r="Z14" s="20" t="s">
        <v>182</v>
      </c>
      <c r="AA14" s="18" t="n">
        <v>435.86608024</v>
      </c>
      <c r="AB14" s="20" t="n">
        <v>13.30539724</v>
      </c>
    </row>
    <row r="15" spans="1:28">
      <c r="A15" s="15" t="s">
        <v>190</v>
      </c>
      <c r="B15" s="17" t="n">
        <v>5882</v>
      </c>
      <c r="C15" s="18">
        <f>(143.0/B15*100)</f>
        <v/>
      </c>
      <c r="D15" s="19" t="n">
        <v>5739</v>
      </c>
      <c r="E15" s="18" t="n">
        <v>431.81900509</v>
      </c>
      <c r="F15" s="20" t="n">
        <v>17.26782078</v>
      </c>
      <c r="G15" s="18" t="n">
        <v>502.07784261</v>
      </c>
      <c r="H15" s="20" t="n">
        <v>7.58858547</v>
      </c>
      <c r="I15" s="18" t="n">
        <v>533.61476822</v>
      </c>
      <c r="J15" s="20" t="n">
        <v>5.04764946</v>
      </c>
      <c r="K15" s="18" t="n">
        <v>544.53944197</v>
      </c>
      <c r="L15" s="20" t="n">
        <v>3.69144463</v>
      </c>
      <c r="M15" s="18" t="n">
        <v>542.07812626</v>
      </c>
      <c r="N15" s="20" t="n">
        <v>3.04826626</v>
      </c>
      <c r="O15" s="18" t="n">
        <v>541.19047338</v>
      </c>
      <c r="P15" s="20" t="n">
        <v>3.28589073</v>
      </c>
      <c r="Q15" s="18" t="n">
        <v>521.65771352</v>
      </c>
      <c r="R15" s="20" t="n">
        <v>3.40748014</v>
      </c>
      <c r="S15" s="18" t="n">
        <v>386.74128599</v>
      </c>
      <c r="T15" s="20" t="n">
        <v>15.33513927</v>
      </c>
      <c r="U15" s="18" t="s">
        <v>182</v>
      </c>
      <c r="V15" s="20" t="s">
        <v>182</v>
      </c>
      <c r="W15" s="18" t="n">
        <v>375.95013089</v>
      </c>
      <c r="X15" s="20" t="n">
        <v>17.42774697</v>
      </c>
      <c r="Y15" s="18" t="s">
        <v>182</v>
      </c>
      <c r="Z15" s="20" t="s">
        <v>182</v>
      </c>
      <c r="AA15" s="18" t="n">
        <v>465.64071829</v>
      </c>
      <c r="AB15" s="20" t="n">
        <v>13.13887493</v>
      </c>
    </row>
    <row r="16" spans="1:28">
      <c r="A16" s="15" t="s">
        <v>191</v>
      </c>
      <c r="B16" s="17" t="n">
        <v>6108</v>
      </c>
      <c r="C16" s="18">
        <f>(258.0/B16*100)</f>
        <v/>
      </c>
      <c r="D16" s="19" t="n">
        <v>5850</v>
      </c>
      <c r="E16" s="18" t="n">
        <v>415.88366319</v>
      </c>
      <c r="F16" s="20" t="n">
        <v>11.32799351</v>
      </c>
      <c r="G16" s="18" t="n">
        <v>450.4633328</v>
      </c>
      <c r="H16" s="20" t="n">
        <v>8.744511080000001</v>
      </c>
      <c r="I16" s="18" t="n">
        <v>494.22747707</v>
      </c>
      <c r="J16" s="20" t="n">
        <v>6.14155134</v>
      </c>
      <c r="K16" s="18" t="n">
        <v>512.9710798999999</v>
      </c>
      <c r="L16" s="20" t="n">
        <v>4.28338508</v>
      </c>
      <c r="M16" s="18" t="n">
        <v>517.89469389</v>
      </c>
      <c r="N16" s="20" t="n">
        <v>2.88552428</v>
      </c>
      <c r="O16" s="18" t="n">
        <v>518.32481461</v>
      </c>
      <c r="P16" s="20" t="n">
        <v>3.11332192</v>
      </c>
      <c r="Q16" s="18" t="n">
        <v>487.75691618</v>
      </c>
      <c r="R16" s="20" t="n">
        <v>3.07896483</v>
      </c>
      <c r="S16" s="18" t="n">
        <v>339.57811797</v>
      </c>
      <c r="T16" s="20" t="n">
        <v>12.78467974</v>
      </c>
      <c r="U16" s="18" t="s">
        <v>182</v>
      </c>
      <c r="V16" s="20" t="s">
        <v>182</v>
      </c>
      <c r="W16" s="18" t="s">
        <v>182</v>
      </c>
      <c r="X16" s="20" t="s">
        <v>182</v>
      </c>
      <c r="Y16" s="18" t="s">
        <v>182</v>
      </c>
      <c r="Z16" s="20" t="s">
        <v>182</v>
      </c>
      <c r="AA16" s="18" t="n">
        <v>383.48056771</v>
      </c>
      <c r="AB16" s="20" t="n">
        <v>8.11839511</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360.48925247</v>
      </c>
      <c r="X17" s="20" t="n">
        <v>12.44339086</v>
      </c>
      <c r="Y17" s="18" t="s">
        <v>182</v>
      </c>
      <c r="Z17" s="20" t="s">
        <v>182</v>
      </c>
      <c r="AA17" s="18" t="s">
        <v>182</v>
      </c>
      <c r="AB17" s="20" t="s">
        <v>182</v>
      </c>
    </row>
    <row r="18" spans="1:28">
      <c r="A18" s="15" t="s">
        <v>193</v>
      </c>
      <c r="B18" s="17" t="n">
        <v>5532</v>
      </c>
      <c r="C18" s="18">
        <f>(39.0/B18*100)</f>
        <v/>
      </c>
      <c r="D18" s="19" t="n">
        <v>5493</v>
      </c>
      <c r="E18" s="18" t="n">
        <v>392.285026</v>
      </c>
      <c r="F18" s="20" t="n">
        <v>14.31942201</v>
      </c>
      <c r="G18" s="18" t="n">
        <v>421.49265318</v>
      </c>
      <c r="H18" s="20" t="n">
        <v>8.532279839999999</v>
      </c>
      <c r="I18" s="18" t="n">
        <v>449.56236096</v>
      </c>
      <c r="J18" s="20" t="n">
        <v>7.220056</v>
      </c>
      <c r="K18" s="18" t="n">
        <v>458.55492011</v>
      </c>
      <c r="L18" s="20" t="n">
        <v>5.19076699</v>
      </c>
      <c r="M18" s="18" t="n">
        <v>473.30965976</v>
      </c>
      <c r="N18" s="20" t="n">
        <v>4.21316353</v>
      </c>
      <c r="O18" s="18" t="n">
        <v>466.3499978</v>
      </c>
      <c r="P18" s="20" t="n">
        <v>3.66528338</v>
      </c>
      <c r="Q18" s="18" t="n">
        <v>449.90236235</v>
      </c>
      <c r="R18" s="20" t="n">
        <v>4.48983231</v>
      </c>
      <c r="S18" s="18" t="n">
        <v>361.63135969</v>
      </c>
      <c r="T18" s="20" t="n">
        <v>12.13170038</v>
      </c>
      <c r="U18" s="18" t="s">
        <v>182</v>
      </c>
      <c r="V18" s="20" t="s">
        <v>182</v>
      </c>
      <c r="W18" s="18" t="s">
        <v>182</v>
      </c>
      <c r="X18" s="20" t="s">
        <v>182</v>
      </c>
      <c r="Y18" s="18" t="s">
        <v>182</v>
      </c>
      <c r="Z18" s="20" t="s">
        <v>182</v>
      </c>
      <c r="AA18" s="18" t="n">
        <v>385.61751579</v>
      </c>
      <c r="AB18" s="20" t="n">
        <v>9.97203616</v>
      </c>
    </row>
    <row r="19" spans="1:28">
      <c r="A19" s="15" t="s">
        <v>194</v>
      </c>
      <c r="B19" s="17" t="n">
        <v>5658</v>
      </c>
      <c r="C19" s="18">
        <f>(132.0/B19*100)</f>
        <v/>
      </c>
      <c r="D19" s="19" t="n">
        <v>5526</v>
      </c>
      <c r="E19" s="18" t="n">
        <v>410.22305568</v>
      </c>
      <c r="F19" s="20" t="n">
        <v>10.25628554</v>
      </c>
      <c r="G19" s="18" t="n">
        <v>431.12802424</v>
      </c>
      <c r="H19" s="20" t="n">
        <v>9.25512668</v>
      </c>
      <c r="I19" s="18" t="n">
        <v>474.71866299</v>
      </c>
      <c r="J19" s="20" t="n">
        <v>5.63288841</v>
      </c>
      <c r="K19" s="18" t="n">
        <v>482.97384118</v>
      </c>
      <c r="L19" s="20" t="n">
        <v>4.43114696</v>
      </c>
      <c r="M19" s="18" t="n">
        <v>498.65360151</v>
      </c>
      <c r="N19" s="20" t="n">
        <v>3.71393934</v>
      </c>
      <c r="O19" s="18" t="n">
        <v>491.57951279</v>
      </c>
      <c r="P19" s="20" t="n">
        <v>3.73646986</v>
      </c>
      <c r="Q19" s="18" t="n">
        <v>464.62646293</v>
      </c>
      <c r="R19" s="20" t="n">
        <v>3.36921091</v>
      </c>
      <c r="S19" s="18" t="n">
        <v>391.49735852</v>
      </c>
      <c r="T19" s="20" t="n">
        <v>15.18126022</v>
      </c>
      <c r="U19" s="18" t="s">
        <v>182</v>
      </c>
      <c r="V19" s="20" t="s">
        <v>182</v>
      </c>
      <c r="W19" s="18" t="s">
        <v>182</v>
      </c>
      <c r="X19" s="20" t="s">
        <v>182</v>
      </c>
      <c r="Y19" s="18" t="s">
        <v>182</v>
      </c>
      <c r="Z19" s="20" t="s">
        <v>182</v>
      </c>
      <c r="AA19" s="18" t="n">
        <v>374.12571807</v>
      </c>
      <c r="AB19" s="20" t="n">
        <v>11.97751937</v>
      </c>
    </row>
    <row r="20" spans="1:28">
      <c r="A20" s="15" t="s">
        <v>195</v>
      </c>
      <c r="B20" s="17" t="n">
        <v>3371</v>
      </c>
      <c r="C20" s="18">
        <f>(81.0/B20*100)</f>
        <v/>
      </c>
      <c r="D20" s="19" t="n">
        <v>3290</v>
      </c>
      <c r="E20" s="18" t="n">
        <v>389.53679879</v>
      </c>
      <c r="F20" s="20" t="n">
        <v>16.75477656</v>
      </c>
      <c r="G20" s="18" t="n">
        <v>465.64106849</v>
      </c>
      <c r="H20" s="20" t="n">
        <v>12.99249406</v>
      </c>
      <c r="I20" s="18" t="n">
        <v>480.67705122</v>
      </c>
      <c r="J20" s="20" t="n">
        <v>7.79500956</v>
      </c>
      <c r="K20" s="18" t="n">
        <v>485.06111681</v>
      </c>
      <c r="L20" s="20" t="n">
        <v>4.34815598</v>
      </c>
      <c r="M20" s="18" t="n">
        <v>486.7201714</v>
      </c>
      <c r="N20" s="20" t="n">
        <v>2.74322695</v>
      </c>
      <c r="O20" s="18" t="n">
        <v>474.44183857</v>
      </c>
      <c r="P20" s="20" t="n">
        <v>3.62233406</v>
      </c>
      <c r="Q20" s="18" t="n">
        <v>460.94458217</v>
      </c>
      <c r="R20" s="20" t="n">
        <v>3.94478138</v>
      </c>
      <c r="S20" s="18" t="n">
        <v>397.38004007</v>
      </c>
      <c r="T20" s="20" t="n">
        <v>25.65351949</v>
      </c>
      <c r="U20" s="18" t="s">
        <v>182</v>
      </c>
      <c r="V20" s="20" t="s">
        <v>182</v>
      </c>
      <c r="W20" s="18" t="s">
        <v>182</v>
      </c>
      <c r="X20" s="20" t="s">
        <v>182</v>
      </c>
      <c r="Y20" s="18" t="s">
        <v>182</v>
      </c>
      <c r="Z20" s="20" t="s">
        <v>182</v>
      </c>
      <c r="AA20" s="18" t="n">
        <v>379.92717487</v>
      </c>
      <c r="AB20" s="20" t="n">
        <v>10.0959392</v>
      </c>
    </row>
    <row r="21" spans="1:28">
      <c r="A21" s="15" t="s">
        <v>196</v>
      </c>
      <c r="B21" s="17" t="n">
        <v>5741</v>
      </c>
      <c r="C21" s="18">
        <f>(78.0/B21*100)</f>
        <v/>
      </c>
      <c r="D21" s="19" t="n">
        <v>5663</v>
      </c>
      <c r="E21" s="18" t="n">
        <v>440.97285119</v>
      </c>
      <c r="F21" s="20" t="n">
        <v>14.54994759</v>
      </c>
      <c r="G21" s="18" t="n">
        <v>474.49441373</v>
      </c>
      <c r="H21" s="20" t="n">
        <v>6.31107177</v>
      </c>
      <c r="I21" s="18" t="n">
        <v>510.83537688</v>
      </c>
      <c r="J21" s="20" t="n">
        <v>5.82544142</v>
      </c>
      <c r="K21" s="18" t="n">
        <v>511.33204541</v>
      </c>
      <c r="L21" s="20" t="n">
        <v>4.05820844</v>
      </c>
      <c r="M21" s="18" t="n">
        <v>515.10068316</v>
      </c>
      <c r="N21" s="20" t="n">
        <v>3.1667764</v>
      </c>
      <c r="O21" s="18" t="n">
        <v>506.89130712</v>
      </c>
      <c r="P21" s="20" t="n">
        <v>2.92980729</v>
      </c>
      <c r="Q21" s="18" t="n">
        <v>490.16147236</v>
      </c>
      <c r="R21" s="20" t="n">
        <v>3.16451733</v>
      </c>
      <c r="S21" s="18" t="n">
        <v>379.70441669</v>
      </c>
      <c r="T21" s="20" t="n">
        <v>23.30617508</v>
      </c>
      <c r="U21" s="18" t="s">
        <v>182</v>
      </c>
      <c r="V21" s="20" t="s">
        <v>182</v>
      </c>
      <c r="W21" s="18" t="s">
        <v>182</v>
      </c>
      <c r="X21" s="20" t="s">
        <v>182</v>
      </c>
      <c r="Y21" s="18" t="s">
        <v>182</v>
      </c>
      <c r="Z21" s="20" t="s">
        <v>182</v>
      </c>
      <c r="AA21" s="18" t="n">
        <v>419.29946197</v>
      </c>
      <c r="AB21" s="20" t="n">
        <v>12.90825038</v>
      </c>
    </row>
    <row r="22" spans="1:28">
      <c r="A22" s="15" t="s">
        <v>197</v>
      </c>
      <c r="B22" s="17" t="n">
        <v>6598</v>
      </c>
      <c r="C22" s="18">
        <f>(100.0/B22*100)</f>
        <v/>
      </c>
      <c r="D22" s="19" t="n">
        <v>6498</v>
      </c>
      <c r="E22" s="18" t="n">
        <v>441.59591457</v>
      </c>
      <c r="F22" s="20" t="n">
        <v>12.18427986</v>
      </c>
      <c r="G22" s="18" t="n">
        <v>456.68732777</v>
      </c>
      <c r="H22" s="20" t="n">
        <v>8.3626766</v>
      </c>
      <c r="I22" s="18" t="n">
        <v>463.51674806</v>
      </c>
      <c r="J22" s="20" t="n">
        <v>5.99297458</v>
      </c>
      <c r="K22" s="18" t="n">
        <v>480.19360481</v>
      </c>
      <c r="L22" s="20" t="n">
        <v>5.87977987</v>
      </c>
      <c r="M22" s="18" t="n">
        <v>502.79305918</v>
      </c>
      <c r="N22" s="20" t="n">
        <v>4.50685997</v>
      </c>
      <c r="O22" s="18" t="n">
        <v>498.31819485</v>
      </c>
      <c r="P22" s="20" t="n">
        <v>5.20371337</v>
      </c>
      <c r="Q22" s="18" t="n">
        <v>475.97843362</v>
      </c>
      <c r="R22" s="20" t="n">
        <v>3.66237658</v>
      </c>
      <c r="S22" s="18" t="n">
        <v>365.45202647</v>
      </c>
      <c r="T22" s="20" t="n">
        <v>6.14514735</v>
      </c>
      <c r="U22" s="18" t="s">
        <v>182</v>
      </c>
      <c r="V22" s="20" t="s">
        <v>182</v>
      </c>
      <c r="W22" s="18" t="n">
        <v>448.28166515</v>
      </c>
      <c r="X22" s="20" t="n">
        <v>8.782882710000001</v>
      </c>
      <c r="Y22" s="18" t="s">
        <v>182</v>
      </c>
      <c r="Z22" s="20" t="s">
        <v>182</v>
      </c>
      <c r="AA22" s="18" t="n">
        <v>357.95648345</v>
      </c>
      <c r="AB22" s="20" t="n">
        <v>8.60545947</v>
      </c>
    </row>
    <row r="23" spans="1:28">
      <c r="A23" s="15" t="s">
        <v>198</v>
      </c>
      <c r="B23" s="17" t="n">
        <v>11583</v>
      </c>
      <c r="C23" s="18">
        <f>(512.0/B23*100)</f>
        <v/>
      </c>
      <c r="D23" s="19" t="n">
        <v>11071</v>
      </c>
      <c r="E23" s="18" t="n">
        <v>434.46694565</v>
      </c>
      <c r="F23" s="20" t="n">
        <v>8.310199450000001</v>
      </c>
      <c r="G23" s="18" t="n">
        <v>461.09527554</v>
      </c>
      <c r="H23" s="20" t="n">
        <v>6.48614881</v>
      </c>
      <c r="I23" s="18" t="n">
        <v>493.31142444</v>
      </c>
      <c r="J23" s="20" t="n">
        <v>5.98082554</v>
      </c>
      <c r="K23" s="18" t="n">
        <v>502.86845417</v>
      </c>
      <c r="L23" s="20" t="n">
        <v>3.67236466</v>
      </c>
      <c r="M23" s="18" t="n">
        <v>500.72962653</v>
      </c>
      <c r="N23" s="20" t="n">
        <v>3.5677491</v>
      </c>
      <c r="O23" s="18" t="n">
        <v>487.39193606</v>
      </c>
      <c r="P23" s="20" t="n">
        <v>4.18510484</v>
      </c>
      <c r="Q23" s="18" t="n">
        <v>465.18394341</v>
      </c>
      <c r="R23" s="20" t="n">
        <v>3.6264295</v>
      </c>
      <c r="S23" s="18" t="n">
        <v>401.36890394</v>
      </c>
      <c r="T23" s="20" t="n">
        <v>12.47034021</v>
      </c>
      <c r="U23" s="18" t="s">
        <v>182</v>
      </c>
      <c r="V23" s="20" t="s">
        <v>182</v>
      </c>
      <c r="W23" s="18" t="s">
        <v>182</v>
      </c>
      <c r="X23" s="20" t="s">
        <v>182</v>
      </c>
      <c r="Y23" s="18" t="s">
        <v>182</v>
      </c>
      <c r="Z23" s="20" t="s">
        <v>182</v>
      </c>
      <c r="AA23" s="18" t="n">
        <v>413.11709667</v>
      </c>
      <c r="AB23" s="20" t="n">
        <v>8.915764380000001</v>
      </c>
    </row>
    <row r="24" spans="1:28">
      <c r="A24" s="15" t="s">
        <v>199</v>
      </c>
      <c r="B24" s="17" t="n">
        <v>6647</v>
      </c>
      <c r="C24" s="18">
        <f>(16.0/B24*100)</f>
        <v/>
      </c>
      <c r="D24" s="19" t="n">
        <v>6631</v>
      </c>
      <c r="E24" s="18" t="n">
        <v>504.02800115</v>
      </c>
      <c r="F24" s="20" t="n">
        <v>6.82295108</v>
      </c>
      <c r="G24" s="18" t="n">
        <v>535.62376226</v>
      </c>
      <c r="H24" s="20" t="n">
        <v>5.47407539</v>
      </c>
      <c r="I24" s="18" t="n">
        <v>550.5199010699999</v>
      </c>
      <c r="J24" s="20" t="n">
        <v>5.31254684</v>
      </c>
      <c r="K24" s="18" t="n">
        <v>549.79625455</v>
      </c>
      <c r="L24" s="20" t="n">
        <v>3.98870638</v>
      </c>
      <c r="M24" s="18" t="n">
        <v>549.94040082</v>
      </c>
      <c r="N24" s="20" t="n">
        <v>3.59128793</v>
      </c>
      <c r="O24" s="18" t="n">
        <v>539.79928695</v>
      </c>
      <c r="P24" s="20" t="n">
        <v>3.64992095</v>
      </c>
      <c r="Q24" s="18" t="n">
        <v>521.48661364</v>
      </c>
      <c r="R24" s="20" t="n">
        <v>5.10759153</v>
      </c>
      <c r="S24" s="18" t="n">
        <v>432.43969268</v>
      </c>
      <c r="T24" s="20" t="n">
        <v>13.76511739</v>
      </c>
      <c r="U24" s="18" t="s">
        <v>182</v>
      </c>
      <c r="V24" s="20" t="s">
        <v>182</v>
      </c>
      <c r="W24" s="18" t="s">
        <v>182</v>
      </c>
      <c r="X24" s="20" t="s">
        <v>182</v>
      </c>
      <c r="Y24" s="18" t="s">
        <v>182</v>
      </c>
      <c r="Z24" s="20" t="s">
        <v>182</v>
      </c>
      <c r="AA24" s="18" t="n">
        <v>406.98030424</v>
      </c>
      <c r="AB24" s="20" t="n">
        <v>15.61615411</v>
      </c>
    </row>
    <row r="25" spans="1:28">
      <c r="A25" s="15" t="s">
        <v>200</v>
      </c>
      <c r="B25" s="17" t="n">
        <v>5581</v>
      </c>
      <c r="C25" s="18">
        <f>(28.0/B25*100)</f>
        <v/>
      </c>
      <c r="D25" s="19" t="n">
        <v>5553</v>
      </c>
      <c r="E25" s="18" t="n">
        <v>479.57282215</v>
      </c>
      <c r="F25" s="20" t="n">
        <v>6.18874928</v>
      </c>
      <c r="G25" s="18" t="n">
        <v>513.66789317</v>
      </c>
      <c r="H25" s="20" t="n">
        <v>5.76456399</v>
      </c>
      <c r="I25" s="18" t="n">
        <v>525.31940459</v>
      </c>
      <c r="J25" s="20" t="n">
        <v>5.38169745</v>
      </c>
      <c r="K25" s="18" t="n">
        <v>520.6540927999999</v>
      </c>
      <c r="L25" s="20" t="n">
        <v>3.75185738</v>
      </c>
      <c r="M25" s="18" t="n">
        <v>525.33442249</v>
      </c>
      <c r="N25" s="20" t="n">
        <v>3.78968697</v>
      </c>
      <c r="O25" s="18" t="n">
        <v>520.41853388</v>
      </c>
      <c r="P25" s="20" t="n">
        <v>4.44861891</v>
      </c>
      <c r="Q25" s="18" t="n">
        <v>509.17007492</v>
      </c>
      <c r="R25" s="20" t="n">
        <v>6.95954406</v>
      </c>
      <c r="S25" s="18" t="n">
        <v>383.80399908</v>
      </c>
      <c r="T25" s="20" t="n">
        <v>23.95285042</v>
      </c>
      <c r="U25" s="18" t="s">
        <v>182</v>
      </c>
      <c r="V25" s="20" t="s">
        <v>182</v>
      </c>
      <c r="W25" s="18" t="s">
        <v>182</v>
      </c>
      <c r="X25" s="20" t="s">
        <v>182</v>
      </c>
      <c r="Y25" s="18" t="s">
        <v>182</v>
      </c>
      <c r="Z25" s="20" t="s">
        <v>182</v>
      </c>
      <c r="AA25" s="18" t="n">
        <v>429.19909572</v>
      </c>
      <c r="AB25" s="20" t="n">
        <v>29.02741418</v>
      </c>
    </row>
    <row r="26" spans="1:28">
      <c r="A26" s="15" t="s">
        <v>201</v>
      </c>
      <c r="B26" s="17" t="n">
        <v>4869</v>
      </c>
      <c r="C26" s="18">
        <f>(99.0/B26*100)</f>
        <v/>
      </c>
      <c r="D26" s="19" t="n">
        <v>4770</v>
      </c>
      <c r="E26" s="18" t="n">
        <v>431.26328045</v>
      </c>
      <c r="F26" s="20" t="n">
        <v>8.83357024</v>
      </c>
      <c r="G26" s="18" t="n">
        <v>452.00379037</v>
      </c>
      <c r="H26" s="20" t="n">
        <v>6.67655434</v>
      </c>
      <c r="I26" s="18" t="n">
        <v>474.62364513</v>
      </c>
      <c r="J26" s="20" t="n">
        <v>5.41909836</v>
      </c>
      <c r="K26" s="18" t="n">
        <v>484.45708947</v>
      </c>
      <c r="L26" s="20" t="n">
        <v>3.91248206</v>
      </c>
      <c r="M26" s="18" t="n">
        <v>497.60350241</v>
      </c>
      <c r="N26" s="20" t="n">
        <v>2.65975732</v>
      </c>
      <c r="O26" s="18" t="n">
        <v>503.79808979</v>
      </c>
      <c r="P26" s="20" t="n">
        <v>2.99664969</v>
      </c>
      <c r="Q26" s="18" t="n">
        <v>497.16719775</v>
      </c>
      <c r="R26" s="20" t="n">
        <v>2.74421847</v>
      </c>
      <c r="S26" s="18" t="s">
        <v>182</v>
      </c>
      <c r="T26" s="20" t="s">
        <v>182</v>
      </c>
      <c r="U26" s="18" t="s">
        <v>182</v>
      </c>
      <c r="V26" s="20" t="s">
        <v>182</v>
      </c>
      <c r="W26" s="18" t="s">
        <v>182</v>
      </c>
      <c r="X26" s="20" t="s">
        <v>182</v>
      </c>
      <c r="Y26" s="18" t="s">
        <v>182</v>
      </c>
      <c r="Z26" s="20" t="s">
        <v>182</v>
      </c>
      <c r="AA26" s="18" t="n">
        <v>429.40726235</v>
      </c>
      <c r="AB26" s="20" t="n">
        <v>11.92824507</v>
      </c>
    </row>
    <row r="27" spans="1:28">
      <c r="A27" s="15" t="s">
        <v>202</v>
      </c>
      <c r="B27" s="17" t="n">
        <v>5299</v>
      </c>
      <c r="C27" s="18">
        <f>(171.0/B27*100)</f>
        <v/>
      </c>
      <c r="D27" s="19" t="n">
        <v>5128</v>
      </c>
      <c r="E27" s="18" t="n">
        <v>412.88740244</v>
      </c>
      <c r="F27" s="20" t="n">
        <v>11.66735677</v>
      </c>
      <c r="G27" s="18" t="n">
        <v>441.09353003</v>
      </c>
      <c r="H27" s="20" t="n">
        <v>7.32636179</v>
      </c>
      <c r="I27" s="18" t="n">
        <v>478.18787885</v>
      </c>
      <c r="J27" s="20" t="n">
        <v>5.54265489</v>
      </c>
      <c r="K27" s="18" t="n">
        <v>496.28354511</v>
      </c>
      <c r="L27" s="20" t="n">
        <v>3.87200535</v>
      </c>
      <c r="M27" s="18" t="n">
        <v>508.99292406</v>
      </c>
      <c r="N27" s="20" t="n">
        <v>2.94070466</v>
      </c>
      <c r="O27" s="18" t="n">
        <v>500.90316953</v>
      </c>
      <c r="P27" s="20" t="n">
        <v>2.86821587</v>
      </c>
      <c r="Q27" s="18" t="n">
        <v>474.31672592</v>
      </c>
      <c r="R27" s="20" t="n">
        <v>2.40053589</v>
      </c>
      <c r="S27" s="18" t="n">
        <v>422.66803136</v>
      </c>
      <c r="T27" s="20" t="n">
        <v>10.80099302</v>
      </c>
      <c r="U27" s="18" t="s">
        <v>182</v>
      </c>
      <c r="V27" s="20" t="s">
        <v>182</v>
      </c>
      <c r="W27" s="18" t="s">
        <v>182</v>
      </c>
      <c r="X27" s="20" t="s">
        <v>182</v>
      </c>
      <c r="Y27" s="18" t="s">
        <v>182</v>
      </c>
      <c r="Z27" s="20" t="s">
        <v>182</v>
      </c>
      <c r="AA27" s="18" t="n">
        <v>405.11998139</v>
      </c>
      <c r="AB27" s="20" t="n">
        <v>5.92405821</v>
      </c>
    </row>
    <row r="28" spans="1:28">
      <c r="A28" s="15" t="s">
        <v>203</v>
      </c>
      <c r="B28" s="17" t="n">
        <v>7568</v>
      </c>
      <c r="C28" s="18">
        <f>(133.0/B28*100)</f>
        <v/>
      </c>
      <c r="D28" s="19" t="n">
        <v>7435</v>
      </c>
      <c r="E28" s="18" t="n">
        <v>390.03611382</v>
      </c>
      <c r="F28" s="20" t="n">
        <v>3.16776362</v>
      </c>
      <c r="G28" s="18" t="n">
        <v>397.39148859</v>
      </c>
      <c r="H28" s="20" t="n">
        <v>3.32098253</v>
      </c>
      <c r="I28" s="18" t="n">
        <v>409.84030804</v>
      </c>
      <c r="J28" s="20" t="n">
        <v>3.81967612</v>
      </c>
      <c r="K28" s="18" t="n">
        <v>420.21154068</v>
      </c>
      <c r="L28" s="20" t="n">
        <v>3.27152236</v>
      </c>
      <c r="M28" s="18" t="n">
        <v>430.59542903</v>
      </c>
      <c r="N28" s="20" t="n">
        <v>3.3521024</v>
      </c>
      <c r="O28" s="18" t="n">
        <v>438.99765872</v>
      </c>
      <c r="P28" s="20" t="n">
        <v>3.68365984</v>
      </c>
      <c r="Q28" s="18" t="n">
        <v>432.43401546</v>
      </c>
      <c r="R28" s="20" t="n">
        <v>3.31487671</v>
      </c>
      <c r="S28" s="18" t="n">
        <v>343.35880175</v>
      </c>
      <c r="T28" s="20" t="n">
        <v>7.77676506</v>
      </c>
      <c r="U28" s="18" t="s">
        <v>182</v>
      </c>
      <c r="V28" s="20" t="s">
        <v>182</v>
      </c>
      <c r="W28" s="18" t="s">
        <v>182</v>
      </c>
      <c r="X28" s="20" t="s">
        <v>182</v>
      </c>
      <c r="Y28" s="18" t="s">
        <v>182</v>
      </c>
      <c r="Z28" s="20" t="s">
        <v>182</v>
      </c>
      <c r="AA28" s="18" t="n">
        <v>361.59261932</v>
      </c>
      <c r="AB28" s="20" t="n">
        <v>9.867951590000001</v>
      </c>
    </row>
    <row r="29" spans="1:28">
      <c r="A29" s="15" t="s">
        <v>204</v>
      </c>
      <c r="B29" s="17" t="n">
        <v>5385</v>
      </c>
      <c r="C29" s="18">
        <f>(36.0/B29*100)</f>
        <v/>
      </c>
      <c r="D29" s="19" t="n">
        <v>5349</v>
      </c>
      <c r="E29" s="18" t="n">
        <v>416.76266432</v>
      </c>
      <c r="F29" s="20" t="n">
        <v>14.74559497</v>
      </c>
      <c r="G29" s="18" t="n">
        <v>473.80966862</v>
      </c>
      <c r="H29" s="20" t="n">
        <v>9.051233529999999</v>
      </c>
      <c r="I29" s="18" t="n">
        <v>496.45961183</v>
      </c>
      <c r="J29" s="20" t="n">
        <v>7.50211409</v>
      </c>
      <c r="K29" s="18" t="n">
        <v>522.2169448</v>
      </c>
      <c r="L29" s="20" t="n">
        <v>4.52006012</v>
      </c>
      <c r="M29" s="18" t="n">
        <v>530.9770358</v>
      </c>
      <c r="N29" s="20" t="n">
        <v>3.18432543</v>
      </c>
      <c r="O29" s="18" t="n">
        <v>526.29014453</v>
      </c>
      <c r="P29" s="20" t="n">
        <v>3.34108206</v>
      </c>
      <c r="Q29" s="18" t="n">
        <v>499.21526762</v>
      </c>
      <c r="R29" s="20" t="n">
        <v>3.35541094</v>
      </c>
      <c r="S29" s="18" t="n">
        <v>377.22557893</v>
      </c>
      <c r="T29" s="20" t="n">
        <v>33.52685763</v>
      </c>
      <c r="U29" s="18" t="s">
        <v>182</v>
      </c>
      <c r="V29" s="20" t="s">
        <v>182</v>
      </c>
      <c r="W29" s="18" t="n">
        <v>358.28551468</v>
      </c>
      <c r="X29" s="20" t="n">
        <v>8.567023300000001</v>
      </c>
      <c r="Y29" s="18" t="s">
        <v>182</v>
      </c>
      <c r="Z29" s="20" t="s">
        <v>182</v>
      </c>
      <c r="AA29" s="18" t="n">
        <v>382.25879163</v>
      </c>
      <c r="AB29" s="20" t="n">
        <v>14.94246495</v>
      </c>
    </row>
    <row r="30" spans="1:28">
      <c r="A30" s="15" t="s">
        <v>205</v>
      </c>
      <c r="B30" s="17" t="n">
        <v>4520</v>
      </c>
      <c r="C30" s="18">
        <f>(536.0/B30*100)</f>
        <v/>
      </c>
      <c r="D30" s="19" t="n">
        <v>3984</v>
      </c>
      <c r="E30" s="18" t="n">
        <v>436.17248425</v>
      </c>
      <c r="F30" s="20" t="n">
        <v>12.00703298</v>
      </c>
      <c r="G30" s="18" t="n">
        <v>483.34992044</v>
      </c>
      <c r="H30" s="20" t="n">
        <v>10.2746295</v>
      </c>
      <c r="I30" s="18" t="n">
        <v>497.5732878</v>
      </c>
      <c r="J30" s="20" t="n">
        <v>6.96085469</v>
      </c>
      <c r="K30" s="18" t="n">
        <v>518.23777487</v>
      </c>
      <c r="L30" s="20" t="n">
        <v>4.98772945</v>
      </c>
      <c r="M30" s="18" t="n">
        <v>533.21618627</v>
      </c>
      <c r="N30" s="20" t="n">
        <v>3.8550516</v>
      </c>
      <c r="O30" s="18" t="n">
        <v>537.25109947</v>
      </c>
      <c r="P30" s="20" t="n">
        <v>4.29712911</v>
      </c>
      <c r="Q30" s="18" t="n">
        <v>514.72108887</v>
      </c>
      <c r="R30" s="20" t="n">
        <v>4.1006638</v>
      </c>
      <c r="S30" s="18" t="n">
        <v>434.1574759</v>
      </c>
      <c r="T30" s="20" t="n">
        <v>19.362663</v>
      </c>
      <c r="U30" s="18" t="s">
        <v>182</v>
      </c>
      <c r="V30" s="20" t="s">
        <v>182</v>
      </c>
      <c r="W30" s="18" t="s">
        <v>182</v>
      </c>
      <c r="X30" s="20" t="s">
        <v>182</v>
      </c>
      <c r="Y30" s="18" t="s">
        <v>182</v>
      </c>
      <c r="Z30" s="20" t="s">
        <v>182</v>
      </c>
      <c r="AA30" s="18" t="n">
        <v>416.2955897</v>
      </c>
      <c r="AB30" s="20" t="n">
        <v>10.69944284</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498.481109</v>
      </c>
      <c r="X31" s="20" t="n">
        <v>2.26238565</v>
      </c>
      <c r="Y31" s="18" t="s">
        <v>182</v>
      </c>
      <c r="Z31" s="20" t="s">
        <v>182</v>
      </c>
      <c r="AA31" s="18" t="s">
        <v>182</v>
      </c>
      <c r="AB31" s="20" t="s">
        <v>182</v>
      </c>
    </row>
    <row r="32" spans="1:28">
      <c r="A32" s="15" t="s">
        <v>207</v>
      </c>
      <c r="B32" s="17" t="n">
        <v>4478</v>
      </c>
      <c r="C32" s="18">
        <f>(16.0/B32*100)</f>
        <v/>
      </c>
      <c r="D32" s="19" t="n">
        <v>4462</v>
      </c>
      <c r="E32" s="18" t="n">
        <v>460.65739126</v>
      </c>
      <c r="F32" s="20" t="n">
        <v>14.85595922</v>
      </c>
      <c r="G32" s="18" t="n">
        <v>469.35774051</v>
      </c>
      <c r="H32" s="20" t="n">
        <v>10.57281079</v>
      </c>
      <c r="I32" s="18" t="n">
        <v>491.22441693</v>
      </c>
      <c r="J32" s="20" t="n">
        <v>6.59307331</v>
      </c>
      <c r="K32" s="18" t="n">
        <v>498.50916672</v>
      </c>
      <c r="L32" s="20" t="n">
        <v>4.0849366</v>
      </c>
      <c r="M32" s="18" t="n">
        <v>511.10816988</v>
      </c>
      <c r="N32" s="20" t="n">
        <v>3.38539875</v>
      </c>
      <c r="O32" s="18" t="n">
        <v>511.80618016</v>
      </c>
      <c r="P32" s="20" t="n">
        <v>3.36101904</v>
      </c>
      <c r="Q32" s="18" t="n">
        <v>496.97474896</v>
      </c>
      <c r="R32" s="20" t="n">
        <v>3.74854385</v>
      </c>
      <c r="S32" s="18" t="n">
        <v>420.96566675</v>
      </c>
      <c r="T32" s="20" t="n">
        <v>17.35484872</v>
      </c>
      <c r="U32" s="18" t="s">
        <v>182</v>
      </c>
      <c r="V32" s="20" t="s">
        <v>182</v>
      </c>
      <c r="W32" s="18" t="s">
        <v>182</v>
      </c>
      <c r="X32" s="20" t="s">
        <v>182</v>
      </c>
      <c r="Y32" s="18" t="s">
        <v>182</v>
      </c>
      <c r="Z32" s="20" t="s">
        <v>182</v>
      </c>
      <c r="AA32" s="18" t="n">
        <v>401.10890009</v>
      </c>
      <c r="AB32" s="20" t="n">
        <v>16.49075194</v>
      </c>
    </row>
    <row r="33" spans="1:28">
      <c r="A33" s="15" t="s">
        <v>208</v>
      </c>
      <c r="B33" s="17" t="n">
        <v>7325</v>
      </c>
      <c r="C33" s="18">
        <f>(234.0/B33*100)</f>
        <v/>
      </c>
      <c r="D33" s="19" t="n">
        <v>7091</v>
      </c>
      <c r="E33" s="18" t="n">
        <v>443.15091905</v>
      </c>
      <c r="F33" s="20" t="n">
        <v>9.69044399</v>
      </c>
      <c r="G33" s="18" t="n">
        <v>461.35907087</v>
      </c>
      <c r="H33" s="20" t="n">
        <v>6.18848075</v>
      </c>
      <c r="I33" s="18" t="n">
        <v>491.04406416</v>
      </c>
      <c r="J33" s="20" t="n">
        <v>5.31514455</v>
      </c>
      <c r="K33" s="18" t="n">
        <v>503.23544963</v>
      </c>
      <c r="L33" s="20" t="n">
        <v>3.58787323</v>
      </c>
      <c r="M33" s="18" t="n">
        <v>518.8402910999999</v>
      </c>
      <c r="N33" s="20" t="n">
        <v>3.23475671</v>
      </c>
      <c r="O33" s="18" t="n">
        <v>511.15505845</v>
      </c>
      <c r="P33" s="20" t="n">
        <v>3.32605238</v>
      </c>
      <c r="Q33" s="18" t="n">
        <v>499.9565504</v>
      </c>
      <c r="R33" s="20" t="n">
        <v>3.76538332</v>
      </c>
      <c r="S33" s="18" t="n">
        <v>372.0560433</v>
      </c>
      <c r="T33" s="20" t="n">
        <v>17.49945027</v>
      </c>
      <c r="U33" s="18" t="s">
        <v>182</v>
      </c>
      <c r="V33" s="20" t="s">
        <v>182</v>
      </c>
      <c r="W33" s="18" t="s">
        <v>182</v>
      </c>
      <c r="X33" s="20" t="s">
        <v>182</v>
      </c>
      <c r="Y33" s="18" t="s">
        <v>182</v>
      </c>
      <c r="Z33" s="20" t="s">
        <v>182</v>
      </c>
      <c r="AA33" s="18" t="n">
        <v>428.4798602</v>
      </c>
      <c r="AB33" s="20" t="n">
        <v>11.1024631</v>
      </c>
    </row>
    <row r="34" spans="1:28">
      <c r="A34" s="15" t="s">
        <v>209</v>
      </c>
      <c r="B34" s="17" t="n">
        <v>6350</v>
      </c>
      <c r="C34" s="18">
        <f>(86.0/B34*100)</f>
        <v/>
      </c>
      <c r="D34" s="19" t="n">
        <v>6264</v>
      </c>
      <c r="E34" s="18" t="n">
        <v>390.76796864</v>
      </c>
      <c r="F34" s="20" t="n">
        <v>9.85027292</v>
      </c>
      <c r="G34" s="18" t="n">
        <v>424.35519421</v>
      </c>
      <c r="H34" s="20" t="n">
        <v>7.28684962</v>
      </c>
      <c r="I34" s="18" t="n">
        <v>464.03234659</v>
      </c>
      <c r="J34" s="20" t="n">
        <v>5.78455609</v>
      </c>
      <c r="K34" s="18" t="n">
        <v>477.73162095</v>
      </c>
      <c r="L34" s="20" t="n">
        <v>3.69430698</v>
      </c>
      <c r="M34" s="18" t="n">
        <v>484.37070025</v>
      </c>
      <c r="N34" s="20" t="n">
        <v>3.44209864</v>
      </c>
      <c r="O34" s="18" t="n">
        <v>478.28219236</v>
      </c>
      <c r="P34" s="20" t="n">
        <v>3.78559193</v>
      </c>
      <c r="Q34" s="18" t="n">
        <v>460.88907973</v>
      </c>
      <c r="R34" s="20" t="n">
        <v>3.61496263</v>
      </c>
      <c r="S34" s="18" t="n">
        <v>371.53024458</v>
      </c>
      <c r="T34" s="20" t="n">
        <v>11.45581378</v>
      </c>
      <c r="U34" s="18" t="s">
        <v>182</v>
      </c>
      <c r="V34" s="20" t="s">
        <v>182</v>
      </c>
      <c r="W34" s="18" t="n">
        <v>306.56969545</v>
      </c>
      <c r="X34" s="20" t="n">
        <v>10.27624616</v>
      </c>
      <c r="Y34" s="18" t="s">
        <v>182</v>
      </c>
      <c r="Z34" s="20" t="s">
        <v>182</v>
      </c>
      <c r="AA34" s="18" t="n">
        <v>368.92810595</v>
      </c>
      <c r="AB34" s="20" t="n">
        <v>11.20408809</v>
      </c>
    </row>
    <row r="35" spans="1:28">
      <c r="A35" s="15" t="s">
        <v>210</v>
      </c>
      <c r="B35" s="17" t="n">
        <v>6406</v>
      </c>
      <c r="C35" s="18">
        <f>(69.0/B35*100)</f>
        <v/>
      </c>
      <c r="D35" s="19" t="n">
        <v>6337</v>
      </c>
      <c r="E35" s="18" t="n">
        <v>470.59423867</v>
      </c>
      <c r="F35" s="20" t="n">
        <v>14.02383082</v>
      </c>
      <c r="G35" s="18" t="n">
        <v>496.43448049</v>
      </c>
      <c r="H35" s="20" t="n">
        <v>8.42780473</v>
      </c>
      <c r="I35" s="18" t="n">
        <v>519.27700128</v>
      </c>
      <c r="J35" s="20" t="n">
        <v>5.04606377</v>
      </c>
      <c r="K35" s="18" t="n">
        <v>527.24454014</v>
      </c>
      <c r="L35" s="20" t="n">
        <v>3.98014893</v>
      </c>
      <c r="M35" s="18" t="n">
        <v>522.6072358</v>
      </c>
      <c r="N35" s="20" t="n">
        <v>2.83134281</v>
      </c>
      <c r="O35" s="18" t="n">
        <v>517.40244828</v>
      </c>
      <c r="P35" s="20" t="n">
        <v>3.70702431</v>
      </c>
      <c r="Q35" s="18" t="n">
        <v>505.5548097</v>
      </c>
      <c r="R35" s="20" t="n">
        <v>3.6286471</v>
      </c>
      <c r="S35" s="18" t="n">
        <v>445.51859114</v>
      </c>
      <c r="T35" s="20" t="n">
        <v>16.26097443</v>
      </c>
      <c r="U35" s="18" t="s">
        <v>182</v>
      </c>
      <c r="V35" s="20" t="s">
        <v>182</v>
      </c>
      <c r="W35" s="18" t="n">
        <v>374.85244494</v>
      </c>
      <c r="X35" s="20" t="n">
        <v>5.84040672</v>
      </c>
      <c r="Y35" s="18" t="s">
        <v>182</v>
      </c>
      <c r="Z35" s="20" t="s">
        <v>182</v>
      </c>
      <c r="AA35" s="18" t="n">
        <v>409.86003884</v>
      </c>
      <c r="AB35" s="20" t="n">
        <v>10.79402124</v>
      </c>
    </row>
    <row r="36" spans="1:28">
      <c r="A36" s="15" t="s">
        <v>211</v>
      </c>
      <c r="B36" s="17" t="n">
        <v>6736</v>
      </c>
      <c r="C36" s="18">
        <f>(49.0/B36*100)</f>
        <v/>
      </c>
      <c r="D36" s="19" t="n">
        <v>6687</v>
      </c>
      <c r="E36" s="18" t="n">
        <v>418.27992102</v>
      </c>
      <c r="F36" s="20" t="n">
        <v>9.562172629999999</v>
      </c>
      <c r="G36" s="18" t="n">
        <v>457.86233719</v>
      </c>
      <c r="H36" s="20" t="n">
        <v>7.61455012</v>
      </c>
      <c r="I36" s="18" t="n">
        <v>488.93393192</v>
      </c>
      <c r="J36" s="20" t="n">
        <v>5.66684442</v>
      </c>
      <c r="K36" s="18" t="n">
        <v>502.42748747</v>
      </c>
      <c r="L36" s="20" t="n">
        <v>3.82354314</v>
      </c>
      <c r="M36" s="18" t="n">
        <v>515.23901677</v>
      </c>
      <c r="N36" s="20" t="n">
        <v>3.21086224</v>
      </c>
      <c r="O36" s="18" t="n">
        <v>505.3640691</v>
      </c>
      <c r="P36" s="20" t="n">
        <v>2.86148228</v>
      </c>
      <c r="Q36" s="18" t="n">
        <v>482.68227196</v>
      </c>
      <c r="R36" s="20" t="n">
        <v>2.44632395</v>
      </c>
      <c r="S36" s="18" t="n">
        <v>414.42779663</v>
      </c>
      <c r="T36" s="20" t="n">
        <v>18.48523002</v>
      </c>
      <c r="U36" s="18" t="s">
        <v>182</v>
      </c>
      <c r="V36" s="20" t="s">
        <v>182</v>
      </c>
      <c r="W36" s="18" t="s">
        <v>182</v>
      </c>
      <c r="X36" s="20" t="s">
        <v>182</v>
      </c>
      <c r="Y36" s="18" t="s">
        <v>182</v>
      </c>
      <c r="Z36" s="20" t="s">
        <v>182</v>
      </c>
      <c r="AA36" s="18" t="n">
        <v>398.34226284</v>
      </c>
      <c r="AB36" s="20" t="n">
        <v>11.27237679</v>
      </c>
    </row>
    <row r="37" spans="1:28">
      <c r="A37" s="15" t="s">
        <v>212</v>
      </c>
      <c r="B37" s="17" t="n">
        <v>5458</v>
      </c>
      <c r="C37" s="18">
        <f>(244.0/B37*100)</f>
        <v/>
      </c>
      <c r="D37" s="19" t="n">
        <v>5214</v>
      </c>
      <c r="E37" s="18" t="n">
        <v>426.090926</v>
      </c>
      <c r="F37" s="20" t="n">
        <v>18.04154642</v>
      </c>
      <c r="G37" s="18" t="n">
        <v>487.17615734</v>
      </c>
      <c r="H37" s="20" t="n">
        <v>11.87833644</v>
      </c>
      <c r="I37" s="18" t="n">
        <v>486.64754451</v>
      </c>
      <c r="J37" s="20" t="n">
        <v>9.81206287</v>
      </c>
      <c r="K37" s="18" t="n">
        <v>495.54366792</v>
      </c>
      <c r="L37" s="20" t="n">
        <v>5.58810784</v>
      </c>
      <c r="M37" s="18" t="n">
        <v>514.1404070900001</v>
      </c>
      <c r="N37" s="20" t="n">
        <v>3.90333315</v>
      </c>
      <c r="O37" s="18" t="n">
        <v>506.56304761</v>
      </c>
      <c r="P37" s="20" t="n">
        <v>4.37106214</v>
      </c>
      <c r="Q37" s="18" t="n">
        <v>489.46558897</v>
      </c>
      <c r="R37" s="20" t="n">
        <v>3.96607009</v>
      </c>
      <c r="S37" s="18" t="n">
        <v>379.50145271</v>
      </c>
      <c r="T37" s="20" t="n">
        <v>12.57719011</v>
      </c>
      <c r="U37" s="18" t="s">
        <v>182</v>
      </c>
      <c r="V37" s="20" t="s">
        <v>182</v>
      </c>
      <c r="W37" s="18" t="s">
        <v>182</v>
      </c>
      <c r="X37" s="20" t="s">
        <v>182</v>
      </c>
      <c r="Y37" s="18" t="s">
        <v>182</v>
      </c>
      <c r="Z37" s="20" t="s">
        <v>182</v>
      </c>
      <c r="AA37" s="18" t="n">
        <v>395.07543024</v>
      </c>
      <c r="AB37" s="20" t="n">
        <v>8.46060209</v>
      </c>
    </row>
    <row r="38" spans="1:28">
      <c r="A38" s="15" t="s">
        <v>213</v>
      </c>
      <c r="B38" s="17" t="n">
        <v>5860</v>
      </c>
      <c r="C38" s="18">
        <f>(64.0/B38*100)</f>
        <v/>
      </c>
      <c r="D38" s="19" t="n">
        <v>5796</v>
      </c>
      <c r="E38" s="18" t="n">
        <v>459.07439687</v>
      </c>
      <c r="F38" s="20" t="n">
        <v>13.18708977</v>
      </c>
      <c r="G38" s="18" t="n">
        <v>470.91787533</v>
      </c>
      <c r="H38" s="20" t="n">
        <v>7.41412943</v>
      </c>
      <c r="I38" s="18" t="n">
        <v>508.74060718</v>
      </c>
      <c r="J38" s="20" t="n">
        <v>6.51883035</v>
      </c>
      <c r="K38" s="18" t="n">
        <v>520.53074195</v>
      </c>
      <c r="L38" s="20" t="n">
        <v>4.43787783</v>
      </c>
      <c r="M38" s="18" t="n">
        <v>527.71340537</v>
      </c>
      <c r="N38" s="20" t="n">
        <v>3.51456457</v>
      </c>
      <c r="O38" s="18" t="n">
        <v>508.99854415</v>
      </c>
      <c r="P38" s="20" t="n">
        <v>4.17416662</v>
      </c>
      <c r="Q38" s="18" t="n">
        <v>487.15915288</v>
      </c>
      <c r="R38" s="20" t="n">
        <v>4.50699534</v>
      </c>
      <c r="S38" s="18" t="n">
        <v>427.3412768</v>
      </c>
      <c r="T38" s="20" t="n">
        <v>16.94521517</v>
      </c>
      <c r="U38" s="18" t="s">
        <v>182</v>
      </c>
      <c r="V38" s="20" t="s">
        <v>182</v>
      </c>
      <c r="W38" s="18" t="s">
        <v>182</v>
      </c>
      <c r="X38" s="20" t="s">
        <v>182</v>
      </c>
      <c r="Y38" s="18" t="s">
        <v>182</v>
      </c>
      <c r="Z38" s="20" t="s">
        <v>182</v>
      </c>
      <c r="AA38" s="18" t="n">
        <v>427.26068179</v>
      </c>
      <c r="AB38" s="20" t="n">
        <v>7.81597082</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425.48950894</v>
      </c>
      <c r="X39" s="20" t="n">
        <v>3.93390091</v>
      </c>
      <c r="Y39" s="18" t="s">
        <v>182</v>
      </c>
      <c r="Z39" s="20" t="s">
        <v>182</v>
      </c>
      <c r="AA39" s="18" t="s">
        <v>182</v>
      </c>
      <c r="AB39" s="20" t="s">
        <v>182</v>
      </c>
    </row>
    <row r="40" spans="1:28">
      <c r="A40" s="15" t="s">
        <v>215</v>
      </c>
      <c r="B40" s="17" t="n">
        <v>14157</v>
      </c>
      <c r="C40" s="18">
        <f>(5670.0/B40*100)</f>
        <v/>
      </c>
      <c r="D40" s="19" t="n">
        <v>8487</v>
      </c>
      <c r="E40" s="18" t="n">
        <v>443.97607273</v>
      </c>
      <c r="F40" s="20" t="n">
        <v>18.61106572</v>
      </c>
      <c r="G40" s="18" t="n">
        <v>478.76497547</v>
      </c>
      <c r="H40" s="20" t="n">
        <v>11.70952505</v>
      </c>
      <c r="I40" s="18" t="n">
        <v>485.50958149</v>
      </c>
      <c r="J40" s="20" t="n">
        <v>8.927462159999999</v>
      </c>
      <c r="K40" s="18" t="n">
        <v>530.35674567</v>
      </c>
      <c r="L40" s="20" t="n">
        <v>5.54114444</v>
      </c>
      <c r="M40" s="18" t="n">
        <v>529.75741678</v>
      </c>
      <c r="N40" s="20" t="n">
        <v>4.28113454</v>
      </c>
      <c r="O40" s="18" t="n">
        <v>522.2915328</v>
      </c>
      <c r="P40" s="20" t="n">
        <v>4.23656664</v>
      </c>
      <c r="Q40" s="18" t="n">
        <v>509.01680195</v>
      </c>
      <c r="R40" s="20" t="n">
        <v>3.45610972</v>
      </c>
      <c r="S40" s="18" t="n">
        <v>418.57612993</v>
      </c>
      <c r="T40" s="20" t="n">
        <v>20.61513581</v>
      </c>
      <c r="U40" s="18" t="s">
        <v>182</v>
      </c>
      <c r="V40" s="20" t="s">
        <v>182</v>
      </c>
      <c r="W40" s="18" t="n">
        <v>496.75531263</v>
      </c>
      <c r="X40" s="20" t="n">
        <v>2.35939816</v>
      </c>
      <c r="Y40" s="18" t="s">
        <v>182</v>
      </c>
      <c r="Z40" s="20" t="s">
        <v>182</v>
      </c>
      <c r="AA40" s="18" t="n">
        <v>401.08764888</v>
      </c>
      <c r="AB40" s="20" t="n">
        <v>8.8389244</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496.24243435</v>
      </c>
      <c r="X41" s="20" t="n">
        <v>3.18120086</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375.7451021</v>
      </c>
      <c r="X45" s="20" t="n">
        <v>2.64238063</v>
      </c>
      <c r="Y45" s="18" t="s">
        <v>182</v>
      </c>
      <c r="Z45" s="20" t="s">
        <v>182</v>
      </c>
      <c r="AA45" s="18" t="s">
        <v>182</v>
      </c>
      <c r="AB45" s="20" t="s">
        <v>182</v>
      </c>
    </row>
    <row r="46" spans="1:28">
      <c r="A46" s="15" t="s">
        <v>221</v>
      </c>
      <c r="B46" s="17" t="n">
        <v>23141</v>
      </c>
      <c r="C46" s="18">
        <f>(2784.0/B46*100)</f>
        <v/>
      </c>
      <c r="D46" s="19" t="n">
        <v>20357</v>
      </c>
      <c r="E46" s="18" t="n">
        <v>361.11414708</v>
      </c>
      <c r="F46" s="20" t="n">
        <v>3.46205047</v>
      </c>
      <c r="G46" s="18" t="n">
        <v>369.28880939</v>
      </c>
      <c r="H46" s="20" t="n">
        <v>4.12311621</v>
      </c>
      <c r="I46" s="18" t="n">
        <v>396.20845383</v>
      </c>
      <c r="J46" s="20" t="n">
        <v>5.94413944</v>
      </c>
      <c r="K46" s="18" t="n">
        <v>401.85133002</v>
      </c>
      <c r="L46" s="20" t="n">
        <v>3.92831972</v>
      </c>
      <c r="M46" s="18" t="n">
        <v>431.87152091</v>
      </c>
      <c r="N46" s="20" t="n">
        <v>4.45890473</v>
      </c>
      <c r="O46" s="18" t="n">
        <v>426.40884124</v>
      </c>
      <c r="P46" s="20" t="n">
        <v>3.85546448</v>
      </c>
      <c r="Q46" s="18" t="n">
        <v>422.1894894</v>
      </c>
      <c r="R46" s="20" t="n">
        <v>3.24316129</v>
      </c>
      <c r="S46" s="18" t="n">
        <v>307.30066401</v>
      </c>
      <c r="T46" s="20" t="n">
        <v>6.13720684</v>
      </c>
      <c r="U46" s="18" t="s">
        <v>182</v>
      </c>
      <c r="V46" s="20" t="s">
        <v>182</v>
      </c>
      <c r="W46" s="18" t="s">
        <v>182</v>
      </c>
      <c r="X46" s="20" t="s">
        <v>182</v>
      </c>
      <c r="Y46" s="18" t="s">
        <v>182</v>
      </c>
      <c r="Z46" s="20" t="s">
        <v>182</v>
      </c>
      <c r="AA46" s="18" t="n">
        <v>383.17095034</v>
      </c>
      <c r="AB46" s="20" t="n">
        <v>3.42550755</v>
      </c>
    </row>
    <row r="47" spans="1:28">
      <c r="A47" s="15" t="s">
        <v>222</v>
      </c>
      <c r="B47" s="17" t="n">
        <v>5928</v>
      </c>
      <c r="C47" s="18">
        <f>(143.0/B47*100)</f>
        <v/>
      </c>
      <c r="D47" s="19" t="n">
        <v>5785</v>
      </c>
      <c r="E47" s="18" t="n">
        <v>383.65738876</v>
      </c>
      <c r="F47" s="20" t="n">
        <v>9.27382529</v>
      </c>
      <c r="G47" s="18" t="n">
        <v>403.38000092</v>
      </c>
      <c r="H47" s="20" t="n">
        <v>11.21538431</v>
      </c>
      <c r="I47" s="18" t="n">
        <v>431.53239119</v>
      </c>
      <c r="J47" s="20" t="n">
        <v>7.63800963</v>
      </c>
      <c r="K47" s="18" t="n">
        <v>447.08262647</v>
      </c>
      <c r="L47" s="20" t="n">
        <v>5.87906663</v>
      </c>
      <c r="M47" s="18" t="n">
        <v>475.71289906</v>
      </c>
      <c r="N47" s="20" t="n">
        <v>4.58430546</v>
      </c>
      <c r="O47" s="18" t="n">
        <v>481.60927</v>
      </c>
      <c r="P47" s="20" t="n">
        <v>4.67774999</v>
      </c>
      <c r="Q47" s="18" t="n">
        <v>447.95195108</v>
      </c>
      <c r="R47" s="20" t="n">
        <v>4.34855327</v>
      </c>
      <c r="S47" s="18" t="n">
        <v>351.91569756</v>
      </c>
      <c r="T47" s="20" t="n">
        <v>9.27506902</v>
      </c>
      <c r="U47" s="18" t="s">
        <v>182</v>
      </c>
      <c r="V47" s="20" t="s">
        <v>182</v>
      </c>
      <c r="W47" s="18" t="s">
        <v>182</v>
      </c>
      <c r="X47" s="20" t="s">
        <v>182</v>
      </c>
      <c r="Y47" s="18" t="s">
        <v>182</v>
      </c>
      <c r="Z47" s="20" t="s">
        <v>182</v>
      </c>
      <c r="AA47" s="18" t="n">
        <v>368.93361736</v>
      </c>
      <c r="AB47" s="20" t="n">
        <v>6.55791375</v>
      </c>
    </row>
    <row r="48" spans="1:28">
      <c r="A48" s="15" t="s">
        <v>223</v>
      </c>
      <c r="B48" s="17" t="n">
        <v>9841</v>
      </c>
      <c r="C48" s="18">
        <f>(19.0/B48*100)</f>
        <v/>
      </c>
      <c r="D48" s="19" t="n">
        <v>9822</v>
      </c>
      <c r="E48" s="18" t="n">
        <v>508.70018959</v>
      </c>
      <c r="F48" s="20" t="n">
        <v>6.62421078</v>
      </c>
      <c r="G48" s="18" t="n">
        <v>522.5182056800001</v>
      </c>
      <c r="H48" s="20" t="n">
        <v>5.44536896</v>
      </c>
      <c r="I48" s="18" t="n">
        <v>544.8042574900001</v>
      </c>
      <c r="J48" s="20" t="n">
        <v>5.45331781</v>
      </c>
      <c r="K48" s="18" t="n">
        <v>546.19310119</v>
      </c>
      <c r="L48" s="20" t="n">
        <v>5.81782097</v>
      </c>
      <c r="M48" s="18" t="n">
        <v>539.7625193699999</v>
      </c>
      <c r="N48" s="20" t="n">
        <v>6.52070306</v>
      </c>
      <c r="O48" s="18" t="n">
        <v>529.06526941</v>
      </c>
      <c r="P48" s="20" t="n">
        <v>4.66567596</v>
      </c>
      <c r="Q48" s="18" t="n">
        <v>505.36141952</v>
      </c>
      <c r="R48" s="20" t="n">
        <v>4.6926221</v>
      </c>
      <c r="S48" s="18" t="n">
        <v>396.20994903</v>
      </c>
      <c r="T48" s="20" t="n">
        <v>6.06534539</v>
      </c>
      <c r="U48" s="18" t="s">
        <v>182</v>
      </c>
      <c r="V48" s="20" t="s">
        <v>182</v>
      </c>
      <c r="W48" s="18" t="s">
        <v>182</v>
      </c>
      <c r="X48" s="20" t="s">
        <v>182</v>
      </c>
      <c r="Y48" s="18" t="s">
        <v>182</v>
      </c>
      <c r="Z48" s="20" t="s">
        <v>182</v>
      </c>
      <c r="AA48" s="18" t="n">
        <v>458.50713038</v>
      </c>
      <c r="AB48" s="20" t="n">
        <v>38.12328349</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432.22624802</v>
      </c>
      <c r="X49" s="20" t="n">
        <v>2.8653235</v>
      </c>
      <c r="Y49" s="18" t="s">
        <v>182</v>
      </c>
      <c r="Z49" s="20" t="s">
        <v>182</v>
      </c>
      <c r="AA49" s="18" t="s">
        <v>182</v>
      </c>
      <c r="AB49" s="20" t="s">
        <v>182</v>
      </c>
    </row>
    <row r="50" spans="1:28">
      <c r="A50" s="15" t="s">
        <v>225</v>
      </c>
      <c r="B50" s="17" t="n">
        <v>11795</v>
      </c>
      <c r="C50" s="18">
        <f>(1041.0/B50*100)</f>
        <v/>
      </c>
      <c r="D50" s="19" t="n">
        <v>10754</v>
      </c>
      <c r="E50" s="18" t="n">
        <v>380.29584899</v>
      </c>
      <c r="F50" s="20" t="n">
        <v>4.04622173</v>
      </c>
      <c r="G50" s="18" t="n">
        <v>393.74204227</v>
      </c>
      <c r="H50" s="20" t="n">
        <v>4.03340031</v>
      </c>
      <c r="I50" s="18" t="n">
        <v>410.71006449</v>
      </c>
      <c r="J50" s="20" t="n">
        <v>4.46021403</v>
      </c>
      <c r="K50" s="18" t="n">
        <v>418.18685892</v>
      </c>
      <c r="L50" s="20" t="n">
        <v>4.2238346</v>
      </c>
      <c r="M50" s="18" t="n">
        <v>439.05492994</v>
      </c>
      <c r="N50" s="20" t="n">
        <v>3.73097807</v>
      </c>
      <c r="O50" s="18" t="n">
        <v>442.5151319</v>
      </c>
      <c r="P50" s="20" t="n">
        <v>3.28672235</v>
      </c>
      <c r="Q50" s="18" t="n">
        <v>439.24690898</v>
      </c>
      <c r="R50" s="20" t="n">
        <v>2.81766339</v>
      </c>
      <c r="S50" s="18" t="n">
        <v>334.00847162</v>
      </c>
      <c r="T50" s="20" t="n">
        <v>6.5255606</v>
      </c>
      <c r="U50" s="18" t="s">
        <v>182</v>
      </c>
      <c r="V50" s="20" t="s">
        <v>182</v>
      </c>
      <c r="W50" s="18" t="s">
        <v>182</v>
      </c>
      <c r="X50" s="20" t="s">
        <v>182</v>
      </c>
      <c r="Y50" s="18" t="s">
        <v>182</v>
      </c>
      <c r="Z50" s="20" t="s">
        <v>182</v>
      </c>
      <c r="AA50" s="18" t="n">
        <v>391.79181144</v>
      </c>
      <c r="AB50" s="20" t="n">
        <v>9.3793159</v>
      </c>
    </row>
    <row r="51" spans="1:28">
      <c r="A51" s="15" t="s">
        <v>226</v>
      </c>
      <c r="B51" s="17" t="n">
        <v>6866</v>
      </c>
      <c r="C51" s="18">
        <f>(114.0/B51*100)</f>
        <v/>
      </c>
      <c r="D51" s="19" t="n">
        <v>6752</v>
      </c>
      <c r="E51" s="18" t="n">
        <v>375.14542741</v>
      </c>
      <c r="F51" s="20" t="n">
        <v>5.06192637</v>
      </c>
      <c r="G51" s="18" t="n">
        <v>390.53240384</v>
      </c>
      <c r="H51" s="20" t="n">
        <v>4.08122382</v>
      </c>
      <c r="I51" s="18" t="n">
        <v>404.6197612</v>
      </c>
      <c r="J51" s="20" t="n">
        <v>5.05348927</v>
      </c>
      <c r="K51" s="18" t="n">
        <v>415.3224129</v>
      </c>
      <c r="L51" s="20" t="n">
        <v>3.80743667</v>
      </c>
      <c r="M51" s="18" t="n">
        <v>430.44826471</v>
      </c>
      <c r="N51" s="20" t="n">
        <v>3.38382814</v>
      </c>
      <c r="O51" s="18" t="n">
        <v>438.70023015</v>
      </c>
      <c r="P51" s="20" t="n">
        <v>3.93826752</v>
      </c>
      <c r="Q51" s="18" t="n">
        <v>434.75150323</v>
      </c>
      <c r="R51" s="20" t="n">
        <v>2.62947827</v>
      </c>
      <c r="S51" s="18" t="n">
        <v>341.82467344</v>
      </c>
      <c r="T51" s="20" t="n">
        <v>11.20658665</v>
      </c>
      <c r="U51" s="18" t="s">
        <v>182</v>
      </c>
      <c r="V51" s="20" t="s">
        <v>182</v>
      </c>
      <c r="W51" s="18" t="n">
        <v>410.85572185</v>
      </c>
      <c r="X51" s="20" t="n">
        <v>3.7997542</v>
      </c>
      <c r="Y51" s="18" t="s">
        <v>182</v>
      </c>
      <c r="Z51" s="20" t="s">
        <v>182</v>
      </c>
      <c r="AA51" s="18" t="n">
        <v>394.70642436</v>
      </c>
      <c r="AB51" s="20" t="n">
        <v>5.58974638</v>
      </c>
    </row>
    <row r="52" spans="1:28">
      <c r="A52" s="15" t="s">
        <v>227</v>
      </c>
      <c r="B52" s="17" t="n">
        <v>5809</v>
      </c>
      <c r="C52" s="18">
        <f>(118.0/B52*100)</f>
        <v/>
      </c>
      <c r="D52" s="19" t="n">
        <v>5691</v>
      </c>
      <c r="E52" s="18" t="n">
        <v>411.23038152</v>
      </c>
      <c r="F52" s="20" t="n">
        <v>7.46161169</v>
      </c>
      <c r="G52" s="18" t="n">
        <v>427.19538588</v>
      </c>
      <c r="H52" s="20" t="n">
        <v>6.11491149</v>
      </c>
      <c r="I52" s="18" t="n">
        <v>462.14889245</v>
      </c>
      <c r="J52" s="20" t="n">
        <v>6.52474931</v>
      </c>
      <c r="K52" s="18" t="n">
        <v>484.25577298</v>
      </c>
      <c r="L52" s="20" t="n">
        <v>3.92564582</v>
      </c>
      <c r="M52" s="18" t="n">
        <v>492.6288025</v>
      </c>
      <c r="N52" s="20" t="n">
        <v>3.30502302</v>
      </c>
      <c r="O52" s="18" t="n">
        <v>484.31988673</v>
      </c>
      <c r="P52" s="20" t="n">
        <v>3.34036621</v>
      </c>
      <c r="Q52" s="18" t="n">
        <v>470.43828376</v>
      </c>
      <c r="R52" s="20" t="n">
        <v>3.0778339</v>
      </c>
      <c r="S52" s="18" t="n">
        <v>396.86039408</v>
      </c>
      <c r="T52" s="20" t="n">
        <v>17.50543964</v>
      </c>
      <c r="U52" s="18" t="s">
        <v>182</v>
      </c>
      <c r="V52" s="20" t="s">
        <v>182</v>
      </c>
      <c r="W52" s="18" t="s">
        <v>182</v>
      </c>
      <c r="X52" s="20" t="s">
        <v>182</v>
      </c>
      <c r="Y52" s="18" t="s">
        <v>182</v>
      </c>
      <c r="Z52" s="20" t="s">
        <v>182</v>
      </c>
      <c r="AA52" s="18" t="n">
        <v>391.67198745</v>
      </c>
      <c r="AB52" s="20" t="n">
        <v>9.14666411</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432.5767659</v>
      </c>
      <c r="X53" s="20" t="n">
        <v>1.3789965</v>
      </c>
      <c r="Y53" s="18" t="s">
        <v>182</v>
      </c>
      <c r="Z53" s="20" t="s">
        <v>182</v>
      </c>
      <c r="AA53" s="18" t="s">
        <v>182</v>
      </c>
      <c r="AB53" s="20" t="s">
        <v>182</v>
      </c>
    </row>
    <row r="54" spans="1:28">
      <c r="A54" s="15" t="s">
        <v>229</v>
      </c>
      <c r="B54" s="17" t="n">
        <v>4740</v>
      </c>
      <c r="C54" s="18">
        <f>(467.0/B54*100)</f>
        <v/>
      </c>
      <c r="D54" s="19" t="n">
        <v>4273</v>
      </c>
      <c r="E54" s="18" t="n">
        <v>311.20648792</v>
      </c>
      <c r="F54" s="20" t="n">
        <v>3.94811225</v>
      </c>
      <c r="G54" s="18" t="n">
        <v>311.04441964</v>
      </c>
      <c r="H54" s="20" t="n">
        <v>4.02301972</v>
      </c>
      <c r="I54" s="18" t="n">
        <v>324.6682323</v>
      </c>
      <c r="J54" s="20" t="n">
        <v>5.30496826</v>
      </c>
      <c r="K54" s="18" t="n">
        <v>334.1195649</v>
      </c>
      <c r="L54" s="20" t="n">
        <v>4.82208321</v>
      </c>
      <c r="M54" s="18" t="n">
        <v>361.56763149</v>
      </c>
      <c r="N54" s="20" t="n">
        <v>4.80278096</v>
      </c>
      <c r="O54" s="18" t="n">
        <v>359.84886376</v>
      </c>
      <c r="P54" s="20" t="n">
        <v>7.5417517</v>
      </c>
      <c r="Q54" s="18" t="n">
        <v>360.69500102</v>
      </c>
      <c r="R54" s="20" t="n">
        <v>4.03482241</v>
      </c>
      <c r="S54" s="18" t="n">
        <v>282.56268791</v>
      </c>
      <c r="T54" s="20" t="n">
        <v>4.86392441</v>
      </c>
      <c r="U54" s="18" t="s">
        <v>182</v>
      </c>
      <c r="V54" s="20" t="s">
        <v>182</v>
      </c>
      <c r="W54" s="18" t="s">
        <v>182</v>
      </c>
      <c r="X54" s="20" t="s">
        <v>182</v>
      </c>
      <c r="Y54" s="18" t="s">
        <v>182</v>
      </c>
      <c r="Z54" s="20" t="s">
        <v>182</v>
      </c>
      <c r="AA54" s="18" t="n">
        <v>300.10645299</v>
      </c>
      <c r="AB54" s="20" t="n">
        <v>4.25676855</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411.13152395</v>
      </c>
      <c r="X55" s="20" t="n">
        <v>2.41692503</v>
      </c>
      <c r="Y55" s="18" t="s">
        <v>182</v>
      </c>
      <c r="Z55" s="20" t="s">
        <v>182</v>
      </c>
      <c r="AA55" s="18" t="s">
        <v>182</v>
      </c>
      <c r="AB55" s="20" t="s">
        <v>182</v>
      </c>
    </row>
    <row r="56" spans="1:28">
      <c r="A56" s="15" t="s">
        <v>231</v>
      </c>
      <c r="B56" s="17" t="n">
        <v>5359</v>
      </c>
      <c r="C56" s="18">
        <f>(79.0/B56*100)</f>
        <v/>
      </c>
      <c r="D56" s="19" t="n">
        <v>5280</v>
      </c>
      <c r="E56" s="18" t="n">
        <v>464.54208909</v>
      </c>
      <c r="F56" s="20" t="n">
        <v>5.47246078</v>
      </c>
      <c r="G56" s="18" t="n">
        <v>488.84538762</v>
      </c>
      <c r="H56" s="20" t="n">
        <v>5.67952454</v>
      </c>
      <c r="I56" s="18" t="n">
        <v>513.54988422</v>
      </c>
      <c r="J56" s="20" t="n">
        <v>5.67511086</v>
      </c>
      <c r="K56" s="18" t="n">
        <v>526.63888618</v>
      </c>
      <c r="L56" s="20" t="n">
        <v>3.77911301</v>
      </c>
      <c r="M56" s="18" t="n">
        <v>540.19130663</v>
      </c>
      <c r="N56" s="20" t="n">
        <v>2.85554572</v>
      </c>
      <c r="O56" s="18" t="n">
        <v>535.4752089999999</v>
      </c>
      <c r="P56" s="20" t="n">
        <v>3.35726177</v>
      </c>
      <c r="Q56" s="18" t="n">
        <v>529.66658851</v>
      </c>
      <c r="R56" s="20" t="n">
        <v>3.54207586</v>
      </c>
      <c r="S56" s="18" t="n">
        <v>437.55118437</v>
      </c>
      <c r="T56" s="20" t="n">
        <v>12.93220462</v>
      </c>
      <c r="U56" s="18" t="s">
        <v>182</v>
      </c>
      <c r="V56" s="20" t="s">
        <v>182</v>
      </c>
      <c r="W56" s="18" t="s">
        <v>182</v>
      </c>
      <c r="X56" s="20" t="s">
        <v>182</v>
      </c>
      <c r="Y56" s="18" t="s">
        <v>182</v>
      </c>
      <c r="Z56" s="20" t="s">
        <v>182</v>
      </c>
      <c r="AA56" s="18" t="n">
        <v>427.19214199</v>
      </c>
      <c r="AB56" s="20" t="n">
        <v>19.38675448</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403.09974532</v>
      </c>
      <c r="X57" s="20" t="n">
        <v>2.56579015</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408.6691134</v>
      </c>
      <c r="X58" s="20" t="n">
        <v>2.67440156</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378.44218506</v>
      </c>
      <c r="X59" s="20" t="n">
        <v>1.6995879</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386.48537246</v>
      </c>
      <c r="X60" s="20" t="n">
        <v>3.39522632</v>
      </c>
      <c r="Y60" s="18" t="s">
        <v>182</v>
      </c>
      <c r="Z60" s="20" t="s">
        <v>182</v>
      </c>
      <c r="AA60" s="18" t="s">
        <v>182</v>
      </c>
      <c r="AB60" s="20" t="s">
        <v>182</v>
      </c>
    </row>
    <row r="61" spans="1:28">
      <c r="A61" s="15" t="s">
        <v>236</v>
      </c>
      <c r="B61" s="17" t="n">
        <v>6525</v>
      </c>
      <c r="C61" s="18">
        <f>(261.0/B61*100)</f>
        <v/>
      </c>
      <c r="D61" s="19" t="n">
        <v>6264</v>
      </c>
      <c r="E61" s="18" t="n">
        <v>403.72229722</v>
      </c>
      <c r="F61" s="20" t="n">
        <v>7.1298967</v>
      </c>
      <c r="G61" s="18" t="n">
        <v>431.62653529</v>
      </c>
      <c r="H61" s="20" t="n">
        <v>5.9580337</v>
      </c>
      <c r="I61" s="18" t="n">
        <v>455.02197045</v>
      </c>
      <c r="J61" s="20" t="n">
        <v>5.34730767</v>
      </c>
      <c r="K61" s="18" t="n">
        <v>482.62389251</v>
      </c>
      <c r="L61" s="20" t="n">
        <v>3.5751541</v>
      </c>
      <c r="M61" s="18" t="n">
        <v>493.78613545</v>
      </c>
      <c r="N61" s="20" t="n">
        <v>3.59250686</v>
      </c>
      <c r="O61" s="18" t="n">
        <v>490.73069124</v>
      </c>
      <c r="P61" s="20" t="n">
        <v>3.7178585</v>
      </c>
      <c r="Q61" s="18" t="n">
        <v>483.63812901</v>
      </c>
      <c r="R61" s="20" t="n">
        <v>3.66528068</v>
      </c>
      <c r="S61" s="18" t="n">
        <v>393.59615992</v>
      </c>
      <c r="T61" s="20" t="n">
        <v>10.84729035</v>
      </c>
      <c r="U61" s="18" t="s">
        <v>182</v>
      </c>
      <c r="V61" s="20" t="s">
        <v>182</v>
      </c>
      <c r="W61" s="18" t="s">
        <v>182</v>
      </c>
      <c r="X61" s="20" t="s">
        <v>182</v>
      </c>
      <c r="Y61" s="18" t="s">
        <v>182</v>
      </c>
      <c r="Z61" s="20" t="s">
        <v>182</v>
      </c>
      <c r="AA61" s="18" t="n">
        <v>373.75940854</v>
      </c>
      <c r="AB61" s="20" t="n">
        <v>9.355614599999999</v>
      </c>
    </row>
    <row r="62" spans="1:28">
      <c r="A62" s="15" t="s">
        <v>237</v>
      </c>
      <c r="B62" s="17" t="n">
        <v>4476</v>
      </c>
      <c r="C62" s="18">
        <f>(5.0/B62*100)</f>
        <v/>
      </c>
      <c r="D62" s="19" t="n">
        <v>4471</v>
      </c>
      <c r="E62" s="18" t="n">
        <v>471.23267046</v>
      </c>
      <c r="F62" s="20" t="n">
        <v>5.16640665</v>
      </c>
      <c r="G62" s="18" t="n">
        <v>479.53091227</v>
      </c>
      <c r="H62" s="20" t="n">
        <v>7.13429413</v>
      </c>
      <c r="I62" s="18" t="n">
        <v>498.33310949</v>
      </c>
      <c r="J62" s="20" t="n">
        <v>6.49633976</v>
      </c>
      <c r="K62" s="18" t="n">
        <v>524.17427552</v>
      </c>
      <c r="L62" s="20" t="n">
        <v>3.92758806</v>
      </c>
      <c r="M62" s="18" t="n">
        <v>537.05006543</v>
      </c>
      <c r="N62" s="20" t="n">
        <v>2.49026508</v>
      </c>
      <c r="O62" s="18" t="n">
        <v>544.51527386</v>
      </c>
      <c r="P62" s="20" t="n">
        <v>2.45429079</v>
      </c>
      <c r="Q62" s="18" t="n">
        <v>535.0780612900001</v>
      </c>
      <c r="R62" s="20" t="n">
        <v>2.31826529</v>
      </c>
      <c r="S62" s="18" t="n">
        <v>436.20988471</v>
      </c>
      <c r="T62" s="20" t="n">
        <v>12.7866653</v>
      </c>
      <c r="U62" s="18" t="s">
        <v>182</v>
      </c>
      <c r="V62" s="20" t="s">
        <v>182</v>
      </c>
      <c r="W62" s="18" t="s">
        <v>182</v>
      </c>
      <c r="X62" s="20" t="s">
        <v>182</v>
      </c>
      <c r="Y62" s="18" t="s">
        <v>182</v>
      </c>
      <c r="Z62" s="20" t="s">
        <v>182</v>
      </c>
      <c r="AA62" s="18" t="n">
        <v>449.83721706</v>
      </c>
      <c r="AB62" s="20" t="n">
        <v>30.87356493</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383.68238779</v>
      </c>
      <c r="X63" s="20" t="n">
        <v>1.24851448</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464.78196465</v>
      </c>
      <c r="X64" s="20" t="n">
        <v>1.64197035</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427.99780567</v>
      </c>
      <c r="X65" s="20" t="n">
        <v>1.97258457</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411.31364817</v>
      </c>
      <c r="X66" s="20" t="n">
        <v>1.02925596</v>
      </c>
      <c r="Y66" s="18" t="s">
        <v>182</v>
      </c>
      <c r="Z66" s="20" t="s">
        <v>182</v>
      </c>
      <c r="AA66" s="18" t="s">
        <v>182</v>
      </c>
      <c r="AB66" s="20" t="s">
        <v>182</v>
      </c>
    </row>
    <row r="67" spans="1:28">
      <c r="A67" s="15" t="s">
        <v>242</v>
      </c>
      <c r="B67" s="17" t="n">
        <v>6971</v>
      </c>
      <c r="C67" s="18">
        <f>(28.0/B67*100)</f>
        <v/>
      </c>
      <c r="D67" s="19" t="n">
        <v>6943</v>
      </c>
      <c r="E67" s="18" t="n">
        <v>367.37034178</v>
      </c>
      <c r="F67" s="20" t="n">
        <v>3.32935856</v>
      </c>
      <c r="G67" s="18" t="n">
        <v>376.04126275</v>
      </c>
      <c r="H67" s="20" t="n">
        <v>3.10922893</v>
      </c>
      <c r="I67" s="18" t="n">
        <v>392.39364627</v>
      </c>
      <c r="J67" s="20" t="n">
        <v>3.27177557</v>
      </c>
      <c r="K67" s="18" t="n">
        <v>403.77569435</v>
      </c>
      <c r="L67" s="20" t="n">
        <v>3.22254935</v>
      </c>
      <c r="M67" s="18" t="n">
        <v>422.41454792</v>
      </c>
      <c r="N67" s="20" t="n">
        <v>3.27840047</v>
      </c>
      <c r="O67" s="18" t="n">
        <v>426.63846543</v>
      </c>
      <c r="P67" s="20" t="n">
        <v>4.22995842</v>
      </c>
      <c r="Q67" s="18" t="n">
        <v>426.07183089</v>
      </c>
      <c r="R67" s="20" t="n">
        <v>5.46256759</v>
      </c>
      <c r="S67" s="18" t="n">
        <v>317.98383416</v>
      </c>
      <c r="T67" s="20" t="n">
        <v>3.84499376</v>
      </c>
      <c r="U67" s="18" t="s">
        <v>182</v>
      </c>
      <c r="V67" s="20" t="s">
        <v>182</v>
      </c>
      <c r="W67" s="18" t="s">
        <v>182</v>
      </c>
      <c r="X67" s="20" t="s">
        <v>182</v>
      </c>
      <c r="Y67" s="18" t="s">
        <v>182</v>
      </c>
      <c r="Z67" s="20" t="s">
        <v>182</v>
      </c>
      <c r="AA67" s="18" t="n">
        <v>315.57600476</v>
      </c>
      <c r="AB67" s="20" t="n">
        <v>17.03767262</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417.61113016</v>
      </c>
      <c r="X68" s="20" t="n">
        <v>1.00459041</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434.88486177</v>
      </c>
      <c r="X69" s="20" t="n">
        <v>3.2334538</v>
      </c>
      <c r="Y69" s="18" t="s">
        <v>182</v>
      </c>
      <c r="Z69" s="20" t="s">
        <v>182</v>
      </c>
      <c r="AA69" s="18" t="s">
        <v>182</v>
      </c>
      <c r="AB69" s="20" t="s">
        <v>182</v>
      </c>
    </row>
    <row r="70" spans="1:28">
      <c r="A70" s="15" t="s">
        <v>245</v>
      </c>
      <c r="B70" s="17" t="n">
        <v>6036</v>
      </c>
      <c r="C70" s="18">
        <f>(223.0/B70*100)</f>
        <v/>
      </c>
      <c r="D70" s="19" t="n">
        <v>5813</v>
      </c>
      <c r="E70" s="18" t="n">
        <v>455.78782682</v>
      </c>
      <c r="F70" s="20" t="n">
        <v>7.45788267</v>
      </c>
      <c r="G70" s="18" t="n">
        <v>446.00388627</v>
      </c>
      <c r="H70" s="20" t="n">
        <v>6.97857753</v>
      </c>
      <c r="I70" s="18" t="n">
        <v>460.97431777</v>
      </c>
      <c r="J70" s="20" t="n">
        <v>5.90838959</v>
      </c>
      <c r="K70" s="18" t="n">
        <v>489.33974239</v>
      </c>
      <c r="L70" s="20" t="n">
        <v>3.54834007</v>
      </c>
      <c r="M70" s="18" t="n">
        <v>504.78269339</v>
      </c>
      <c r="N70" s="20" t="n">
        <v>3.92970321</v>
      </c>
      <c r="O70" s="18" t="n">
        <v>498.9778342</v>
      </c>
      <c r="P70" s="20" t="n">
        <v>4.1328957</v>
      </c>
      <c r="Q70" s="18" t="n">
        <v>488.46283749</v>
      </c>
      <c r="R70" s="20" t="n">
        <v>3.37759827</v>
      </c>
      <c r="S70" s="18" t="n">
        <v>434.55960714</v>
      </c>
      <c r="T70" s="20" t="n">
        <v>12.24927617</v>
      </c>
      <c r="U70" s="18" t="s">
        <v>182</v>
      </c>
      <c r="V70" s="20" t="s">
        <v>182</v>
      </c>
      <c r="W70" s="18" t="s">
        <v>182</v>
      </c>
      <c r="X70" s="20" t="s">
        <v>182</v>
      </c>
      <c r="Y70" s="18" t="s">
        <v>182</v>
      </c>
      <c r="Z70" s="20" t="s">
        <v>182</v>
      </c>
      <c r="AA70" s="18" t="n">
        <v>425.21921018</v>
      </c>
      <c r="AB70" s="20" t="n">
        <v>6.79240654</v>
      </c>
    </row>
    <row r="71" spans="1:28">
      <c r="A71" s="15" t="s">
        <v>246</v>
      </c>
      <c r="B71" s="17" t="n">
        <v>6115</v>
      </c>
      <c r="C71" s="18">
        <f>(114.0/B71*100)</f>
        <v/>
      </c>
      <c r="D71" s="19" t="n">
        <v>6001</v>
      </c>
      <c r="E71" s="18" t="n">
        <v>470.63284833</v>
      </c>
      <c r="F71" s="20" t="n">
        <v>6.72462375</v>
      </c>
      <c r="G71" s="18" t="n">
        <v>491.05058063</v>
      </c>
      <c r="H71" s="20" t="n">
        <v>9.29651074</v>
      </c>
      <c r="I71" s="18" t="n">
        <v>540.02104473</v>
      </c>
      <c r="J71" s="20" t="n">
        <v>5.71924733</v>
      </c>
      <c r="K71" s="18" t="n">
        <v>560.1297785</v>
      </c>
      <c r="L71" s="20" t="n">
        <v>4.12526913</v>
      </c>
      <c r="M71" s="18" t="n">
        <v>573.96789513</v>
      </c>
      <c r="N71" s="20" t="n">
        <v>2.79325747</v>
      </c>
      <c r="O71" s="18" t="n">
        <v>573.41071732</v>
      </c>
      <c r="P71" s="20" t="n">
        <v>2.72873444</v>
      </c>
      <c r="Q71" s="18" t="n">
        <v>551.44268585</v>
      </c>
      <c r="R71" s="20" t="n">
        <v>2.52382451</v>
      </c>
      <c r="S71" s="18" t="n">
        <v>475.89857468</v>
      </c>
      <c r="T71" s="20" t="n">
        <v>14.91312492</v>
      </c>
      <c r="U71" s="18" t="s">
        <v>182</v>
      </c>
      <c r="V71" s="20" t="s">
        <v>182</v>
      </c>
      <c r="W71" s="18" t="s">
        <v>182</v>
      </c>
      <c r="X71" s="20" t="s">
        <v>182</v>
      </c>
      <c r="Y71" s="18" t="s">
        <v>182</v>
      </c>
      <c r="Z71" s="20" t="s">
        <v>182</v>
      </c>
      <c r="AA71" s="18" t="n">
        <v>483.49273412</v>
      </c>
      <c r="AB71" s="20" t="n">
        <v>23.32089871</v>
      </c>
    </row>
    <row r="72" spans="1:28">
      <c r="A72" s="15" t="s">
        <v>247</v>
      </c>
      <c r="B72" s="17" t="n">
        <v>7708</v>
      </c>
      <c r="C72" s="18">
        <f>(8.0/B72*100)</f>
        <v/>
      </c>
      <c r="D72" s="19" t="n">
        <v>7700</v>
      </c>
      <c r="E72" s="18" t="n">
        <v>489.92770839</v>
      </c>
      <c r="F72" s="20" t="n">
        <v>8.79417812</v>
      </c>
      <c r="G72" s="18" t="n">
        <v>527.4996976</v>
      </c>
      <c r="H72" s="20" t="n">
        <v>5.98296691</v>
      </c>
      <c r="I72" s="18" t="n">
        <v>549.55512429</v>
      </c>
      <c r="J72" s="20" t="n">
        <v>5.86985666</v>
      </c>
      <c r="K72" s="18" t="n">
        <v>551.43768923</v>
      </c>
      <c r="L72" s="20" t="n">
        <v>4.59724602</v>
      </c>
      <c r="M72" s="18" t="n">
        <v>553.735633</v>
      </c>
      <c r="N72" s="20" t="n">
        <v>3.82972057</v>
      </c>
      <c r="O72" s="18" t="n">
        <v>543.77448597</v>
      </c>
      <c r="P72" s="20" t="n">
        <v>3.73517409</v>
      </c>
      <c r="Q72" s="18" t="n">
        <v>508.84497855</v>
      </c>
      <c r="R72" s="20" t="n">
        <v>3.0133605</v>
      </c>
      <c r="S72" s="18" t="n">
        <v>377.30104979</v>
      </c>
      <c r="T72" s="20" t="n">
        <v>12.47832346</v>
      </c>
      <c r="U72" s="18" t="s">
        <v>182</v>
      </c>
      <c r="V72" s="20" t="s">
        <v>182</v>
      </c>
      <c r="W72" s="18" t="s">
        <v>182</v>
      </c>
      <c r="X72" s="20" t="s">
        <v>182</v>
      </c>
      <c r="Y72" s="18" t="s">
        <v>182</v>
      </c>
      <c r="Z72" s="20" t="s">
        <v>182</v>
      </c>
      <c r="AA72" s="18" t="n">
        <v>453.26019998</v>
      </c>
      <c r="AB72" s="20" t="n">
        <v>27.53583334</v>
      </c>
    </row>
    <row r="73" spans="1:28">
      <c r="A73" s="15" t="s">
        <v>248</v>
      </c>
      <c r="B73" s="17" t="n">
        <v>8249</v>
      </c>
      <c r="C73" s="18">
        <f>(235.0/B73*100)</f>
        <v/>
      </c>
      <c r="D73" s="19" t="n">
        <v>8014</v>
      </c>
      <c r="E73" s="18" t="n">
        <v>385.025887</v>
      </c>
      <c r="F73" s="20" t="n">
        <v>5.05562557</v>
      </c>
      <c r="G73" s="18" t="n">
        <v>376.04024367</v>
      </c>
      <c r="H73" s="20" t="n">
        <v>4.95785951</v>
      </c>
      <c r="I73" s="18" t="n">
        <v>394.31454527</v>
      </c>
      <c r="J73" s="20" t="n">
        <v>4.38980979</v>
      </c>
      <c r="K73" s="18" t="n">
        <v>410.34702968</v>
      </c>
      <c r="L73" s="20" t="n">
        <v>3.41023383</v>
      </c>
      <c r="M73" s="18" t="n">
        <v>433.8962915</v>
      </c>
      <c r="N73" s="20" t="n">
        <v>4.5015683</v>
      </c>
      <c r="O73" s="18" t="n">
        <v>444.70443549</v>
      </c>
      <c r="P73" s="20" t="n">
        <v>3.82713111</v>
      </c>
      <c r="Q73" s="18" t="n">
        <v>435.5432282</v>
      </c>
      <c r="R73" s="20" t="n">
        <v>3.40340017</v>
      </c>
      <c r="S73" s="18" t="n">
        <v>363.01497675</v>
      </c>
      <c r="T73" s="20" t="n">
        <v>6.09798263</v>
      </c>
      <c r="U73" s="18" t="s">
        <v>182</v>
      </c>
      <c r="V73" s="20" t="s">
        <v>182</v>
      </c>
      <c r="W73" s="18" t="s">
        <v>182</v>
      </c>
      <c r="X73" s="20" t="s">
        <v>182</v>
      </c>
      <c r="Y73" s="18" t="s">
        <v>182</v>
      </c>
      <c r="Z73" s="20" t="s">
        <v>182</v>
      </c>
      <c r="AA73" s="18" t="n">
        <v>366.57136021</v>
      </c>
      <c r="AB73" s="20" t="n">
        <v>11.09729916</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424.59045417</v>
      </c>
      <c r="X74" s="20" t="n">
        <v>1.40919814</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386.40336665</v>
      </c>
      <c r="X75" s="20" t="n">
        <v>2.10436774</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436.73114787</v>
      </c>
      <c r="X76" s="20" t="n">
        <v>2.4226499</v>
      </c>
      <c r="Y76" s="18" t="s">
        <v>182</v>
      </c>
      <c r="Z76" s="20" t="s">
        <v>182</v>
      </c>
      <c r="AA76" s="18" t="s">
        <v>182</v>
      </c>
      <c r="AB76" s="20" t="s">
        <v>182</v>
      </c>
    </row>
    <row r="77" spans="1:28">
      <c r="A77" s="15" t="s">
        <v>252</v>
      </c>
      <c r="B77" s="17" t="n">
        <v>6062</v>
      </c>
      <c r="C77" s="18">
        <f>(276.0/B77*100)</f>
        <v/>
      </c>
      <c r="D77" s="19" t="n">
        <v>5786</v>
      </c>
      <c r="E77" s="18" t="n">
        <v>393.77472058</v>
      </c>
      <c r="F77" s="20" t="n">
        <v>5.1261966</v>
      </c>
      <c r="G77" s="18" t="n">
        <v>396.07720083</v>
      </c>
      <c r="H77" s="20" t="n">
        <v>4.14000126</v>
      </c>
      <c r="I77" s="18" t="n">
        <v>422.8310767</v>
      </c>
      <c r="J77" s="20" t="n">
        <v>5.65239364</v>
      </c>
      <c r="K77" s="18" t="n">
        <v>433.2588888</v>
      </c>
      <c r="L77" s="20" t="n">
        <v>4.74172342</v>
      </c>
      <c r="M77" s="18" t="n">
        <v>452.11729751</v>
      </c>
      <c r="N77" s="20" t="n">
        <v>3.88814876</v>
      </c>
      <c r="O77" s="18" t="n">
        <v>459.46537752</v>
      </c>
      <c r="P77" s="20" t="n">
        <v>3.7088904</v>
      </c>
      <c r="Q77" s="18" t="n">
        <v>453.23905849</v>
      </c>
      <c r="R77" s="20" t="n">
        <v>2.80261712</v>
      </c>
      <c r="S77" s="18" t="n">
        <v>346.51998644</v>
      </c>
      <c r="T77" s="20" t="n">
        <v>10.98876772</v>
      </c>
      <c r="U77" s="18" t="s">
        <v>182</v>
      </c>
      <c r="V77" s="20" t="s">
        <v>182</v>
      </c>
      <c r="W77" s="18" t="s">
        <v>182</v>
      </c>
      <c r="X77" s="20" t="s">
        <v>182</v>
      </c>
      <c r="Y77" s="18" t="s">
        <v>182</v>
      </c>
      <c r="Z77" s="20" t="s">
        <v>182</v>
      </c>
      <c r="AA77" s="18" t="n">
        <v>379.91993153</v>
      </c>
      <c r="AB77" s="20" t="n">
        <v>4.20055313</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524.64451931</v>
      </c>
      <c r="X78" s="20" t="n">
        <v>3.91006783</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475.18659836</v>
      </c>
      <c r="X79" s="20" t="n">
        <v>6.280552</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456.48357586</v>
      </c>
      <c r="X80" s="20" t="n">
        <v>3.67164431</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442.94752097</v>
      </c>
      <c r="X81" s="20" t="n">
        <v>3.00356581</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509.05895044</v>
      </c>
      <c r="F7" s="20" t="n">
        <v>2.35842543</v>
      </c>
      <c r="G7" s="18" t="n">
        <v>520.73833685</v>
      </c>
      <c r="H7" s="20" t="n">
        <v>2.94703636</v>
      </c>
      <c r="I7" s="18" t="n">
        <v>524.57414572</v>
      </c>
      <c r="J7" s="20" t="n">
        <v>2.83616252</v>
      </c>
      <c r="K7" s="18" t="n">
        <v>523.74220116</v>
      </c>
      <c r="L7" s="20" t="n">
        <v>2.91146273</v>
      </c>
      <c r="M7" s="18" t="n">
        <v>499.98059932</v>
      </c>
      <c r="N7" s="20" t="n">
        <v>3.61404472</v>
      </c>
      <c r="O7" s="18" t="n">
        <v>399.22513467</v>
      </c>
      <c r="P7" s="20" t="n">
        <v>11.70453418</v>
      </c>
      <c r="Q7" s="18" t="s">
        <v>182</v>
      </c>
      <c r="R7" s="20" t="s">
        <v>182</v>
      </c>
      <c r="S7" s="18" t="s">
        <v>182</v>
      </c>
      <c r="T7" s="20" t="s">
        <v>182</v>
      </c>
      <c r="U7" s="18" t="s">
        <v>182</v>
      </c>
      <c r="V7" s="20" t="s">
        <v>182</v>
      </c>
      <c r="W7" s="18" t="n">
        <v>456.0173162</v>
      </c>
      <c r="X7" s="20" t="n">
        <v>6.17630175</v>
      </c>
    </row>
    <row r="8" spans="1:24">
      <c r="A8" s="15" t="s">
        <v>183</v>
      </c>
      <c r="B8" s="17" t="n">
        <v>7007</v>
      </c>
      <c r="C8" s="18">
        <f>(143.0/B8*100)</f>
        <v/>
      </c>
      <c r="D8" s="19" t="n">
        <v>6864</v>
      </c>
      <c r="E8" s="18" t="n">
        <v>489.60321219</v>
      </c>
      <c r="F8" s="20" t="n">
        <v>2.44803399</v>
      </c>
      <c r="G8" s="18" t="n">
        <v>515.57747261</v>
      </c>
      <c r="H8" s="20" t="n">
        <v>4.28063197</v>
      </c>
      <c r="I8" s="18" t="n">
        <v>517.20495958</v>
      </c>
      <c r="J8" s="20" t="n">
        <v>4.0184902</v>
      </c>
      <c r="K8" s="18" t="n">
        <v>523.21934981</v>
      </c>
      <c r="L8" s="20" t="n">
        <v>4.93130116</v>
      </c>
      <c r="M8" s="18" t="n">
        <v>494.40190953</v>
      </c>
      <c r="N8" s="20" t="n">
        <v>5.1426957</v>
      </c>
      <c r="O8" s="18" t="n">
        <v>404.28336089</v>
      </c>
      <c r="P8" s="20" t="n">
        <v>27.90899541</v>
      </c>
      <c r="Q8" s="18" t="s">
        <v>182</v>
      </c>
      <c r="R8" s="20" t="s">
        <v>182</v>
      </c>
      <c r="S8" s="18" t="n">
        <v>368.48347797</v>
      </c>
      <c r="T8" s="20" t="n">
        <v>14.99112476</v>
      </c>
      <c r="U8" s="18" t="s">
        <v>182</v>
      </c>
      <c r="V8" s="20" t="s">
        <v>182</v>
      </c>
      <c r="W8" s="18" t="n">
        <v>399.6625435</v>
      </c>
      <c r="X8" s="20" t="n">
        <v>6.31645061</v>
      </c>
    </row>
    <row r="9" spans="1:24">
      <c r="A9" s="15" t="s">
        <v>184</v>
      </c>
      <c r="B9" s="17" t="n">
        <v>9651</v>
      </c>
      <c r="C9" s="18">
        <f>(547.0/B9*100)</f>
        <v/>
      </c>
      <c r="D9" s="19" t="n">
        <v>9104</v>
      </c>
      <c r="E9" s="18" t="n">
        <v>506.59216962</v>
      </c>
      <c r="F9" s="20" t="n">
        <v>2.7415852</v>
      </c>
      <c r="G9" s="18" t="n">
        <v>513.82116348</v>
      </c>
      <c r="H9" s="20" t="n">
        <v>4.00713407</v>
      </c>
      <c r="I9" s="18" t="n">
        <v>524.33522002</v>
      </c>
      <c r="J9" s="20" t="n">
        <v>3.43362196</v>
      </c>
      <c r="K9" s="18" t="n">
        <v>524.21997139</v>
      </c>
      <c r="L9" s="20" t="n">
        <v>3.70598091</v>
      </c>
      <c r="M9" s="18" t="n">
        <v>502.68424741</v>
      </c>
      <c r="N9" s="20" t="n">
        <v>4.13462594</v>
      </c>
      <c r="O9" s="18" t="n">
        <v>463.23865553</v>
      </c>
      <c r="P9" s="20" t="n">
        <v>37.28992185</v>
      </c>
      <c r="Q9" s="18" t="s">
        <v>182</v>
      </c>
      <c r="R9" s="20" t="s">
        <v>182</v>
      </c>
      <c r="S9" s="18" t="n">
        <v>374.78530698</v>
      </c>
      <c r="T9" s="20" t="n">
        <v>11.62763904</v>
      </c>
      <c r="U9" s="18" t="s">
        <v>182</v>
      </c>
      <c r="V9" s="20" t="s">
        <v>182</v>
      </c>
      <c r="W9" s="18" t="n">
        <v>406.84217459</v>
      </c>
      <c r="X9" s="20" t="n">
        <v>7.45657196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434.12680766</v>
      </c>
      <c r="F11" s="20" t="n">
        <v>2.68669836</v>
      </c>
      <c r="G11" s="18" t="n">
        <v>444.71975375</v>
      </c>
      <c r="H11" s="20" t="n">
        <v>4.88496488</v>
      </c>
      <c r="I11" s="18" t="n">
        <v>470.13441783</v>
      </c>
      <c r="J11" s="20" t="n">
        <v>3.72220093</v>
      </c>
      <c r="K11" s="18" t="n">
        <v>471.02339323</v>
      </c>
      <c r="L11" s="20" t="n">
        <v>3.72597332</v>
      </c>
      <c r="M11" s="18" t="n">
        <v>463.9019115</v>
      </c>
      <c r="N11" s="20" t="n">
        <v>4.36094102</v>
      </c>
      <c r="O11" s="18" t="n">
        <v>334.19992151</v>
      </c>
      <c r="P11" s="20" t="n">
        <v>26.53553138</v>
      </c>
      <c r="Q11" s="18" t="s">
        <v>182</v>
      </c>
      <c r="R11" s="20" t="s">
        <v>182</v>
      </c>
      <c r="S11" s="18" t="s">
        <v>182</v>
      </c>
      <c r="T11" s="20" t="s">
        <v>182</v>
      </c>
      <c r="U11" s="18" t="s">
        <v>182</v>
      </c>
      <c r="V11" s="20" t="s">
        <v>182</v>
      </c>
      <c r="W11" s="18" t="n">
        <v>389.69483163</v>
      </c>
      <c r="X11" s="20" t="n">
        <v>7.13162754</v>
      </c>
    </row>
    <row r="12" spans="1:24">
      <c r="A12" s="15" t="s">
        <v>187</v>
      </c>
      <c r="B12" s="17" t="n">
        <v>6894</v>
      </c>
      <c r="C12" s="18">
        <f>(127.0/B12*100)</f>
        <v/>
      </c>
      <c r="D12" s="19" t="n">
        <v>6767</v>
      </c>
      <c r="E12" s="18" t="n">
        <v>489.95479547</v>
      </c>
      <c r="F12" s="20" t="n">
        <v>2.374268</v>
      </c>
      <c r="G12" s="18" t="n">
        <v>502.21580829</v>
      </c>
      <c r="H12" s="20" t="n">
        <v>3.58199626</v>
      </c>
      <c r="I12" s="18" t="n">
        <v>514.38812308</v>
      </c>
      <c r="J12" s="20" t="n">
        <v>3.32350021</v>
      </c>
      <c r="K12" s="18" t="n">
        <v>512.71523945</v>
      </c>
      <c r="L12" s="20" t="n">
        <v>3.87541833</v>
      </c>
      <c r="M12" s="18" t="n">
        <v>500.08391838</v>
      </c>
      <c r="N12" s="20" t="n">
        <v>3.9932256</v>
      </c>
      <c r="O12" s="18" t="n">
        <v>437.59846771</v>
      </c>
      <c r="P12" s="20" t="n">
        <v>23.70905564</v>
      </c>
      <c r="Q12" s="18" t="s">
        <v>182</v>
      </c>
      <c r="R12" s="20" t="s">
        <v>182</v>
      </c>
      <c r="S12" s="18" t="n">
        <v>366.6777112</v>
      </c>
      <c r="T12" s="20" t="n">
        <v>14.39052153</v>
      </c>
      <c r="U12" s="18" t="s">
        <v>182</v>
      </c>
      <c r="V12" s="20" t="s">
        <v>182</v>
      </c>
      <c r="W12" s="18" t="n">
        <v>408.73601686</v>
      </c>
      <c r="X12" s="20" t="n">
        <v>6.50049772</v>
      </c>
    </row>
    <row r="13" spans="1:24">
      <c r="A13" s="15" t="s">
        <v>188</v>
      </c>
      <c r="B13" s="17" t="n">
        <v>7161</v>
      </c>
      <c r="C13" s="18">
        <f>(315.0/B13*100)</f>
        <v/>
      </c>
      <c r="D13" s="19" t="n">
        <v>6846</v>
      </c>
      <c r="E13" s="18" t="n">
        <v>506.95146429</v>
      </c>
      <c r="F13" s="20" t="n">
        <v>2.7421205</v>
      </c>
      <c r="G13" s="18" t="n">
        <v>514.80388672</v>
      </c>
      <c r="H13" s="20" t="n">
        <v>4.35621805</v>
      </c>
      <c r="I13" s="18" t="n">
        <v>521.0359399500001</v>
      </c>
      <c r="J13" s="20" t="n">
        <v>4.0974418</v>
      </c>
      <c r="K13" s="18" t="n">
        <v>522.69098332</v>
      </c>
      <c r="L13" s="20" t="n">
        <v>4.45699858</v>
      </c>
      <c r="M13" s="18" t="n">
        <v>506.33586279</v>
      </c>
      <c r="N13" s="20" t="n">
        <v>4.67432348</v>
      </c>
      <c r="O13" s="18" t="n">
        <v>390.10166835</v>
      </c>
      <c r="P13" s="20" t="n">
        <v>18.95112793</v>
      </c>
      <c r="Q13" s="18" t="s">
        <v>182</v>
      </c>
      <c r="R13" s="20" t="s">
        <v>182</v>
      </c>
      <c r="S13" s="18" t="n">
        <v>436.36003517</v>
      </c>
      <c r="T13" s="20" t="n">
        <v>6.43426798</v>
      </c>
      <c r="U13" s="18" t="s">
        <v>182</v>
      </c>
      <c r="V13" s="20" t="s">
        <v>182</v>
      </c>
      <c r="W13" s="18" t="n">
        <v>416.29458631</v>
      </c>
      <c r="X13" s="20" t="n">
        <v>6.43314094</v>
      </c>
    </row>
    <row r="14" spans="1:24">
      <c r="A14" s="15" t="s">
        <v>189</v>
      </c>
      <c r="B14" s="17" t="n">
        <v>5587</v>
      </c>
      <c r="C14" s="18">
        <f>(192.0/B14*100)</f>
        <v/>
      </c>
      <c r="D14" s="19" t="n">
        <v>5395</v>
      </c>
      <c r="E14" s="18" t="n">
        <v>529.51233904</v>
      </c>
      <c r="F14" s="20" t="n">
        <v>2.91490373</v>
      </c>
      <c r="G14" s="18" t="n">
        <v>536.55777662</v>
      </c>
      <c r="H14" s="20" t="n">
        <v>3.57385378</v>
      </c>
      <c r="I14" s="18" t="n">
        <v>545.83454122</v>
      </c>
      <c r="J14" s="20" t="n">
        <v>3.6489416</v>
      </c>
      <c r="K14" s="18" t="n">
        <v>553.38021116</v>
      </c>
      <c r="L14" s="20" t="n">
        <v>3.49513404</v>
      </c>
      <c r="M14" s="18" t="n">
        <v>531.87179112</v>
      </c>
      <c r="N14" s="20" t="n">
        <v>5.13627326</v>
      </c>
      <c r="O14" s="18" t="n">
        <v>411.80482108</v>
      </c>
      <c r="P14" s="20" t="n">
        <v>14.84367386</v>
      </c>
      <c r="Q14" s="18" t="s">
        <v>182</v>
      </c>
      <c r="R14" s="20" t="s">
        <v>182</v>
      </c>
      <c r="S14" s="18" t="s">
        <v>182</v>
      </c>
      <c r="T14" s="20" t="s">
        <v>182</v>
      </c>
      <c r="U14" s="18" t="s">
        <v>182</v>
      </c>
      <c r="V14" s="20" t="s">
        <v>182</v>
      </c>
      <c r="W14" s="18" t="n">
        <v>453.33446382</v>
      </c>
      <c r="X14" s="20" t="n">
        <v>11.28621599</v>
      </c>
    </row>
    <row r="15" spans="1:24">
      <c r="A15" s="15" t="s">
        <v>190</v>
      </c>
      <c r="B15" s="17" t="n">
        <v>5882</v>
      </c>
      <c r="C15" s="18">
        <f>(145.0/B15*100)</f>
        <v/>
      </c>
      <c r="D15" s="19" t="n">
        <v>5737</v>
      </c>
      <c r="E15" s="18" t="n">
        <v>533.6949816699999</v>
      </c>
      <c r="F15" s="20" t="n">
        <v>3.29651338</v>
      </c>
      <c r="G15" s="18" t="n">
        <v>535.48145967</v>
      </c>
      <c r="H15" s="20" t="n">
        <v>3.50552904</v>
      </c>
      <c r="I15" s="18" t="n">
        <v>538.68161321</v>
      </c>
      <c r="J15" s="20" t="n">
        <v>2.98427187</v>
      </c>
      <c r="K15" s="18" t="n">
        <v>544.61263147</v>
      </c>
      <c r="L15" s="20" t="n">
        <v>3.82515814</v>
      </c>
      <c r="M15" s="18" t="n">
        <v>522.34656867</v>
      </c>
      <c r="N15" s="20" t="n">
        <v>5.24493058</v>
      </c>
      <c r="O15" s="18" t="n">
        <v>369.57234507</v>
      </c>
      <c r="P15" s="20" t="n">
        <v>20.35970452</v>
      </c>
      <c r="Q15" s="18" t="s">
        <v>182</v>
      </c>
      <c r="R15" s="20" t="s">
        <v>182</v>
      </c>
      <c r="S15" s="18" t="n">
        <v>375.95013089</v>
      </c>
      <c r="T15" s="20" t="n">
        <v>17.42774697</v>
      </c>
      <c r="U15" s="18" t="s">
        <v>182</v>
      </c>
      <c r="V15" s="20" t="s">
        <v>182</v>
      </c>
      <c r="W15" s="18" t="n">
        <v>460.41615273</v>
      </c>
      <c r="X15" s="20" t="n">
        <v>9.26077694</v>
      </c>
    </row>
    <row r="16" spans="1:24">
      <c r="A16" s="15" t="s">
        <v>191</v>
      </c>
      <c r="B16" s="17" t="n">
        <v>6108</v>
      </c>
      <c r="C16" s="18">
        <f>(258.0/B16*100)</f>
        <v/>
      </c>
      <c r="D16" s="19" t="n">
        <v>5850</v>
      </c>
      <c r="E16" s="18" t="n">
        <v>494.56320384</v>
      </c>
      <c r="F16" s="20" t="n">
        <v>2.76487524</v>
      </c>
      <c r="G16" s="18" t="n">
        <v>513.03576896</v>
      </c>
      <c r="H16" s="20" t="n">
        <v>4.16151774</v>
      </c>
      <c r="I16" s="18" t="n">
        <v>518.7926370599999</v>
      </c>
      <c r="J16" s="20" t="n">
        <v>2.88369079</v>
      </c>
      <c r="K16" s="18" t="n">
        <v>516.03609375</v>
      </c>
      <c r="L16" s="20" t="n">
        <v>3.89782009</v>
      </c>
      <c r="M16" s="18" t="n">
        <v>496.21409377</v>
      </c>
      <c r="N16" s="20" t="n">
        <v>4.34379913</v>
      </c>
      <c r="O16" s="18" t="n">
        <v>357.87742959</v>
      </c>
      <c r="P16" s="20" t="n">
        <v>15.84799712</v>
      </c>
      <c r="Q16" s="18" t="s">
        <v>182</v>
      </c>
      <c r="R16" s="20" t="s">
        <v>182</v>
      </c>
      <c r="S16" s="18" t="s">
        <v>182</v>
      </c>
      <c r="T16" s="20" t="s">
        <v>182</v>
      </c>
      <c r="U16" s="18" t="s">
        <v>182</v>
      </c>
      <c r="V16" s="20" t="s">
        <v>182</v>
      </c>
      <c r="W16" s="18" t="n">
        <v>392.81636371</v>
      </c>
      <c r="X16" s="20" t="n">
        <v>7.82130465</v>
      </c>
    </row>
    <row r="17" spans="1:24">
      <c r="A17" s="15" t="s">
        <v>192</v>
      </c>
      <c r="B17" s="17" t="n">
        <v>6504</v>
      </c>
      <c r="C17" s="18">
        <f>(784.0/B17*100)</f>
        <v/>
      </c>
      <c r="D17" s="19" t="n">
        <v>5720</v>
      </c>
      <c r="E17" s="18" t="n">
        <v>512.04400257</v>
      </c>
      <c r="F17" s="20" t="n">
        <v>2.90467725</v>
      </c>
      <c r="G17" s="18" t="n">
        <v>519.94674901</v>
      </c>
      <c r="H17" s="20" t="n">
        <v>4.1866228</v>
      </c>
      <c r="I17" s="18" t="n">
        <v>529.97500259</v>
      </c>
      <c r="J17" s="20" t="n">
        <v>4.0018763</v>
      </c>
      <c r="K17" s="18" t="n">
        <v>534.85154617</v>
      </c>
      <c r="L17" s="20" t="n">
        <v>4.44142128</v>
      </c>
      <c r="M17" s="18" t="n">
        <v>511.06431962</v>
      </c>
      <c r="N17" s="20" t="n">
        <v>7.561943</v>
      </c>
      <c r="O17" s="18" t="s">
        <v>182</v>
      </c>
      <c r="P17" s="20" t="s">
        <v>182</v>
      </c>
      <c r="Q17" s="18" t="s">
        <v>182</v>
      </c>
      <c r="R17" s="20" t="s">
        <v>182</v>
      </c>
      <c r="S17" s="18" t="n">
        <v>360.48925247</v>
      </c>
      <c r="T17" s="20" t="n">
        <v>12.44339086</v>
      </c>
      <c r="U17" s="18" t="s">
        <v>182</v>
      </c>
      <c r="V17" s="20" t="s">
        <v>182</v>
      </c>
      <c r="W17" s="18" t="n">
        <v>434.25594642</v>
      </c>
      <c r="X17" s="20" t="n">
        <v>13.01182505</v>
      </c>
    </row>
    <row r="18" spans="1:24">
      <c r="A18" s="15" t="s">
        <v>193</v>
      </c>
      <c r="B18" s="17" t="n">
        <v>5532</v>
      </c>
      <c r="C18" s="18">
        <f>(39.0/B18*100)</f>
        <v/>
      </c>
      <c r="D18" s="19" t="n">
        <v>5493</v>
      </c>
      <c r="E18" s="18" t="n">
        <v>452.4425215</v>
      </c>
      <c r="F18" s="20" t="n">
        <v>4.24056329</v>
      </c>
      <c r="G18" s="18" t="n">
        <v>456.95352927</v>
      </c>
      <c r="H18" s="20" t="n">
        <v>4.97964916</v>
      </c>
      <c r="I18" s="18" t="n">
        <v>473.12298155</v>
      </c>
      <c r="J18" s="20" t="n">
        <v>4.16780251</v>
      </c>
      <c r="K18" s="18" t="n">
        <v>469.84171521</v>
      </c>
      <c r="L18" s="20" t="n">
        <v>4.80536946</v>
      </c>
      <c r="M18" s="18" t="n">
        <v>454.92040279</v>
      </c>
      <c r="N18" s="20" t="n">
        <v>4.65564195</v>
      </c>
      <c r="O18" s="18" t="n">
        <v>360.38730974</v>
      </c>
      <c r="P18" s="20" t="n">
        <v>15.45481746</v>
      </c>
      <c r="Q18" s="18" t="s">
        <v>182</v>
      </c>
      <c r="R18" s="20" t="s">
        <v>182</v>
      </c>
      <c r="S18" s="18" t="s">
        <v>182</v>
      </c>
      <c r="T18" s="20" t="s">
        <v>182</v>
      </c>
      <c r="U18" s="18" t="s">
        <v>182</v>
      </c>
      <c r="V18" s="20" t="s">
        <v>182</v>
      </c>
      <c r="W18" s="18" t="n">
        <v>380.85924646</v>
      </c>
      <c r="X18" s="20" t="n">
        <v>8.43734514</v>
      </c>
    </row>
    <row r="19" spans="1:24">
      <c r="A19" s="15" t="s">
        <v>194</v>
      </c>
      <c r="B19" s="17" t="n">
        <v>5658</v>
      </c>
      <c r="C19" s="18">
        <f>(137.0/B19*100)</f>
        <v/>
      </c>
      <c r="D19" s="19" t="n">
        <v>5521</v>
      </c>
      <c r="E19" s="18" t="n">
        <v>472.71058281</v>
      </c>
      <c r="F19" s="20" t="n">
        <v>3.50708016</v>
      </c>
      <c r="G19" s="18" t="n">
        <v>479.69803164</v>
      </c>
      <c r="H19" s="20" t="n">
        <v>4.15284752</v>
      </c>
      <c r="I19" s="18" t="n">
        <v>496.42681516</v>
      </c>
      <c r="J19" s="20" t="n">
        <v>3.9229261</v>
      </c>
      <c r="K19" s="18" t="n">
        <v>484.07056913</v>
      </c>
      <c r="L19" s="20" t="n">
        <v>4.28531744</v>
      </c>
      <c r="M19" s="18" t="n">
        <v>470.70430197</v>
      </c>
      <c r="N19" s="20" t="n">
        <v>4.69174081</v>
      </c>
      <c r="O19" s="18" t="n">
        <v>398.28162032</v>
      </c>
      <c r="P19" s="20" t="n">
        <v>18.24528118</v>
      </c>
      <c r="Q19" s="18" t="s">
        <v>182</v>
      </c>
      <c r="R19" s="20" t="s">
        <v>182</v>
      </c>
      <c r="S19" s="18" t="s">
        <v>182</v>
      </c>
      <c r="T19" s="20" t="s">
        <v>182</v>
      </c>
      <c r="U19" s="18" t="s">
        <v>182</v>
      </c>
      <c r="V19" s="20" t="s">
        <v>182</v>
      </c>
      <c r="W19" s="18" t="n">
        <v>388.13375005</v>
      </c>
      <c r="X19" s="20" t="n">
        <v>8.30854312</v>
      </c>
    </row>
    <row r="20" spans="1:24">
      <c r="A20" s="15" t="s">
        <v>195</v>
      </c>
      <c r="B20" s="17" t="n">
        <v>3371</v>
      </c>
      <c r="C20" s="18">
        <f>(81.0/B20*100)</f>
        <v/>
      </c>
      <c r="D20" s="19" t="n">
        <v>3290</v>
      </c>
      <c r="E20" s="18" t="n">
        <v>472.20859747</v>
      </c>
      <c r="F20" s="20" t="n">
        <v>2.07106044</v>
      </c>
      <c r="G20" s="18" t="n">
        <v>488.63800907</v>
      </c>
      <c r="H20" s="20" t="n">
        <v>5.60679884</v>
      </c>
      <c r="I20" s="18" t="n">
        <v>481.84984866</v>
      </c>
      <c r="J20" s="20" t="n">
        <v>4.38448108</v>
      </c>
      <c r="K20" s="18" t="n">
        <v>492.72554219</v>
      </c>
      <c r="L20" s="20" t="n">
        <v>4.82559256</v>
      </c>
      <c r="M20" s="18" t="n">
        <v>459.99527663</v>
      </c>
      <c r="N20" s="20" t="n">
        <v>5.94084942</v>
      </c>
      <c r="O20" s="18" t="s">
        <v>182</v>
      </c>
      <c r="P20" s="20" t="s">
        <v>182</v>
      </c>
      <c r="Q20" s="18" t="s">
        <v>182</v>
      </c>
      <c r="R20" s="20" t="s">
        <v>182</v>
      </c>
      <c r="S20" s="18" t="s">
        <v>182</v>
      </c>
      <c r="T20" s="20" t="s">
        <v>182</v>
      </c>
      <c r="U20" s="18" t="s">
        <v>182</v>
      </c>
      <c r="V20" s="20" t="s">
        <v>182</v>
      </c>
      <c r="W20" s="18" t="n">
        <v>389.7402602</v>
      </c>
      <c r="X20" s="20" t="n">
        <v>7.75502207</v>
      </c>
    </row>
    <row r="21" spans="1:24">
      <c r="A21" s="15" t="s">
        <v>196</v>
      </c>
      <c r="B21" s="17" t="n">
        <v>5741</v>
      </c>
      <c r="C21" s="18">
        <f>(79.0/B21*100)</f>
        <v/>
      </c>
      <c r="D21" s="19" t="n">
        <v>5662</v>
      </c>
      <c r="E21" s="18" t="n">
        <v>495.02383566</v>
      </c>
      <c r="F21" s="20" t="n">
        <v>2.7868677</v>
      </c>
      <c r="G21" s="18" t="n">
        <v>509.25190623</v>
      </c>
      <c r="H21" s="20" t="n">
        <v>4.1322183</v>
      </c>
      <c r="I21" s="18" t="n">
        <v>517.47836261</v>
      </c>
      <c r="J21" s="20" t="n">
        <v>3.31030973</v>
      </c>
      <c r="K21" s="18" t="n">
        <v>513.81791913</v>
      </c>
      <c r="L21" s="20" t="n">
        <v>3.6949604</v>
      </c>
      <c r="M21" s="18" t="n">
        <v>495.19722093</v>
      </c>
      <c r="N21" s="20" t="n">
        <v>6.28321025</v>
      </c>
      <c r="O21" s="18" t="n">
        <v>391.25398188</v>
      </c>
      <c r="P21" s="20" t="n">
        <v>27.06373982</v>
      </c>
      <c r="Q21" s="18" t="s">
        <v>182</v>
      </c>
      <c r="R21" s="20" t="s">
        <v>182</v>
      </c>
      <c r="S21" s="18" t="s">
        <v>182</v>
      </c>
      <c r="T21" s="20" t="s">
        <v>182</v>
      </c>
      <c r="U21" s="18" t="s">
        <v>182</v>
      </c>
      <c r="V21" s="20" t="s">
        <v>182</v>
      </c>
      <c r="W21" s="18" t="n">
        <v>440.00569918</v>
      </c>
      <c r="X21" s="20" t="n">
        <v>7.03091075</v>
      </c>
    </row>
    <row r="22" spans="1:24">
      <c r="A22" s="15" t="s">
        <v>197</v>
      </c>
      <c r="B22" s="17" t="n">
        <v>6598</v>
      </c>
      <c r="C22" s="18">
        <f>(100.0/B22*100)</f>
        <v/>
      </c>
      <c r="D22" s="19" t="n">
        <v>6498</v>
      </c>
      <c r="E22" s="18" t="n">
        <v>481.38763381</v>
      </c>
      <c r="F22" s="20" t="n">
        <v>4.22480081</v>
      </c>
      <c r="G22" s="18" t="n">
        <v>472.69223112</v>
      </c>
      <c r="H22" s="20" t="n">
        <v>5.29382088</v>
      </c>
      <c r="I22" s="18" t="n">
        <v>490.78953567</v>
      </c>
      <c r="J22" s="20" t="n">
        <v>5.93529256</v>
      </c>
      <c r="K22" s="18" t="n">
        <v>491.86439076</v>
      </c>
      <c r="L22" s="20" t="n">
        <v>5.52004178</v>
      </c>
      <c r="M22" s="18" t="n">
        <v>474.09366534</v>
      </c>
      <c r="N22" s="20" t="n">
        <v>6.41433709</v>
      </c>
      <c r="O22" s="18" t="n">
        <v>369.67259299</v>
      </c>
      <c r="P22" s="20" t="n">
        <v>6.57132704</v>
      </c>
      <c r="Q22" s="18" t="s">
        <v>182</v>
      </c>
      <c r="R22" s="20" t="s">
        <v>182</v>
      </c>
      <c r="S22" s="18" t="n">
        <v>448.28166515</v>
      </c>
      <c r="T22" s="20" t="n">
        <v>8.782882710000001</v>
      </c>
      <c r="U22" s="18" t="s">
        <v>182</v>
      </c>
      <c r="V22" s="20" t="s">
        <v>182</v>
      </c>
      <c r="W22" s="18" t="n">
        <v>362.54177169</v>
      </c>
      <c r="X22" s="20" t="n">
        <v>7.82254154</v>
      </c>
    </row>
    <row r="23" spans="1:24">
      <c r="A23" s="15" t="s">
        <v>198</v>
      </c>
      <c r="B23" s="17" t="n">
        <v>11583</v>
      </c>
      <c r="C23" s="18">
        <f>(512.0/B23*100)</f>
        <v/>
      </c>
      <c r="D23" s="19" t="n">
        <v>11071</v>
      </c>
      <c r="E23" s="18" t="n">
        <v>462.567188</v>
      </c>
      <c r="F23" s="20" t="n">
        <v>3.42164046</v>
      </c>
      <c r="G23" s="18" t="n">
        <v>477.38113505</v>
      </c>
      <c r="H23" s="20" t="n">
        <v>4.26687116</v>
      </c>
      <c r="I23" s="18" t="n">
        <v>504.27854974</v>
      </c>
      <c r="J23" s="20" t="n">
        <v>4.32933464</v>
      </c>
      <c r="K23" s="18" t="n">
        <v>508.17557587</v>
      </c>
      <c r="L23" s="20" t="n">
        <v>3.37740246</v>
      </c>
      <c r="M23" s="18" t="n">
        <v>501.09346567</v>
      </c>
      <c r="N23" s="20" t="n">
        <v>4.4171111</v>
      </c>
      <c r="O23" s="18" t="n">
        <v>422.45727389</v>
      </c>
      <c r="P23" s="20" t="n">
        <v>20.79919267</v>
      </c>
      <c r="Q23" s="18" t="s">
        <v>182</v>
      </c>
      <c r="R23" s="20" t="s">
        <v>182</v>
      </c>
      <c r="S23" s="18" t="s">
        <v>182</v>
      </c>
      <c r="T23" s="20" t="s">
        <v>182</v>
      </c>
      <c r="U23" s="18" t="s">
        <v>182</v>
      </c>
      <c r="V23" s="20" t="s">
        <v>182</v>
      </c>
      <c r="W23" s="18" t="n">
        <v>415.17121419</v>
      </c>
      <c r="X23" s="20" t="n">
        <v>7.31161746</v>
      </c>
    </row>
    <row r="24" spans="1:24">
      <c r="A24" s="15" t="s">
        <v>199</v>
      </c>
      <c r="B24" s="17" t="n">
        <v>6647</v>
      </c>
      <c r="C24" s="18">
        <f>(17.0/B24*100)</f>
        <v/>
      </c>
      <c r="D24" s="19" t="n">
        <v>6630</v>
      </c>
      <c r="E24" s="18" t="n">
        <v>520.2066045</v>
      </c>
      <c r="F24" s="20" t="n">
        <v>3.58748909</v>
      </c>
      <c r="G24" s="18" t="n">
        <v>530.24214218</v>
      </c>
      <c r="H24" s="20" t="n">
        <v>5.19321374</v>
      </c>
      <c r="I24" s="18" t="n">
        <v>543.97265237</v>
      </c>
      <c r="J24" s="20" t="n">
        <v>3.2829083</v>
      </c>
      <c r="K24" s="18" t="n">
        <v>556.46847228</v>
      </c>
      <c r="L24" s="20" t="n">
        <v>3.62025325</v>
      </c>
      <c r="M24" s="18" t="n">
        <v>553.79105054</v>
      </c>
      <c r="N24" s="20" t="n">
        <v>3.73359261</v>
      </c>
      <c r="O24" s="18" t="n">
        <v>433.56577698</v>
      </c>
      <c r="P24" s="20" t="n">
        <v>16.09010253</v>
      </c>
      <c r="Q24" s="18" t="s">
        <v>182</v>
      </c>
      <c r="R24" s="20" t="s">
        <v>182</v>
      </c>
      <c r="S24" s="18" t="s">
        <v>182</v>
      </c>
      <c r="T24" s="20" t="s">
        <v>182</v>
      </c>
      <c r="U24" s="18" t="s">
        <v>182</v>
      </c>
      <c r="V24" s="20" t="s">
        <v>182</v>
      </c>
      <c r="W24" s="18" t="n">
        <v>445.27939744</v>
      </c>
      <c r="X24" s="20" t="n">
        <v>18.49843665</v>
      </c>
    </row>
    <row r="25" spans="1:24">
      <c r="A25" s="15" t="s">
        <v>200</v>
      </c>
      <c r="B25" s="17" t="n">
        <v>5581</v>
      </c>
      <c r="C25" s="18">
        <f>(28.0/B25*100)</f>
        <v/>
      </c>
      <c r="D25" s="19" t="n">
        <v>5553</v>
      </c>
      <c r="E25" s="18" t="n">
        <v>521.17327182</v>
      </c>
      <c r="F25" s="20" t="n">
        <v>3.41888615</v>
      </c>
      <c r="G25" s="18" t="n">
        <v>514.70694344</v>
      </c>
      <c r="H25" s="20" t="n">
        <v>5.09491803</v>
      </c>
      <c r="I25" s="18" t="n">
        <v>509.7741994</v>
      </c>
      <c r="J25" s="20" t="n">
        <v>4.614816</v>
      </c>
      <c r="K25" s="18" t="n">
        <v>513.67743265</v>
      </c>
      <c r="L25" s="20" t="n">
        <v>5.46984898</v>
      </c>
      <c r="M25" s="18" t="n">
        <v>512.14235258</v>
      </c>
      <c r="N25" s="20" t="n">
        <v>6.24338</v>
      </c>
      <c r="O25" s="18" t="n">
        <v>398.37895835</v>
      </c>
      <c r="P25" s="20" t="n">
        <v>24.81113575</v>
      </c>
      <c r="Q25" s="18" t="s">
        <v>182</v>
      </c>
      <c r="R25" s="20" t="s">
        <v>182</v>
      </c>
      <c r="S25" s="18" t="s">
        <v>182</v>
      </c>
      <c r="T25" s="20" t="s">
        <v>182</v>
      </c>
      <c r="U25" s="18" t="s">
        <v>182</v>
      </c>
      <c r="V25" s="20" t="s">
        <v>182</v>
      </c>
      <c r="W25" s="18" t="n">
        <v>433.93697669</v>
      </c>
      <c r="X25" s="20" t="n">
        <v>22.59763696</v>
      </c>
    </row>
    <row r="26" spans="1:24">
      <c r="A26" s="15" t="s">
        <v>201</v>
      </c>
      <c r="B26" s="17" t="n">
        <v>4869</v>
      </c>
      <c r="C26" s="18">
        <f>(100.0/B26*100)</f>
        <v/>
      </c>
      <c r="D26" s="19" t="n">
        <v>4769</v>
      </c>
      <c r="E26" s="18" t="n">
        <v>493.50170607</v>
      </c>
      <c r="F26" s="20" t="n">
        <v>2.2300529</v>
      </c>
      <c r="G26" s="18" t="n">
        <v>489.86906607</v>
      </c>
      <c r="H26" s="20" t="n">
        <v>3.86556694</v>
      </c>
      <c r="I26" s="18" t="n">
        <v>492.08818878</v>
      </c>
      <c r="J26" s="20" t="n">
        <v>3.51469272</v>
      </c>
      <c r="K26" s="18" t="n">
        <v>496.7579312</v>
      </c>
      <c r="L26" s="20" t="n">
        <v>3.39280679</v>
      </c>
      <c r="M26" s="18" t="n">
        <v>485.07436048</v>
      </c>
      <c r="N26" s="20" t="n">
        <v>4.08694786</v>
      </c>
      <c r="O26" s="18" t="s">
        <v>182</v>
      </c>
      <c r="P26" s="20" t="s">
        <v>182</v>
      </c>
      <c r="Q26" s="18" t="s">
        <v>182</v>
      </c>
      <c r="R26" s="20" t="s">
        <v>182</v>
      </c>
      <c r="S26" s="18" t="s">
        <v>182</v>
      </c>
      <c r="T26" s="20" t="s">
        <v>182</v>
      </c>
      <c r="U26" s="18" t="s">
        <v>182</v>
      </c>
      <c r="V26" s="20" t="s">
        <v>182</v>
      </c>
      <c r="W26" s="18" t="n">
        <v>429.34597255</v>
      </c>
      <c r="X26" s="20" t="n">
        <v>8.68074917</v>
      </c>
    </row>
    <row r="27" spans="1:24">
      <c r="A27" s="15" t="s">
        <v>202</v>
      </c>
      <c r="B27" s="17" t="n">
        <v>5299</v>
      </c>
      <c r="C27" s="18">
        <f>(174.0/B27*100)</f>
        <v/>
      </c>
      <c r="D27" s="19" t="n">
        <v>5125</v>
      </c>
      <c r="E27" s="18" t="n">
        <v>486.07343565</v>
      </c>
      <c r="F27" s="20" t="n">
        <v>1.89728806</v>
      </c>
      <c r="G27" s="18" t="n">
        <v>487.08206159</v>
      </c>
      <c r="H27" s="20" t="n">
        <v>4.14655571</v>
      </c>
      <c r="I27" s="18" t="n">
        <v>500.5949442</v>
      </c>
      <c r="J27" s="20" t="n">
        <v>3.69389275</v>
      </c>
      <c r="K27" s="18" t="n">
        <v>506.63531992</v>
      </c>
      <c r="L27" s="20" t="n">
        <v>3.5573841</v>
      </c>
      <c r="M27" s="18" t="n">
        <v>479.89810001</v>
      </c>
      <c r="N27" s="20" t="n">
        <v>4.97869202</v>
      </c>
      <c r="O27" s="18" t="n">
        <v>423.08830904</v>
      </c>
      <c r="P27" s="20" t="n">
        <v>13.04402712</v>
      </c>
      <c r="Q27" s="18" t="s">
        <v>182</v>
      </c>
      <c r="R27" s="20" t="s">
        <v>182</v>
      </c>
      <c r="S27" s="18" t="s">
        <v>182</v>
      </c>
      <c r="T27" s="20" t="s">
        <v>182</v>
      </c>
      <c r="U27" s="18" t="s">
        <v>182</v>
      </c>
      <c r="V27" s="20" t="s">
        <v>182</v>
      </c>
      <c r="W27" s="18" t="n">
        <v>403.94903907</v>
      </c>
      <c r="X27" s="20" t="n">
        <v>4.38589609</v>
      </c>
    </row>
    <row r="28" spans="1:24">
      <c r="A28" s="15" t="s">
        <v>203</v>
      </c>
      <c r="B28" s="17" t="n">
        <v>7568</v>
      </c>
      <c r="C28" s="18">
        <f>(134.0/B28*100)</f>
        <v/>
      </c>
      <c r="D28" s="19" t="n">
        <v>7434</v>
      </c>
      <c r="E28" s="18" t="n">
        <v>409.83815665</v>
      </c>
      <c r="F28" s="20" t="n">
        <v>2.21110718</v>
      </c>
      <c r="G28" s="18" t="n">
        <v>414.98109204</v>
      </c>
      <c r="H28" s="20" t="n">
        <v>3.5417495</v>
      </c>
      <c r="I28" s="18" t="n">
        <v>435.42731619</v>
      </c>
      <c r="J28" s="20" t="n">
        <v>3.13121314</v>
      </c>
      <c r="K28" s="18" t="n">
        <v>434.27149385</v>
      </c>
      <c r="L28" s="20" t="n">
        <v>4.21619019</v>
      </c>
      <c r="M28" s="18" t="n">
        <v>431.31043282</v>
      </c>
      <c r="N28" s="20" t="n">
        <v>4.57193778</v>
      </c>
      <c r="O28" s="18" t="n">
        <v>344.27389666</v>
      </c>
      <c r="P28" s="20" t="n">
        <v>9.63881198</v>
      </c>
      <c r="Q28" s="18" t="s">
        <v>182</v>
      </c>
      <c r="R28" s="20" t="s">
        <v>182</v>
      </c>
      <c r="S28" s="18" t="s">
        <v>182</v>
      </c>
      <c r="T28" s="20" t="s">
        <v>182</v>
      </c>
      <c r="U28" s="18" t="s">
        <v>182</v>
      </c>
      <c r="V28" s="20" t="s">
        <v>182</v>
      </c>
      <c r="W28" s="18" t="n">
        <v>368.68487595</v>
      </c>
      <c r="X28" s="20" t="n">
        <v>9.062082800000001</v>
      </c>
    </row>
    <row r="29" spans="1:24">
      <c r="A29" s="15" t="s">
        <v>204</v>
      </c>
      <c r="B29" s="17" t="n">
        <v>5385</v>
      </c>
      <c r="C29" s="18">
        <f>(36.0/B29*100)</f>
        <v/>
      </c>
      <c r="D29" s="19" t="n">
        <v>5349</v>
      </c>
      <c r="E29" s="18" t="n">
        <v>503.9888969</v>
      </c>
      <c r="F29" s="20" t="n">
        <v>2.77740459</v>
      </c>
      <c r="G29" s="18" t="n">
        <v>527.02461938</v>
      </c>
      <c r="H29" s="20" t="n">
        <v>5.01535433</v>
      </c>
      <c r="I29" s="18" t="n">
        <v>521.45307281</v>
      </c>
      <c r="J29" s="20" t="n">
        <v>3.70488307</v>
      </c>
      <c r="K29" s="18" t="n">
        <v>530.90753506</v>
      </c>
      <c r="L29" s="20" t="n">
        <v>4.61982057</v>
      </c>
      <c r="M29" s="18" t="n">
        <v>513.90979435</v>
      </c>
      <c r="N29" s="20" t="n">
        <v>5.721217</v>
      </c>
      <c r="O29" s="18" t="n">
        <v>388.44308495</v>
      </c>
      <c r="P29" s="20" t="n">
        <v>43.1387278</v>
      </c>
      <c r="Q29" s="18" t="s">
        <v>182</v>
      </c>
      <c r="R29" s="20" t="s">
        <v>182</v>
      </c>
      <c r="S29" s="18" t="n">
        <v>358.28551468</v>
      </c>
      <c r="T29" s="20" t="n">
        <v>8.567023300000001</v>
      </c>
      <c r="U29" s="18" t="s">
        <v>182</v>
      </c>
      <c r="V29" s="20" t="s">
        <v>182</v>
      </c>
      <c r="W29" s="18" t="n">
        <v>399.06568098</v>
      </c>
      <c r="X29" s="20" t="n">
        <v>17.78151504</v>
      </c>
    </row>
    <row r="30" spans="1:24">
      <c r="A30" s="15" t="s">
        <v>205</v>
      </c>
      <c r="B30" s="17" t="n">
        <v>4520</v>
      </c>
      <c r="C30" s="18">
        <f>(546.0/B30*100)</f>
        <v/>
      </c>
      <c r="D30" s="19" t="n">
        <v>3974</v>
      </c>
      <c r="E30" s="18" t="n">
        <v>513.42919208</v>
      </c>
      <c r="F30" s="20" t="n">
        <v>3.32867528</v>
      </c>
      <c r="G30" s="18" t="n">
        <v>518.41169985</v>
      </c>
      <c r="H30" s="20" t="n">
        <v>4.81187482</v>
      </c>
      <c r="I30" s="18" t="n">
        <v>531.79284986</v>
      </c>
      <c r="J30" s="20" t="n">
        <v>4.20600993</v>
      </c>
      <c r="K30" s="18" t="n">
        <v>540.06364424</v>
      </c>
      <c r="L30" s="20" t="n">
        <v>4.86921963</v>
      </c>
      <c r="M30" s="18" t="n">
        <v>513.9698121599999</v>
      </c>
      <c r="N30" s="20" t="n">
        <v>6.61137913</v>
      </c>
      <c r="O30" s="18" t="n">
        <v>424.31209289</v>
      </c>
      <c r="P30" s="20" t="n">
        <v>24.50636863</v>
      </c>
      <c r="Q30" s="18" t="s">
        <v>182</v>
      </c>
      <c r="R30" s="20" t="s">
        <v>182</v>
      </c>
      <c r="S30" s="18" t="s">
        <v>182</v>
      </c>
      <c r="T30" s="20" t="s">
        <v>182</v>
      </c>
      <c r="U30" s="18" t="s">
        <v>182</v>
      </c>
      <c r="V30" s="20" t="s">
        <v>182</v>
      </c>
      <c r="W30" s="18" t="n">
        <v>418.8276456</v>
      </c>
      <c r="X30" s="20" t="n">
        <v>8.86669418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493.39275722</v>
      </c>
      <c r="F32" s="20" t="n">
        <v>3.0939391</v>
      </c>
      <c r="G32" s="18" t="n">
        <v>497.9370538</v>
      </c>
      <c r="H32" s="20" t="n">
        <v>4.18042746</v>
      </c>
      <c r="I32" s="18" t="n">
        <v>518.70542016</v>
      </c>
      <c r="J32" s="20" t="n">
        <v>3.81671025</v>
      </c>
      <c r="K32" s="18" t="n">
        <v>516.62634889</v>
      </c>
      <c r="L32" s="20" t="n">
        <v>4.48812959</v>
      </c>
      <c r="M32" s="18" t="n">
        <v>501.9008741</v>
      </c>
      <c r="N32" s="20" t="n">
        <v>5.45806975</v>
      </c>
      <c r="O32" s="18" t="n">
        <v>431.81477785</v>
      </c>
      <c r="P32" s="20" t="n">
        <v>23.17705872</v>
      </c>
      <c r="Q32" s="18" t="s">
        <v>182</v>
      </c>
      <c r="R32" s="20" t="s">
        <v>182</v>
      </c>
      <c r="S32" s="18" t="s">
        <v>182</v>
      </c>
      <c r="T32" s="20" t="s">
        <v>182</v>
      </c>
      <c r="U32" s="18" t="s">
        <v>182</v>
      </c>
      <c r="V32" s="20" t="s">
        <v>182</v>
      </c>
      <c r="W32" s="18" t="n">
        <v>416.28220188</v>
      </c>
      <c r="X32" s="20" t="n">
        <v>12.23613744</v>
      </c>
    </row>
    <row r="33" spans="1:24">
      <c r="A33" s="15" t="s">
        <v>208</v>
      </c>
      <c r="B33" s="17" t="n">
        <v>7325</v>
      </c>
      <c r="C33" s="18">
        <f>(235.0/B33*100)</f>
        <v/>
      </c>
      <c r="D33" s="19" t="n">
        <v>7090</v>
      </c>
      <c r="E33" s="18" t="n">
        <v>498.16793854</v>
      </c>
      <c r="F33" s="20" t="n">
        <v>2.79939234</v>
      </c>
      <c r="G33" s="18" t="n">
        <v>506.7656589</v>
      </c>
      <c r="H33" s="20" t="n">
        <v>3.90660532</v>
      </c>
      <c r="I33" s="18" t="n">
        <v>515.40202383</v>
      </c>
      <c r="J33" s="20" t="n">
        <v>3.86236337</v>
      </c>
      <c r="K33" s="18" t="n">
        <v>506.894528</v>
      </c>
      <c r="L33" s="20" t="n">
        <v>4.09719792</v>
      </c>
      <c r="M33" s="18" t="n">
        <v>490.44902021</v>
      </c>
      <c r="N33" s="20" t="n">
        <v>4.29356684</v>
      </c>
      <c r="O33" s="18" t="n">
        <v>370.51979334</v>
      </c>
      <c r="P33" s="20" t="n">
        <v>23.88304611</v>
      </c>
      <c r="Q33" s="18" t="s">
        <v>182</v>
      </c>
      <c r="R33" s="20" t="s">
        <v>182</v>
      </c>
      <c r="S33" s="18" t="s">
        <v>182</v>
      </c>
      <c r="T33" s="20" t="s">
        <v>182</v>
      </c>
      <c r="U33" s="18" t="s">
        <v>182</v>
      </c>
      <c r="V33" s="20" t="s">
        <v>182</v>
      </c>
      <c r="W33" s="18" t="n">
        <v>439.27974376</v>
      </c>
      <c r="X33" s="20" t="n">
        <v>8.367603600000001</v>
      </c>
    </row>
    <row r="34" spans="1:24">
      <c r="A34" s="15" t="s">
        <v>209</v>
      </c>
      <c r="B34" s="17" t="n">
        <v>6350</v>
      </c>
      <c r="C34" s="18">
        <f>(86.0/B34*100)</f>
        <v/>
      </c>
      <c r="D34" s="19" t="n">
        <v>6264</v>
      </c>
      <c r="E34" s="18" t="n">
        <v>464.70663953</v>
      </c>
      <c r="F34" s="20" t="n">
        <v>2.68561877</v>
      </c>
      <c r="G34" s="18" t="n">
        <v>465.45051605</v>
      </c>
      <c r="H34" s="20" t="n">
        <v>4.05588834</v>
      </c>
      <c r="I34" s="18" t="n">
        <v>484.67739155</v>
      </c>
      <c r="J34" s="20" t="n">
        <v>3.77436479</v>
      </c>
      <c r="K34" s="18" t="n">
        <v>484.42517385</v>
      </c>
      <c r="L34" s="20" t="n">
        <v>4.05316514</v>
      </c>
      <c r="M34" s="18" t="n">
        <v>470.63988331</v>
      </c>
      <c r="N34" s="20" t="n">
        <v>5.09837949</v>
      </c>
      <c r="O34" s="18" t="n">
        <v>365.38845725</v>
      </c>
      <c r="P34" s="20" t="n">
        <v>11.8756275</v>
      </c>
      <c r="Q34" s="18" t="s">
        <v>182</v>
      </c>
      <c r="R34" s="20" t="s">
        <v>182</v>
      </c>
      <c r="S34" s="18" t="n">
        <v>306.56969545</v>
      </c>
      <c r="T34" s="20" t="n">
        <v>10.27624616</v>
      </c>
      <c r="U34" s="18" t="s">
        <v>182</v>
      </c>
      <c r="V34" s="20" t="s">
        <v>182</v>
      </c>
      <c r="W34" s="18" t="n">
        <v>373.56405156</v>
      </c>
      <c r="X34" s="20" t="n">
        <v>8.360045400000001</v>
      </c>
    </row>
    <row r="35" spans="1:24">
      <c r="A35" s="15" t="s">
        <v>210</v>
      </c>
      <c r="B35" s="17" t="n">
        <v>6406</v>
      </c>
      <c r="C35" s="18">
        <f>(69.0/B35*100)</f>
        <v/>
      </c>
      <c r="D35" s="19" t="n">
        <v>6337</v>
      </c>
      <c r="E35" s="18" t="n">
        <v>519.57280713</v>
      </c>
      <c r="F35" s="20" t="n">
        <v>2.09586286</v>
      </c>
      <c r="G35" s="18" t="n">
        <v>513.95660541</v>
      </c>
      <c r="H35" s="20" t="n">
        <v>3.91629827</v>
      </c>
      <c r="I35" s="18" t="n">
        <v>524.61476534</v>
      </c>
      <c r="J35" s="20" t="n">
        <v>3.74924872</v>
      </c>
      <c r="K35" s="18" t="n">
        <v>515.29261188</v>
      </c>
      <c r="L35" s="20" t="n">
        <v>3.91671372</v>
      </c>
      <c r="M35" s="18" t="n">
        <v>516.5002213</v>
      </c>
      <c r="N35" s="20" t="n">
        <v>4.47722056</v>
      </c>
      <c r="O35" s="18" t="n">
        <v>449.89238615</v>
      </c>
      <c r="P35" s="20" t="n">
        <v>20.13442136</v>
      </c>
      <c r="Q35" s="18" t="s">
        <v>182</v>
      </c>
      <c r="R35" s="20" t="s">
        <v>182</v>
      </c>
      <c r="S35" s="18" t="n">
        <v>374.85244494</v>
      </c>
      <c r="T35" s="20" t="n">
        <v>5.84040672</v>
      </c>
      <c r="U35" s="18" t="s">
        <v>182</v>
      </c>
      <c r="V35" s="20" t="s">
        <v>182</v>
      </c>
      <c r="W35" s="18" t="n">
        <v>407.72199527</v>
      </c>
      <c r="X35" s="20" t="n">
        <v>7.59515828</v>
      </c>
    </row>
    <row r="36" spans="1:24">
      <c r="A36" s="15" t="s">
        <v>211</v>
      </c>
      <c r="B36" s="17" t="n">
        <v>6736</v>
      </c>
      <c r="C36" s="18">
        <f>(49.0/B36*100)</f>
        <v/>
      </c>
      <c r="D36" s="19" t="n">
        <v>6687</v>
      </c>
      <c r="E36" s="18" t="n">
        <v>486.37032899</v>
      </c>
      <c r="F36" s="20" t="n">
        <v>2.66956721</v>
      </c>
      <c r="G36" s="18" t="n">
        <v>498.84528551</v>
      </c>
      <c r="H36" s="20" t="n">
        <v>3.78440884</v>
      </c>
      <c r="I36" s="18" t="n">
        <v>513.43949198</v>
      </c>
      <c r="J36" s="20" t="n">
        <v>2.84255623</v>
      </c>
      <c r="K36" s="18" t="n">
        <v>504.38726694</v>
      </c>
      <c r="L36" s="20" t="n">
        <v>4.04520587</v>
      </c>
      <c r="M36" s="18" t="n">
        <v>492.74156973</v>
      </c>
      <c r="N36" s="20" t="n">
        <v>6.13657677</v>
      </c>
      <c r="O36" s="18" t="n">
        <v>402.77024728</v>
      </c>
      <c r="P36" s="20" t="n">
        <v>20.07187489</v>
      </c>
      <c r="Q36" s="18" t="s">
        <v>182</v>
      </c>
      <c r="R36" s="20" t="s">
        <v>182</v>
      </c>
      <c r="S36" s="18" t="s">
        <v>182</v>
      </c>
      <c r="T36" s="20" t="s">
        <v>182</v>
      </c>
      <c r="U36" s="18" t="s">
        <v>182</v>
      </c>
      <c r="V36" s="20" t="s">
        <v>182</v>
      </c>
      <c r="W36" s="18" t="n">
        <v>400.81731258</v>
      </c>
      <c r="X36" s="20" t="n">
        <v>8.900374770000001</v>
      </c>
    </row>
    <row r="37" spans="1:24">
      <c r="A37" s="15" t="s">
        <v>212</v>
      </c>
      <c r="B37" s="17" t="n">
        <v>5458</v>
      </c>
      <c r="C37" s="18">
        <f>(249.0/B37*100)</f>
        <v/>
      </c>
      <c r="D37" s="19" t="n">
        <v>5209</v>
      </c>
      <c r="E37" s="18" t="n">
        <v>501.31757759</v>
      </c>
      <c r="F37" s="20" t="n">
        <v>3.64744018</v>
      </c>
      <c r="G37" s="18" t="n">
        <v>507.15595692</v>
      </c>
      <c r="H37" s="20" t="n">
        <v>5.17436821</v>
      </c>
      <c r="I37" s="18" t="n">
        <v>511.26342954</v>
      </c>
      <c r="J37" s="20" t="n">
        <v>5.25663775</v>
      </c>
      <c r="K37" s="18" t="n">
        <v>511.96440143</v>
      </c>
      <c r="L37" s="20" t="n">
        <v>5.06909545</v>
      </c>
      <c r="M37" s="18" t="n">
        <v>484.78631117</v>
      </c>
      <c r="N37" s="20" t="n">
        <v>4.84100756</v>
      </c>
      <c r="O37" s="18" t="n">
        <v>375.64834003</v>
      </c>
      <c r="P37" s="20" t="n">
        <v>18.6662725</v>
      </c>
      <c r="Q37" s="18" t="s">
        <v>182</v>
      </c>
      <c r="R37" s="20" t="s">
        <v>182</v>
      </c>
      <c r="S37" s="18" t="s">
        <v>182</v>
      </c>
      <c r="T37" s="20" t="s">
        <v>182</v>
      </c>
      <c r="U37" s="18" t="s">
        <v>182</v>
      </c>
      <c r="V37" s="20" t="s">
        <v>182</v>
      </c>
      <c r="W37" s="18" t="n">
        <v>408.3328003</v>
      </c>
      <c r="X37" s="20" t="n">
        <v>5.81031845</v>
      </c>
    </row>
    <row r="38" spans="1:24">
      <c r="A38" s="15" t="s">
        <v>213</v>
      </c>
      <c r="B38" s="17" t="n">
        <v>5860</v>
      </c>
      <c r="C38" s="18">
        <f>(64.0/B38*100)</f>
        <v/>
      </c>
      <c r="D38" s="19" t="n">
        <v>5796</v>
      </c>
      <c r="E38" s="18" t="n">
        <v>499.68174933</v>
      </c>
      <c r="F38" s="20" t="n">
        <v>3.26461271</v>
      </c>
      <c r="G38" s="18" t="n">
        <v>527.21956087</v>
      </c>
      <c r="H38" s="20" t="n">
        <v>4.4984777</v>
      </c>
      <c r="I38" s="18" t="n">
        <v>524.6204448</v>
      </c>
      <c r="J38" s="20" t="n">
        <v>3.6027397</v>
      </c>
      <c r="K38" s="18" t="n">
        <v>523.6733781</v>
      </c>
      <c r="L38" s="20" t="n">
        <v>5.40649415</v>
      </c>
      <c r="M38" s="18" t="n">
        <v>489.23325205</v>
      </c>
      <c r="N38" s="20" t="n">
        <v>6.39439013</v>
      </c>
      <c r="O38" s="18" t="n">
        <v>402.04188708</v>
      </c>
      <c r="P38" s="20" t="n">
        <v>20.43643395</v>
      </c>
      <c r="Q38" s="18" t="s">
        <v>182</v>
      </c>
      <c r="R38" s="20" t="s">
        <v>182</v>
      </c>
      <c r="S38" s="18" t="s">
        <v>182</v>
      </c>
      <c r="T38" s="20" t="s">
        <v>182</v>
      </c>
      <c r="U38" s="18" t="s">
        <v>182</v>
      </c>
      <c r="V38" s="20" t="s">
        <v>182</v>
      </c>
      <c r="W38" s="18" t="n">
        <v>420.96123402</v>
      </c>
      <c r="X38" s="20" t="n">
        <v>6.549258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509.65093837</v>
      </c>
      <c r="F40" s="20" t="n">
        <v>3.68554807</v>
      </c>
      <c r="G40" s="18" t="n">
        <v>527.03655792</v>
      </c>
      <c r="H40" s="20" t="n">
        <v>4.5052746</v>
      </c>
      <c r="I40" s="18" t="n">
        <v>528.56006828</v>
      </c>
      <c r="J40" s="20" t="n">
        <v>4.20305681</v>
      </c>
      <c r="K40" s="18" t="n">
        <v>531.95778653</v>
      </c>
      <c r="L40" s="20" t="n">
        <v>4.57802443</v>
      </c>
      <c r="M40" s="18" t="n">
        <v>496.01347625</v>
      </c>
      <c r="N40" s="20" t="n">
        <v>4.92977021</v>
      </c>
      <c r="O40" s="18" t="n">
        <v>426.93516324</v>
      </c>
      <c r="P40" s="20" t="n">
        <v>18.49453323</v>
      </c>
      <c r="Q40" s="18" t="s">
        <v>182</v>
      </c>
      <c r="R40" s="20" t="s">
        <v>182</v>
      </c>
      <c r="S40" s="18" t="n">
        <v>496.75531263</v>
      </c>
      <c r="T40" s="20" t="n">
        <v>2.35939816</v>
      </c>
      <c r="U40" s="18" t="s">
        <v>182</v>
      </c>
      <c r="V40" s="20" t="s">
        <v>182</v>
      </c>
      <c r="W40" s="18" t="n">
        <v>417.55953391</v>
      </c>
      <c r="X40" s="20" t="n">
        <v>8.46650971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401.93688045</v>
      </c>
      <c r="F46" s="20" t="n">
        <v>3.02131291</v>
      </c>
      <c r="G46" s="18" t="n">
        <v>403.05428271</v>
      </c>
      <c r="H46" s="20" t="n">
        <v>3.72426483</v>
      </c>
      <c r="I46" s="18" t="n">
        <v>430.43659845</v>
      </c>
      <c r="J46" s="20" t="n">
        <v>4.38590175</v>
      </c>
      <c r="K46" s="18" t="n">
        <v>428.79568041</v>
      </c>
      <c r="L46" s="20" t="n">
        <v>3.919732</v>
      </c>
      <c r="M46" s="18" t="n">
        <v>429.64500357</v>
      </c>
      <c r="N46" s="20" t="n">
        <v>4.3231629</v>
      </c>
      <c r="O46" s="18" t="n">
        <v>312.92535084</v>
      </c>
      <c r="P46" s="20" t="n">
        <v>7.92700056</v>
      </c>
      <c r="Q46" s="18" t="s">
        <v>182</v>
      </c>
      <c r="R46" s="20" t="s">
        <v>182</v>
      </c>
      <c r="S46" s="18" t="s">
        <v>182</v>
      </c>
      <c r="T46" s="20" t="s">
        <v>182</v>
      </c>
      <c r="U46" s="18" t="s">
        <v>182</v>
      </c>
      <c r="V46" s="20" t="s">
        <v>182</v>
      </c>
      <c r="W46" s="18" t="n">
        <v>378.63529569</v>
      </c>
      <c r="X46" s="20" t="n">
        <v>3.11367854</v>
      </c>
    </row>
    <row r="47" spans="1:24">
      <c r="A47" s="15" t="s">
        <v>222</v>
      </c>
      <c r="B47" s="17" t="n">
        <v>5928</v>
      </c>
      <c r="C47" s="18">
        <f>(148.0/B47*100)</f>
        <v/>
      </c>
      <c r="D47" s="19" t="n">
        <v>5780</v>
      </c>
      <c r="E47" s="18" t="n">
        <v>456.84433058</v>
      </c>
      <c r="F47" s="20" t="n">
        <v>4.10909971</v>
      </c>
      <c r="G47" s="18" t="n">
        <v>453.71827206</v>
      </c>
      <c r="H47" s="20" t="n">
        <v>5.65110747</v>
      </c>
      <c r="I47" s="18" t="n">
        <v>472.50076459</v>
      </c>
      <c r="J47" s="20" t="n">
        <v>5.25450506</v>
      </c>
      <c r="K47" s="18" t="n">
        <v>468.45355599</v>
      </c>
      <c r="L47" s="20" t="n">
        <v>5.43358694</v>
      </c>
      <c r="M47" s="18" t="n">
        <v>458.51823889</v>
      </c>
      <c r="N47" s="20" t="n">
        <v>6.54025644</v>
      </c>
      <c r="O47" s="18" t="n">
        <v>348.82167177</v>
      </c>
      <c r="P47" s="20" t="n">
        <v>12.30753065</v>
      </c>
      <c r="Q47" s="18" t="s">
        <v>182</v>
      </c>
      <c r="R47" s="20" t="s">
        <v>182</v>
      </c>
      <c r="S47" s="18" t="s">
        <v>182</v>
      </c>
      <c r="T47" s="20" t="s">
        <v>182</v>
      </c>
      <c r="U47" s="18" t="s">
        <v>182</v>
      </c>
      <c r="V47" s="20" t="s">
        <v>182</v>
      </c>
      <c r="W47" s="18" t="n">
        <v>376.04788014</v>
      </c>
      <c r="X47" s="20" t="n">
        <v>4.6853755</v>
      </c>
    </row>
    <row r="48" spans="1:24">
      <c r="A48" s="15" t="s">
        <v>223</v>
      </c>
      <c r="B48" s="17" t="n">
        <v>9841</v>
      </c>
      <c r="C48" s="18">
        <f>(19.0/B48*100)</f>
        <v/>
      </c>
      <c r="D48" s="19" t="n">
        <v>9822</v>
      </c>
      <c r="E48" s="18" t="n">
        <v>523.6110353399999</v>
      </c>
      <c r="F48" s="20" t="n">
        <v>4.73902626</v>
      </c>
      <c r="G48" s="18" t="n">
        <v>525.72658083</v>
      </c>
      <c r="H48" s="20" t="n">
        <v>5.68915302</v>
      </c>
      <c r="I48" s="18" t="n">
        <v>528.1229911200001</v>
      </c>
      <c r="J48" s="20" t="n">
        <v>5.50564482</v>
      </c>
      <c r="K48" s="18" t="n">
        <v>499.0867079</v>
      </c>
      <c r="L48" s="20" t="n">
        <v>8.81600431</v>
      </c>
      <c r="M48" s="18" t="n">
        <v>486.06037523</v>
      </c>
      <c r="N48" s="20" t="n">
        <v>7.45603648</v>
      </c>
      <c r="O48" s="18" t="n">
        <v>368.01592311</v>
      </c>
      <c r="P48" s="20" t="n">
        <v>9.39603602</v>
      </c>
      <c r="Q48" s="18" t="s">
        <v>182</v>
      </c>
      <c r="R48" s="20" t="s">
        <v>182</v>
      </c>
      <c r="S48" s="18" t="s">
        <v>182</v>
      </c>
      <c r="T48" s="20" t="s">
        <v>182</v>
      </c>
      <c r="U48" s="18" t="s">
        <v>182</v>
      </c>
      <c r="V48" s="20" t="s">
        <v>182</v>
      </c>
      <c r="W48" s="18" t="n">
        <v>455.26508788</v>
      </c>
      <c r="X48" s="20" t="n">
        <v>24.07186143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412.48780854</v>
      </c>
      <c r="F50" s="20" t="n">
        <v>2.38326669</v>
      </c>
      <c r="G50" s="18" t="n">
        <v>415.23829287</v>
      </c>
      <c r="H50" s="20" t="n">
        <v>3.33118331</v>
      </c>
      <c r="I50" s="18" t="n">
        <v>443.15672007</v>
      </c>
      <c r="J50" s="20" t="n">
        <v>5.38975832</v>
      </c>
      <c r="K50" s="18" t="n">
        <v>448.44114119</v>
      </c>
      <c r="L50" s="20" t="n">
        <v>3.60406706</v>
      </c>
      <c r="M50" s="18" t="n">
        <v>431.84892861</v>
      </c>
      <c r="N50" s="20" t="n">
        <v>4.36126895</v>
      </c>
      <c r="O50" s="18" t="n">
        <v>342.28571311</v>
      </c>
      <c r="P50" s="20" t="n">
        <v>7.20984175</v>
      </c>
      <c r="Q50" s="18" t="s">
        <v>182</v>
      </c>
      <c r="R50" s="20" t="s">
        <v>182</v>
      </c>
      <c r="S50" s="18" t="s">
        <v>182</v>
      </c>
      <c r="T50" s="20" t="s">
        <v>182</v>
      </c>
      <c r="U50" s="18" t="s">
        <v>182</v>
      </c>
      <c r="V50" s="20" t="s">
        <v>182</v>
      </c>
      <c r="W50" s="18" t="n">
        <v>379.11640396</v>
      </c>
      <c r="X50" s="20" t="n">
        <v>9.51106034</v>
      </c>
    </row>
    <row r="51" spans="1:24">
      <c r="A51" s="15" t="s">
        <v>226</v>
      </c>
      <c r="B51" s="17" t="n">
        <v>6866</v>
      </c>
      <c r="C51" s="18">
        <f>(117.0/B51*100)</f>
        <v/>
      </c>
      <c r="D51" s="19" t="n">
        <v>6749</v>
      </c>
      <c r="E51" s="18" t="n">
        <v>407.05637635</v>
      </c>
      <c r="F51" s="20" t="n">
        <v>2.54243509</v>
      </c>
      <c r="G51" s="18" t="n">
        <v>419.17898918</v>
      </c>
      <c r="H51" s="20" t="n">
        <v>3.81170953</v>
      </c>
      <c r="I51" s="18" t="n">
        <v>437.99300754</v>
      </c>
      <c r="J51" s="20" t="n">
        <v>3.40863894</v>
      </c>
      <c r="K51" s="18" t="n">
        <v>441.52537192</v>
      </c>
      <c r="L51" s="20" t="n">
        <v>3.55713776</v>
      </c>
      <c r="M51" s="18" t="n">
        <v>440.79986372</v>
      </c>
      <c r="N51" s="20" t="n">
        <v>4.29980854</v>
      </c>
      <c r="O51" s="18" t="n">
        <v>338.25263876</v>
      </c>
      <c r="P51" s="20" t="n">
        <v>12.07032198</v>
      </c>
      <c r="Q51" s="18" t="s">
        <v>182</v>
      </c>
      <c r="R51" s="20" t="s">
        <v>182</v>
      </c>
      <c r="S51" s="18" t="n">
        <v>410.85572185</v>
      </c>
      <c r="T51" s="20" t="n">
        <v>3.7997542</v>
      </c>
      <c r="U51" s="18" t="s">
        <v>182</v>
      </c>
      <c r="V51" s="20" t="s">
        <v>182</v>
      </c>
      <c r="W51" s="18" t="n">
        <v>393.33966138</v>
      </c>
      <c r="X51" s="20" t="n">
        <v>5.18799365</v>
      </c>
    </row>
    <row r="52" spans="1:24">
      <c r="A52" s="15" t="s">
        <v>227</v>
      </c>
      <c r="B52" s="17" t="n">
        <v>5809</v>
      </c>
      <c r="C52" s="18">
        <f>(119.0/B52*100)</f>
        <v/>
      </c>
      <c r="D52" s="19" t="n">
        <v>5690</v>
      </c>
      <c r="E52" s="18" t="n">
        <v>469.28422748</v>
      </c>
      <c r="F52" s="20" t="n">
        <v>2.86803145</v>
      </c>
      <c r="G52" s="18" t="n">
        <v>478.71369613</v>
      </c>
      <c r="H52" s="20" t="n">
        <v>3.71421756</v>
      </c>
      <c r="I52" s="18" t="n">
        <v>496.23064833</v>
      </c>
      <c r="J52" s="20" t="n">
        <v>3.87624807</v>
      </c>
      <c r="K52" s="18" t="n">
        <v>492.52149041</v>
      </c>
      <c r="L52" s="20" t="n">
        <v>4.40175724</v>
      </c>
      <c r="M52" s="18" t="n">
        <v>478.48272554</v>
      </c>
      <c r="N52" s="20" t="n">
        <v>4.86044841</v>
      </c>
      <c r="O52" s="18" t="n">
        <v>375.14413407</v>
      </c>
      <c r="P52" s="20" t="n">
        <v>19.23248649</v>
      </c>
      <c r="Q52" s="18" t="s">
        <v>182</v>
      </c>
      <c r="R52" s="20" t="s">
        <v>182</v>
      </c>
      <c r="S52" s="18" t="s">
        <v>182</v>
      </c>
      <c r="T52" s="20" t="s">
        <v>182</v>
      </c>
      <c r="U52" s="18" t="s">
        <v>182</v>
      </c>
      <c r="V52" s="20" t="s">
        <v>182</v>
      </c>
      <c r="W52" s="18" t="n">
        <v>390.68995262</v>
      </c>
      <c r="X52" s="20" t="n">
        <v>6.37655677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337.33778084</v>
      </c>
      <c r="F54" s="20" t="n">
        <v>3.21855807</v>
      </c>
      <c r="G54" s="18" t="n">
        <v>332.99610458</v>
      </c>
      <c r="H54" s="20" t="n">
        <v>4.22918215</v>
      </c>
      <c r="I54" s="18" t="n">
        <v>356.00443974</v>
      </c>
      <c r="J54" s="20" t="n">
        <v>5.05519108</v>
      </c>
      <c r="K54" s="18" t="n">
        <v>345.60799876</v>
      </c>
      <c r="L54" s="20" t="n">
        <v>5.57701473</v>
      </c>
      <c r="M54" s="18" t="n">
        <v>348.4941803</v>
      </c>
      <c r="N54" s="20" t="n">
        <v>5.63606798</v>
      </c>
      <c r="O54" s="18" t="n">
        <v>287.87524075</v>
      </c>
      <c r="P54" s="20" t="n">
        <v>6.80918889</v>
      </c>
      <c r="Q54" s="18" t="s">
        <v>182</v>
      </c>
      <c r="R54" s="20" t="s">
        <v>182</v>
      </c>
      <c r="S54" s="18" t="s">
        <v>182</v>
      </c>
      <c r="T54" s="20" t="s">
        <v>182</v>
      </c>
      <c r="U54" s="18" t="s">
        <v>182</v>
      </c>
      <c r="V54" s="20" t="s">
        <v>182</v>
      </c>
      <c r="W54" s="18" t="n">
        <v>291.14500868</v>
      </c>
      <c r="X54" s="20" t="n">
        <v>4.49124025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513.3767345799999</v>
      </c>
      <c r="F56" s="20" t="n">
        <v>3.46594527</v>
      </c>
      <c r="G56" s="18" t="n">
        <v>522.0282326499999</v>
      </c>
      <c r="H56" s="20" t="n">
        <v>3.36931557</v>
      </c>
      <c r="I56" s="18" t="n">
        <v>530.49900714</v>
      </c>
      <c r="J56" s="20" t="n">
        <v>3.7972347</v>
      </c>
      <c r="K56" s="18" t="n">
        <v>537.60170893</v>
      </c>
      <c r="L56" s="20" t="n">
        <v>3.37790772</v>
      </c>
      <c r="M56" s="18" t="n">
        <v>525.56240805</v>
      </c>
      <c r="N56" s="20" t="n">
        <v>3.7091394</v>
      </c>
      <c r="O56" s="18" t="n">
        <v>436.58358831</v>
      </c>
      <c r="P56" s="20" t="n">
        <v>14.70024244</v>
      </c>
      <c r="Q56" s="18" t="s">
        <v>182</v>
      </c>
      <c r="R56" s="20" t="s">
        <v>182</v>
      </c>
      <c r="S56" s="18" t="s">
        <v>182</v>
      </c>
      <c r="T56" s="20" t="s">
        <v>182</v>
      </c>
      <c r="U56" s="18" t="s">
        <v>182</v>
      </c>
      <c r="V56" s="20" t="s">
        <v>182</v>
      </c>
      <c r="W56" s="18" t="n">
        <v>468.51878323</v>
      </c>
      <c r="X56" s="20" t="n">
        <v>22.13502576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475.1154144</v>
      </c>
      <c r="F61" s="20" t="n">
        <v>2.78608483</v>
      </c>
      <c r="G61" s="18" t="n">
        <v>476.18508764</v>
      </c>
      <c r="H61" s="20" t="n">
        <v>4.54351991</v>
      </c>
      <c r="I61" s="18" t="n">
        <v>489.94727652</v>
      </c>
      <c r="J61" s="20" t="n">
        <v>3.87437127</v>
      </c>
      <c r="K61" s="18" t="n">
        <v>499.44950278</v>
      </c>
      <c r="L61" s="20" t="n">
        <v>4.66986468</v>
      </c>
      <c r="M61" s="18" t="n">
        <v>474.46456389</v>
      </c>
      <c r="N61" s="20" t="n">
        <v>4.82372353</v>
      </c>
      <c r="O61" s="18" t="n">
        <v>391.25523445</v>
      </c>
      <c r="P61" s="20" t="n">
        <v>13.81308759</v>
      </c>
      <c r="Q61" s="18" t="s">
        <v>182</v>
      </c>
      <c r="R61" s="20" t="s">
        <v>182</v>
      </c>
      <c r="S61" s="18" t="s">
        <v>182</v>
      </c>
      <c r="T61" s="20" t="s">
        <v>182</v>
      </c>
      <c r="U61" s="18" t="s">
        <v>182</v>
      </c>
      <c r="V61" s="20" t="s">
        <v>182</v>
      </c>
      <c r="W61" s="18" t="n">
        <v>381.79784085</v>
      </c>
      <c r="X61" s="20" t="n">
        <v>8.43626785</v>
      </c>
    </row>
    <row r="62" spans="1:24">
      <c r="A62" s="15" t="s">
        <v>237</v>
      </c>
      <c r="B62" s="17" t="n">
        <v>4476</v>
      </c>
      <c r="C62" s="18">
        <f>(5.0/B62*100)</f>
        <v/>
      </c>
      <c r="D62" s="19" t="n">
        <v>4471</v>
      </c>
      <c r="E62" s="18" t="n">
        <v>523.93065713</v>
      </c>
      <c r="F62" s="20" t="n">
        <v>2.12549948</v>
      </c>
      <c r="G62" s="18" t="n">
        <v>527.29142496</v>
      </c>
      <c r="H62" s="20" t="n">
        <v>3.13824016</v>
      </c>
      <c r="I62" s="18" t="n">
        <v>535.4876506099999</v>
      </c>
      <c r="J62" s="20" t="n">
        <v>2.74710367</v>
      </c>
      <c r="K62" s="18" t="n">
        <v>541.21104418</v>
      </c>
      <c r="L62" s="20" t="n">
        <v>3.37277244</v>
      </c>
      <c r="M62" s="18" t="n">
        <v>519.705135</v>
      </c>
      <c r="N62" s="20" t="n">
        <v>4.32123944</v>
      </c>
      <c r="O62" s="18" t="n">
        <v>440.45044192</v>
      </c>
      <c r="P62" s="20" t="n">
        <v>12.98438904</v>
      </c>
      <c r="Q62" s="18" t="s">
        <v>182</v>
      </c>
      <c r="R62" s="20" t="s">
        <v>182</v>
      </c>
      <c r="S62" s="18" t="s">
        <v>182</v>
      </c>
      <c r="T62" s="20" t="s">
        <v>182</v>
      </c>
      <c r="U62" s="18" t="s">
        <v>182</v>
      </c>
      <c r="V62" s="20" t="s">
        <v>182</v>
      </c>
      <c r="W62" s="18" t="n">
        <v>460.62028627</v>
      </c>
      <c r="X62" s="20" t="n">
        <v>23.34445381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396.29584326</v>
      </c>
      <c r="F67" s="20" t="n">
        <v>2.35578351</v>
      </c>
      <c r="G67" s="18" t="n">
        <v>402.49423864</v>
      </c>
      <c r="H67" s="20" t="n">
        <v>3.418078</v>
      </c>
      <c r="I67" s="18" t="n">
        <v>413.90986856</v>
      </c>
      <c r="J67" s="20" t="n">
        <v>4.01855916</v>
      </c>
      <c r="K67" s="18" t="n">
        <v>420.3910933</v>
      </c>
      <c r="L67" s="20" t="n">
        <v>4.96873474</v>
      </c>
      <c r="M67" s="18" t="n">
        <v>399.52453503</v>
      </c>
      <c r="N67" s="20" t="n">
        <v>10.11653956</v>
      </c>
      <c r="O67" s="18" t="n">
        <v>314.73335773</v>
      </c>
      <c r="P67" s="20" t="n">
        <v>5.00611208</v>
      </c>
      <c r="Q67" s="18" t="s">
        <v>182</v>
      </c>
      <c r="R67" s="20" t="s">
        <v>182</v>
      </c>
      <c r="S67" s="18" t="s">
        <v>182</v>
      </c>
      <c r="T67" s="20" t="s">
        <v>182</v>
      </c>
      <c r="U67" s="18" t="s">
        <v>182</v>
      </c>
      <c r="V67" s="20" t="s">
        <v>182</v>
      </c>
      <c r="W67" s="18" t="n">
        <v>314.4315334</v>
      </c>
      <c r="X67" s="20" t="n">
        <v>9.85912358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485.25947444</v>
      </c>
      <c r="F70" s="20" t="n">
        <v>3.16669407</v>
      </c>
      <c r="G70" s="18" t="n">
        <v>488.77851627</v>
      </c>
      <c r="H70" s="20" t="n">
        <v>4.77902008</v>
      </c>
      <c r="I70" s="18" t="n">
        <v>501.78414029</v>
      </c>
      <c r="J70" s="20" t="n">
        <v>3.86912292</v>
      </c>
      <c r="K70" s="18" t="n">
        <v>493.44472042</v>
      </c>
      <c r="L70" s="20" t="n">
        <v>3.94727322</v>
      </c>
      <c r="M70" s="18" t="n">
        <v>494.28488204</v>
      </c>
      <c r="N70" s="20" t="n">
        <v>4.81270052</v>
      </c>
      <c r="O70" s="18" t="n">
        <v>426.80252046</v>
      </c>
      <c r="P70" s="20" t="n">
        <v>12.48021567</v>
      </c>
      <c r="Q70" s="18" t="s">
        <v>182</v>
      </c>
      <c r="R70" s="20" t="s">
        <v>182</v>
      </c>
      <c r="S70" s="18" t="s">
        <v>182</v>
      </c>
      <c r="T70" s="20" t="s">
        <v>182</v>
      </c>
      <c r="U70" s="18" t="s">
        <v>182</v>
      </c>
      <c r="V70" s="20" t="s">
        <v>182</v>
      </c>
      <c r="W70" s="18" t="n">
        <v>431.83907245</v>
      </c>
      <c r="X70" s="20" t="n">
        <v>6.50864583</v>
      </c>
    </row>
    <row r="71" spans="1:24">
      <c r="A71" s="15" t="s">
        <v>246</v>
      </c>
      <c r="B71" s="17" t="n">
        <v>6115</v>
      </c>
      <c r="C71" s="18">
        <f>(116.0/B71*100)</f>
        <v/>
      </c>
      <c r="D71" s="19" t="n">
        <v>5999</v>
      </c>
      <c r="E71" s="18" t="n">
        <v>552.50201109</v>
      </c>
      <c r="F71" s="20" t="n">
        <v>2.22721587</v>
      </c>
      <c r="G71" s="18" t="n">
        <v>555.5639217</v>
      </c>
      <c r="H71" s="20" t="n">
        <v>3.49988716</v>
      </c>
      <c r="I71" s="18" t="n">
        <v>558.2614449</v>
      </c>
      <c r="J71" s="20" t="n">
        <v>3.61934287</v>
      </c>
      <c r="K71" s="18" t="n">
        <v>568.46660647</v>
      </c>
      <c r="L71" s="20" t="n">
        <v>4.00868435</v>
      </c>
      <c r="M71" s="18" t="n">
        <v>556.86605748</v>
      </c>
      <c r="N71" s="20" t="n">
        <v>5.15514702</v>
      </c>
      <c r="O71" s="18" t="n">
        <v>471.86148039</v>
      </c>
      <c r="P71" s="20" t="n">
        <v>16.79592165</v>
      </c>
      <c r="Q71" s="18" t="s">
        <v>182</v>
      </c>
      <c r="R71" s="20" t="s">
        <v>182</v>
      </c>
      <c r="S71" s="18" t="s">
        <v>182</v>
      </c>
      <c r="T71" s="20" t="s">
        <v>182</v>
      </c>
      <c r="U71" s="18" t="s">
        <v>182</v>
      </c>
      <c r="V71" s="20" t="s">
        <v>182</v>
      </c>
      <c r="W71" s="18" t="n">
        <v>493.26470058</v>
      </c>
      <c r="X71" s="20" t="n">
        <v>16.97601574</v>
      </c>
    </row>
    <row r="72" spans="1:24">
      <c r="A72" s="15" t="s">
        <v>247</v>
      </c>
      <c r="B72" s="17" t="n">
        <v>7708</v>
      </c>
      <c r="C72" s="18">
        <f>(8.0/B72*100)</f>
        <v/>
      </c>
      <c r="D72" s="19" t="n">
        <v>7700</v>
      </c>
      <c r="E72" s="18" t="n">
        <v>522.59082701</v>
      </c>
      <c r="F72" s="20" t="n">
        <v>3.35897571</v>
      </c>
      <c r="G72" s="18" t="n">
        <v>532.37731434</v>
      </c>
      <c r="H72" s="20" t="n">
        <v>3.08947141</v>
      </c>
      <c r="I72" s="18" t="n">
        <v>547.7817444</v>
      </c>
      <c r="J72" s="20" t="n">
        <v>3.65915208</v>
      </c>
      <c r="K72" s="18" t="n">
        <v>546.95261641</v>
      </c>
      <c r="L72" s="20" t="n">
        <v>4.59099025</v>
      </c>
      <c r="M72" s="18" t="n">
        <v>522.84818249</v>
      </c>
      <c r="N72" s="20" t="n">
        <v>5.2609005</v>
      </c>
      <c r="O72" s="18" t="n">
        <v>372.27040999</v>
      </c>
      <c r="P72" s="20" t="n">
        <v>12.74001428</v>
      </c>
      <c r="Q72" s="18" t="s">
        <v>182</v>
      </c>
      <c r="R72" s="20" t="s">
        <v>182</v>
      </c>
      <c r="S72" s="18" t="s">
        <v>182</v>
      </c>
      <c r="T72" s="20" t="s">
        <v>182</v>
      </c>
      <c r="U72" s="18" t="s">
        <v>182</v>
      </c>
      <c r="V72" s="20" t="s">
        <v>182</v>
      </c>
      <c r="W72" s="18" t="n">
        <v>467.53794315</v>
      </c>
      <c r="X72" s="20" t="n">
        <v>21.82489279</v>
      </c>
    </row>
    <row r="73" spans="1:24">
      <c r="A73" s="15" t="s">
        <v>248</v>
      </c>
      <c r="B73" s="17" t="n">
        <v>8249</v>
      </c>
      <c r="C73" s="18">
        <f>(236.0/B73*100)</f>
        <v/>
      </c>
      <c r="D73" s="19" t="n">
        <v>8013</v>
      </c>
      <c r="E73" s="18" t="n">
        <v>412.87672726</v>
      </c>
      <c r="F73" s="20" t="n">
        <v>3.20857776</v>
      </c>
      <c r="G73" s="18" t="n">
        <v>426.55791553</v>
      </c>
      <c r="H73" s="20" t="n">
        <v>4.68631891</v>
      </c>
      <c r="I73" s="18" t="n">
        <v>427.57389233</v>
      </c>
      <c r="J73" s="20" t="n">
        <v>3.65227328</v>
      </c>
      <c r="K73" s="18" t="n">
        <v>432.77102635</v>
      </c>
      <c r="L73" s="20" t="n">
        <v>3.24660667</v>
      </c>
      <c r="M73" s="18" t="n">
        <v>427.23372127</v>
      </c>
      <c r="N73" s="20" t="n">
        <v>5.11999046</v>
      </c>
      <c r="O73" s="18" t="n">
        <v>365.92427462</v>
      </c>
      <c r="P73" s="20" t="n">
        <v>6.5296247</v>
      </c>
      <c r="Q73" s="18" t="s">
        <v>182</v>
      </c>
      <c r="R73" s="20" t="s">
        <v>182</v>
      </c>
      <c r="S73" s="18" t="s">
        <v>182</v>
      </c>
      <c r="T73" s="20" t="s">
        <v>182</v>
      </c>
      <c r="U73" s="18" t="s">
        <v>182</v>
      </c>
      <c r="V73" s="20" t="s">
        <v>182</v>
      </c>
      <c r="W73" s="18" t="n">
        <v>373.79536992</v>
      </c>
      <c r="X73" s="20" t="n">
        <v>9.066969889999999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435.32792136</v>
      </c>
      <c r="F77" s="20" t="n">
        <v>2.36449474</v>
      </c>
      <c r="G77" s="18" t="n">
        <v>443.66862696</v>
      </c>
      <c r="H77" s="20" t="n">
        <v>5.03854738</v>
      </c>
      <c r="I77" s="18" t="n">
        <v>469.8311122</v>
      </c>
      <c r="J77" s="20" t="n">
        <v>3.76780995</v>
      </c>
      <c r="K77" s="18" t="n">
        <v>469.30901966</v>
      </c>
      <c r="L77" s="20" t="n">
        <v>4.38558586</v>
      </c>
      <c r="M77" s="18" t="n">
        <v>455.09833547</v>
      </c>
      <c r="N77" s="20" t="n">
        <v>4.00152708</v>
      </c>
      <c r="O77" s="18" t="n">
        <v>348.85074945</v>
      </c>
      <c r="P77" s="20" t="n">
        <v>12.28258255</v>
      </c>
      <c r="Q77" s="18" t="s">
        <v>182</v>
      </c>
      <c r="R77" s="20" t="s">
        <v>182</v>
      </c>
      <c r="S77" s="18" t="s">
        <v>182</v>
      </c>
      <c r="T77" s="20" t="s">
        <v>182</v>
      </c>
      <c r="U77" s="18" t="s">
        <v>182</v>
      </c>
      <c r="V77" s="20" t="s">
        <v>182</v>
      </c>
      <c r="W77" s="18" t="n">
        <v>372.03964582</v>
      </c>
      <c r="X77" s="20" t="n">
        <v>3.68068449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516.15556428</v>
      </c>
      <c r="F7" s="20" t="n">
        <v>1.77340932</v>
      </c>
      <c r="G7" s="18" t="n">
        <v>515.66723004</v>
      </c>
      <c r="H7" s="20" t="n">
        <v>3.42939326</v>
      </c>
      <c r="I7" s="18" t="n">
        <v>517.29753741</v>
      </c>
      <c r="J7" s="20" t="n">
        <v>3.1320236</v>
      </c>
      <c r="K7" s="18" t="n">
        <v>525.49097413</v>
      </c>
      <c r="L7" s="20" t="n">
        <v>3.23632926</v>
      </c>
      <c r="M7" s="18" t="n">
        <v>508.45000002</v>
      </c>
      <c r="N7" s="20" t="n">
        <v>3.79694361</v>
      </c>
      <c r="O7" s="18" t="n">
        <v>399.22513467</v>
      </c>
      <c r="P7" s="20" t="n">
        <v>11.70453418</v>
      </c>
      <c r="Q7" s="18" t="s">
        <v>182</v>
      </c>
      <c r="R7" s="20" t="s">
        <v>182</v>
      </c>
      <c r="S7" s="18" t="s">
        <v>182</v>
      </c>
      <c r="T7" s="20" t="s">
        <v>182</v>
      </c>
      <c r="U7" s="18" t="s">
        <v>182</v>
      </c>
      <c r="V7" s="20" t="s">
        <v>182</v>
      </c>
      <c r="W7" s="18" t="n">
        <v>458.18679642</v>
      </c>
      <c r="X7" s="20" t="n">
        <v>5.70063902</v>
      </c>
    </row>
    <row r="8" spans="1:24">
      <c r="A8" s="15" t="s">
        <v>183</v>
      </c>
      <c r="B8" s="17" t="n">
        <v>7007</v>
      </c>
      <c r="C8" s="18">
        <f>(143.0/B8*100)</f>
        <v/>
      </c>
      <c r="D8" s="19" t="n">
        <v>6864</v>
      </c>
      <c r="E8" s="18" t="n">
        <v>496.4166596</v>
      </c>
      <c r="F8" s="20" t="n">
        <v>2.64723982</v>
      </c>
      <c r="G8" s="18" t="n">
        <v>492.09338104</v>
      </c>
      <c r="H8" s="20" t="n">
        <v>4.97977578</v>
      </c>
      <c r="I8" s="18" t="n">
        <v>506.13738603</v>
      </c>
      <c r="J8" s="20" t="n">
        <v>4.18786709</v>
      </c>
      <c r="K8" s="18" t="n">
        <v>523.3022003</v>
      </c>
      <c r="L8" s="20" t="n">
        <v>4.84867899</v>
      </c>
      <c r="M8" s="18" t="n">
        <v>505.45848257</v>
      </c>
      <c r="N8" s="20" t="n">
        <v>4.60469569</v>
      </c>
      <c r="O8" s="18" t="n">
        <v>404.28336089</v>
      </c>
      <c r="P8" s="20" t="n">
        <v>27.90899541</v>
      </c>
      <c r="Q8" s="18" t="s">
        <v>182</v>
      </c>
      <c r="R8" s="20" t="s">
        <v>182</v>
      </c>
      <c r="S8" s="18" t="n">
        <v>368.48347797</v>
      </c>
      <c r="T8" s="20" t="n">
        <v>14.99112476</v>
      </c>
      <c r="U8" s="18" t="s">
        <v>182</v>
      </c>
      <c r="V8" s="20" t="s">
        <v>182</v>
      </c>
      <c r="W8" s="18" t="n">
        <v>402.51877646</v>
      </c>
      <c r="X8" s="20" t="n">
        <v>6.93157628</v>
      </c>
    </row>
    <row r="9" spans="1:24">
      <c r="A9" s="15" t="s">
        <v>184</v>
      </c>
      <c r="B9" s="17" t="n">
        <v>9651</v>
      </c>
      <c r="C9" s="18">
        <f>(547.0/B9*100)</f>
        <v/>
      </c>
      <c r="D9" s="19" t="n">
        <v>9104</v>
      </c>
      <c r="E9" s="18" t="n">
        <v>513.37867925</v>
      </c>
      <c r="F9" s="20" t="n">
        <v>2.5584662</v>
      </c>
      <c r="G9" s="18" t="n">
        <v>503.36484372</v>
      </c>
      <c r="H9" s="20" t="n">
        <v>4.4296508</v>
      </c>
      <c r="I9" s="18" t="n">
        <v>518.51491019</v>
      </c>
      <c r="J9" s="20" t="n">
        <v>3.71434857</v>
      </c>
      <c r="K9" s="18" t="n">
        <v>524.55336018</v>
      </c>
      <c r="L9" s="20" t="n">
        <v>3.63746477</v>
      </c>
      <c r="M9" s="18" t="n">
        <v>504.7967231</v>
      </c>
      <c r="N9" s="20" t="n">
        <v>3.75145568</v>
      </c>
      <c r="O9" s="18" t="n">
        <v>463.23865553</v>
      </c>
      <c r="P9" s="20" t="n">
        <v>37.28992185</v>
      </c>
      <c r="Q9" s="18" t="s">
        <v>182</v>
      </c>
      <c r="R9" s="20" t="s">
        <v>182</v>
      </c>
      <c r="S9" s="18" t="n">
        <v>374.78530698</v>
      </c>
      <c r="T9" s="20" t="n">
        <v>11.62763904</v>
      </c>
      <c r="U9" s="18" t="s">
        <v>182</v>
      </c>
      <c r="V9" s="20" t="s">
        <v>182</v>
      </c>
      <c r="W9" s="18" t="n">
        <v>410.95456478</v>
      </c>
      <c r="X9" s="20" t="n">
        <v>6.76260371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447.12095058</v>
      </c>
      <c r="F11" s="20" t="n">
        <v>2.63265802</v>
      </c>
      <c r="G11" s="18" t="n">
        <v>430.59692153</v>
      </c>
      <c r="H11" s="20" t="n">
        <v>5.03064222</v>
      </c>
      <c r="I11" s="18" t="n">
        <v>461.62706206</v>
      </c>
      <c r="J11" s="20" t="n">
        <v>5.33739748</v>
      </c>
      <c r="K11" s="18" t="n">
        <v>474.74178984</v>
      </c>
      <c r="L11" s="20" t="n">
        <v>4.21744839</v>
      </c>
      <c r="M11" s="18" t="n">
        <v>464.51024264</v>
      </c>
      <c r="N11" s="20" t="n">
        <v>4.76926914</v>
      </c>
      <c r="O11" s="18" t="n">
        <v>334.19992151</v>
      </c>
      <c r="P11" s="20" t="n">
        <v>26.53553138</v>
      </c>
      <c r="Q11" s="18" t="s">
        <v>182</v>
      </c>
      <c r="R11" s="20" t="s">
        <v>182</v>
      </c>
      <c r="S11" s="18" t="s">
        <v>182</v>
      </c>
      <c r="T11" s="20" t="s">
        <v>182</v>
      </c>
      <c r="U11" s="18" t="s">
        <v>182</v>
      </c>
      <c r="V11" s="20" t="s">
        <v>182</v>
      </c>
      <c r="W11" s="18" t="n">
        <v>393.50724712</v>
      </c>
      <c r="X11" s="20" t="n">
        <v>6.42936067</v>
      </c>
    </row>
    <row r="12" spans="1:24">
      <c r="A12" s="15" t="s">
        <v>187</v>
      </c>
      <c r="B12" s="17" t="n">
        <v>6894</v>
      </c>
      <c r="C12" s="18">
        <f>(127.0/B12*100)</f>
        <v/>
      </c>
      <c r="D12" s="19" t="n">
        <v>6767</v>
      </c>
      <c r="E12" s="18" t="n">
        <v>496.04386928</v>
      </c>
      <c r="F12" s="20" t="n">
        <v>2.50542212</v>
      </c>
      <c r="G12" s="18" t="n">
        <v>491.98419081</v>
      </c>
      <c r="H12" s="20" t="n">
        <v>4.46386518</v>
      </c>
      <c r="I12" s="18" t="n">
        <v>497.09832739</v>
      </c>
      <c r="J12" s="20" t="n">
        <v>4.44492247</v>
      </c>
      <c r="K12" s="18" t="n">
        <v>512.6747969</v>
      </c>
      <c r="L12" s="20" t="n">
        <v>4.51710689</v>
      </c>
      <c r="M12" s="18" t="n">
        <v>511.15495134</v>
      </c>
      <c r="N12" s="20" t="n">
        <v>3.82087987</v>
      </c>
      <c r="O12" s="18" t="n">
        <v>437.59846771</v>
      </c>
      <c r="P12" s="20" t="n">
        <v>23.70905564</v>
      </c>
      <c r="Q12" s="18" t="s">
        <v>182</v>
      </c>
      <c r="R12" s="20" t="s">
        <v>182</v>
      </c>
      <c r="S12" s="18" t="n">
        <v>366.6777112</v>
      </c>
      <c r="T12" s="20" t="n">
        <v>14.39052153</v>
      </c>
      <c r="U12" s="18" t="s">
        <v>182</v>
      </c>
      <c r="V12" s="20" t="s">
        <v>182</v>
      </c>
      <c r="W12" s="18" t="n">
        <v>414.42815141</v>
      </c>
      <c r="X12" s="20" t="n">
        <v>6.25322676</v>
      </c>
    </row>
    <row r="13" spans="1:24">
      <c r="A13" s="15" t="s">
        <v>188</v>
      </c>
      <c r="B13" s="17" t="n">
        <v>7161</v>
      </c>
      <c r="C13" s="18">
        <f>(315.0/B13*100)</f>
        <v/>
      </c>
      <c r="D13" s="19" t="n">
        <v>6846</v>
      </c>
      <c r="E13" s="18" t="n">
        <v>508.15194984</v>
      </c>
      <c r="F13" s="20" t="n">
        <v>3.04768151</v>
      </c>
      <c r="G13" s="18" t="n">
        <v>511.8372165</v>
      </c>
      <c r="H13" s="20" t="n">
        <v>4.93538224</v>
      </c>
      <c r="I13" s="18" t="n">
        <v>508.61318293</v>
      </c>
      <c r="J13" s="20" t="n">
        <v>3.65035374</v>
      </c>
      <c r="K13" s="18" t="n">
        <v>520.9793853800001</v>
      </c>
      <c r="L13" s="20" t="n">
        <v>4.37067521</v>
      </c>
      <c r="M13" s="18" t="n">
        <v>515.7578382</v>
      </c>
      <c r="N13" s="20" t="n">
        <v>3.81577397</v>
      </c>
      <c r="O13" s="18" t="n">
        <v>390.10166835</v>
      </c>
      <c r="P13" s="20" t="n">
        <v>18.95112793</v>
      </c>
      <c r="Q13" s="18" t="s">
        <v>182</v>
      </c>
      <c r="R13" s="20" t="s">
        <v>182</v>
      </c>
      <c r="S13" s="18" t="n">
        <v>436.36003517</v>
      </c>
      <c r="T13" s="20" t="n">
        <v>6.43426798</v>
      </c>
      <c r="U13" s="18" t="s">
        <v>182</v>
      </c>
      <c r="V13" s="20" t="s">
        <v>182</v>
      </c>
      <c r="W13" s="18" t="n">
        <v>414.20921468</v>
      </c>
      <c r="X13" s="20" t="n">
        <v>5.46506112</v>
      </c>
    </row>
    <row r="14" spans="1:24">
      <c r="A14" s="15" t="s">
        <v>189</v>
      </c>
      <c r="B14" s="17" t="n">
        <v>5587</v>
      </c>
      <c r="C14" s="18">
        <f>(192.0/B14*100)</f>
        <v/>
      </c>
      <c r="D14" s="19" t="n">
        <v>5395</v>
      </c>
      <c r="E14" s="18" t="n">
        <v>535.02898287</v>
      </c>
      <c r="F14" s="20" t="n">
        <v>2.53870373</v>
      </c>
      <c r="G14" s="18" t="n">
        <v>528.83418858</v>
      </c>
      <c r="H14" s="20" t="n">
        <v>5.04204796</v>
      </c>
      <c r="I14" s="18" t="n">
        <v>533.27538857</v>
      </c>
      <c r="J14" s="20" t="n">
        <v>5.12670983</v>
      </c>
      <c r="K14" s="18" t="n">
        <v>552.77996063</v>
      </c>
      <c r="L14" s="20" t="n">
        <v>3.52213693</v>
      </c>
      <c r="M14" s="18" t="n">
        <v>539.9673878900001</v>
      </c>
      <c r="N14" s="20" t="n">
        <v>3.67718446</v>
      </c>
      <c r="O14" s="18" t="n">
        <v>411.80482108</v>
      </c>
      <c r="P14" s="20" t="n">
        <v>14.84367386</v>
      </c>
      <c r="Q14" s="18" t="s">
        <v>182</v>
      </c>
      <c r="R14" s="20" t="s">
        <v>182</v>
      </c>
      <c r="S14" s="18" t="s">
        <v>182</v>
      </c>
      <c r="T14" s="20" t="s">
        <v>182</v>
      </c>
      <c r="U14" s="18" t="s">
        <v>182</v>
      </c>
      <c r="V14" s="20" t="s">
        <v>182</v>
      </c>
      <c r="W14" s="18" t="n">
        <v>461.87499444</v>
      </c>
      <c r="X14" s="20" t="n">
        <v>9.647113900000001</v>
      </c>
    </row>
    <row r="15" spans="1:24">
      <c r="A15" s="15" t="s">
        <v>190</v>
      </c>
      <c r="B15" s="17" t="n">
        <v>5882</v>
      </c>
      <c r="C15" s="18">
        <f>(145.0/B15*100)</f>
        <v/>
      </c>
      <c r="D15" s="19" t="n">
        <v>5737</v>
      </c>
      <c r="E15" s="18" t="n">
        <v>544.2585781</v>
      </c>
      <c r="F15" s="20" t="n">
        <v>3.02010485</v>
      </c>
      <c r="G15" s="18" t="n">
        <v>528.86152726</v>
      </c>
      <c r="H15" s="20" t="n">
        <v>4.33060004</v>
      </c>
      <c r="I15" s="18" t="n">
        <v>524.60775621</v>
      </c>
      <c r="J15" s="20" t="n">
        <v>3.88240382</v>
      </c>
      <c r="K15" s="18" t="n">
        <v>539.16765566</v>
      </c>
      <c r="L15" s="20" t="n">
        <v>3.74088561</v>
      </c>
      <c r="M15" s="18" t="n">
        <v>529.76894784</v>
      </c>
      <c r="N15" s="20" t="n">
        <v>4.28593385</v>
      </c>
      <c r="O15" s="18" t="n">
        <v>369.57234507</v>
      </c>
      <c r="P15" s="20" t="n">
        <v>20.35970452</v>
      </c>
      <c r="Q15" s="18" t="s">
        <v>182</v>
      </c>
      <c r="R15" s="20" t="s">
        <v>182</v>
      </c>
      <c r="S15" s="18" t="n">
        <v>375.95013089</v>
      </c>
      <c r="T15" s="20" t="n">
        <v>17.42774697</v>
      </c>
      <c r="U15" s="18" t="s">
        <v>182</v>
      </c>
      <c r="V15" s="20" t="s">
        <v>182</v>
      </c>
      <c r="W15" s="18" t="n">
        <v>466.5270337</v>
      </c>
      <c r="X15" s="20" t="n">
        <v>9.572032699999999</v>
      </c>
    </row>
    <row r="16" spans="1:24">
      <c r="A16" s="15" t="s">
        <v>191</v>
      </c>
      <c r="B16" s="17" t="n">
        <v>6108</v>
      </c>
      <c r="C16" s="18">
        <f>(258.0/B16*100)</f>
        <v/>
      </c>
      <c r="D16" s="19" t="n">
        <v>5850</v>
      </c>
      <c r="E16" s="18" t="n">
        <v>507.74923949</v>
      </c>
      <c r="F16" s="20" t="n">
        <v>2.59032768</v>
      </c>
      <c r="G16" s="18" t="n">
        <v>501.62581061</v>
      </c>
      <c r="H16" s="20" t="n">
        <v>5.18511958</v>
      </c>
      <c r="I16" s="18" t="n">
        <v>509.14298831</v>
      </c>
      <c r="J16" s="20" t="n">
        <v>4.13478989</v>
      </c>
      <c r="K16" s="18" t="n">
        <v>516.89921515</v>
      </c>
      <c r="L16" s="20" t="n">
        <v>3.93092187</v>
      </c>
      <c r="M16" s="18" t="n">
        <v>496.82452046</v>
      </c>
      <c r="N16" s="20" t="n">
        <v>3.99379388</v>
      </c>
      <c r="O16" s="18" t="n">
        <v>357.87742959</v>
      </c>
      <c r="P16" s="20" t="n">
        <v>15.84799712</v>
      </c>
      <c r="Q16" s="18" t="s">
        <v>182</v>
      </c>
      <c r="R16" s="20" t="s">
        <v>182</v>
      </c>
      <c r="S16" s="18" t="s">
        <v>182</v>
      </c>
      <c r="T16" s="20" t="s">
        <v>182</v>
      </c>
      <c r="U16" s="18" t="s">
        <v>182</v>
      </c>
      <c r="V16" s="20" t="s">
        <v>182</v>
      </c>
      <c r="W16" s="18" t="n">
        <v>398.82033605</v>
      </c>
      <c r="X16" s="20" t="n">
        <v>7.2313922</v>
      </c>
    </row>
    <row r="17" spans="1:24">
      <c r="A17" s="15" t="s">
        <v>192</v>
      </c>
      <c r="B17" s="17" t="n">
        <v>6504</v>
      </c>
      <c r="C17" s="18">
        <f>(784.0/B17*100)</f>
        <v/>
      </c>
      <c r="D17" s="19" t="n">
        <v>5720</v>
      </c>
      <c r="E17" s="18" t="n">
        <v>517.63186507</v>
      </c>
      <c r="F17" s="20" t="n">
        <v>2.6573043</v>
      </c>
      <c r="G17" s="18" t="n">
        <v>513.21665882</v>
      </c>
      <c r="H17" s="20" t="n">
        <v>5.89815645</v>
      </c>
      <c r="I17" s="18" t="n">
        <v>520.78732251</v>
      </c>
      <c r="J17" s="20" t="n">
        <v>5.24973681</v>
      </c>
      <c r="K17" s="18" t="n">
        <v>532.16819228</v>
      </c>
      <c r="L17" s="20" t="n">
        <v>5.14290501</v>
      </c>
      <c r="M17" s="18" t="n">
        <v>519.87201831</v>
      </c>
      <c r="N17" s="20" t="n">
        <v>5.41574339</v>
      </c>
      <c r="O17" s="18" t="s">
        <v>182</v>
      </c>
      <c r="P17" s="20" t="s">
        <v>182</v>
      </c>
      <c r="Q17" s="18" t="s">
        <v>182</v>
      </c>
      <c r="R17" s="20" t="s">
        <v>182</v>
      </c>
      <c r="S17" s="18" t="n">
        <v>360.48925247</v>
      </c>
      <c r="T17" s="20" t="n">
        <v>12.44339086</v>
      </c>
      <c r="U17" s="18" t="s">
        <v>182</v>
      </c>
      <c r="V17" s="20" t="s">
        <v>182</v>
      </c>
      <c r="W17" s="18" t="n">
        <v>437.65014716</v>
      </c>
      <c r="X17" s="20" t="n">
        <v>11.07355399</v>
      </c>
    </row>
    <row r="18" spans="1:24">
      <c r="A18" s="15" t="s">
        <v>193</v>
      </c>
      <c r="B18" s="17" t="n">
        <v>5532</v>
      </c>
      <c r="C18" s="18">
        <f>(39.0/B18*100)</f>
        <v/>
      </c>
      <c r="D18" s="19" t="n">
        <v>5493</v>
      </c>
      <c r="E18" s="18" t="n">
        <v>472.63527192</v>
      </c>
      <c r="F18" s="20" t="n">
        <v>3.58057819</v>
      </c>
      <c r="G18" s="18" t="n">
        <v>443.55685844</v>
      </c>
      <c r="H18" s="20" t="n">
        <v>5.45375295</v>
      </c>
      <c r="I18" s="18" t="n">
        <v>456.7926804</v>
      </c>
      <c r="J18" s="20" t="n">
        <v>4.47328134</v>
      </c>
      <c r="K18" s="18" t="n">
        <v>466.97488971</v>
      </c>
      <c r="L18" s="20" t="n">
        <v>5.1875962</v>
      </c>
      <c r="M18" s="18" t="n">
        <v>449.23587503</v>
      </c>
      <c r="N18" s="20" t="n">
        <v>5.15772002</v>
      </c>
      <c r="O18" s="18" t="n">
        <v>360.38730974</v>
      </c>
      <c r="P18" s="20" t="n">
        <v>15.45481746</v>
      </c>
      <c r="Q18" s="18" t="s">
        <v>182</v>
      </c>
      <c r="R18" s="20" t="s">
        <v>182</v>
      </c>
      <c r="S18" s="18" t="s">
        <v>182</v>
      </c>
      <c r="T18" s="20" t="s">
        <v>182</v>
      </c>
      <c r="U18" s="18" t="s">
        <v>182</v>
      </c>
      <c r="V18" s="20" t="s">
        <v>182</v>
      </c>
      <c r="W18" s="18" t="n">
        <v>389.68275461</v>
      </c>
      <c r="X18" s="20" t="n">
        <v>7.56253728</v>
      </c>
    </row>
    <row r="19" spans="1:24">
      <c r="A19" s="15" t="s">
        <v>194</v>
      </c>
      <c r="B19" s="17" t="n">
        <v>5658</v>
      </c>
      <c r="C19" s="18">
        <f>(137.0/B19*100)</f>
        <v/>
      </c>
      <c r="D19" s="19" t="n">
        <v>5521</v>
      </c>
      <c r="E19" s="18" t="n">
        <v>484.83440481</v>
      </c>
      <c r="F19" s="20" t="n">
        <v>3.0922107</v>
      </c>
      <c r="G19" s="18" t="n">
        <v>463.37906484</v>
      </c>
      <c r="H19" s="20" t="n">
        <v>5.51954587</v>
      </c>
      <c r="I19" s="18" t="n">
        <v>482.05539411</v>
      </c>
      <c r="J19" s="20" t="n">
        <v>3.93094924</v>
      </c>
      <c r="K19" s="18" t="n">
        <v>489.08830091</v>
      </c>
      <c r="L19" s="20" t="n">
        <v>5.32796985</v>
      </c>
      <c r="M19" s="18" t="n">
        <v>480.29075018</v>
      </c>
      <c r="N19" s="20" t="n">
        <v>4.32257164</v>
      </c>
      <c r="O19" s="18" t="n">
        <v>398.28162032</v>
      </c>
      <c r="P19" s="20" t="n">
        <v>18.24528118</v>
      </c>
      <c r="Q19" s="18" t="s">
        <v>182</v>
      </c>
      <c r="R19" s="20" t="s">
        <v>182</v>
      </c>
      <c r="S19" s="18" t="s">
        <v>182</v>
      </c>
      <c r="T19" s="20" t="s">
        <v>182</v>
      </c>
      <c r="U19" s="18" t="s">
        <v>182</v>
      </c>
      <c r="V19" s="20" t="s">
        <v>182</v>
      </c>
      <c r="W19" s="18" t="n">
        <v>386.74807944</v>
      </c>
      <c r="X19" s="20" t="n">
        <v>7.99448024</v>
      </c>
    </row>
    <row r="20" spans="1:24">
      <c r="A20" s="15" t="s">
        <v>195</v>
      </c>
      <c r="B20" s="17" t="n">
        <v>3371</v>
      </c>
      <c r="C20" s="18">
        <f>(81.0/B20*100)</f>
        <v/>
      </c>
      <c r="D20" s="19" t="n">
        <v>3290</v>
      </c>
      <c r="E20" s="18" t="n">
        <v>479.57125038</v>
      </c>
      <c r="F20" s="20" t="n">
        <v>2.22509356</v>
      </c>
      <c r="G20" s="18" t="n">
        <v>482.21796281</v>
      </c>
      <c r="H20" s="20" t="n">
        <v>5.41979451</v>
      </c>
      <c r="I20" s="18" t="n">
        <v>473.04979024</v>
      </c>
      <c r="J20" s="20" t="n">
        <v>4.77384712</v>
      </c>
      <c r="K20" s="18" t="n">
        <v>480.53225567</v>
      </c>
      <c r="L20" s="20" t="n">
        <v>4.62962443</v>
      </c>
      <c r="M20" s="18" t="n">
        <v>463.96322254</v>
      </c>
      <c r="N20" s="20" t="n">
        <v>5.10523904</v>
      </c>
      <c r="O20" s="18" t="s">
        <v>182</v>
      </c>
      <c r="P20" s="20" t="s">
        <v>182</v>
      </c>
      <c r="Q20" s="18" t="s">
        <v>182</v>
      </c>
      <c r="R20" s="20" t="s">
        <v>182</v>
      </c>
      <c r="S20" s="18" t="s">
        <v>182</v>
      </c>
      <c r="T20" s="20" t="s">
        <v>182</v>
      </c>
      <c r="U20" s="18" t="s">
        <v>182</v>
      </c>
      <c r="V20" s="20" t="s">
        <v>182</v>
      </c>
      <c r="W20" s="18" t="n">
        <v>389.79081018</v>
      </c>
      <c r="X20" s="20" t="n">
        <v>8.24241752</v>
      </c>
    </row>
    <row r="21" spans="1:24">
      <c r="A21" s="15" t="s">
        <v>196</v>
      </c>
      <c r="B21" s="17" t="n">
        <v>5741</v>
      </c>
      <c r="C21" s="18">
        <f>(79.0/B21*100)</f>
        <v/>
      </c>
      <c r="D21" s="19" t="n">
        <v>5662</v>
      </c>
      <c r="E21" s="18" t="n">
        <v>503.87051996</v>
      </c>
      <c r="F21" s="20" t="n">
        <v>2.56275931</v>
      </c>
      <c r="G21" s="18" t="n">
        <v>505.06428216</v>
      </c>
      <c r="H21" s="20" t="n">
        <v>5.45719742</v>
      </c>
      <c r="I21" s="18" t="n">
        <v>508.91410581</v>
      </c>
      <c r="J21" s="20" t="n">
        <v>4.16249804</v>
      </c>
      <c r="K21" s="18" t="n">
        <v>506.49453768</v>
      </c>
      <c r="L21" s="20" t="n">
        <v>4.64461875</v>
      </c>
      <c r="M21" s="18" t="n">
        <v>499.91924066</v>
      </c>
      <c r="N21" s="20" t="n">
        <v>5.90987916</v>
      </c>
      <c r="O21" s="18" t="n">
        <v>391.25398188</v>
      </c>
      <c r="P21" s="20" t="n">
        <v>27.06373982</v>
      </c>
      <c r="Q21" s="18" t="s">
        <v>182</v>
      </c>
      <c r="R21" s="20" t="s">
        <v>182</v>
      </c>
      <c r="S21" s="18" t="s">
        <v>182</v>
      </c>
      <c r="T21" s="20" t="s">
        <v>182</v>
      </c>
      <c r="U21" s="18" t="s">
        <v>182</v>
      </c>
      <c r="V21" s="20" t="s">
        <v>182</v>
      </c>
      <c r="W21" s="18" t="n">
        <v>436.15980735</v>
      </c>
      <c r="X21" s="20" t="n">
        <v>8.396445140000001</v>
      </c>
    </row>
    <row r="22" spans="1:24">
      <c r="A22" s="15" t="s">
        <v>197</v>
      </c>
      <c r="B22" s="17" t="n">
        <v>6598</v>
      </c>
      <c r="C22" s="18">
        <f>(100.0/B22*100)</f>
        <v/>
      </c>
      <c r="D22" s="19" t="n">
        <v>6498</v>
      </c>
      <c r="E22" s="18" t="n">
        <v>496.20469267</v>
      </c>
      <c r="F22" s="20" t="n">
        <v>4.1421276</v>
      </c>
      <c r="G22" s="18" t="n">
        <v>446.13897722</v>
      </c>
      <c r="H22" s="20" t="n">
        <v>4.83395773</v>
      </c>
      <c r="I22" s="18" t="n">
        <v>463.76877956</v>
      </c>
      <c r="J22" s="20" t="n">
        <v>5.95723119</v>
      </c>
      <c r="K22" s="18" t="n">
        <v>492.29186948</v>
      </c>
      <c r="L22" s="20" t="n">
        <v>6.04579699</v>
      </c>
      <c r="M22" s="18" t="n">
        <v>480.34079291</v>
      </c>
      <c r="N22" s="20" t="n">
        <v>5.87180914</v>
      </c>
      <c r="O22" s="18" t="n">
        <v>369.67259299</v>
      </c>
      <c r="P22" s="20" t="n">
        <v>6.57132704</v>
      </c>
      <c r="Q22" s="18" t="s">
        <v>182</v>
      </c>
      <c r="R22" s="20" t="s">
        <v>182</v>
      </c>
      <c r="S22" s="18" t="n">
        <v>448.28166515</v>
      </c>
      <c r="T22" s="20" t="n">
        <v>8.782882710000001</v>
      </c>
      <c r="U22" s="18" t="s">
        <v>182</v>
      </c>
      <c r="V22" s="20" t="s">
        <v>182</v>
      </c>
      <c r="W22" s="18" t="n">
        <v>367.19763721</v>
      </c>
      <c r="X22" s="20" t="n">
        <v>7.33826042</v>
      </c>
    </row>
    <row r="23" spans="1:24">
      <c r="A23" s="15" t="s">
        <v>198</v>
      </c>
      <c r="B23" s="17" t="n">
        <v>11583</v>
      </c>
      <c r="C23" s="18">
        <f>(512.0/B23*100)</f>
        <v/>
      </c>
      <c r="D23" s="19" t="n">
        <v>11071</v>
      </c>
      <c r="E23" s="18" t="n">
        <v>485.92622042</v>
      </c>
      <c r="F23" s="20" t="n">
        <v>3.04446342</v>
      </c>
      <c r="G23" s="18" t="n">
        <v>467.31236577</v>
      </c>
      <c r="H23" s="20" t="n">
        <v>4.75115421</v>
      </c>
      <c r="I23" s="18" t="n">
        <v>488.34697568</v>
      </c>
      <c r="J23" s="20" t="n">
        <v>4.25468463</v>
      </c>
      <c r="K23" s="18" t="n">
        <v>498.8287139</v>
      </c>
      <c r="L23" s="20" t="n">
        <v>4.77120117</v>
      </c>
      <c r="M23" s="18" t="n">
        <v>494.10588804</v>
      </c>
      <c r="N23" s="20" t="n">
        <v>4.84098078</v>
      </c>
      <c r="O23" s="18" t="n">
        <v>422.45727389</v>
      </c>
      <c r="P23" s="20" t="n">
        <v>20.79919267</v>
      </c>
      <c r="Q23" s="18" t="s">
        <v>182</v>
      </c>
      <c r="R23" s="20" t="s">
        <v>182</v>
      </c>
      <c r="S23" s="18" t="s">
        <v>182</v>
      </c>
      <c r="T23" s="20" t="s">
        <v>182</v>
      </c>
      <c r="U23" s="18" t="s">
        <v>182</v>
      </c>
      <c r="V23" s="20" t="s">
        <v>182</v>
      </c>
      <c r="W23" s="18" t="n">
        <v>413.15749819</v>
      </c>
      <c r="X23" s="20" t="n">
        <v>6.09553951</v>
      </c>
    </row>
    <row r="24" spans="1:24">
      <c r="A24" s="15" t="s">
        <v>199</v>
      </c>
      <c r="B24" s="17" t="n">
        <v>6647</v>
      </c>
      <c r="C24" s="18">
        <f>(17.0/B24*100)</f>
        <v/>
      </c>
      <c r="D24" s="19" t="n">
        <v>6630</v>
      </c>
      <c r="E24" s="18" t="n">
        <v>539.87532605</v>
      </c>
      <c r="F24" s="20" t="n">
        <v>3.10882282</v>
      </c>
      <c r="G24" s="18" t="n">
        <v>544.19317783</v>
      </c>
      <c r="H24" s="20" t="n">
        <v>5.08019526</v>
      </c>
      <c r="I24" s="18" t="n">
        <v>540.96998153</v>
      </c>
      <c r="J24" s="20" t="n">
        <v>5.0179457</v>
      </c>
      <c r="K24" s="18" t="n">
        <v>548.44467248</v>
      </c>
      <c r="L24" s="20" t="n">
        <v>5.36700642</v>
      </c>
      <c r="M24" s="18" t="n">
        <v>534.91370624</v>
      </c>
      <c r="N24" s="20" t="n">
        <v>5.13843999</v>
      </c>
      <c r="O24" s="18" t="n">
        <v>433.56577698</v>
      </c>
      <c r="P24" s="20" t="n">
        <v>16.09010253</v>
      </c>
      <c r="Q24" s="18" t="s">
        <v>182</v>
      </c>
      <c r="R24" s="20" t="s">
        <v>182</v>
      </c>
      <c r="S24" s="18" t="s">
        <v>182</v>
      </c>
      <c r="T24" s="20" t="s">
        <v>182</v>
      </c>
      <c r="U24" s="18" t="s">
        <v>182</v>
      </c>
      <c r="V24" s="20" t="s">
        <v>182</v>
      </c>
      <c r="W24" s="18" t="n">
        <v>446.94048398</v>
      </c>
      <c r="X24" s="20" t="n">
        <v>16.79266458</v>
      </c>
    </row>
    <row r="25" spans="1:24">
      <c r="A25" s="15" t="s">
        <v>200</v>
      </c>
      <c r="B25" s="17" t="n">
        <v>5581</v>
      </c>
      <c r="C25" s="18">
        <f>(28.0/B25*100)</f>
        <v/>
      </c>
      <c r="D25" s="19" t="n">
        <v>5553</v>
      </c>
      <c r="E25" s="18" t="n">
        <v>525.83448495</v>
      </c>
      <c r="F25" s="20" t="n">
        <v>3.43401161</v>
      </c>
      <c r="G25" s="18" t="n">
        <v>524.58916717</v>
      </c>
      <c r="H25" s="20" t="n">
        <v>5.19342361</v>
      </c>
      <c r="I25" s="18" t="n">
        <v>512.51078427</v>
      </c>
      <c r="J25" s="20" t="n">
        <v>4.4164282</v>
      </c>
      <c r="K25" s="18" t="n">
        <v>493.54816988</v>
      </c>
      <c r="L25" s="20" t="n">
        <v>5.5838576</v>
      </c>
      <c r="M25" s="18" t="n">
        <v>481.82798068</v>
      </c>
      <c r="N25" s="20" t="n">
        <v>7.21341651</v>
      </c>
      <c r="O25" s="18" t="n">
        <v>398.37895835</v>
      </c>
      <c r="P25" s="20" t="n">
        <v>24.81113575</v>
      </c>
      <c r="Q25" s="18" t="s">
        <v>182</v>
      </c>
      <c r="R25" s="20" t="s">
        <v>182</v>
      </c>
      <c r="S25" s="18" t="s">
        <v>182</v>
      </c>
      <c r="T25" s="20" t="s">
        <v>182</v>
      </c>
      <c r="U25" s="18" t="s">
        <v>182</v>
      </c>
      <c r="V25" s="20" t="s">
        <v>182</v>
      </c>
      <c r="W25" s="18" t="n">
        <v>432.92415376</v>
      </c>
      <c r="X25" s="20" t="n">
        <v>16.83669629</v>
      </c>
    </row>
    <row r="26" spans="1:24">
      <c r="A26" s="15" t="s">
        <v>201</v>
      </c>
      <c r="B26" s="17" t="n">
        <v>4869</v>
      </c>
      <c r="C26" s="18">
        <f>(100.0/B26*100)</f>
        <v/>
      </c>
      <c r="D26" s="19" t="n">
        <v>4769</v>
      </c>
      <c r="E26" s="18" t="n">
        <v>498.38322623</v>
      </c>
      <c r="F26" s="20" t="n">
        <v>2.24348441</v>
      </c>
      <c r="G26" s="18" t="n">
        <v>469.01026468</v>
      </c>
      <c r="H26" s="20" t="n">
        <v>4.04257141</v>
      </c>
      <c r="I26" s="18" t="n">
        <v>475.9948076</v>
      </c>
      <c r="J26" s="20" t="n">
        <v>4.4535093</v>
      </c>
      <c r="K26" s="18" t="n">
        <v>498.26147869</v>
      </c>
      <c r="L26" s="20" t="n">
        <v>3.66006591</v>
      </c>
      <c r="M26" s="18" t="n">
        <v>499.54104115</v>
      </c>
      <c r="N26" s="20" t="n">
        <v>3.88530288</v>
      </c>
      <c r="O26" s="18" t="s">
        <v>182</v>
      </c>
      <c r="P26" s="20" t="s">
        <v>182</v>
      </c>
      <c r="Q26" s="18" t="s">
        <v>182</v>
      </c>
      <c r="R26" s="20" t="s">
        <v>182</v>
      </c>
      <c r="S26" s="18" t="s">
        <v>182</v>
      </c>
      <c r="T26" s="20" t="s">
        <v>182</v>
      </c>
      <c r="U26" s="18" t="s">
        <v>182</v>
      </c>
      <c r="V26" s="20" t="s">
        <v>182</v>
      </c>
      <c r="W26" s="18" t="n">
        <v>435.2839037</v>
      </c>
      <c r="X26" s="20" t="n">
        <v>7.85474416</v>
      </c>
    </row>
    <row r="27" spans="1:24">
      <c r="A27" s="15" t="s">
        <v>202</v>
      </c>
      <c r="B27" s="17" t="n">
        <v>5299</v>
      </c>
      <c r="C27" s="18">
        <f>(174.0/B27*100)</f>
        <v/>
      </c>
      <c r="D27" s="19" t="n">
        <v>5125</v>
      </c>
      <c r="E27" s="18" t="n">
        <v>498.19235798</v>
      </c>
      <c r="F27" s="20" t="n">
        <v>1.69306389</v>
      </c>
      <c r="G27" s="18" t="n">
        <v>466.06076108</v>
      </c>
      <c r="H27" s="20" t="n">
        <v>4.03248361</v>
      </c>
      <c r="I27" s="18" t="n">
        <v>490.03956267</v>
      </c>
      <c r="J27" s="20" t="n">
        <v>4.41483343</v>
      </c>
      <c r="K27" s="18" t="n">
        <v>497.90870187</v>
      </c>
      <c r="L27" s="20" t="n">
        <v>4.24033499</v>
      </c>
      <c r="M27" s="18" t="n">
        <v>489.87477249</v>
      </c>
      <c r="N27" s="20" t="n">
        <v>3.88523192</v>
      </c>
      <c r="O27" s="18" t="n">
        <v>423.08830904</v>
      </c>
      <c r="P27" s="20" t="n">
        <v>13.04402712</v>
      </c>
      <c r="Q27" s="18" t="s">
        <v>182</v>
      </c>
      <c r="R27" s="20" t="s">
        <v>182</v>
      </c>
      <c r="S27" s="18" t="s">
        <v>182</v>
      </c>
      <c r="T27" s="20" t="s">
        <v>182</v>
      </c>
      <c r="U27" s="18" t="s">
        <v>182</v>
      </c>
      <c r="V27" s="20" t="s">
        <v>182</v>
      </c>
      <c r="W27" s="18" t="n">
        <v>406.91260667</v>
      </c>
      <c r="X27" s="20" t="n">
        <v>4.15817931</v>
      </c>
    </row>
    <row r="28" spans="1:24">
      <c r="A28" s="15" t="s">
        <v>203</v>
      </c>
      <c r="B28" s="17" t="n">
        <v>7568</v>
      </c>
      <c r="C28" s="18">
        <f>(134.0/B28*100)</f>
        <v/>
      </c>
      <c r="D28" s="19" t="n">
        <v>7434</v>
      </c>
      <c r="E28" s="18" t="n">
        <v>418.30690891</v>
      </c>
      <c r="F28" s="20" t="n">
        <v>2.0570698</v>
      </c>
      <c r="G28" s="18" t="n">
        <v>409.23449887</v>
      </c>
      <c r="H28" s="20" t="n">
        <v>4.12810613</v>
      </c>
      <c r="I28" s="18" t="n">
        <v>424.06853292</v>
      </c>
      <c r="J28" s="20" t="n">
        <v>4.02804012</v>
      </c>
      <c r="K28" s="18" t="n">
        <v>425.48694406</v>
      </c>
      <c r="L28" s="20" t="n">
        <v>5.00632345</v>
      </c>
      <c r="M28" s="18" t="n">
        <v>431.32085307</v>
      </c>
      <c r="N28" s="20" t="n">
        <v>4.57184286</v>
      </c>
      <c r="O28" s="18" t="n">
        <v>344.27389666</v>
      </c>
      <c r="P28" s="20" t="n">
        <v>9.63881198</v>
      </c>
      <c r="Q28" s="18" t="s">
        <v>182</v>
      </c>
      <c r="R28" s="20" t="s">
        <v>182</v>
      </c>
      <c r="S28" s="18" t="s">
        <v>182</v>
      </c>
      <c r="T28" s="20" t="s">
        <v>182</v>
      </c>
      <c r="U28" s="18" t="s">
        <v>182</v>
      </c>
      <c r="V28" s="20" t="s">
        <v>182</v>
      </c>
      <c r="W28" s="18" t="n">
        <v>384.57663559</v>
      </c>
      <c r="X28" s="20" t="n">
        <v>7.7268055</v>
      </c>
    </row>
    <row r="29" spans="1:24">
      <c r="A29" s="15" t="s">
        <v>204</v>
      </c>
      <c r="B29" s="17" t="n">
        <v>5385</v>
      </c>
      <c r="C29" s="18">
        <f>(36.0/B29*100)</f>
        <v/>
      </c>
      <c r="D29" s="19" t="n">
        <v>5349</v>
      </c>
      <c r="E29" s="18" t="n">
        <v>511.99746036</v>
      </c>
      <c r="F29" s="20" t="n">
        <v>2.79240483</v>
      </c>
      <c r="G29" s="18" t="n">
        <v>527.19686417</v>
      </c>
      <c r="H29" s="20" t="n">
        <v>4.47407857</v>
      </c>
      <c r="I29" s="18" t="n">
        <v>513.061327</v>
      </c>
      <c r="J29" s="20" t="n">
        <v>3.64339869</v>
      </c>
      <c r="K29" s="18" t="n">
        <v>519.53593316</v>
      </c>
      <c r="L29" s="20" t="n">
        <v>4.2527245</v>
      </c>
      <c r="M29" s="18" t="n">
        <v>503.90322684</v>
      </c>
      <c r="N29" s="20" t="n">
        <v>5.20418556</v>
      </c>
      <c r="O29" s="18" t="n">
        <v>388.44308495</v>
      </c>
      <c r="P29" s="20" t="n">
        <v>43.1387278</v>
      </c>
      <c r="Q29" s="18" t="s">
        <v>182</v>
      </c>
      <c r="R29" s="20" t="s">
        <v>182</v>
      </c>
      <c r="S29" s="18" t="n">
        <v>358.28551468</v>
      </c>
      <c r="T29" s="20" t="n">
        <v>8.567023300000001</v>
      </c>
      <c r="U29" s="18" t="s">
        <v>182</v>
      </c>
      <c r="V29" s="20" t="s">
        <v>182</v>
      </c>
      <c r="W29" s="18" t="n">
        <v>417.37516156</v>
      </c>
      <c r="X29" s="20" t="n">
        <v>15.85336806</v>
      </c>
    </row>
    <row r="30" spans="1:24">
      <c r="A30" s="15" t="s">
        <v>205</v>
      </c>
      <c r="B30" s="17" t="n">
        <v>4520</v>
      </c>
      <c r="C30" s="18">
        <f>(546.0/B30*100)</f>
        <v/>
      </c>
      <c r="D30" s="19" t="n">
        <v>3974</v>
      </c>
      <c r="E30" s="18" t="n">
        <v>523.87030392</v>
      </c>
      <c r="F30" s="20" t="n">
        <v>2.99120335</v>
      </c>
      <c r="G30" s="18" t="n">
        <v>513.85148179</v>
      </c>
      <c r="H30" s="20" t="n">
        <v>5.48724831</v>
      </c>
      <c r="I30" s="18" t="n">
        <v>521.80487664</v>
      </c>
      <c r="J30" s="20" t="n">
        <v>5.36158823</v>
      </c>
      <c r="K30" s="18" t="n">
        <v>533.81120771</v>
      </c>
      <c r="L30" s="20" t="n">
        <v>5.41311455</v>
      </c>
      <c r="M30" s="18" t="n">
        <v>524.3456359</v>
      </c>
      <c r="N30" s="20" t="n">
        <v>6.01048909</v>
      </c>
      <c r="O30" s="18" t="n">
        <v>424.31209289</v>
      </c>
      <c r="P30" s="20" t="n">
        <v>24.50636863</v>
      </c>
      <c r="Q30" s="18" t="s">
        <v>182</v>
      </c>
      <c r="R30" s="20" t="s">
        <v>182</v>
      </c>
      <c r="S30" s="18" t="s">
        <v>182</v>
      </c>
      <c r="T30" s="20" t="s">
        <v>182</v>
      </c>
      <c r="U30" s="18" t="s">
        <v>182</v>
      </c>
      <c r="V30" s="20" t="s">
        <v>182</v>
      </c>
      <c r="W30" s="18" t="n">
        <v>420.77484212</v>
      </c>
      <c r="X30" s="20" t="n">
        <v>7.62867978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500.07282373</v>
      </c>
      <c r="F32" s="20" t="n">
        <v>2.97267302</v>
      </c>
      <c r="G32" s="18" t="n">
        <v>494.90139415</v>
      </c>
      <c r="H32" s="20" t="n">
        <v>5.12793628</v>
      </c>
      <c r="I32" s="18" t="n">
        <v>504.67607178</v>
      </c>
      <c r="J32" s="20" t="n">
        <v>5.28681172</v>
      </c>
      <c r="K32" s="18" t="n">
        <v>518.37186568</v>
      </c>
      <c r="L32" s="20" t="n">
        <v>4.395321</v>
      </c>
      <c r="M32" s="18" t="n">
        <v>506.88821785</v>
      </c>
      <c r="N32" s="20" t="n">
        <v>4.25632907</v>
      </c>
      <c r="O32" s="18" t="n">
        <v>431.81477785</v>
      </c>
      <c r="P32" s="20" t="n">
        <v>23.17705872</v>
      </c>
      <c r="Q32" s="18" t="s">
        <v>182</v>
      </c>
      <c r="R32" s="20" t="s">
        <v>182</v>
      </c>
      <c r="S32" s="18" t="s">
        <v>182</v>
      </c>
      <c r="T32" s="20" t="s">
        <v>182</v>
      </c>
      <c r="U32" s="18" t="s">
        <v>182</v>
      </c>
      <c r="V32" s="20" t="s">
        <v>182</v>
      </c>
      <c r="W32" s="18" t="n">
        <v>430.52508124</v>
      </c>
      <c r="X32" s="20" t="n">
        <v>10.80678231</v>
      </c>
    </row>
    <row r="33" spans="1:24">
      <c r="A33" s="15" t="s">
        <v>208</v>
      </c>
      <c r="B33" s="17" t="n">
        <v>7325</v>
      </c>
      <c r="C33" s="18">
        <f>(235.0/B33*100)</f>
        <v/>
      </c>
      <c r="D33" s="19" t="n">
        <v>7090</v>
      </c>
      <c r="E33" s="18" t="n">
        <v>504.96891968</v>
      </c>
      <c r="F33" s="20" t="n">
        <v>2.48150188</v>
      </c>
      <c r="G33" s="18" t="n">
        <v>500.70524693</v>
      </c>
      <c r="H33" s="20" t="n">
        <v>5.29876924</v>
      </c>
      <c r="I33" s="18" t="n">
        <v>508.59443851</v>
      </c>
      <c r="J33" s="20" t="n">
        <v>5.00562455</v>
      </c>
      <c r="K33" s="18" t="n">
        <v>503.58659796</v>
      </c>
      <c r="L33" s="20" t="n">
        <v>4.858442</v>
      </c>
      <c r="M33" s="18" t="n">
        <v>498.37480994</v>
      </c>
      <c r="N33" s="20" t="n">
        <v>3.65329682</v>
      </c>
      <c r="O33" s="18" t="n">
        <v>370.51979334</v>
      </c>
      <c r="P33" s="20" t="n">
        <v>23.88304611</v>
      </c>
      <c r="Q33" s="18" t="s">
        <v>182</v>
      </c>
      <c r="R33" s="20" t="s">
        <v>182</v>
      </c>
      <c r="S33" s="18" t="s">
        <v>182</v>
      </c>
      <c r="T33" s="20" t="s">
        <v>182</v>
      </c>
      <c r="U33" s="18" t="s">
        <v>182</v>
      </c>
      <c r="V33" s="20" t="s">
        <v>182</v>
      </c>
      <c r="W33" s="18" t="n">
        <v>441.1913932</v>
      </c>
      <c r="X33" s="20" t="n">
        <v>8.29382725</v>
      </c>
    </row>
    <row r="34" spans="1:24">
      <c r="A34" s="15" t="s">
        <v>209</v>
      </c>
      <c r="B34" s="17" t="n">
        <v>6350</v>
      </c>
      <c r="C34" s="18">
        <f>(86.0/B34*100)</f>
        <v/>
      </c>
      <c r="D34" s="19" t="n">
        <v>6264</v>
      </c>
      <c r="E34" s="18" t="n">
        <v>474.90251474</v>
      </c>
      <c r="F34" s="20" t="n">
        <v>2.63437021</v>
      </c>
      <c r="G34" s="18" t="n">
        <v>451.05846339</v>
      </c>
      <c r="H34" s="20" t="n">
        <v>4.03949849</v>
      </c>
      <c r="I34" s="18" t="n">
        <v>468.17775372</v>
      </c>
      <c r="J34" s="20" t="n">
        <v>5.1756238</v>
      </c>
      <c r="K34" s="18" t="n">
        <v>486.5610421</v>
      </c>
      <c r="L34" s="20" t="n">
        <v>4.08201882</v>
      </c>
      <c r="M34" s="18" t="n">
        <v>480.7670398</v>
      </c>
      <c r="N34" s="20" t="n">
        <v>4.32991046</v>
      </c>
      <c r="O34" s="18" t="n">
        <v>365.38845725</v>
      </c>
      <c r="P34" s="20" t="n">
        <v>11.8756275</v>
      </c>
      <c r="Q34" s="18" t="s">
        <v>182</v>
      </c>
      <c r="R34" s="20" t="s">
        <v>182</v>
      </c>
      <c r="S34" s="18" t="n">
        <v>306.56969545</v>
      </c>
      <c r="T34" s="20" t="n">
        <v>10.27624616</v>
      </c>
      <c r="U34" s="18" t="s">
        <v>182</v>
      </c>
      <c r="V34" s="20" t="s">
        <v>182</v>
      </c>
      <c r="W34" s="18" t="n">
        <v>375.14746246</v>
      </c>
      <c r="X34" s="20" t="n">
        <v>7.84771212</v>
      </c>
    </row>
    <row r="35" spans="1:24">
      <c r="A35" s="15" t="s">
        <v>210</v>
      </c>
      <c r="B35" s="17" t="n">
        <v>6406</v>
      </c>
      <c r="C35" s="18">
        <f>(69.0/B35*100)</f>
        <v/>
      </c>
      <c r="D35" s="19" t="n">
        <v>6337</v>
      </c>
      <c r="E35" s="18" t="n">
        <v>525.47160008</v>
      </c>
      <c r="F35" s="20" t="n">
        <v>1.75219804</v>
      </c>
      <c r="G35" s="18" t="n">
        <v>498.40794657</v>
      </c>
      <c r="H35" s="20" t="n">
        <v>4.73579319</v>
      </c>
      <c r="I35" s="18" t="n">
        <v>510.98878761</v>
      </c>
      <c r="J35" s="20" t="n">
        <v>4.48443499</v>
      </c>
      <c r="K35" s="18" t="n">
        <v>514.97189883</v>
      </c>
      <c r="L35" s="20" t="n">
        <v>4.07720805</v>
      </c>
      <c r="M35" s="18" t="n">
        <v>524.40865479</v>
      </c>
      <c r="N35" s="20" t="n">
        <v>4.37387074</v>
      </c>
      <c r="O35" s="18" t="n">
        <v>449.89238615</v>
      </c>
      <c r="P35" s="20" t="n">
        <v>20.13442136</v>
      </c>
      <c r="Q35" s="18" t="s">
        <v>182</v>
      </c>
      <c r="R35" s="20" t="s">
        <v>182</v>
      </c>
      <c r="S35" s="18" t="n">
        <v>374.85244494</v>
      </c>
      <c r="T35" s="20" t="n">
        <v>5.84040672</v>
      </c>
      <c r="U35" s="18" t="s">
        <v>182</v>
      </c>
      <c r="V35" s="20" t="s">
        <v>182</v>
      </c>
      <c r="W35" s="18" t="n">
        <v>424.4974611</v>
      </c>
      <c r="X35" s="20" t="n">
        <v>6.28562166</v>
      </c>
    </row>
    <row r="36" spans="1:24">
      <c r="A36" s="15" t="s">
        <v>211</v>
      </c>
      <c r="B36" s="17" t="n">
        <v>6736</v>
      </c>
      <c r="C36" s="18">
        <f>(49.0/B36*100)</f>
        <v/>
      </c>
      <c r="D36" s="19" t="n">
        <v>6687</v>
      </c>
      <c r="E36" s="18" t="n">
        <v>491.36506911</v>
      </c>
      <c r="F36" s="20" t="n">
        <v>2.41914537</v>
      </c>
      <c r="G36" s="18" t="n">
        <v>483.4752852</v>
      </c>
      <c r="H36" s="20" t="n">
        <v>4.24967353</v>
      </c>
      <c r="I36" s="18" t="n">
        <v>509.7510628</v>
      </c>
      <c r="J36" s="20" t="n">
        <v>3.3598054</v>
      </c>
      <c r="K36" s="18" t="n">
        <v>507.97338215</v>
      </c>
      <c r="L36" s="20" t="n">
        <v>3.61161279</v>
      </c>
      <c r="M36" s="18" t="n">
        <v>503.11365634</v>
      </c>
      <c r="N36" s="20" t="n">
        <v>6.382619</v>
      </c>
      <c r="O36" s="18" t="n">
        <v>402.77024728</v>
      </c>
      <c r="P36" s="20" t="n">
        <v>20.07187489</v>
      </c>
      <c r="Q36" s="18" t="s">
        <v>182</v>
      </c>
      <c r="R36" s="20" t="s">
        <v>182</v>
      </c>
      <c r="S36" s="18" t="s">
        <v>182</v>
      </c>
      <c r="T36" s="20" t="s">
        <v>182</v>
      </c>
      <c r="U36" s="18" t="s">
        <v>182</v>
      </c>
      <c r="V36" s="20" t="s">
        <v>182</v>
      </c>
      <c r="W36" s="18" t="n">
        <v>418.94660306</v>
      </c>
      <c r="X36" s="20" t="n">
        <v>7.71600418</v>
      </c>
    </row>
    <row r="37" spans="1:24">
      <c r="A37" s="15" t="s">
        <v>212</v>
      </c>
      <c r="B37" s="17" t="n">
        <v>5458</v>
      </c>
      <c r="C37" s="18">
        <f>(249.0/B37*100)</f>
        <v/>
      </c>
      <c r="D37" s="19" t="n">
        <v>5209</v>
      </c>
      <c r="E37" s="18" t="n">
        <v>502.79976218</v>
      </c>
      <c r="F37" s="20" t="n">
        <v>3.67442765</v>
      </c>
      <c r="G37" s="18" t="n">
        <v>503.54385399</v>
      </c>
      <c r="H37" s="20" t="n">
        <v>5.38521229</v>
      </c>
      <c r="I37" s="18" t="n">
        <v>491.66789987</v>
      </c>
      <c r="J37" s="20" t="n">
        <v>6.70650303</v>
      </c>
      <c r="K37" s="18" t="n">
        <v>515.4470675699999</v>
      </c>
      <c r="L37" s="20" t="n">
        <v>4.89541443</v>
      </c>
      <c r="M37" s="18" t="n">
        <v>498.63570386</v>
      </c>
      <c r="N37" s="20" t="n">
        <v>4.18337072</v>
      </c>
      <c r="O37" s="18" t="n">
        <v>375.64834003</v>
      </c>
      <c r="P37" s="20" t="n">
        <v>18.6662725</v>
      </c>
      <c r="Q37" s="18" t="s">
        <v>182</v>
      </c>
      <c r="R37" s="20" t="s">
        <v>182</v>
      </c>
      <c r="S37" s="18" t="s">
        <v>182</v>
      </c>
      <c r="T37" s="20" t="s">
        <v>182</v>
      </c>
      <c r="U37" s="18" t="s">
        <v>182</v>
      </c>
      <c r="V37" s="20" t="s">
        <v>182</v>
      </c>
      <c r="W37" s="18" t="n">
        <v>400.75756681</v>
      </c>
      <c r="X37" s="20" t="n">
        <v>6.03168191</v>
      </c>
    </row>
    <row r="38" spans="1:24">
      <c r="A38" s="15" t="s">
        <v>213</v>
      </c>
      <c r="B38" s="17" t="n">
        <v>5860</v>
      </c>
      <c r="C38" s="18">
        <f>(64.0/B38*100)</f>
        <v/>
      </c>
      <c r="D38" s="19" t="n">
        <v>5796</v>
      </c>
      <c r="E38" s="18" t="n">
        <v>510.8417362</v>
      </c>
      <c r="F38" s="20" t="n">
        <v>3.20403803</v>
      </c>
      <c r="G38" s="18" t="n">
        <v>512.93752166</v>
      </c>
      <c r="H38" s="20" t="n">
        <v>6.04867033</v>
      </c>
      <c r="I38" s="18" t="n">
        <v>515.85714229</v>
      </c>
      <c r="J38" s="20" t="n">
        <v>4.32571052</v>
      </c>
      <c r="K38" s="18" t="n">
        <v>518.96237735</v>
      </c>
      <c r="L38" s="20" t="n">
        <v>4.04053042</v>
      </c>
      <c r="M38" s="18" t="n">
        <v>498.32686484</v>
      </c>
      <c r="N38" s="20" t="n">
        <v>5.6342092</v>
      </c>
      <c r="O38" s="18" t="n">
        <v>402.04188708</v>
      </c>
      <c r="P38" s="20" t="n">
        <v>20.43643395</v>
      </c>
      <c r="Q38" s="18" t="s">
        <v>182</v>
      </c>
      <c r="R38" s="20" t="s">
        <v>182</v>
      </c>
      <c r="S38" s="18" t="s">
        <v>182</v>
      </c>
      <c r="T38" s="20" t="s">
        <v>182</v>
      </c>
      <c r="U38" s="18" t="s">
        <v>182</v>
      </c>
      <c r="V38" s="20" t="s">
        <v>182</v>
      </c>
      <c r="W38" s="18" t="n">
        <v>422.92433167</v>
      </c>
      <c r="X38" s="20" t="n">
        <v>6.75761413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518.29254399</v>
      </c>
      <c r="F40" s="20" t="n">
        <v>3.58099384</v>
      </c>
      <c r="G40" s="18" t="n">
        <v>526.40177141</v>
      </c>
      <c r="H40" s="20" t="n">
        <v>6.02131775</v>
      </c>
      <c r="I40" s="18" t="n">
        <v>518.18645553</v>
      </c>
      <c r="J40" s="20" t="n">
        <v>4.31441759</v>
      </c>
      <c r="K40" s="18" t="n">
        <v>529.75937511</v>
      </c>
      <c r="L40" s="20" t="n">
        <v>4.52400371</v>
      </c>
      <c r="M40" s="18" t="n">
        <v>503.63295534</v>
      </c>
      <c r="N40" s="20" t="n">
        <v>4.47529227</v>
      </c>
      <c r="O40" s="18" t="n">
        <v>426.93516324</v>
      </c>
      <c r="P40" s="20" t="n">
        <v>18.49453323</v>
      </c>
      <c r="Q40" s="18" t="s">
        <v>182</v>
      </c>
      <c r="R40" s="20" t="s">
        <v>182</v>
      </c>
      <c r="S40" s="18" t="n">
        <v>496.75531263</v>
      </c>
      <c r="T40" s="20" t="n">
        <v>2.35939816</v>
      </c>
      <c r="U40" s="18" t="s">
        <v>182</v>
      </c>
      <c r="V40" s="20" t="s">
        <v>182</v>
      </c>
      <c r="W40" s="18" t="n">
        <v>412.80980581</v>
      </c>
      <c r="X40" s="20" t="n">
        <v>7.31910818</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411.9090599</v>
      </c>
      <c r="F46" s="20" t="n">
        <v>2.82500548</v>
      </c>
      <c r="G46" s="18" t="n">
        <v>397.5428937</v>
      </c>
      <c r="H46" s="20" t="n">
        <v>4.0818398</v>
      </c>
      <c r="I46" s="18" t="n">
        <v>424.8009792</v>
      </c>
      <c r="J46" s="20" t="n">
        <v>5.38914412</v>
      </c>
      <c r="K46" s="18" t="n">
        <v>428.86020077</v>
      </c>
      <c r="L46" s="20" t="n">
        <v>5.16298602</v>
      </c>
      <c r="M46" s="18" t="n">
        <v>430.96766066</v>
      </c>
      <c r="N46" s="20" t="n">
        <v>4.38476763</v>
      </c>
      <c r="O46" s="18" t="n">
        <v>312.92535084</v>
      </c>
      <c r="P46" s="20" t="n">
        <v>7.92700056</v>
      </c>
      <c r="Q46" s="18" t="s">
        <v>182</v>
      </c>
      <c r="R46" s="20" t="s">
        <v>182</v>
      </c>
      <c r="S46" s="18" t="s">
        <v>182</v>
      </c>
      <c r="T46" s="20" t="s">
        <v>182</v>
      </c>
      <c r="U46" s="18" t="s">
        <v>182</v>
      </c>
      <c r="V46" s="20" t="s">
        <v>182</v>
      </c>
      <c r="W46" s="18" t="n">
        <v>378.44411603</v>
      </c>
      <c r="X46" s="20" t="n">
        <v>3.01627235</v>
      </c>
    </row>
    <row r="47" spans="1:24">
      <c r="A47" s="15" t="s">
        <v>222</v>
      </c>
      <c r="B47" s="17" t="n">
        <v>5928</v>
      </c>
      <c r="C47" s="18">
        <f>(148.0/B47*100)</f>
        <v/>
      </c>
      <c r="D47" s="19" t="n">
        <v>5780</v>
      </c>
      <c r="E47" s="18" t="n">
        <v>464.31787382</v>
      </c>
      <c r="F47" s="20" t="n">
        <v>3.94616852</v>
      </c>
      <c r="G47" s="18" t="n">
        <v>436.48977204</v>
      </c>
      <c r="H47" s="20" t="n">
        <v>6.14481525</v>
      </c>
      <c r="I47" s="18" t="n">
        <v>459.02372893</v>
      </c>
      <c r="J47" s="20" t="n">
        <v>5.51349942</v>
      </c>
      <c r="K47" s="18" t="n">
        <v>465.43111087</v>
      </c>
      <c r="L47" s="20" t="n">
        <v>6.12036221</v>
      </c>
      <c r="M47" s="18" t="n">
        <v>475.55692644</v>
      </c>
      <c r="N47" s="20" t="n">
        <v>6.36613421</v>
      </c>
      <c r="O47" s="18" t="n">
        <v>348.82167177</v>
      </c>
      <c r="P47" s="20" t="n">
        <v>12.30753065</v>
      </c>
      <c r="Q47" s="18" t="s">
        <v>182</v>
      </c>
      <c r="R47" s="20" t="s">
        <v>182</v>
      </c>
      <c r="S47" s="18" t="s">
        <v>182</v>
      </c>
      <c r="T47" s="20" t="s">
        <v>182</v>
      </c>
      <c r="U47" s="18" t="s">
        <v>182</v>
      </c>
      <c r="V47" s="20" t="s">
        <v>182</v>
      </c>
      <c r="W47" s="18" t="n">
        <v>375.00236287</v>
      </c>
      <c r="X47" s="20" t="n">
        <v>4.79928406</v>
      </c>
    </row>
    <row r="48" spans="1:24">
      <c r="A48" s="15" t="s">
        <v>223</v>
      </c>
      <c r="B48" s="17" t="n">
        <v>9841</v>
      </c>
      <c r="C48" s="18">
        <f>(19.0/B48*100)</f>
        <v/>
      </c>
      <c r="D48" s="19" t="n">
        <v>9822</v>
      </c>
      <c r="E48" s="18" t="n">
        <v>522.41442822</v>
      </c>
      <c r="F48" s="20" t="n">
        <v>4.64105292</v>
      </c>
      <c r="G48" s="18" t="n">
        <v>524.59649715</v>
      </c>
      <c r="H48" s="20" t="n">
        <v>6.64958441</v>
      </c>
      <c r="I48" s="18" t="n">
        <v>535.15408074</v>
      </c>
      <c r="J48" s="20" t="n">
        <v>5.41012015</v>
      </c>
      <c r="K48" s="18" t="n">
        <v>499.51701189</v>
      </c>
      <c r="L48" s="20" t="n">
        <v>6.87887273</v>
      </c>
      <c r="M48" s="18" t="n">
        <v>501.31940225</v>
      </c>
      <c r="N48" s="20" t="n">
        <v>6.05113791</v>
      </c>
      <c r="O48" s="18" t="n">
        <v>368.01592311</v>
      </c>
      <c r="P48" s="20" t="n">
        <v>9.39603602</v>
      </c>
      <c r="Q48" s="18" t="s">
        <v>182</v>
      </c>
      <c r="R48" s="20" t="s">
        <v>182</v>
      </c>
      <c r="S48" s="18" t="s">
        <v>182</v>
      </c>
      <c r="T48" s="20" t="s">
        <v>182</v>
      </c>
      <c r="U48" s="18" t="s">
        <v>182</v>
      </c>
      <c r="V48" s="20" t="s">
        <v>182</v>
      </c>
      <c r="W48" s="18" t="n">
        <v>461.44961039</v>
      </c>
      <c r="X48" s="20" t="n">
        <v>15.6950923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422.27358833</v>
      </c>
      <c r="F50" s="20" t="n">
        <v>2.26572287</v>
      </c>
      <c r="G50" s="18" t="n">
        <v>414.80410788</v>
      </c>
      <c r="H50" s="20" t="n">
        <v>3.57713163</v>
      </c>
      <c r="I50" s="18" t="n">
        <v>430.88109181</v>
      </c>
      <c r="J50" s="20" t="n">
        <v>4.62069531</v>
      </c>
      <c r="K50" s="18" t="n">
        <v>441.3184603</v>
      </c>
      <c r="L50" s="20" t="n">
        <v>5.23496794</v>
      </c>
      <c r="M50" s="18" t="n">
        <v>429.67414898</v>
      </c>
      <c r="N50" s="20" t="n">
        <v>6.66917852</v>
      </c>
      <c r="O50" s="18" t="n">
        <v>342.28571311</v>
      </c>
      <c r="P50" s="20" t="n">
        <v>7.20984175</v>
      </c>
      <c r="Q50" s="18" t="s">
        <v>182</v>
      </c>
      <c r="R50" s="20" t="s">
        <v>182</v>
      </c>
      <c r="S50" s="18" t="s">
        <v>182</v>
      </c>
      <c r="T50" s="20" t="s">
        <v>182</v>
      </c>
      <c r="U50" s="18" t="s">
        <v>182</v>
      </c>
      <c r="V50" s="20" t="s">
        <v>182</v>
      </c>
      <c r="W50" s="18" t="n">
        <v>378.83908196</v>
      </c>
      <c r="X50" s="20" t="n">
        <v>7.6840446</v>
      </c>
    </row>
    <row r="51" spans="1:24">
      <c r="A51" s="15" t="s">
        <v>226</v>
      </c>
      <c r="B51" s="17" t="n">
        <v>6866</v>
      </c>
      <c r="C51" s="18">
        <f>(117.0/B51*100)</f>
        <v/>
      </c>
      <c r="D51" s="19" t="n">
        <v>6749</v>
      </c>
      <c r="E51" s="18" t="n">
        <v>417.97197905</v>
      </c>
      <c r="F51" s="20" t="n">
        <v>2.3949803</v>
      </c>
      <c r="G51" s="18" t="n">
        <v>420.62368309</v>
      </c>
      <c r="H51" s="20" t="n">
        <v>3.56382194</v>
      </c>
      <c r="I51" s="18" t="n">
        <v>427.76127608</v>
      </c>
      <c r="J51" s="20" t="n">
        <v>3.47787716</v>
      </c>
      <c r="K51" s="18" t="n">
        <v>438.08482357</v>
      </c>
      <c r="L51" s="20" t="n">
        <v>4.56129823</v>
      </c>
      <c r="M51" s="18" t="n">
        <v>440.76811444</v>
      </c>
      <c r="N51" s="20" t="n">
        <v>4.34032875</v>
      </c>
      <c r="O51" s="18" t="n">
        <v>338.25263876</v>
      </c>
      <c r="P51" s="20" t="n">
        <v>12.07032198</v>
      </c>
      <c r="Q51" s="18" t="s">
        <v>182</v>
      </c>
      <c r="R51" s="20" t="s">
        <v>182</v>
      </c>
      <c r="S51" s="18" t="n">
        <v>410.85572185</v>
      </c>
      <c r="T51" s="20" t="n">
        <v>3.7997542</v>
      </c>
      <c r="U51" s="18" t="s">
        <v>182</v>
      </c>
      <c r="V51" s="20" t="s">
        <v>182</v>
      </c>
      <c r="W51" s="18" t="n">
        <v>393.0657141</v>
      </c>
      <c r="X51" s="20" t="n">
        <v>4.59010256</v>
      </c>
    </row>
    <row r="52" spans="1:24">
      <c r="A52" s="15" t="s">
        <v>227</v>
      </c>
      <c r="B52" s="17" t="n">
        <v>5809</v>
      </c>
      <c r="C52" s="18">
        <f>(119.0/B52*100)</f>
        <v/>
      </c>
      <c r="D52" s="19" t="n">
        <v>5690</v>
      </c>
      <c r="E52" s="18" t="n">
        <v>477.27535169</v>
      </c>
      <c r="F52" s="20" t="n">
        <v>2.82166192</v>
      </c>
      <c r="G52" s="18" t="n">
        <v>468.96889005</v>
      </c>
      <c r="H52" s="20" t="n">
        <v>3.87999654</v>
      </c>
      <c r="I52" s="18" t="n">
        <v>479.1641136</v>
      </c>
      <c r="J52" s="20" t="n">
        <v>4.7371243</v>
      </c>
      <c r="K52" s="18" t="n">
        <v>495.04766755</v>
      </c>
      <c r="L52" s="20" t="n">
        <v>4.49593214</v>
      </c>
      <c r="M52" s="18" t="n">
        <v>491.46420799</v>
      </c>
      <c r="N52" s="20" t="n">
        <v>4.68048586</v>
      </c>
      <c r="O52" s="18" t="n">
        <v>375.14413407</v>
      </c>
      <c r="P52" s="20" t="n">
        <v>19.23248649</v>
      </c>
      <c r="Q52" s="18" t="s">
        <v>182</v>
      </c>
      <c r="R52" s="20" t="s">
        <v>182</v>
      </c>
      <c r="S52" s="18" t="s">
        <v>182</v>
      </c>
      <c r="T52" s="20" t="s">
        <v>182</v>
      </c>
      <c r="U52" s="18" t="s">
        <v>182</v>
      </c>
      <c r="V52" s="20" t="s">
        <v>182</v>
      </c>
      <c r="W52" s="18" t="n">
        <v>405.56765554</v>
      </c>
      <c r="X52" s="20" t="n">
        <v>6.10232765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346.20374647</v>
      </c>
      <c r="F54" s="20" t="n">
        <v>3.23979766</v>
      </c>
      <c r="G54" s="18" t="n">
        <v>332.60550862</v>
      </c>
      <c r="H54" s="20" t="n">
        <v>4.73980918</v>
      </c>
      <c r="I54" s="18" t="n">
        <v>342.73253027</v>
      </c>
      <c r="J54" s="20" t="n">
        <v>4.63929336</v>
      </c>
      <c r="K54" s="18" t="n">
        <v>338.67470035</v>
      </c>
      <c r="L54" s="20" t="n">
        <v>6.03153689</v>
      </c>
      <c r="M54" s="18" t="n">
        <v>348.39555385</v>
      </c>
      <c r="N54" s="20" t="n">
        <v>7.18623335</v>
      </c>
      <c r="O54" s="18" t="n">
        <v>287.87524075</v>
      </c>
      <c r="P54" s="20" t="n">
        <v>6.80918889</v>
      </c>
      <c r="Q54" s="18" t="s">
        <v>182</v>
      </c>
      <c r="R54" s="20" t="s">
        <v>182</v>
      </c>
      <c r="S54" s="18" t="s">
        <v>182</v>
      </c>
      <c r="T54" s="20" t="s">
        <v>182</v>
      </c>
      <c r="U54" s="18" t="s">
        <v>182</v>
      </c>
      <c r="V54" s="20" t="s">
        <v>182</v>
      </c>
      <c r="W54" s="18" t="n">
        <v>291.94547176</v>
      </c>
      <c r="X54" s="20" t="n">
        <v>4.20529483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528.27463802</v>
      </c>
      <c r="F56" s="20" t="n">
        <v>3.38493297</v>
      </c>
      <c r="G56" s="18" t="n">
        <v>514.1878517</v>
      </c>
      <c r="H56" s="20" t="n">
        <v>4.56088525</v>
      </c>
      <c r="I56" s="18" t="n">
        <v>525.9885205</v>
      </c>
      <c r="J56" s="20" t="n">
        <v>3.33392108</v>
      </c>
      <c r="K56" s="18" t="n">
        <v>530.2482519500001</v>
      </c>
      <c r="L56" s="20" t="n">
        <v>3.53454495</v>
      </c>
      <c r="M56" s="18" t="n">
        <v>519.1940157400001</v>
      </c>
      <c r="N56" s="20" t="n">
        <v>3.3575151</v>
      </c>
      <c r="O56" s="18" t="n">
        <v>436.58358831</v>
      </c>
      <c r="P56" s="20" t="n">
        <v>14.70024244</v>
      </c>
      <c r="Q56" s="18" t="s">
        <v>182</v>
      </c>
      <c r="R56" s="20" t="s">
        <v>182</v>
      </c>
      <c r="S56" s="18" t="s">
        <v>182</v>
      </c>
      <c r="T56" s="20" t="s">
        <v>182</v>
      </c>
      <c r="U56" s="18" t="s">
        <v>182</v>
      </c>
      <c r="V56" s="20" t="s">
        <v>182</v>
      </c>
      <c r="W56" s="18" t="n">
        <v>466.81250384</v>
      </c>
      <c r="X56" s="20" t="n">
        <v>16.54854487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485.03705692</v>
      </c>
      <c r="F61" s="20" t="n">
        <v>2.55951496</v>
      </c>
      <c r="G61" s="18" t="n">
        <v>460.98242188</v>
      </c>
      <c r="H61" s="20" t="n">
        <v>4.25524186</v>
      </c>
      <c r="I61" s="18" t="n">
        <v>478.37993007</v>
      </c>
      <c r="J61" s="20" t="n">
        <v>4.58974469</v>
      </c>
      <c r="K61" s="18" t="n">
        <v>496.05929871</v>
      </c>
      <c r="L61" s="20" t="n">
        <v>4.07165743</v>
      </c>
      <c r="M61" s="18" t="n">
        <v>485.49996688</v>
      </c>
      <c r="N61" s="20" t="n">
        <v>4.63877704</v>
      </c>
      <c r="O61" s="18" t="n">
        <v>391.25523445</v>
      </c>
      <c r="P61" s="20" t="n">
        <v>13.81308759</v>
      </c>
      <c r="Q61" s="18" t="s">
        <v>182</v>
      </c>
      <c r="R61" s="20" t="s">
        <v>182</v>
      </c>
      <c r="S61" s="18" t="s">
        <v>182</v>
      </c>
      <c r="T61" s="20" t="s">
        <v>182</v>
      </c>
      <c r="U61" s="18" t="s">
        <v>182</v>
      </c>
      <c r="V61" s="20" t="s">
        <v>182</v>
      </c>
      <c r="W61" s="18" t="n">
        <v>383.76211695</v>
      </c>
      <c r="X61" s="20" t="n">
        <v>8.01719664</v>
      </c>
    </row>
    <row r="62" spans="1:24">
      <c r="A62" s="15" t="s">
        <v>237</v>
      </c>
      <c r="B62" s="17" t="n">
        <v>4476</v>
      </c>
      <c r="C62" s="18">
        <f>(5.0/B62*100)</f>
        <v/>
      </c>
      <c r="D62" s="19" t="n">
        <v>4471</v>
      </c>
      <c r="E62" s="18" t="n">
        <v>532.51289214</v>
      </c>
      <c r="F62" s="20" t="n">
        <v>2.10195878</v>
      </c>
      <c r="G62" s="18" t="n">
        <v>520.05493501</v>
      </c>
      <c r="H62" s="20" t="n">
        <v>3.34159534</v>
      </c>
      <c r="I62" s="18" t="n">
        <v>526.7848349</v>
      </c>
      <c r="J62" s="20" t="n">
        <v>2.67647462</v>
      </c>
      <c r="K62" s="18" t="n">
        <v>541.31254369</v>
      </c>
      <c r="L62" s="20" t="n">
        <v>3.12897225</v>
      </c>
      <c r="M62" s="18" t="n">
        <v>522.60849515</v>
      </c>
      <c r="N62" s="20" t="n">
        <v>3.83952312</v>
      </c>
      <c r="O62" s="18" t="n">
        <v>440.45044192</v>
      </c>
      <c r="P62" s="20" t="n">
        <v>12.98438904</v>
      </c>
      <c r="Q62" s="18" t="s">
        <v>182</v>
      </c>
      <c r="R62" s="20" t="s">
        <v>182</v>
      </c>
      <c r="S62" s="18" t="s">
        <v>182</v>
      </c>
      <c r="T62" s="20" t="s">
        <v>182</v>
      </c>
      <c r="U62" s="18" t="s">
        <v>182</v>
      </c>
      <c r="V62" s="20" t="s">
        <v>182</v>
      </c>
      <c r="W62" s="18" t="n">
        <v>468.99025129</v>
      </c>
      <c r="X62" s="20" t="n">
        <v>17.18807601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394.9174964</v>
      </c>
      <c r="F67" s="20" t="n">
        <v>2.40918118</v>
      </c>
      <c r="G67" s="18" t="n">
        <v>399.51407268</v>
      </c>
      <c r="H67" s="20" t="n">
        <v>3.32347011</v>
      </c>
      <c r="I67" s="18" t="n">
        <v>412.64200075</v>
      </c>
      <c r="J67" s="20" t="n">
        <v>3.62718406</v>
      </c>
      <c r="K67" s="18" t="n">
        <v>426.4455846</v>
      </c>
      <c r="L67" s="20" t="n">
        <v>4.83637754</v>
      </c>
      <c r="M67" s="18" t="n">
        <v>422.1441724</v>
      </c>
      <c r="N67" s="20" t="n">
        <v>8.663313690000001</v>
      </c>
      <c r="O67" s="18" t="n">
        <v>314.73335773</v>
      </c>
      <c r="P67" s="20" t="n">
        <v>5.00611208</v>
      </c>
      <c r="Q67" s="18" t="s">
        <v>182</v>
      </c>
      <c r="R67" s="20" t="s">
        <v>182</v>
      </c>
      <c r="S67" s="18" t="s">
        <v>182</v>
      </c>
      <c r="T67" s="20" t="s">
        <v>182</v>
      </c>
      <c r="U67" s="18" t="s">
        <v>182</v>
      </c>
      <c r="V67" s="20" t="s">
        <v>182</v>
      </c>
      <c r="W67" s="18" t="n">
        <v>341.65852055</v>
      </c>
      <c r="X67" s="20" t="n">
        <v>9.375494460000001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491.49591601</v>
      </c>
      <c r="F70" s="20" t="n">
        <v>2.94599008</v>
      </c>
      <c r="G70" s="18" t="n">
        <v>478.7187705</v>
      </c>
      <c r="H70" s="20" t="n">
        <v>4.41606554</v>
      </c>
      <c r="I70" s="18" t="n">
        <v>489.09628962</v>
      </c>
      <c r="J70" s="20" t="n">
        <v>4.74160768</v>
      </c>
      <c r="K70" s="18" t="n">
        <v>501.00437001</v>
      </c>
      <c r="L70" s="20" t="n">
        <v>4.06262108</v>
      </c>
      <c r="M70" s="18" t="n">
        <v>498.55351043</v>
      </c>
      <c r="N70" s="20" t="n">
        <v>4.6079483</v>
      </c>
      <c r="O70" s="18" t="n">
        <v>426.80252046</v>
      </c>
      <c r="P70" s="20" t="n">
        <v>12.48021567</v>
      </c>
      <c r="Q70" s="18" t="s">
        <v>182</v>
      </c>
      <c r="R70" s="20" t="s">
        <v>182</v>
      </c>
      <c r="S70" s="18" t="s">
        <v>182</v>
      </c>
      <c r="T70" s="20" t="s">
        <v>182</v>
      </c>
      <c r="U70" s="18" t="s">
        <v>182</v>
      </c>
      <c r="V70" s="20" t="s">
        <v>182</v>
      </c>
      <c r="W70" s="18" t="n">
        <v>431.76945219</v>
      </c>
      <c r="X70" s="20" t="n">
        <v>5.95126579</v>
      </c>
    </row>
    <row r="71" spans="1:24">
      <c r="A71" s="15" t="s">
        <v>246</v>
      </c>
      <c r="B71" s="17" t="n">
        <v>6115</v>
      </c>
      <c r="C71" s="18">
        <f>(116.0/B71*100)</f>
        <v/>
      </c>
      <c r="D71" s="19" t="n">
        <v>5999</v>
      </c>
      <c r="E71" s="18" t="n">
        <v>561.50029062</v>
      </c>
      <c r="F71" s="20" t="n">
        <v>1.75291424</v>
      </c>
      <c r="G71" s="18" t="n">
        <v>552.74974301</v>
      </c>
      <c r="H71" s="20" t="n">
        <v>3.96091363</v>
      </c>
      <c r="I71" s="18" t="n">
        <v>554.83471194</v>
      </c>
      <c r="J71" s="20" t="n">
        <v>3.53341519</v>
      </c>
      <c r="K71" s="18" t="n">
        <v>557.69049067</v>
      </c>
      <c r="L71" s="20" t="n">
        <v>4.30130996</v>
      </c>
      <c r="M71" s="18" t="n">
        <v>549.41300184</v>
      </c>
      <c r="N71" s="20" t="n">
        <v>5.31510926</v>
      </c>
      <c r="O71" s="18" t="n">
        <v>471.86148039</v>
      </c>
      <c r="P71" s="20" t="n">
        <v>16.79592165</v>
      </c>
      <c r="Q71" s="18" t="s">
        <v>182</v>
      </c>
      <c r="R71" s="20" t="s">
        <v>182</v>
      </c>
      <c r="S71" s="18" t="s">
        <v>182</v>
      </c>
      <c r="T71" s="20" t="s">
        <v>182</v>
      </c>
      <c r="U71" s="18" t="s">
        <v>182</v>
      </c>
      <c r="V71" s="20" t="s">
        <v>182</v>
      </c>
      <c r="W71" s="18" t="n">
        <v>497.65625781</v>
      </c>
      <c r="X71" s="20" t="n">
        <v>13.93297787</v>
      </c>
    </row>
    <row r="72" spans="1:24">
      <c r="A72" s="15" t="s">
        <v>247</v>
      </c>
      <c r="B72" s="17" t="n">
        <v>7708</v>
      </c>
      <c r="C72" s="18">
        <f>(8.0/B72*100)</f>
        <v/>
      </c>
      <c r="D72" s="19" t="n">
        <v>7700</v>
      </c>
      <c r="E72" s="18" t="n">
        <v>537.40353071</v>
      </c>
      <c r="F72" s="20" t="n">
        <v>3.88584874</v>
      </c>
      <c r="G72" s="18" t="n">
        <v>525.91780033</v>
      </c>
      <c r="H72" s="20" t="n">
        <v>3.68209216</v>
      </c>
      <c r="I72" s="18" t="n">
        <v>545.77991958</v>
      </c>
      <c r="J72" s="20" t="n">
        <v>3.46780971</v>
      </c>
      <c r="K72" s="18" t="n">
        <v>535.88816563</v>
      </c>
      <c r="L72" s="20" t="n">
        <v>4.28197707</v>
      </c>
      <c r="M72" s="18" t="n">
        <v>506.96858382</v>
      </c>
      <c r="N72" s="20" t="n">
        <v>4.63714425</v>
      </c>
      <c r="O72" s="18" t="n">
        <v>372.27040999</v>
      </c>
      <c r="P72" s="20" t="n">
        <v>12.74001428</v>
      </c>
      <c r="Q72" s="18" t="s">
        <v>182</v>
      </c>
      <c r="R72" s="20" t="s">
        <v>182</v>
      </c>
      <c r="S72" s="18" t="s">
        <v>182</v>
      </c>
      <c r="T72" s="20" t="s">
        <v>182</v>
      </c>
      <c r="U72" s="18" t="s">
        <v>182</v>
      </c>
      <c r="V72" s="20" t="s">
        <v>182</v>
      </c>
      <c r="W72" s="18" t="n">
        <v>493.58850282</v>
      </c>
      <c r="X72" s="20" t="n">
        <v>13.22498464</v>
      </c>
    </row>
    <row r="73" spans="1:24">
      <c r="A73" s="15" t="s">
        <v>248</v>
      </c>
      <c r="B73" s="17" t="n">
        <v>8249</v>
      </c>
      <c r="C73" s="18">
        <f>(236.0/B73*100)</f>
        <v/>
      </c>
      <c r="D73" s="19" t="n">
        <v>8013</v>
      </c>
      <c r="E73" s="18" t="n">
        <v>426.32821022</v>
      </c>
      <c r="F73" s="20" t="n">
        <v>3.33448154</v>
      </c>
      <c r="G73" s="18" t="n">
        <v>423.8886238</v>
      </c>
      <c r="H73" s="20" t="n">
        <v>4.23351165</v>
      </c>
      <c r="I73" s="18" t="n">
        <v>420.4891696</v>
      </c>
      <c r="J73" s="20" t="n">
        <v>3.43287984</v>
      </c>
      <c r="K73" s="18" t="n">
        <v>425.98440225</v>
      </c>
      <c r="L73" s="20" t="n">
        <v>3.70916978</v>
      </c>
      <c r="M73" s="18" t="n">
        <v>423.99250894</v>
      </c>
      <c r="N73" s="20" t="n">
        <v>4.51554962</v>
      </c>
      <c r="O73" s="18" t="n">
        <v>365.92427462</v>
      </c>
      <c r="P73" s="20" t="n">
        <v>6.5296247</v>
      </c>
      <c r="Q73" s="18" t="s">
        <v>182</v>
      </c>
      <c r="R73" s="20" t="s">
        <v>182</v>
      </c>
      <c r="S73" s="18" t="s">
        <v>182</v>
      </c>
      <c r="T73" s="20" t="s">
        <v>182</v>
      </c>
      <c r="U73" s="18" t="s">
        <v>182</v>
      </c>
      <c r="V73" s="20" t="s">
        <v>182</v>
      </c>
      <c r="W73" s="18" t="n">
        <v>377.88919944</v>
      </c>
      <c r="X73" s="20" t="n">
        <v>9.44088687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445.42598712</v>
      </c>
      <c r="F77" s="20" t="n">
        <v>2.49835428</v>
      </c>
      <c r="G77" s="18" t="n">
        <v>441.26069636</v>
      </c>
      <c r="H77" s="20" t="n">
        <v>4.74664012</v>
      </c>
      <c r="I77" s="18" t="n">
        <v>461.68599905</v>
      </c>
      <c r="J77" s="20" t="n">
        <v>4.42579989</v>
      </c>
      <c r="K77" s="18" t="n">
        <v>464.91780336</v>
      </c>
      <c r="L77" s="20" t="n">
        <v>5.19188547</v>
      </c>
      <c r="M77" s="18" t="n">
        <v>465.69744542</v>
      </c>
      <c r="N77" s="20" t="n">
        <v>4.6015484</v>
      </c>
      <c r="O77" s="18" t="n">
        <v>348.85074945</v>
      </c>
      <c r="P77" s="20" t="n">
        <v>12.28258255</v>
      </c>
      <c r="Q77" s="18" t="s">
        <v>182</v>
      </c>
      <c r="R77" s="20" t="s">
        <v>182</v>
      </c>
      <c r="S77" s="18" t="s">
        <v>182</v>
      </c>
      <c r="T77" s="20" t="s">
        <v>182</v>
      </c>
      <c r="U77" s="18" t="s">
        <v>182</v>
      </c>
      <c r="V77" s="20" t="s">
        <v>182</v>
      </c>
      <c r="W77" s="18" t="n">
        <v>372.53997073</v>
      </c>
      <c r="X77" s="20" t="n">
        <v>3.18412218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467.94358206</v>
      </c>
      <c r="F7" s="20" t="n">
        <v>3.39402272</v>
      </c>
      <c r="G7" s="18" t="n">
        <v>504.16035004</v>
      </c>
      <c r="H7" s="20" t="n">
        <v>2.88019055</v>
      </c>
      <c r="I7" s="18" t="n">
        <v>516.68306207</v>
      </c>
      <c r="J7" s="20" t="n">
        <v>2.28613211</v>
      </c>
      <c r="K7" s="18" t="n">
        <v>537.52424781</v>
      </c>
      <c r="L7" s="20" t="n">
        <v>2.49780211</v>
      </c>
      <c r="M7" s="18" t="n">
        <v>536.77331245</v>
      </c>
      <c r="N7" s="20" t="n">
        <v>3.43078999</v>
      </c>
      <c r="O7" s="18" t="n">
        <v>399.22513467</v>
      </c>
      <c r="P7" s="20" t="n">
        <v>11.70453418</v>
      </c>
      <c r="Q7" s="18" t="s">
        <v>182</v>
      </c>
      <c r="R7" s="20" t="s">
        <v>182</v>
      </c>
      <c r="S7" s="18" t="s">
        <v>182</v>
      </c>
      <c r="T7" s="20" t="s">
        <v>182</v>
      </c>
      <c r="U7" s="18" t="s">
        <v>182</v>
      </c>
      <c r="V7" s="20" t="s">
        <v>182</v>
      </c>
      <c r="W7" s="18" t="n">
        <v>458.5328099</v>
      </c>
      <c r="X7" s="20" t="n">
        <v>5.43249923</v>
      </c>
    </row>
    <row r="8" spans="1:24">
      <c r="A8" s="15" t="s">
        <v>183</v>
      </c>
      <c r="B8" s="17" t="n">
        <v>7007</v>
      </c>
      <c r="C8" s="18">
        <f>(143.0/B8*100)</f>
        <v/>
      </c>
      <c r="D8" s="19" t="n">
        <v>6864</v>
      </c>
      <c r="E8" s="18" t="n">
        <v>465.05509686</v>
      </c>
      <c r="F8" s="20" t="n">
        <v>3.65189225</v>
      </c>
      <c r="G8" s="18" t="n">
        <v>503.97853874</v>
      </c>
      <c r="H8" s="20" t="n">
        <v>3.19902864</v>
      </c>
      <c r="I8" s="18" t="n">
        <v>519.1584441799999</v>
      </c>
      <c r="J8" s="20" t="n">
        <v>3.38767098</v>
      </c>
      <c r="K8" s="18" t="n">
        <v>522.2285440000001</v>
      </c>
      <c r="L8" s="20" t="n">
        <v>4.31003853</v>
      </c>
      <c r="M8" s="18" t="n">
        <v>498.24835464</v>
      </c>
      <c r="N8" s="20" t="n">
        <v>4.81216521</v>
      </c>
      <c r="O8" s="18" t="n">
        <v>404.28336089</v>
      </c>
      <c r="P8" s="20" t="n">
        <v>27.90899541</v>
      </c>
      <c r="Q8" s="18" t="s">
        <v>182</v>
      </c>
      <c r="R8" s="20" t="s">
        <v>182</v>
      </c>
      <c r="S8" s="18" t="n">
        <v>368.48347797</v>
      </c>
      <c r="T8" s="20" t="n">
        <v>14.99112476</v>
      </c>
      <c r="U8" s="18" t="s">
        <v>182</v>
      </c>
      <c r="V8" s="20" t="s">
        <v>182</v>
      </c>
      <c r="W8" s="18" t="n">
        <v>408.48283689</v>
      </c>
      <c r="X8" s="20" t="n">
        <v>6.84873428</v>
      </c>
    </row>
    <row r="9" spans="1:24">
      <c r="A9" s="15" t="s">
        <v>184</v>
      </c>
      <c r="B9" s="17" t="n">
        <v>9651</v>
      </c>
      <c r="C9" s="18">
        <f>(547.0/B9*100)</f>
        <v/>
      </c>
      <c r="D9" s="19" t="n">
        <v>9104</v>
      </c>
      <c r="E9" s="18" t="n">
        <v>476.52273786</v>
      </c>
      <c r="F9" s="20" t="n">
        <v>3.40864013</v>
      </c>
      <c r="G9" s="18" t="n">
        <v>515.45223846</v>
      </c>
      <c r="H9" s="20" t="n">
        <v>2.94556614</v>
      </c>
      <c r="I9" s="18" t="n">
        <v>531.82242504</v>
      </c>
      <c r="J9" s="20" t="n">
        <v>2.6232754</v>
      </c>
      <c r="K9" s="18" t="n">
        <v>532.37112041</v>
      </c>
      <c r="L9" s="20" t="n">
        <v>3.32634212</v>
      </c>
      <c r="M9" s="18" t="n">
        <v>511.62285648</v>
      </c>
      <c r="N9" s="20" t="n">
        <v>3.98741842</v>
      </c>
      <c r="O9" s="18" t="n">
        <v>463.23865553</v>
      </c>
      <c r="P9" s="20" t="n">
        <v>37.28992185</v>
      </c>
      <c r="Q9" s="18" t="s">
        <v>182</v>
      </c>
      <c r="R9" s="20" t="s">
        <v>182</v>
      </c>
      <c r="S9" s="18" t="n">
        <v>374.78530698</v>
      </c>
      <c r="T9" s="20" t="n">
        <v>11.62763904</v>
      </c>
      <c r="U9" s="18" t="s">
        <v>182</v>
      </c>
      <c r="V9" s="20" t="s">
        <v>182</v>
      </c>
      <c r="W9" s="18" t="n">
        <v>421.64096476</v>
      </c>
      <c r="X9" s="20" t="n">
        <v>6.70001431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423.17831414</v>
      </c>
      <c r="F11" s="20" t="n">
        <v>2.92956705</v>
      </c>
      <c r="G11" s="18" t="n">
        <v>462.24052415</v>
      </c>
      <c r="H11" s="20" t="n">
        <v>3.12468752</v>
      </c>
      <c r="I11" s="18" t="n">
        <v>476.97687778</v>
      </c>
      <c r="J11" s="20" t="n">
        <v>3.83379163</v>
      </c>
      <c r="K11" s="18" t="n">
        <v>464.84769115</v>
      </c>
      <c r="L11" s="20" t="n">
        <v>4.73007587</v>
      </c>
      <c r="M11" s="18" t="n">
        <v>453.83023689</v>
      </c>
      <c r="N11" s="20" t="n">
        <v>6.45672578</v>
      </c>
      <c r="O11" s="18" t="n">
        <v>334.19992151</v>
      </c>
      <c r="P11" s="20" t="n">
        <v>26.53553138</v>
      </c>
      <c r="Q11" s="18" t="s">
        <v>182</v>
      </c>
      <c r="R11" s="20" t="s">
        <v>182</v>
      </c>
      <c r="S11" s="18" t="s">
        <v>182</v>
      </c>
      <c r="T11" s="20" t="s">
        <v>182</v>
      </c>
      <c r="U11" s="18" t="s">
        <v>182</v>
      </c>
      <c r="V11" s="20" t="s">
        <v>182</v>
      </c>
      <c r="W11" s="18" t="n">
        <v>396.57143021</v>
      </c>
      <c r="X11" s="20" t="n">
        <v>6.7338918</v>
      </c>
    </row>
    <row r="12" spans="1:24">
      <c r="A12" s="15" t="s">
        <v>187</v>
      </c>
      <c r="B12" s="17" t="n">
        <v>6894</v>
      </c>
      <c r="C12" s="18">
        <f>(127.0/B12*100)</f>
        <v/>
      </c>
      <c r="D12" s="19" t="n">
        <v>6767</v>
      </c>
      <c r="E12" s="18" t="n">
        <v>454.6703011</v>
      </c>
      <c r="F12" s="20" t="n">
        <v>3.87723105</v>
      </c>
      <c r="G12" s="18" t="n">
        <v>489.47615228</v>
      </c>
      <c r="H12" s="20" t="n">
        <v>2.74615235</v>
      </c>
      <c r="I12" s="18" t="n">
        <v>510.02701893</v>
      </c>
      <c r="J12" s="20" t="n">
        <v>2.78443807</v>
      </c>
      <c r="K12" s="18" t="n">
        <v>524.97814691</v>
      </c>
      <c r="L12" s="20" t="n">
        <v>4.08678688</v>
      </c>
      <c r="M12" s="18" t="n">
        <v>512.46714069</v>
      </c>
      <c r="N12" s="20" t="n">
        <v>4.14280139</v>
      </c>
      <c r="O12" s="18" t="n">
        <v>437.59846771</v>
      </c>
      <c r="P12" s="20" t="n">
        <v>23.70905564</v>
      </c>
      <c r="Q12" s="18" t="s">
        <v>182</v>
      </c>
      <c r="R12" s="20" t="s">
        <v>182</v>
      </c>
      <c r="S12" s="18" t="n">
        <v>366.6777112</v>
      </c>
      <c r="T12" s="20" t="n">
        <v>14.39052153</v>
      </c>
      <c r="U12" s="18" t="s">
        <v>182</v>
      </c>
      <c r="V12" s="20" t="s">
        <v>182</v>
      </c>
      <c r="W12" s="18" t="n">
        <v>417.49179242</v>
      </c>
      <c r="X12" s="20" t="n">
        <v>6.19789483</v>
      </c>
    </row>
    <row r="13" spans="1:24">
      <c r="A13" s="15" t="s">
        <v>188</v>
      </c>
      <c r="B13" s="17" t="n">
        <v>7161</v>
      </c>
      <c r="C13" s="18">
        <f>(315.0/B13*100)</f>
        <v/>
      </c>
      <c r="D13" s="19" t="n">
        <v>6846</v>
      </c>
      <c r="E13" s="18" t="n">
        <v>484.49678846</v>
      </c>
      <c r="F13" s="20" t="n">
        <v>4.04698035</v>
      </c>
      <c r="G13" s="18" t="n">
        <v>509.22588548</v>
      </c>
      <c r="H13" s="20" t="n">
        <v>3.26966258</v>
      </c>
      <c r="I13" s="18" t="n">
        <v>516.28837744</v>
      </c>
      <c r="J13" s="20" t="n">
        <v>2.84832129</v>
      </c>
      <c r="K13" s="18" t="n">
        <v>525.10494584</v>
      </c>
      <c r="L13" s="20" t="n">
        <v>3.92779728</v>
      </c>
      <c r="M13" s="18" t="n">
        <v>517.98409978</v>
      </c>
      <c r="N13" s="20" t="n">
        <v>3.37972704</v>
      </c>
      <c r="O13" s="18" t="n">
        <v>390.10166835</v>
      </c>
      <c r="P13" s="20" t="n">
        <v>18.95112793</v>
      </c>
      <c r="Q13" s="18" t="s">
        <v>182</v>
      </c>
      <c r="R13" s="20" t="s">
        <v>182</v>
      </c>
      <c r="S13" s="18" t="n">
        <v>436.36003517</v>
      </c>
      <c r="T13" s="20" t="n">
        <v>6.43426798</v>
      </c>
      <c r="U13" s="18" t="s">
        <v>182</v>
      </c>
      <c r="V13" s="20" t="s">
        <v>182</v>
      </c>
      <c r="W13" s="18" t="n">
        <v>411.40993496</v>
      </c>
      <c r="X13" s="20" t="n">
        <v>6.20944544</v>
      </c>
    </row>
    <row r="14" spans="1:24">
      <c r="A14" s="15" t="s">
        <v>189</v>
      </c>
      <c r="B14" s="17" t="n">
        <v>5587</v>
      </c>
      <c r="C14" s="18">
        <f>(192.0/B14*100)</f>
        <v/>
      </c>
      <c r="D14" s="19" t="n">
        <v>5395</v>
      </c>
      <c r="E14" s="18" t="n">
        <v>490.01863613</v>
      </c>
      <c r="F14" s="20" t="n">
        <v>5.75308225</v>
      </c>
      <c r="G14" s="18" t="n">
        <v>513.85326862</v>
      </c>
      <c r="H14" s="20" t="n">
        <v>3.50714441</v>
      </c>
      <c r="I14" s="18" t="n">
        <v>539.24169145</v>
      </c>
      <c r="J14" s="20" t="n">
        <v>2.55836576</v>
      </c>
      <c r="K14" s="18" t="n">
        <v>556.7296603999999</v>
      </c>
      <c r="L14" s="20" t="n">
        <v>2.94734018</v>
      </c>
      <c r="M14" s="18" t="n">
        <v>548.84250489</v>
      </c>
      <c r="N14" s="20" t="n">
        <v>3.52959358</v>
      </c>
      <c r="O14" s="18" t="n">
        <v>411.80482108</v>
      </c>
      <c r="P14" s="20" t="n">
        <v>14.84367386</v>
      </c>
      <c r="Q14" s="18" t="s">
        <v>182</v>
      </c>
      <c r="R14" s="20" t="s">
        <v>182</v>
      </c>
      <c r="S14" s="18" t="s">
        <v>182</v>
      </c>
      <c r="T14" s="20" t="s">
        <v>182</v>
      </c>
      <c r="U14" s="18" t="s">
        <v>182</v>
      </c>
      <c r="V14" s="20" t="s">
        <v>182</v>
      </c>
      <c r="W14" s="18" t="n">
        <v>476.45321614</v>
      </c>
      <c r="X14" s="20" t="n">
        <v>9.671338049999999</v>
      </c>
    </row>
    <row r="15" spans="1:24">
      <c r="A15" s="15" t="s">
        <v>190</v>
      </c>
      <c r="B15" s="17" t="n">
        <v>5882</v>
      </c>
      <c r="C15" s="18">
        <f>(145.0/B15*100)</f>
        <v/>
      </c>
      <c r="D15" s="19" t="n">
        <v>5737</v>
      </c>
      <c r="E15" s="18" t="n">
        <v>506.16890032</v>
      </c>
      <c r="F15" s="20" t="n">
        <v>5.350939</v>
      </c>
      <c r="G15" s="18" t="n">
        <v>530.49023527</v>
      </c>
      <c r="H15" s="20" t="n">
        <v>3.39573737</v>
      </c>
      <c r="I15" s="18" t="n">
        <v>542.2432576800001</v>
      </c>
      <c r="J15" s="20" t="n">
        <v>2.84999417</v>
      </c>
      <c r="K15" s="18" t="n">
        <v>549.12339506</v>
      </c>
      <c r="L15" s="20" t="n">
        <v>3.56104447</v>
      </c>
      <c r="M15" s="18" t="n">
        <v>539.3469485099999</v>
      </c>
      <c r="N15" s="20" t="n">
        <v>4.69565707</v>
      </c>
      <c r="O15" s="18" t="n">
        <v>369.57234507</v>
      </c>
      <c r="P15" s="20" t="n">
        <v>20.35970452</v>
      </c>
      <c r="Q15" s="18" t="s">
        <v>182</v>
      </c>
      <c r="R15" s="20" t="s">
        <v>182</v>
      </c>
      <c r="S15" s="18" t="n">
        <v>375.95013089</v>
      </c>
      <c r="T15" s="20" t="n">
        <v>17.42774697</v>
      </c>
      <c r="U15" s="18" t="s">
        <v>182</v>
      </c>
      <c r="V15" s="20" t="s">
        <v>182</v>
      </c>
      <c r="W15" s="18" t="n">
        <v>460.08304127</v>
      </c>
      <c r="X15" s="20" t="n">
        <v>8.53523412</v>
      </c>
    </row>
    <row r="16" spans="1:24">
      <c r="A16" s="15" t="s">
        <v>191</v>
      </c>
      <c r="B16" s="17" t="n">
        <v>6108</v>
      </c>
      <c r="C16" s="18">
        <f>(258.0/B16*100)</f>
        <v/>
      </c>
      <c r="D16" s="19" t="n">
        <v>5850</v>
      </c>
      <c r="E16" s="18" t="n">
        <v>473.37009336</v>
      </c>
      <c r="F16" s="20" t="n">
        <v>3.15376859</v>
      </c>
      <c r="G16" s="18" t="n">
        <v>514.63040198</v>
      </c>
      <c r="H16" s="20" t="n">
        <v>3.60967041</v>
      </c>
      <c r="I16" s="18" t="n">
        <v>521.62398572</v>
      </c>
      <c r="J16" s="20" t="n">
        <v>2.63442263</v>
      </c>
      <c r="K16" s="18" t="n">
        <v>529.34484218</v>
      </c>
      <c r="L16" s="20" t="n">
        <v>4.49682201</v>
      </c>
      <c r="M16" s="18" t="n">
        <v>505.38082956</v>
      </c>
      <c r="N16" s="20" t="n">
        <v>5.03269413</v>
      </c>
      <c r="O16" s="18" t="n">
        <v>357.87742959</v>
      </c>
      <c r="P16" s="20" t="n">
        <v>15.84799712</v>
      </c>
      <c r="Q16" s="18" t="s">
        <v>182</v>
      </c>
      <c r="R16" s="20" t="s">
        <v>182</v>
      </c>
      <c r="S16" s="18" t="s">
        <v>182</v>
      </c>
      <c r="T16" s="20" t="s">
        <v>182</v>
      </c>
      <c r="U16" s="18" t="s">
        <v>182</v>
      </c>
      <c r="V16" s="20" t="s">
        <v>182</v>
      </c>
      <c r="W16" s="18" t="n">
        <v>402.36875908</v>
      </c>
      <c r="X16" s="20" t="n">
        <v>7.38399856</v>
      </c>
    </row>
    <row r="17" spans="1:24">
      <c r="A17" s="15" t="s">
        <v>192</v>
      </c>
      <c r="B17" s="17" t="n">
        <v>6504</v>
      </c>
      <c r="C17" s="18">
        <f>(784.0/B17*100)</f>
        <v/>
      </c>
      <c r="D17" s="19" t="n">
        <v>5720</v>
      </c>
      <c r="E17" s="18" t="n">
        <v>497.73312098</v>
      </c>
      <c r="F17" s="20" t="n">
        <v>3.46448645</v>
      </c>
      <c r="G17" s="18" t="n">
        <v>524.52187143</v>
      </c>
      <c r="H17" s="20" t="n">
        <v>3.46270805</v>
      </c>
      <c r="I17" s="18" t="n">
        <v>541.14369477</v>
      </c>
      <c r="J17" s="20" t="n">
        <v>3.59927174</v>
      </c>
      <c r="K17" s="18" t="n">
        <v>533.43057357</v>
      </c>
      <c r="L17" s="20" t="n">
        <v>5.19401225</v>
      </c>
      <c r="M17" s="18" t="n">
        <v>498.93302618</v>
      </c>
      <c r="N17" s="20" t="n">
        <v>6.20873721</v>
      </c>
      <c r="O17" s="18" t="s">
        <v>182</v>
      </c>
      <c r="P17" s="20" t="s">
        <v>182</v>
      </c>
      <c r="Q17" s="18" t="s">
        <v>182</v>
      </c>
      <c r="R17" s="20" t="s">
        <v>182</v>
      </c>
      <c r="S17" s="18" t="n">
        <v>360.48925247</v>
      </c>
      <c r="T17" s="20" t="n">
        <v>12.44339086</v>
      </c>
      <c r="U17" s="18" t="s">
        <v>182</v>
      </c>
      <c r="V17" s="20" t="s">
        <v>182</v>
      </c>
      <c r="W17" s="18" t="n">
        <v>431.98820203</v>
      </c>
      <c r="X17" s="20" t="n">
        <v>10.32399698</v>
      </c>
    </row>
    <row r="18" spans="1:24">
      <c r="A18" s="15" t="s">
        <v>193</v>
      </c>
      <c r="B18" s="17" t="n">
        <v>5532</v>
      </c>
      <c r="C18" s="18">
        <f>(39.0/B18*100)</f>
        <v/>
      </c>
      <c r="D18" s="19" t="n">
        <v>5493</v>
      </c>
      <c r="E18" s="18" t="n">
        <v>457.52807741</v>
      </c>
      <c r="F18" s="20" t="n">
        <v>3.86420578</v>
      </c>
      <c r="G18" s="18" t="n">
        <v>472.69128798</v>
      </c>
      <c r="H18" s="20" t="n">
        <v>4.48921272</v>
      </c>
      <c r="I18" s="18" t="n">
        <v>465.45182821</v>
      </c>
      <c r="J18" s="20" t="n">
        <v>5.10198103</v>
      </c>
      <c r="K18" s="18" t="n">
        <v>464.03788459</v>
      </c>
      <c r="L18" s="20" t="n">
        <v>4.83483268</v>
      </c>
      <c r="M18" s="18" t="n">
        <v>448.89957155</v>
      </c>
      <c r="N18" s="20" t="n">
        <v>4.46346494</v>
      </c>
      <c r="O18" s="18" t="n">
        <v>360.38730974</v>
      </c>
      <c r="P18" s="20" t="n">
        <v>15.45481746</v>
      </c>
      <c r="Q18" s="18" t="s">
        <v>182</v>
      </c>
      <c r="R18" s="20" t="s">
        <v>182</v>
      </c>
      <c r="S18" s="18" t="s">
        <v>182</v>
      </c>
      <c r="T18" s="20" t="s">
        <v>182</v>
      </c>
      <c r="U18" s="18" t="s">
        <v>182</v>
      </c>
      <c r="V18" s="20" t="s">
        <v>182</v>
      </c>
      <c r="W18" s="18" t="n">
        <v>384.81855286</v>
      </c>
      <c r="X18" s="20" t="n">
        <v>7.64669458</v>
      </c>
    </row>
    <row r="19" spans="1:24">
      <c r="A19" s="15" t="s">
        <v>194</v>
      </c>
      <c r="B19" s="17" t="n">
        <v>5658</v>
      </c>
      <c r="C19" s="18">
        <f>(137.0/B19*100)</f>
        <v/>
      </c>
      <c r="D19" s="19" t="n">
        <v>5521</v>
      </c>
      <c r="E19" s="18" t="n">
        <v>462.6971028</v>
      </c>
      <c r="F19" s="20" t="n">
        <v>3.50478572</v>
      </c>
      <c r="G19" s="18" t="n">
        <v>498.47817328</v>
      </c>
      <c r="H19" s="20" t="n">
        <v>3.50015131</v>
      </c>
      <c r="I19" s="18" t="n">
        <v>497.92301863</v>
      </c>
      <c r="J19" s="20" t="n">
        <v>4.23929953</v>
      </c>
      <c r="K19" s="18" t="n">
        <v>473.21386517</v>
      </c>
      <c r="L19" s="20" t="n">
        <v>5.51937742</v>
      </c>
      <c r="M19" s="18" t="n">
        <v>452.950073</v>
      </c>
      <c r="N19" s="20" t="n">
        <v>5.75796548</v>
      </c>
      <c r="O19" s="18" t="n">
        <v>398.28162032</v>
      </c>
      <c r="P19" s="20" t="n">
        <v>18.24528118</v>
      </c>
      <c r="Q19" s="18" t="s">
        <v>182</v>
      </c>
      <c r="R19" s="20" t="s">
        <v>182</v>
      </c>
      <c r="S19" s="18" t="s">
        <v>182</v>
      </c>
      <c r="T19" s="20" t="s">
        <v>182</v>
      </c>
      <c r="U19" s="18" t="s">
        <v>182</v>
      </c>
      <c r="V19" s="20" t="s">
        <v>182</v>
      </c>
      <c r="W19" s="18" t="n">
        <v>393.30048602</v>
      </c>
      <c r="X19" s="20" t="n">
        <v>6.83924642</v>
      </c>
    </row>
    <row r="20" spans="1:24">
      <c r="A20" s="15" t="s">
        <v>195</v>
      </c>
      <c r="B20" s="17" t="n">
        <v>3371</v>
      </c>
      <c r="C20" s="18">
        <f>(81.0/B20*100)</f>
        <v/>
      </c>
      <c r="D20" s="19" t="n">
        <v>3290</v>
      </c>
      <c r="E20" s="18" t="n">
        <v>458.76981389</v>
      </c>
      <c r="F20" s="20" t="n">
        <v>3.58707091</v>
      </c>
      <c r="G20" s="18" t="n">
        <v>480.03495606</v>
      </c>
      <c r="H20" s="20" t="n">
        <v>2.95008405</v>
      </c>
      <c r="I20" s="18" t="n">
        <v>485.82526631</v>
      </c>
      <c r="J20" s="20" t="n">
        <v>3.34636012</v>
      </c>
      <c r="K20" s="18" t="n">
        <v>487.17781659</v>
      </c>
      <c r="L20" s="20" t="n">
        <v>4.87450581</v>
      </c>
      <c r="M20" s="18" t="n">
        <v>475.61737122</v>
      </c>
      <c r="N20" s="20" t="n">
        <v>7.3387187</v>
      </c>
      <c r="O20" s="18" t="s">
        <v>182</v>
      </c>
      <c r="P20" s="20" t="s">
        <v>182</v>
      </c>
      <c r="Q20" s="18" t="s">
        <v>182</v>
      </c>
      <c r="R20" s="20" t="s">
        <v>182</v>
      </c>
      <c r="S20" s="18" t="s">
        <v>182</v>
      </c>
      <c r="T20" s="20" t="s">
        <v>182</v>
      </c>
      <c r="U20" s="18" t="s">
        <v>182</v>
      </c>
      <c r="V20" s="20" t="s">
        <v>182</v>
      </c>
      <c r="W20" s="18" t="n">
        <v>396.24958197</v>
      </c>
      <c r="X20" s="20" t="n">
        <v>8.48463967</v>
      </c>
    </row>
    <row r="21" spans="1:24">
      <c r="A21" s="15" t="s">
        <v>196</v>
      </c>
      <c r="B21" s="17" t="n">
        <v>5741</v>
      </c>
      <c r="C21" s="18">
        <f>(79.0/B21*100)</f>
        <v/>
      </c>
      <c r="D21" s="19" t="n">
        <v>5662</v>
      </c>
      <c r="E21" s="18" t="n">
        <v>485.65537831</v>
      </c>
      <c r="F21" s="20" t="n">
        <v>3.26315554</v>
      </c>
      <c r="G21" s="18" t="n">
        <v>510.11419807</v>
      </c>
      <c r="H21" s="20" t="n">
        <v>2.64129794</v>
      </c>
      <c r="I21" s="18" t="n">
        <v>515.34323275</v>
      </c>
      <c r="J21" s="20" t="n">
        <v>3.26575299</v>
      </c>
      <c r="K21" s="18" t="n">
        <v>521.02418069</v>
      </c>
      <c r="L21" s="20" t="n">
        <v>5.87723667</v>
      </c>
      <c r="M21" s="18" t="n">
        <v>502.14642039</v>
      </c>
      <c r="N21" s="20" t="n">
        <v>6.42373095</v>
      </c>
      <c r="O21" s="18" t="n">
        <v>391.25398188</v>
      </c>
      <c r="P21" s="20" t="n">
        <v>27.06373982</v>
      </c>
      <c r="Q21" s="18" t="s">
        <v>182</v>
      </c>
      <c r="R21" s="20" t="s">
        <v>182</v>
      </c>
      <c r="S21" s="18" t="s">
        <v>182</v>
      </c>
      <c r="T21" s="20" t="s">
        <v>182</v>
      </c>
      <c r="U21" s="18" t="s">
        <v>182</v>
      </c>
      <c r="V21" s="20" t="s">
        <v>182</v>
      </c>
      <c r="W21" s="18" t="n">
        <v>443.87550669</v>
      </c>
      <c r="X21" s="20" t="n">
        <v>10.00252747</v>
      </c>
    </row>
    <row r="22" spans="1:24">
      <c r="A22" s="15" t="s">
        <v>197</v>
      </c>
      <c r="B22" s="17" t="n">
        <v>6598</v>
      </c>
      <c r="C22" s="18">
        <f>(100.0/B22*100)</f>
        <v/>
      </c>
      <c r="D22" s="19" t="n">
        <v>6498</v>
      </c>
      <c r="E22" s="18" t="n">
        <v>447.6657202</v>
      </c>
      <c r="F22" s="20" t="n">
        <v>4.93929771</v>
      </c>
      <c r="G22" s="18" t="n">
        <v>478.41040453</v>
      </c>
      <c r="H22" s="20" t="n">
        <v>4.08071548</v>
      </c>
      <c r="I22" s="18" t="n">
        <v>503.17144138</v>
      </c>
      <c r="J22" s="20" t="n">
        <v>4.19247019</v>
      </c>
      <c r="K22" s="18" t="n">
        <v>513.16423464</v>
      </c>
      <c r="L22" s="20" t="n">
        <v>6.40383076</v>
      </c>
      <c r="M22" s="18" t="n">
        <v>491.54455786</v>
      </c>
      <c r="N22" s="20" t="n">
        <v>5.54615658</v>
      </c>
      <c r="O22" s="18" t="n">
        <v>369.67259299</v>
      </c>
      <c r="P22" s="20" t="n">
        <v>6.57132704</v>
      </c>
      <c r="Q22" s="18" t="s">
        <v>182</v>
      </c>
      <c r="R22" s="20" t="s">
        <v>182</v>
      </c>
      <c r="S22" s="18" t="n">
        <v>448.28166515</v>
      </c>
      <c r="T22" s="20" t="n">
        <v>8.782882710000001</v>
      </c>
      <c r="U22" s="18" t="s">
        <v>182</v>
      </c>
      <c r="V22" s="20" t="s">
        <v>182</v>
      </c>
      <c r="W22" s="18" t="n">
        <v>370.26975941</v>
      </c>
      <c r="X22" s="20" t="n">
        <v>8.156012280000001</v>
      </c>
    </row>
    <row r="23" spans="1:24">
      <c r="A23" s="15" t="s">
        <v>198</v>
      </c>
      <c r="B23" s="17" t="n">
        <v>11583</v>
      </c>
      <c r="C23" s="18">
        <f>(512.0/B23*100)</f>
        <v/>
      </c>
      <c r="D23" s="19" t="n">
        <v>11071</v>
      </c>
      <c r="E23" s="18" t="n">
        <v>463.29053489</v>
      </c>
      <c r="F23" s="20" t="n">
        <v>3.36304312</v>
      </c>
      <c r="G23" s="18" t="n">
        <v>491.33112205</v>
      </c>
      <c r="H23" s="20" t="n">
        <v>3.09946923</v>
      </c>
      <c r="I23" s="18" t="n">
        <v>503.3071686</v>
      </c>
      <c r="J23" s="20" t="n">
        <v>3.20241188</v>
      </c>
      <c r="K23" s="18" t="n">
        <v>502.66734764</v>
      </c>
      <c r="L23" s="20" t="n">
        <v>5.11514281</v>
      </c>
      <c r="M23" s="18" t="n">
        <v>498.17588624</v>
      </c>
      <c r="N23" s="20" t="n">
        <v>5.7157904</v>
      </c>
      <c r="O23" s="18" t="n">
        <v>422.45727389</v>
      </c>
      <c r="P23" s="20" t="n">
        <v>20.79919267</v>
      </c>
      <c r="Q23" s="18" t="s">
        <v>182</v>
      </c>
      <c r="R23" s="20" t="s">
        <v>182</v>
      </c>
      <c r="S23" s="18" t="s">
        <v>182</v>
      </c>
      <c r="T23" s="20" t="s">
        <v>182</v>
      </c>
      <c r="U23" s="18" t="s">
        <v>182</v>
      </c>
      <c r="V23" s="20" t="s">
        <v>182</v>
      </c>
      <c r="W23" s="18" t="n">
        <v>416.26284382</v>
      </c>
      <c r="X23" s="20" t="n">
        <v>5.77647459</v>
      </c>
    </row>
    <row r="24" spans="1:24">
      <c r="A24" s="15" t="s">
        <v>199</v>
      </c>
      <c r="B24" s="17" t="n">
        <v>6647</v>
      </c>
      <c r="C24" s="18">
        <f>(17.0/B24*100)</f>
        <v/>
      </c>
      <c r="D24" s="19" t="n">
        <v>6630</v>
      </c>
      <c r="E24" s="18" t="n">
        <v>532.2175564200001</v>
      </c>
      <c r="F24" s="20" t="n">
        <v>2.96560058</v>
      </c>
      <c r="G24" s="18" t="n">
        <v>548.3569801</v>
      </c>
      <c r="H24" s="20" t="n">
        <v>3.71701849</v>
      </c>
      <c r="I24" s="18" t="n">
        <v>558.9461460700001</v>
      </c>
      <c r="J24" s="20" t="n">
        <v>4.18371617</v>
      </c>
      <c r="K24" s="18" t="n">
        <v>558.50809442</v>
      </c>
      <c r="L24" s="20" t="n">
        <v>7.00938422</v>
      </c>
      <c r="M24" s="18" t="n">
        <v>525.42754456</v>
      </c>
      <c r="N24" s="20" t="n">
        <v>6.73352694</v>
      </c>
      <c r="O24" s="18" t="n">
        <v>433.56577698</v>
      </c>
      <c r="P24" s="20" t="n">
        <v>16.09010253</v>
      </c>
      <c r="Q24" s="18" t="s">
        <v>182</v>
      </c>
      <c r="R24" s="20" t="s">
        <v>182</v>
      </c>
      <c r="S24" s="18" t="s">
        <v>182</v>
      </c>
      <c r="T24" s="20" t="s">
        <v>182</v>
      </c>
      <c r="U24" s="18" t="s">
        <v>182</v>
      </c>
      <c r="V24" s="20" t="s">
        <v>182</v>
      </c>
      <c r="W24" s="18" t="n">
        <v>463.5580202</v>
      </c>
      <c r="X24" s="20" t="n">
        <v>15.18637595</v>
      </c>
    </row>
    <row r="25" spans="1:24">
      <c r="A25" s="15" t="s">
        <v>200</v>
      </c>
      <c r="B25" s="17" t="n">
        <v>5581</v>
      </c>
      <c r="C25" s="18">
        <f>(28.0/B25*100)</f>
        <v/>
      </c>
      <c r="D25" s="19" t="n">
        <v>5553</v>
      </c>
      <c r="E25" s="18" t="n">
        <v>512.27868281</v>
      </c>
      <c r="F25" s="20" t="n">
        <v>3.34521049</v>
      </c>
      <c r="G25" s="18" t="n">
        <v>530.67545817</v>
      </c>
      <c r="H25" s="20" t="n">
        <v>2.80111895</v>
      </c>
      <c r="I25" s="18" t="n">
        <v>518.34739839</v>
      </c>
      <c r="J25" s="20" t="n">
        <v>5.47108657</v>
      </c>
      <c r="K25" s="18" t="n">
        <v>491.78122458</v>
      </c>
      <c r="L25" s="20" t="n">
        <v>9.4278111</v>
      </c>
      <c r="M25" s="18" t="n">
        <v>484.19383264</v>
      </c>
      <c r="N25" s="20" t="n">
        <v>10.69916906</v>
      </c>
      <c r="O25" s="18" t="n">
        <v>398.37895835</v>
      </c>
      <c r="P25" s="20" t="n">
        <v>24.81113575</v>
      </c>
      <c r="Q25" s="18" t="s">
        <v>182</v>
      </c>
      <c r="R25" s="20" t="s">
        <v>182</v>
      </c>
      <c r="S25" s="18" t="s">
        <v>182</v>
      </c>
      <c r="T25" s="20" t="s">
        <v>182</v>
      </c>
      <c r="U25" s="18" t="s">
        <v>182</v>
      </c>
      <c r="V25" s="20" t="s">
        <v>182</v>
      </c>
      <c r="W25" s="18" t="n">
        <v>466.68598395</v>
      </c>
      <c r="X25" s="20" t="n">
        <v>12.38120454</v>
      </c>
    </row>
    <row r="26" spans="1:24">
      <c r="A26" s="15" t="s">
        <v>201</v>
      </c>
      <c r="B26" s="17" t="n">
        <v>4869</v>
      </c>
      <c r="C26" s="18">
        <f>(100.0/B26*100)</f>
        <v/>
      </c>
      <c r="D26" s="19" t="n">
        <v>4769</v>
      </c>
      <c r="E26" s="18" t="n">
        <v>464.59382804</v>
      </c>
      <c r="F26" s="20" t="n">
        <v>4.97605064</v>
      </c>
      <c r="G26" s="18" t="n">
        <v>491.66933287</v>
      </c>
      <c r="H26" s="20" t="n">
        <v>3.17552378</v>
      </c>
      <c r="I26" s="18" t="n">
        <v>501.91467051</v>
      </c>
      <c r="J26" s="20" t="n">
        <v>2.79242506</v>
      </c>
      <c r="K26" s="18" t="n">
        <v>500.93837036</v>
      </c>
      <c r="L26" s="20" t="n">
        <v>3.10207303</v>
      </c>
      <c r="M26" s="18" t="n">
        <v>483.02455277</v>
      </c>
      <c r="N26" s="20" t="n">
        <v>3.92164762</v>
      </c>
      <c r="O26" s="18" t="s">
        <v>182</v>
      </c>
      <c r="P26" s="20" t="s">
        <v>182</v>
      </c>
      <c r="Q26" s="18" t="s">
        <v>182</v>
      </c>
      <c r="R26" s="20" t="s">
        <v>182</v>
      </c>
      <c r="S26" s="18" t="s">
        <v>182</v>
      </c>
      <c r="T26" s="20" t="s">
        <v>182</v>
      </c>
      <c r="U26" s="18" t="s">
        <v>182</v>
      </c>
      <c r="V26" s="20" t="s">
        <v>182</v>
      </c>
      <c r="W26" s="18" t="n">
        <v>442.57937437</v>
      </c>
      <c r="X26" s="20" t="n">
        <v>7.11339347</v>
      </c>
    </row>
    <row r="27" spans="1:24">
      <c r="A27" s="15" t="s">
        <v>202</v>
      </c>
      <c r="B27" s="17" t="n">
        <v>5299</v>
      </c>
      <c r="C27" s="18">
        <f>(174.0/B27*100)</f>
        <v/>
      </c>
      <c r="D27" s="19" t="n">
        <v>5125</v>
      </c>
      <c r="E27" s="18" t="n">
        <v>466.44558719</v>
      </c>
      <c r="F27" s="20" t="n">
        <v>2.71724866</v>
      </c>
      <c r="G27" s="18" t="n">
        <v>494.25856459</v>
      </c>
      <c r="H27" s="20" t="n">
        <v>3.08912982</v>
      </c>
      <c r="I27" s="18" t="n">
        <v>502.24925774</v>
      </c>
      <c r="J27" s="20" t="n">
        <v>2.6027538</v>
      </c>
      <c r="K27" s="18" t="n">
        <v>508.84783096</v>
      </c>
      <c r="L27" s="20" t="n">
        <v>3.78836559</v>
      </c>
      <c r="M27" s="18" t="n">
        <v>495.45656579</v>
      </c>
      <c r="N27" s="20" t="n">
        <v>4.37280909</v>
      </c>
      <c r="O27" s="18" t="n">
        <v>423.08830904</v>
      </c>
      <c r="P27" s="20" t="n">
        <v>13.04402712</v>
      </c>
      <c r="Q27" s="18" t="s">
        <v>182</v>
      </c>
      <c r="R27" s="20" t="s">
        <v>182</v>
      </c>
      <c r="S27" s="18" t="s">
        <v>182</v>
      </c>
      <c r="T27" s="20" t="s">
        <v>182</v>
      </c>
      <c r="U27" s="18" t="s">
        <v>182</v>
      </c>
      <c r="V27" s="20" t="s">
        <v>182</v>
      </c>
      <c r="W27" s="18" t="n">
        <v>403.63601401</v>
      </c>
      <c r="X27" s="20" t="n">
        <v>4.02192237</v>
      </c>
    </row>
    <row r="28" spans="1:24">
      <c r="A28" s="15" t="s">
        <v>203</v>
      </c>
      <c r="B28" s="17" t="n">
        <v>7568</v>
      </c>
      <c r="C28" s="18">
        <f>(134.0/B28*100)</f>
        <v/>
      </c>
      <c r="D28" s="19" t="n">
        <v>7434</v>
      </c>
      <c r="E28" s="18" t="n">
        <v>405.16460113</v>
      </c>
      <c r="F28" s="20" t="n">
        <v>2.20581834</v>
      </c>
      <c r="G28" s="18" t="n">
        <v>422.59719798</v>
      </c>
      <c r="H28" s="20" t="n">
        <v>2.71530452</v>
      </c>
      <c r="I28" s="18" t="n">
        <v>440.31671152</v>
      </c>
      <c r="J28" s="20" t="n">
        <v>3.20351846</v>
      </c>
      <c r="K28" s="18" t="n">
        <v>426.37127507</v>
      </c>
      <c r="L28" s="20" t="n">
        <v>4.35449541</v>
      </c>
      <c r="M28" s="18" t="n">
        <v>420.99332237</v>
      </c>
      <c r="N28" s="20" t="n">
        <v>5.20942927</v>
      </c>
      <c r="O28" s="18" t="n">
        <v>344.27389666</v>
      </c>
      <c r="P28" s="20" t="n">
        <v>9.63881198</v>
      </c>
      <c r="Q28" s="18" t="s">
        <v>182</v>
      </c>
      <c r="R28" s="20" t="s">
        <v>182</v>
      </c>
      <c r="S28" s="18" t="s">
        <v>182</v>
      </c>
      <c r="T28" s="20" t="s">
        <v>182</v>
      </c>
      <c r="U28" s="18" t="s">
        <v>182</v>
      </c>
      <c r="V28" s="20" t="s">
        <v>182</v>
      </c>
      <c r="W28" s="18" t="n">
        <v>391.99765398</v>
      </c>
      <c r="X28" s="20" t="n">
        <v>6.76877885</v>
      </c>
    </row>
    <row r="29" spans="1:24">
      <c r="A29" s="15" t="s">
        <v>204</v>
      </c>
      <c r="B29" s="17" t="n">
        <v>5385</v>
      </c>
      <c r="C29" s="18">
        <f>(36.0/B29*100)</f>
        <v/>
      </c>
      <c r="D29" s="19" t="n">
        <v>5349</v>
      </c>
      <c r="E29" s="18" t="n">
        <v>483.70796536</v>
      </c>
      <c r="F29" s="20" t="n">
        <v>3.69919258</v>
      </c>
      <c r="G29" s="18" t="n">
        <v>515.3635113</v>
      </c>
      <c r="H29" s="20" t="n">
        <v>3.60456467</v>
      </c>
      <c r="I29" s="18" t="n">
        <v>536.10694878</v>
      </c>
      <c r="J29" s="20" t="n">
        <v>2.91306759</v>
      </c>
      <c r="K29" s="18" t="n">
        <v>542.23306781</v>
      </c>
      <c r="L29" s="20" t="n">
        <v>5.75087077</v>
      </c>
      <c r="M29" s="18" t="n">
        <v>523.65167477</v>
      </c>
      <c r="N29" s="20" t="n">
        <v>9.196239739999999</v>
      </c>
      <c r="O29" s="18" t="n">
        <v>388.44308495</v>
      </c>
      <c r="P29" s="20" t="n">
        <v>43.1387278</v>
      </c>
      <c r="Q29" s="18" t="s">
        <v>182</v>
      </c>
      <c r="R29" s="20" t="s">
        <v>182</v>
      </c>
      <c r="S29" s="18" t="n">
        <v>358.28551468</v>
      </c>
      <c r="T29" s="20" t="n">
        <v>8.567023300000001</v>
      </c>
      <c r="U29" s="18" t="s">
        <v>182</v>
      </c>
      <c r="V29" s="20" t="s">
        <v>182</v>
      </c>
      <c r="W29" s="18" t="n">
        <v>432.65088331</v>
      </c>
      <c r="X29" s="20" t="n">
        <v>16.24881219</v>
      </c>
    </row>
    <row r="30" spans="1:24">
      <c r="A30" s="15" t="s">
        <v>205</v>
      </c>
      <c r="B30" s="17" t="n">
        <v>4520</v>
      </c>
      <c r="C30" s="18">
        <f>(546.0/B30*100)</f>
        <v/>
      </c>
      <c r="D30" s="19" t="n">
        <v>3974</v>
      </c>
      <c r="E30" s="18" t="n">
        <v>482.75980642</v>
      </c>
      <c r="F30" s="20" t="n">
        <v>5.28727938</v>
      </c>
      <c r="G30" s="18" t="n">
        <v>509.49637847</v>
      </c>
      <c r="H30" s="20" t="n">
        <v>4.43028687</v>
      </c>
      <c r="I30" s="18" t="n">
        <v>533.08343452</v>
      </c>
      <c r="J30" s="20" t="n">
        <v>3.68972918</v>
      </c>
      <c r="K30" s="18" t="n">
        <v>543.74453134</v>
      </c>
      <c r="L30" s="20" t="n">
        <v>4.5658315</v>
      </c>
      <c r="M30" s="18" t="n">
        <v>537.2112693399999</v>
      </c>
      <c r="N30" s="20" t="n">
        <v>4.96439746</v>
      </c>
      <c r="O30" s="18" t="n">
        <v>424.31209289</v>
      </c>
      <c r="P30" s="20" t="n">
        <v>24.50636863</v>
      </c>
      <c r="Q30" s="18" t="s">
        <v>182</v>
      </c>
      <c r="R30" s="20" t="s">
        <v>182</v>
      </c>
      <c r="S30" s="18" t="s">
        <v>182</v>
      </c>
      <c r="T30" s="20" t="s">
        <v>182</v>
      </c>
      <c r="U30" s="18" t="s">
        <v>182</v>
      </c>
      <c r="V30" s="20" t="s">
        <v>182</v>
      </c>
      <c r="W30" s="18" t="n">
        <v>415.19466137</v>
      </c>
      <c r="X30" s="20" t="n">
        <v>7.67801887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477.95681199</v>
      </c>
      <c r="F32" s="20" t="n">
        <v>3.92243663</v>
      </c>
      <c r="G32" s="18" t="n">
        <v>503.53416695</v>
      </c>
      <c r="H32" s="20" t="n">
        <v>3.48501244</v>
      </c>
      <c r="I32" s="18" t="n">
        <v>511.40242867</v>
      </c>
      <c r="J32" s="20" t="n">
        <v>3.44357201</v>
      </c>
      <c r="K32" s="18" t="n">
        <v>513.79668982</v>
      </c>
      <c r="L32" s="20" t="n">
        <v>4.18583027</v>
      </c>
      <c r="M32" s="18" t="n">
        <v>510.23986425</v>
      </c>
      <c r="N32" s="20" t="n">
        <v>4.941793</v>
      </c>
      <c r="O32" s="18" t="n">
        <v>431.81477785</v>
      </c>
      <c r="P32" s="20" t="n">
        <v>23.17705872</v>
      </c>
      <c r="Q32" s="18" t="s">
        <v>182</v>
      </c>
      <c r="R32" s="20" t="s">
        <v>182</v>
      </c>
      <c r="S32" s="18" t="s">
        <v>182</v>
      </c>
      <c r="T32" s="20" t="s">
        <v>182</v>
      </c>
      <c r="U32" s="18" t="s">
        <v>182</v>
      </c>
      <c r="V32" s="20" t="s">
        <v>182</v>
      </c>
      <c r="W32" s="18" t="n">
        <v>431.1259246</v>
      </c>
      <c r="X32" s="20" t="n">
        <v>10.15500574</v>
      </c>
    </row>
    <row r="33" spans="1:24">
      <c r="A33" s="15" t="s">
        <v>208</v>
      </c>
      <c r="B33" s="17" t="n">
        <v>7325</v>
      </c>
      <c r="C33" s="18">
        <f>(235.0/B33*100)</f>
        <v/>
      </c>
      <c r="D33" s="19" t="n">
        <v>7090</v>
      </c>
      <c r="E33" s="18" t="n">
        <v>468.06390394</v>
      </c>
      <c r="F33" s="20" t="n">
        <v>4.61165397</v>
      </c>
      <c r="G33" s="18" t="n">
        <v>498.92080706</v>
      </c>
      <c r="H33" s="20" t="n">
        <v>4.09543987</v>
      </c>
      <c r="I33" s="18" t="n">
        <v>511.4108999</v>
      </c>
      <c r="J33" s="20" t="n">
        <v>2.99583862</v>
      </c>
      <c r="K33" s="18" t="n">
        <v>514.81856196</v>
      </c>
      <c r="L33" s="20" t="n">
        <v>3.31220112</v>
      </c>
      <c r="M33" s="18" t="n">
        <v>500.60049504</v>
      </c>
      <c r="N33" s="20" t="n">
        <v>5.01145571</v>
      </c>
      <c r="O33" s="18" t="n">
        <v>370.51979334</v>
      </c>
      <c r="P33" s="20" t="n">
        <v>23.88304611</v>
      </c>
      <c r="Q33" s="18" t="s">
        <v>182</v>
      </c>
      <c r="R33" s="20" t="s">
        <v>182</v>
      </c>
      <c r="S33" s="18" t="s">
        <v>182</v>
      </c>
      <c r="T33" s="20" t="s">
        <v>182</v>
      </c>
      <c r="U33" s="18" t="s">
        <v>182</v>
      </c>
      <c r="V33" s="20" t="s">
        <v>182</v>
      </c>
      <c r="W33" s="18" t="n">
        <v>445.07029225</v>
      </c>
      <c r="X33" s="20" t="n">
        <v>7.97261602</v>
      </c>
    </row>
    <row r="34" spans="1:24">
      <c r="A34" s="15" t="s">
        <v>209</v>
      </c>
      <c r="B34" s="17" t="n">
        <v>6350</v>
      </c>
      <c r="C34" s="18">
        <f>(86.0/B34*100)</f>
        <v/>
      </c>
      <c r="D34" s="19" t="n">
        <v>6264</v>
      </c>
      <c r="E34" s="18" t="n">
        <v>428.90067354</v>
      </c>
      <c r="F34" s="20" t="n">
        <v>3.95979035</v>
      </c>
      <c r="G34" s="18" t="n">
        <v>466.32130774</v>
      </c>
      <c r="H34" s="20" t="n">
        <v>3.11843828</v>
      </c>
      <c r="I34" s="18" t="n">
        <v>488.44907293</v>
      </c>
      <c r="J34" s="20" t="n">
        <v>3.14394152</v>
      </c>
      <c r="K34" s="18" t="n">
        <v>489.94668346</v>
      </c>
      <c r="L34" s="20" t="n">
        <v>3.36752361</v>
      </c>
      <c r="M34" s="18" t="n">
        <v>475.32703832</v>
      </c>
      <c r="N34" s="20" t="n">
        <v>4.28543924</v>
      </c>
      <c r="O34" s="18" t="n">
        <v>365.38845725</v>
      </c>
      <c r="P34" s="20" t="n">
        <v>11.8756275</v>
      </c>
      <c r="Q34" s="18" t="s">
        <v>182</v>
      </c>
      <c r="R34" s="20" t="s">
        <v>182</v>
      </c>
      <c r="S34" s="18" t="n">
        <v>306.56969545</v>
      </c>
      <c r="T34" s="20" t="n">
        <v>10.27624616</v>
      </c>
      <c r="U34" s="18" t="s">
        <v>182</v>
      </c>
      <c r="V34" s="20" t="s">
        <v>182</v>
      </c>
      <c r="W34" s="18" t="n">
        <v>378.26187045</v>
      </c>
      <c r="X34" s="20" t="n">
        <v>7.53351109</v>
      </c>
    </row>
    <row r="35" spans="1:24">
      <c r="A35" s="15" t="s">
        <v>210</v>
      </c>
      <c r="B35" s="17" t="n">
        <v>6406</v>
      </c>
      <c r="C35" s="18">
        <f>(69.0/B35*100)</f>
        <v/>
      </c>
      <c r="D35" s="19" t="n">
        <v>6337</v>
      </c>
      <c r="E35" s="18" t="n">
        <v>458.28016228</v>
      </c>
      <c r="F35" s="20" t="n">
        <v>4.99796645</v>
      </c>
      <c r="G35" s="18" t="n">
        <v>500.68979161</v>
      </c>
      <c r="H35" s="20" t="n">
        <v>3.04396629</v>
      </c>
      <c r="I35" s="18" t="n">
        <v>523.07323705</v>
      </c>
      <c r="J35" s="20" t="n">
        <v>2.21349916</v>
      </c>
      <c r="K35" s="18" t="n">
        <v>532.65750273</v>
      </c>
      <c r="L35" s="20" t="n">
        <v>3.12312546</v>
      </c>
      <c r="M35" s="18" t="n">
        <v>546.78535058</v>
      </c>
      <c r="N35" s="20" t="n">
        <v>4.4155328</v>
      </c>
      <c r="O35" s="18" t="n">
        <v>449.89238615</v>
      </c>
      <c r="P35" s="20" t="n">
        <v>20.13442136</v>
      </c>
      <c r="Q35" s="18" t="s">
        <v>182</v>
      </c>
      <c r="R35" s="20" t="s">
        <v>182</v>
      </c>
      <c r="S35" s="18" t="n">
        <v>374.85244494</v>
      </c>
      <c r="T35" s="20" t="n">
        <v>5.84040672</v>
      </c>
      <c r="U35" s="18" t="s">
        <v>182</v>
      </c>
      <c r="V35" s="20" t="s">
        <v>182</v>
      </c>
      <c r="W35" s="18" t="n">
        <v>432.32481011</v>
      </c>
      <c r="X35" s="20" t="n">
        <v>6.98925075</v>
      </c>
    </row>
    <row r="36" spans="1:24">
      <c r="A36" s="15" t="s">
        <v>211</v>
      </c>
      <c r="B36" s="17" t="n">
        <v>6736</v>
      </c>
      <c r="C36" s="18">
        <f>(49.0/B36*100)</f>
        <v/>
      </c>
      <c r="D36" s="19" t="n">
        <v>6687</v>
      </c>
      <c r="E36" s="18" t="n">
        <v>464.97137324</v>
      </c>
      <c r="F36" s="20" t="n">
        <v>3.10386933</v>
      </c>
      <c r="G36" s="18" t="n">
        <v>498.93512502</v>
      </c>
      <c r="H36" s="20" t="n">
        <v>3.18010385</v>
      </c>
      <c r="I36" s="18" t="n">
        <v>510.74540882</v>
      </c>
      <c r="J36" s="20" t="n">
        <v>2.50619353</v>
      </c>
      <c r="K36" s="18" t="n">
        <v>514.93574462</v>
      </c>
      <c r="L36" s="20" t="n">
        <v>3.48682335</v>
      </c>
      <c r="M36" s="18" t="n">
        <v>502.09464581</v>
      </c>
      <c r="N36" s="20" t="n">
        <v>5.57912211</v>
      </c>
      <c r="O36" s="18" t="n">
        <v>402.77024728</v>
      </c>
      <c r="P36" s="20" t="n">
        <v>20.07187489</v>
      </c>
      <c r="Q36" s="18" t="s">
        <v>182</v>
      </c>
      <c r="R36" s="20" t="s">
        <v>182</v>
      </c>
      <c r="S36" s="18" t="s">
        <v>182</v>
      </c>
      <c r="T36" s="20" t="s">
        <v>182</v>
      </c>
      <c r="U36" s="18" t="s">
        <v>182</v>
      </c>
      <c r="V36" s="20" t="s">
        <v>182</v>
      </c>
      <c r="W36" s="18" t="n">
        <v>429.23005831</v>
      </c>
      <c r="X36" s="20" t="n">
        <v>7.68009604</v>
      </c>
    </row>
    <row r="37" spans="1:24">
      <c r="A37" s="15" t="s">
        <v>212</v>
      </c>
      <c r="B37" s="17" t="n">
        <v>5458</v>
      </c>
      <c r="C37" s="18">
        <f>(249.0/B37*100)</f>
        <v/>
      </c>
      <c r="D37" s="19" t="n">
        <v>5209</v>
      </c>
      <c r="E37" s="18" t="n">
        <v>469.38574523</v>
      </c>
      <c r="F37" s="20" t="n">
        <v>4.65346003</v>
      </c>
      <c r="G37" s="18" t="n">
        <v>493.3720018</v>
      </c>
      <c r="H37" s="20" t="n">
        <v>3.84081889</v>
      </c>
      <c r="I37" s="18" t="n">
        <v>512.42718432</v>
      </c>
      <c r="J37" s="20" t="n">
        <v>3.98437327</v>
      </c>
      <c r="K37" s="18" t="n">
        <v>517.89791185</v>
      </c>
      <c r="L37" s="20" t="n">
        <v>4.76067324</v>
      </c>
      <c r="M37" s="18" t="n">
        <v>506.32434289</v>
      </c>
      <c r="N37" s="20" t="n">
        <v>5.67618278</v>
      </c>
      <c r="O37" s="18" t="n">
        <v>375.64834003</v>
      </c>
      <c r="P37" s="20" t="n">
        <v>18.6662725</v>
      </c>
      <c r="Q37" s="18" t="s">
        <v>182</v>
      </c>
      <c r="R37" s="20" t="s">
        <v>182</v>
      </c>
      <c r="S37" s="18" t="s">
        <v>182</v>
      </c>
      <c r="T37" s="20" t="s">
        <v>182</v>
      </c>
      <c r="U37" s="18" t="s">
        <v>182</v>
      </c>
      <c r="V37" s="20" t="s">
        <v>182</v>
      </c>
      <c r="W37" s="18" t="n">
        <v>403.64977851</v>
      </c>
      <c r="X37" s="20" t="n">
        <v>6.78385652</v>
      </c>
    </row>
    <row r="38" spans="1:24">
      <c r="A38" s="15" t="s">
        <v>213</v>
      </c>
      <c r="B38" s="17" t="n">
        <v>5860</v>
      </c>
      <c r="C38" s="18">
        <f>(64.0/B38*100)</f>
        <v/>
      </c>
      <c r="D38" s="19" t="n">
        <v>5796</v>
      </c>
      <c r="E38" s="18" t="n">
        <v>474.20205789</v>
      </c>
      <c r="F38" s="20" t="n">
        <v>4.93845042</v>
      </c>
      <c r="G38" s="18" t="n">
        <v>504.0478336</v>
      </c>
      <c r="H38" s="20" t="n">
        <v>4.22939378</v>
      </c>
      <c r="I38" s="18" t="n">
        <v>517.98349792</v>
      </c>
      <c r="J38" s="20" t="n">
        <v>3.28124728</v>
      </c>
      <c r="K38" s="18" t="n">
        <v>529.30641317</v>
      </c>
      <c r="L38" s="20" t="n">
        <v>4.23744772</v>
      </c>
      <c r="M38" s="18" t="n">
        <v>518.52445885</v>
      </c>
      <c r="N38" s="20" t="n">
        <v>5.29952755</v>
      </c>
      <c r="O38" s="18" t="n">
        <v>402.04188708</v>
      </c>
      <c r="P38" s="20" t="n">
        <v>20.43643395</v>
      </c>
      <c r="Q38" s="18" t="s">
        <v>182</v>
      </c>
      <c r="R38" s="20" t="s">
        <v>182</v>
      </c>
      <c r="S38" s="18" t="s">
        <v>182</v>
      </c>
      <c r="T38" s="20" t="s">
        <v>182</v>
      </c>
      <c r="U38" s="18" t="s">
        <v>182</v>
      </c>
      <c r="V38" s="20" t="s">
        <v>182</v>
      </c>
      <c r="W38" s="18" t="n">
        <v>422.5468096</v>
      </c>
      <c r="X38" s="20" t="n">
        <v>7.31262134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479.89669093</v>
      </c>
      <c r="F40" s="20" t="n">
        <v>4.66643891</v>
      </c>
      <c r="G40" s="18" t="n">
        <v>515.07328044</v>
      </c>
      <c r="H40" s="20" t="n">
        <v>4.38274477</v>
      </c>
      <c r="I40" s="18" t="n">
        <v>531.7683004</v>
      </c>
      <c r="J40" s="20" t="n">
        <v>3.17759358</v>
      </c>
      <c r="K40" s="18" t="n">
        <v>536.1988146800001</v>
      </c>
      <c r="L40" s="20" t="n">
        <v>4.67549478</v>
      </c>
      <c r="M40" s="18" t="n">
        <v>509.13225846</v>
      </c>
      <c r="N40" s="20" t="n">
        <v>6.17125163</v>
      </c>
      <c r="O40" s="18" t="n">
        <v>426.93516324</v>
      </c>
      <c r="P40" s="20" t="n">
        <v>18.49453323</v>
      </c>
      <c r="Q40" s="18" t="s">
        <v>182</v>
      </c>
      <c r="R40" s="20" t="s">
        <v>182</v>
      </c>
      <c r="S40" s="18" t="n">
        <v>496.75531263</v>
      </c>
      <c r="T40" s="20" t="n">
        <v>2.35939816</v>
      </c>
      <c r="U40" s="18" t="s">
        <v>182</v>
      </c>
      <c r="V40" s="20" t="s">
        <v>182</v>
      </c>
      <c r="W40" s="18" t="n">
        <v>415.31942729</v>
      </c>
      <c r="X40" s="20" t="n">
        <v>7.40108902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388.6150575</v>
      </c>
      <c r="F46" s="20" t="n">
        <v>2.81532829</v>
      </c>
      <c r="G46" s="18" t="n">
        <v>416.57588497</v>
      </c>
      <c r="H46" s="20" t="n">
        <v>3.53272004</v>
      </c>
      <c r="I46" s="18" t="n">
        <v>442.9946265</v>
      </c>
      <c r="J46" s="20" t="n">
        <v>4.5130274</v>
      </c>
      <c r="K46" s="18" t="n">
        <v>427.38542386</v>
      </c>
      <c r="L46" s="20" t="n">
        <v>3.99342262</v>
      </c>
      <c r="M46" s="18" t="n">
        <v>416.78869112</v>
      </c>
      <c r="N46" s="20" t="n">
        <v>4.06628657</v>
      </c>
      <c r="O46" s="18" t="n">
        <v>312.92535084</v>
      </c>
      <c r="P46" s="20" t="n">
        <v>7.92700056</v>
      </c>
      <c r="Q46" s="18" t="s">
        <v>182</v>
      </c>
      <c r="R46" s="20" t="s">
        <v>182</v>
      </c>
      <c r="S46" s="18" t="s">
        <v>182</v>
      </c>
      <c r="T46" s="20" t="s">
        <v>182</v>
      </c>
      <c r="U46" s="18" t="s">
        <v>182</v>
      </c>
      <c r="V46" s="20" t="s">
        <v>182</v>
      </c>
      <c r="W46" s="18" t="n">
        <v>378.24666619</v>
      </c>
      <c r="X46" s="20" t="n">
        <v>3.01517054</v>
      </c>
    </row>
    <row r="47" spans="1:24">
      <c r="A47" s="15" t="s">
        <v>222</v>
      </c>
      <c r="B47" s="17" t="n">
        <v>5928</v>
      </c>
      <c r="C47" s="18">
        <f>(148.0/B47*100)</f>
        <v/>
      </c>
      <c r="D47" s="19" t="n">
        <v>5780</v>
      </c>
      <c r="E47" s="18" t="n">
        <v>448.58699525</v>
      </c>
      <c r="F47" s="20" t="n">
        <v>4.51107193</v>
      </c>
      <c r="G47" s="18" t="n">
        <v>468.77502624</v>
      </c>
      <c r="H47" s="20" t="n">
        <v>5.33346983</v>
      </c>
      <c r="I47" s="18" t="n">
        <v>478.7512231</v>
      </c>
      <c r="J47" s="20" t="n">
        <v>4.42964801</v>
      </c>
      <c r="K47" s="18" t="n">
        <v>460.8404051</v>
      </c>
      <c r="L47" s="20" t="n">
        <v>5.70887584</v>
      </c>
      <c r="M47" s="18" t="n">
        <v>453.25654934</v>
      </c>
      <c r="N47" s="20" t="n">
        <v>6.36082362</v>
      </c>
      <c r="O47" s="18" t="n">
        <v>348.82167177</v>
      </c>
      <c r="P47" s="20" t="n">
        <v>12.30753065</v>
      </c>
      <c r="Q47" s="18" t="s">
        <v>182</v>
      </c>
      <c r="R47" s="20" t="s">
        <v>182</v>
      </c>
      <c r="S47" s="18" t="s">
        <v>182</v>
      </c>
      <c r="T47" s="20" t="s">
        <v>182</v>
      </c>
      <c r="U47" s="18" t="s">
        <v>182</v>
      </c>
      <c r="V47" s="20" t="s">
        <v>182</v>
      </c>
      <c r="W47" s="18" t="n">
        <v>375.96284035</v>
      </c>
      <c r="X47" s="20" t="n">
        <v>4.96616682</v>
      </c>
    </row>
    <row r="48" spans="1:24">
      <c r="A48" s="15" t="s">
        <v>223</v>
      </c>
      <c r="B48" s="17" t="n">
        <v>9841</v>
      </c>
      <c r="C48" s="18">
        <f>(19.0/B48*100)</f>
        <v/>
      </c>
      <c r="D48" s="19" t="n">
        <v>9822</v>
      </c>
      <c r="E48" s="18" t="n">
        <v>517.77695524</v>
      </c>
      <c r="F48" s="20" t="n">
        <v>4.62385583</v>
      </c>
      <c r="G48" s="18" t="n">
        <v>548.2873302100001</v>
      </c>
      <c r="H48" s="20" t="n">
        <v>5.40197837</v>
      </c>
      <c r="I48" s="18" t="n">
        <v>527.51138875</v>
      </c>
      <c r="J48" s="20" t="n">
        <v>8.050062670000001</v>
      </c>
      <c r="K48" s="18" t="n">
        <v>492.73489945</v>
      </c>
      <c r="L48" s="20" t="n">
        <v>8.492420790000001</v>
      </c>
      <c r="M48" s="18" t="n">
        <v>482.18209749</v>
      </c>
      <c r="N48" s="20" t="n">
        <v>8.07196888</v>
      </c>
      <c r="O48" s="18" t="n">
        <v>368.01592311</v>
      </c>
      <c r="P48" s="20" t="n">
        <v>9.39603602</v>
      </c>
      <c r="Q48" s="18" t="s">
        <v>182</v>
      </c>
      <c r="R48" s="20" t="s">
        <v>182</v>
      </c>
      <c r="S48" s="18" t="s">
        <v>182</v>
      </c>
      <c r="T48" s="20" t="s">
        <v>182</v>
      </c>
      <c r="U48" s="18" t="s">
        <v>182</v>
      </c>
      <c r="V48" s="20" t="s">
        <v>182</v>
      </c>
      <c r="W48" s="18" t="n">
        <v>468.82603653</v>
      </c>
      <c r="X48" s="20" t="n">
        <v>14.12267121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400.19111465</v>
      </c>
      <c r="F50" s="20" t="n">
        <v>3.08256289</v>
      </c>
      <c r="G50" s="18" t="n">
        <v>421.86329068</v>
      </c>
      <c r="H50" s="20" t="n">
        <v>2.90521498</v>
      </c>
      <c r="I50" s="18" t="n">
        <v>439.10289872</v>
      </c>
      <c r="J50" s="20" t="n">
        <v>3.29022784</v>
      </c>
      <c r="K50" s="18" t="n">
        <v>436.17053626</v>
      </c>
      <c r="L50" s="20" t="n">
        <v>3.967984</v>
      </c>
      <c r="M50" s="18" t="n">
        <v>421.99573439</v>
      </c>
      <c r="N50" s="20" t="n">
        <v>4.10681479</v>
      </c>
      <c r="O50" s="18" t="n">
        <v>342.28571311</v>
      </c>
      <c r="P50" s="20" t="n">
        <v>7.20984175</v>
      </c>
      <c r="Q50" s="18" t="s">
        <v>182</v>
      </c>
      <c r="R50" s="20" t="s">
        <v>182</v>
      </c>
      <c r="S50" s="18" t="s">
        <v>182</v>
      </c>
      <c r="T50" s="20" t="s">
        <v>182</v>
      </c>
      <c r="U50" s="18" t="s">
        <v>182</v>
      </c>
      <c r="V50" s="20" t="s">
        <v>182</v>
      </c>
      <c r="W50" s="18" t="n">
        <v>380.90361783</v>
      </c>
      <c r="X50" s="20" t="n">
        <v>7.73517603</v>
      </c>
    </row>
    <row r="51" spans="1:24">
      <c r="A51" s="15" t="s">
        <v>226</v>
      </c>
      <c r="B51" s="17" t="n">
        <v>6866</v>
      </c>
      <c r="C51" s="18">
        <f>(117.0/B51*100)</f>
        <v/>
      </c>
      <c r="D51" s="19" t="n">
        <v>6749</v>
      </c>
      <c r="E51" s="18" t="n">
        <v>405.43976652</v>
      </c>
      <c r="F51" s="20" t="n">
        <v>2.1991862</v>
      </c>
      <c r="G51" s="18" t="n">
        <v>433.77006012</v>
      </c>
      <c r="H51" s="20" t="n">
        <v>2.50788207</v>
      </c>
      <c r="I51" s="18" t="n">
        <v>445.77102156</v>
      </c>
      <c r="J51" s="20" t="n">
        <v>3.68403995</v>
      </c>
      <c r="K51" s="18" t="n">
        <v>435.94546438</v>
      </c>
      <c r="L51" s="20" t="n">
        <v>4.84249002</v>
      </c>
      <c r="M51" s="18" t="n">
        <v>424.67250596</v>
      </c>
      <c r="N51" s="20" t="n">
        <v>5.06240523</v>
      </c>
      <c r="O51" s="18" t="n">
        <v>338.25263876</v>
      </c>
      <c r="P51" s="20" t="n">
        <v>12.07032198</v>
      </c>
      <c r="Q51" s="18" t="s">
        <v>182</v>
      </c>
      <c r="R51" s="20" t="s">
        <v>182</v>
      </c>
      <c r="S51" s="18" t="n">
        <v>410.85572185</v>
      </c>
      <c r="T51" s="20" t="n">
        <v>3.7997542</v>
      </c>
      <c r="U51" s="18" t="s">
        <v>182</v>
      </c>
      <c r="V51" s="20" t="s">
        <v>182</v>
      </c>
      <c r="W51" s="18" t="n">
        <v>392.84566842</v>
      </c>
      <c r="X51" s="20" t="n">
        <v>4.63435565</v>
      </c>
    </row>
    <row r="52" spans="1:24">
      <c r="A52" s="15" t="s">
        <v>227</v>
      </c>
      <c r="B52" s="17" t="n">
        <v>5809</v>
      </c>
      <c r="C52" s="18">
        <f>(119.0/B52*100)</f>
        <v/>
      </c>
      <c r="D52" s="19" t="n">
        <v>5690</v>
      </c>
      <c r="E52" s="18" t="n">
        <v>451.23656354</v>
      </c>
      <c r="F52" s="20" t="n">
        <v>3.38898792</v>
      </c>
      <c r="G52" s="18" t="n">
        <v>487.55917258</v>
      </c>
      <c r="H52" s="20" t="n">
        <v>3.13014898</v>
      </c>
      <c r="I52" s="18" t="n">
        <v>499.78861223</v>
      </c>
      <c r="J52" s="20" t="n">
        <v>3.26007718</v>
      </c>
      <c r="K52" s="18" t="n">
        <v>499.159283</v>
      </c>
      <c r="L52" s="20" t="n">
        <v>4.36842308</v>
      </c>
      <c r="M52" s="18" t="n">
        <v>477.72303969</v>
      </c>
      <c r="N52" s="20" t="n">
        <v>5.91157571</v>
      </c>
      <c r="O52" s="18" t="n">
        <v>375.14413407</v>
      </c>
      <c r="P52" s="20" t="n">
        <v>19.23248649</v>
      </c>
      <c r="Q52" s="18" t="s">
        <v>182</v>
      </c>
      <c r="R52" s="20" t="s">
        <v>182</v>
      </c>
      <c r="S52" s="18" t="s">
        <v>182</v>
      </c>
      <c r="T52" s="20" t="s">
        <v>182</v>
      </c>
      <c r="U52" s="18" t="s">
        <v>182</v>
      </c>
      <c r="V52" s="20" t="s">
        <v>182</v>
      </c>
      <c r="W52" s="18" t="n">
        <v>404.32855528</v>
      </c>
      <c r="X52" s="20" t="n">
        <v>5.30787013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335.31517406</v>
      </c>
      <c r="F54" s="20" t="n">
        <v>2.65327359</v>
      </c>
      <c r="G54" s="18" t="n">
        <v>347.12690013</v>
      </c>
      <c r="H54" s="20" t="n">
        <v>5.59281174</v>
      </c>
      <c r="I54" s="18" t="n">
        <v>357.67396351</v>
      </c>
      <c r="J54" s="20" t="n">
        <v>6.55510109</v>
      </c>
      <c r="K54" s="18" t="n">
        <v>348.7570242</v>
      </c>
      <c r="L54" s="20" t="n">
        <v>5.59197827</v>
      </c>
      <c r="M54" s="18" t="n">
        <v>342.09829844</v>
      </c>
      <c r="N54" s="20" t="n">
        <v>4.64932478</v>
      </c>
      <c r="O54" s="18" t="n">
        <v>287.87524075</v>
      </c>
      <c r="P54" s="20" t="n">
        <v>6.80918889</v>
      </c>
      <c r="Q54" s="18" t="s">
        <v>182</v>
      </c>
      <c r="R54" s="20" t="s">
        <v>182</v>
      </c>
      <c r="S54" s="18" t="s">
        <v>182</v>
      </c>
      <c r="T54" s="20" t="s">
        <v>182</v>
      </c>
      <c r="U54" s="18" t="s">
        <v>182</v>
      </c>
      <c r="V54" s="20" t="s">
        <v>182</v>
      </c>
      <c r="W54" s="18" t="n">
        <v>295.85290109</v>
      </c>
      <c r="X54" s="20" t="n">
        <v>4.06199806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506.09297941</v>
      </c>
      <c r="F56" s="20" t="n">
        <v>3.31029264</v>
      </c>
      <c r="G56" s="18" t="n">
        <v>530.60040871</v>
      </c>
      <c r="H56" s="20" t="n">
        <v>3.08764621</v>
      </c>
      <c r="I56" s="18" t="n">
        <v>535.94956954</v>
      </c>
      <c r="J56" s="20" t="n">
        <v>3.24241616</v>
      </c>
      <c r="K56" s="18" t="n">
        <v>538.40342371</v>
      </c>
      <c r="L56" s="20" t="n">
        <v>4.22231261</v>
      </c>
      <c r="M56" s="18" t="n">
        <v>510.69039181</v>
      </c>
      <c r="N56" s="20" t="n">
        <v>5.84530765</v>
      </c>
      <c r="O56" s="18" t="n">
        <v>436.58358831</v>
      </c>
      <c r="P56" s="20" t="n">
        <v>14.70024244</v>
      </c>
      <c r="Q56" s="18" t="s">
        <v>182</v>
      </c>
      <c r="R56" s="20" t="s">
        <v>182</v>
      </c>
      <c r="S56" s="18" t="s">
        <v>182</v>
      </c>
      <c r="T56" s="20" t="s">
        <v>182</v>
      </c>
      <c r="U56" s="18" t="s">
        <v>182</v>
      </c>
      <c r="V56" s="20" t="s">
        <v>182</v>
      </c>
      <c r="W56" s="18" t="n">
        <v>474.22822357</v>
      </c>
      <c r="X56" s="20" t="n">
        <v>17.58201857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442.8418729</v>
      </c>
      <c r="F61" s="20" t="n">
        <v>4.51163586</v>
      </c>
      <c r="G61" s="18" t="n">
        <v>468.26408749</v>
      </c>
      <c r="H61" s="20" t="n">
        <v>3.0649027</v>
      </c>
      <c r="I61" s="18" t="n">
        <v>490.35272957</v>
      </c>
      <c r="J61" s="20" t="n">
        <v>3.41238997</v>
      </c>
      <c r="K61" s="18" t="n">
        <v>499.59292035</v>
      </c>
      <c r="L61" s="20" t="n">
        <v>4.26436597</v>
      </c>
      <c r="M61" s="18" t="n">
        <v>490.67593643</v>
      </c>
      <c r="N61" s="20" t="n">
        <v>4.39734515</v>
      </c>
      <c r="O61" s="18" t="n">
        <v>391.25523445</v>
      </c>
      <c r="P61" s="20" t="n">
        <v>13.81308759</v>
      </c>
      <c r="Q61" s="18" t="s">
        <v>182</v>
      </c>
      <c r="R61" s="20" t="s">
        <v>182</v>
      </c>
      <c r="S61" s="18" t="s">
        <v>182</v>
      </c>
      <c r="T61" s="20" t="s">
        <v>182</v>
      </c>
      <c r="U61" s="18" t="s">
        <v>182</v>
      </c>
      <c r="V61" s="20" t="s">
        <v>182</v>
      </c>
      <c r="W61" s="18" t="n">
        <v>390.71922224</v>
      </c>
      <c r="X61" s="20" t="n">
        <v>8.04124419</v>
      </c>
    </row>
    <row r="62" spans="1:24">
      <c r="A62" s="15" t="s">
        <v>237</v>
      </c>
      <c r="B62" s="17" t="n">
        <v>4476</v>
      </c>
      <c r="C62" s="18">
        <f>(5.0/B62*100)</f>
        <v/>
      </c>
      <c r="D62" s="19" t="n">
        <v>4471</v>
      </c>
      <c r="E62" s="18" t="n">
        <v>519.5673948800001</v>
      </c>
      <c r="F62" s="20" t="n">
        <v>2.08916045</v>
      </c>
      <c r="G62" s="18" t="n">
        <v>538.27844108</v>
      </c>
      <c r="H62" s="20" t="n">
        <v>1.82360212</v>
      </c>
      <c r="I62" s="18" t="n">
        <v>535.6097501199999</v>
      </c>
      <c r="J62" s="20" t="n">
        <v>3.16966884</v>
      </c>
      <c r="K62" s="18" t="n">
        <v>529.45871477</v>
      </c>
      <c r="L62" s="20" t="n">
        <v>4.93062641</v>
      </c>
      <c r="M62" s="18" t="n">
        <v>509.82071891</v>
      </c>
      <c r="N62" s="20" t="n">
        <v>6.6184278</v>
      </c>
      <c r="O62" s="18" t="n">
        <v>440.45044192</v>
      </c>
      <c r="P62" s="20" t="n">
        <v>12.98438904</v>
      </c>
      <c r="Q62" s="18" t="s">
        <v>182</v>
      </c>
      <c r="R62" s="20" t="s">
        <v>182</v>
      </c>
      <c r="S62" s="18" t="s">
        <v>182</v>
      </c>
      <c r="T62" s="20" t="s">
        <v>182</v>
      </c>
      <c r="U62" s="18" t="s">
        <v>182</v>
      </c>
      <c r="V62" s="20" t="s">
        <v>182</v>
      </c>
      <c r="W62" s="18" t="n">
        <v>486.04893074</v>
      </c>
      <c r="X62" s="20" t="n">
        <v>11.85834765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391.75895048</v>
      </c>
      <c r="F67" s="20" t="n">
        <v>2.66322331</v>
      </c>
      <c r="G67" s="18" t="n">
        <v>412.45167171</v>
      </c>
      <c r="H67" s="20" t="n">
        <v>3.27199088</v>
      </c>
      <c r="I67" s="18" t="n">
        <v>410.49820722</v>
      </c>
      <c r="J67" s="20" t="n">
        <v>3.03913869</v>
      </c>
      <c r="K67" s="18" t="n">
        <v>405.31165725</v>
      </c>
      <c r="L67" s="20" t="n">
        <v>3.70026891</v>
      </c>
      <c r="M67" s="18" t="n">
        <v>399.60075466</v>
      </c>
      <c r="N67" s="20" t="n">
        <v>5.10219052</v>
      </c>
      <c r="O67" s="18" t="n">
        <v>314.73335773</v>
      </c>
      <c r="P67" s="20" t="n">
        <v>5.00611208</v>
      </c>
      <c r="Q67" s="18" t="s">
        <v>182</v>
      </c>
      <c r="R67" s="20" t="s">
        <v>182</v>
      </c>
      <c r="S67" s="18" t="s">
        <v>182</v>
      </c>
      <c r="T67" s="20" t="s">
        <v>182</v>
      </c>
      <c r="U67" s="18" t="s">
        <v>182</v>
      </c>
      <c r="V67" s="20" t="s">
        <v>182</v>
      </c>
      <c r="W67" s="18" t="n">
        <v>334.61308154</v>
      </c>
      <c r="X67" s="20" t="n">
        <v>7.98176962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473.41438378</v>
      </c>
      <c r="F70" s="20" t="n">
        <v>3.99165126</v>
      </c>
      <c r="G70" s="18" t="n">
        <v>487.5353588</v>
      </c>
      <c r="H70" s="20" t="n">
        <v>3.89226067</v>
      </c>
      <c r="I70" s="18" t="n">
        <v>498.11371705</v>
      </c>
      <c r="J70" s="20" t="n">
        <v>3.62380656</v>
      </c>
      <c r="K70" s="18" t="n">
        <v>503.13111108</v>
      </c>
      <c r="L70" s="20" t="n">
        <v>3.80028945</v>
      </c>
      <c r="M70" s="18" t="n">
        <v>501.6093344</v>
      </c>
      <c r="N70" s="20" t="n">
        <v>5.06980769</v>
      </c>
      <c r="O70" s="18" t="n">
        <v>426.80252046</v>
      </c>
      <c r="P70" s="20" t="n">
        <v>12.48021567</v>
      </c>
      <c r="Q70" s="18" t="s">
        <v>182</v>
      </c>
      <c r="R70" s="20" t="s">
        <v>182</v>
      </c>
      <c r="S70" s="18" t="s">
        <v>182</v>
      </c>
      <c r="T70" s="20" t="s">
        <v>182</v>
      </c>
      <c r="U70" s="18" t="s">
        <v>182</v>
      </c>
      <c r="V70" s="20" t="s">
        <v>182</v>
      </c>
      <c r="W70" s="18" t="n">
        <v>437.0099939</v>
      </c>
      <c r="X70" s="20" t="n">
        <v>5.33108168</v>
      </c>
    </row>
    <row r="71" spans="1:24">
      <c r="A71" s="15" t="s">
        <v>246</v>
      </c>
      <c r="B71" s="17" t="n">
        <v>6115</v>
      </c>
      <c r="C71" s="18">
        <f>(116.0/B71*100)</f>
        <v/>
      </c>
      <c r="D71" s="19" t="n">
        <v>5999</v>
      </c>
      <c r="E71" s="18" t="n">
        <v>515.7537320500001</v>
      </c>
      <c r="F71" s="20" t="n">
        <v>2.57105159</v>
      </c>
      <c r="G71" s="18" t="n">
        <v>547.5044682</v>
      </c>
      <c r="H71" s="20" t="n">
        <v>2.870903</v>
      </c>
      <c r="I71" s="18" t="n">
        <v>565.44635762</v>
      </c>
      <c r="J71" s="20" t="n">
        <v>2.43264933</v>
      </c>
      <c r="K71" s="18" t="n">
        <v>594.39442913</v>
      </c>
      <c r="L71" s="20" t="n">
        <v>4.28208337</v>
      </c>
      <c r="M71" s="18" t="n">
        <v>605.83841663</v>
      </c>
      <c r="N71" s="20" t="n">
        <v>6.98705366</v>
      </c>
      <c r="O71" s="18" t="n">
        <v>471.86148039</v>
      </c>
      <c r="P71" s="20" t="n">
        <v>16.79592165</v>
      </c>
      <c r="Q71" s="18" t="s">
        <v>182</v>
      </c>
      <c r="R71" s="20" t="s">
        <v>182</v>
      </c>
      <c r="S71" s="18" t="s">
        <v>182</v>
      </c>
      <c r="T71" s="20" t="s">
        <v>182</v>
      </c>
      <c r="U71" s="18" t="s">
        <v>182</v>
      </c>
      <c r="V71" s="20" t="s">
        <v>182</v>
      </c>
      <c r="W71" s="18" t="n">
        <v>506.94145402</v>
      </c>
      <c r="X71" s="20" t="n">
        <v>11.46940852</v>
      </c>
    </row>
    <row r="72" spans="1:24">
      <c r="A72" s="15" t="s">
        <v>247</v>
      </c>
      <c r="B72" s="17" t="n">
        <v>7708</v>
      </c>
      <c r="C72" s="18">
        <f>(8.0/B72*100)</f>
        <v/>
      </c>
      <c r="D72" s="19" t="n">
        <v>7700</v>
      </c>
      <c r="E72" s="18" t="n">
        <v>517.53682711</v>
      </c>
      <c r="F72" s="20" t="n">
        <v>2.69817726</v>
      </c>
      <c r="G72" s="18" t="n">
        <v>547.5033314</v>
      </c>
      <c r="H72" s="20" t="n">
        <v>3.10653573</v>
      </c>
      <c r="I72" s="18" t="n">
        <v>549.23339233</v>
      </c>
      <c r="J72" s="20" t="n">
        <v>4.6459296</v>
      </c>
      <c r="K72" s="18" t="n">
        <v>530.76084096</v>
      </c>
      <c r="L72" s="20" t="n">
        <v>5.96050966</v>
      </c>
      <c r="M72" s="18" t="n">
        <v>496.10823744</v>
      </c>
      <c r="N72" s="20" t="n">
        <v>7.94501646</v>
      </c>
      <c r="O72" s="18" t="n">
        <v>372.27040999</v>
      </c>
      <c r="P72" s="20" t="n">
        <v>12.74001428</v>
      </c>
      <c r="Q72" s="18" t="s">
        <v>182</v>
      </c>
      <c r="R72" s="20" t="s">
        <v>182</v>
      </c>
      <c r="S72" s="18" t="s">
        <v>182</v>
      </c>
      <c r="T72" s="20" t="s">
        <v>182</v>
      </c>
      <c r="U72" s="18" t="s">
        <v>182</v>
      </c>
      <c r="V72" s="20" t="s">
        <v>182</v>
      </c>
      <c r="W72" s="18" t="n">
        <v>476.81476022</v>
      </c>
      <c r="X72" s="20" t="n">
        <v>15.56396726</v>
      </c>
    </row>
    <row r="73" spans="1:24">
      <c r="A73" s="15" t="s">
        <v>248</v>
      </c>
      <c r="B73" s="17" t="n">
        <v>8249</v>
      </c>
      <c r="C73" s="18">
        <f>(236.0/B73*100)</f>
        <v/>
      </c>
      <c r="D73" s="19" t="n">
        <v>8013</v>
      </c>
      <c r="E73" s="18" t="n">
        <v>409.94480943</v>
      </c>
      <c r="F73" s="20" t="n">
        <v>2.93927968</v>
      </c>
      <c r="G73" s="18" t="n">
        <v>437.00109338</v>
      </c>
      <c r="H73" s="20" t="n">
        <v>3.79879388</v>
      </c>
      <c r="I73" s="18" t="n">
        <v>436.04799808</v>
      </c>
      <c r="J73" s="20" t="n">
        <v>4.1817198</v>
      </c>
      <c r="K73" s="18" t="n">
        <v>418.92048034</v>
      </c>
      <c r="L73" s="20" t="n">
        <v>3.73510462</v>
      </c>
      <c r="M73" s="18" t="n">
        <v>412.03403218</v>
      </c>
      <c r="N73" s="20" t="n">
        <v>4.01950527</v>
      </c>
      <c r="O73" s="18" t="n">
        <v>365.92427462</v>
      </c>
      <c r="P73" s="20" t="n">
        <v>6.5296247</v>
      </c>
      <c r="Q73" s="18" t="s">
        <v>182</v>
      </c>
      <c r="R73" s="20" t="s">
        <v>182</v>
      </c>
      <c r="S73" s="18" t="s">
        <v>182</v>
      </c>
      <c r="T73" s="20" t="s">
        <v>182</v>
      </c>
      <c r="U73" s="18" t="s">
        <v>182</v>
      </c>
      <c r="V73" s="20" t="s">
        <v>182</v>
      </c>
      <c r="W73" s="18" t="n">
        <v>379.79864103</v>
      </c>
      <c r="X73" s="20" t="n">
        <v>7.94615881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439.57471812</v>
      </c>
      <c r="F77" s="20" t="n">
        <v>2.60641028</v>
      </c>
      <c r="G77" s="18" t="n">
        <v>459.15157471</v>
      </c>
      <c r="H77" s="20" t="n">
        <v>3.74118373</v>
      </c>
      <c r="I77" s="18" t="n">
        <v>478.1630539</v>
      </c>
      <c r="J77" s="20" t="n">
        <v>4.32066195</v>
      </c>
      <c r="K77" s="18" t="n">
        <v>456.71301169</v>
      </c>
      <c r="L77" s="20" t="n">
        <v>4.45759929</v>
      </c>
      <c r="M77" s="18" t="n">
        <v>426.79326984</v>
      </c>
      <c r="N77" s="20" t="n">
        <v>4.56850606</v>
      </c>
      <c r="O77" s="18" t="n">
        <v>348.85074945</v>
      </c>
      <c r="P77" s="20" t="n">
        <v>12.28258255</v>
      </c>
      <c r="Q77" s="18" t="s">
        <v>182</v>
      </c>
      <c r="R77" s="20" t="s">
        <v>182</v>
      </c>
      <c r="S77" s="18" t="s">
        <v>182</v>
      </c>
      <c r="T77" s="20" t="s">
        <v>182</v>
      </c>
      <c r="U77" s="18" t="s">
        <v>182</v>
      </c>
      <c r="V77" s="20" t="s">
        <v>182</v>
      </c>
      <c r="W77" s="18" t="n">
        <v>373.90673571</v>
      </c>
      <c r="X77" s="20" t="n">
        <v>3.13194797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524.23398389</v>
      </c>
      <c r="F7" s="20" t="n">
        <v>2.38002688</v>
      </c>
      <c r="G7" s="18" t="n">
        <v>510.96419647</v>
      </c>
      <c r="H7" s="20" t="n">
        <v>4.90612378</v>
      </c>
      <c r="I7" s="18" t="n">
        <v>516.91624889</v>
      </c>
      <c r="J7" s="20" t="n">
        <v>4.05798195</v>
      </c>
      <c r="K7" s="18" t="n">
        <v>516.19734397</v>
      </c>
      <c r="L7" s="20" t="n">
        <v>2.80481464</v>
      </c>
      <c r="M7" s="18" t="n">
        <v>513.0778323</v>
      </c>
      <c r="N7" s="20" t="n">
        <v>2.2370114</v>
      </c>
      <c r="O7" s="18" t="n">
        <v>399.22513467</v>
      </c>
      <c r="P7" s="20" t="n">
        <v>11.70453418</v>
      </c>
      <c r="Q7" s="18" t="s">
        <v>182</v>
      </c>
      <c r="R7" s="20" t="s">
        <v>182</v>
      </c>
      <c r="S7" s="18" t="s">
        <v>182</v>
      </c>
      <c r="T7" s="20" t="s">
        <v>182</v>
      </c>
      <c r="U7" s="18" t="s">
        <v>182</v>
      </c>
      <c r="V7" s="20" t="s">
        <v>182</v>
      </c>
      <c r="W7" s="18" t="n">
        <v>457.43110162</v>
      </c>
      <c r="X7" s="20" t="n">
        <v>5.48918964</v>
      </c>
    </row>
    <row r="8" spans="1:24">
      <c r="A8" s="15" t="s">
        <v>183</v>
      </c>
      <c r="B8" s="17" t="n">
        <v>7007</v>
      </c>
      <c r="C8" s="18">
        <f>(143.0/B8*100)</f>
        <v/>
      </c>
      <c r="D8" s="19" t="n">
        <v>6864</v>
      </c>
      <c r="E8" s="18" t="n">
        <v>485.93094181</v>
      </c>
      <c r="F8" s="20" t="n">
        <v>4.91527766</v>
      </c>
      <c r="G8" s="18" t="n">
        <v>450.38305378</v>
      </c>
      <c r="H8" s="20" t="n">
        <v>10.18957805</v>
      </c>
      <c r="I8" s="18" t="n">
        <v>477.44645105</v>
      </c>
      <c r="J8" s="20" t="n">
        <v>7.38547181</v>
      </c>
      <c r="K8" s="18" t="n">
        <v>512.15824132</v>
      </c>
      <c r="L8" s="20" t="n">
        <v>4.61635336</v>
      </c>
      <c r="M8" s="18" t="n">
        <v>505.34089176</v>
      </c>
      <c r="N8" s="20" t="n">
        <v>2.40629987</v>
      </c>
      <c r="O8" s="18" t="n">
        <v>404.28336089</v>
      </c>
      <c r="P8" s="20" t="n">
        <v>27.90899541</v>
      </c>
      <c r="Q8" s="18" t="s">
        <v>182</v>
      </c>
      <c r="R8" s="20" t="s">
        <v>182</v>
      </c>
      <c r="S8" s="18" t="n">
        <v>368.48347797</v>
      </c>
      <c r="T8" s="20" t="n">
        <v>14.99112476</v>
      </c>
      <c r="U8" s="18" t="s">
        <v>182</v>
      </c>
      <c r="V8" s="20" t="s">
        <v>182</v>
      </c>
      <c r="W8" s="18" t="n">
        <v>399.74183028</v>
      </c>
      <c r="X8" s="20" t="n">
        <v>6.80183498</v>
      </c>
    </row>
    <row r="9" spans="1:24">
      <c r="A9" s="15" t="s">
        <v>184</v>
      </c>
      <c r="B9" s="17" t="n">
        <v>9651</v>
      </c>
      <c r="C9" s="18">
        <f>(547.0/B9*100)</f>
        <v/>
      </c>
      <c r="D9" s="19" t="n">
        <v>9104</v>
      </c>
      <c r="E9" s="18" t="n">
        <v>511.16676683</v>
      </c>
      <c r="F9" s="20" t="n">
        <v>3.24890643</v>
      </c>
      <c r="G9" s="18" t="n">
        <v>497.22093211</v>
      </c>
      <c r="H9" s="20" t="n">
        <v>5.38356823</v>
      </c>
      <c r="I9" s="18" t="n">
        <v>518.28217542</v>
      </c>
      <c r="J9" s="20" t="n">
        <v>4.06854864</v>
      </c>
      <c r="K9" s="18" t="n">
        <v>519.51009507</v>
      </c>
      <c r="L9" s="20" t="n">
        <v>2.85244081</v>
      </c>
      <c r="M9" s="18" t="n">
        <v>511.53257737</v>
      </c>
      <c r="N9" s="20" t="n">
        <v>2.88513435</v>
      </c>
      <c r="O9" s="18" t="n">
        <v>463.23865553</v>
      </c>
      <c r="P9" s="20" t="n">
        <v>37.28992185</v>
      </c>
      <c r="Q9" s="18" t="s">
        <v>182</v>
      </c>
      <c r="R9" s="20" t="s">
        <v>182</v>
      </c>
      <c r="S9" s="18" t="n">
        <v>374.78530698</v>
      </c>
      <c r="T9" s="20" t="n">
        <v>11.62763904</v>
      </c>
      <c r="U9" s="18" t="s">
        <v>182</v>
      </c>
      <c r="V9" s="20" t="s">
        <v>182</v>
      </c>
      <c r="W9" s="18" t="n">
        <v>414.97128227</v>
      </c>
      <c r="X9" s="20" t="n">
        <v>7.0161948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449.32394146</v>
      </c>
      <c r="F11" s="20" t="n">
        <v>4.41938638</v>
      </c>
      <c r="G11" s="18" t="n">
        <v>429.10952086</v>
      </c>
      <c r="H11" s="20" t="n">
        <v>4.73987698</v>
      </c>
      <c r="I11" s="18" t="n">
        <v>448.14238935</v>
      </c>
      <c r="J11" s="20" t="n">
        <v>4.01772947</v>
      </c>
      <c r="K11" s="18" t="n">
        <v>455.06932092</v>
      </c>
      <c r="L11" s="20" t="n">
        <v>3.01750095</v>
      </c>
      <c r="M11" s="18" t="n">
        <v>455.83833841</v>
      </c>
      <c r="N11" s="20" t="n">
        <v>2.88512412</v>
      </c>
      <c r="O11" s="18" t="n">
        <v>334.19992151</v>
      </c>
      <c r="P11" s="20" t="n">
        <v>26.53553138</v>
      </c>
      <c r="Q11" s="18" t="s">
        <v>182</v>
      </c>
      <c r="R11" s="20" t="s">
        <v>182</v>
      </c>
      <c r="S11" s="18" t="s">
        <v>182</v>
      </c>
      <c r="T11" s="20" t="s">
        <v>182</v>
      </c>
      <c r="U11" s="18" t="s">
        <v>182</v>
      </c>
      <c r="V11" s="20" t="s">
        <v>182</v>
      </c>
      <c r="W11" s="18" t="n">
        <v>390.14027915</v>
      </c>
      <c r="X11" s="20" t="n">
        <v>7.51845358</v>
      </c>
    </row>
    <row r="12" spans="1:24">
      <c r="A12" s="15" t="s">
        <v>187</v>
      </c>
      <c r="B12" s="17" t="n">
        <v>6894</v>
      </c>
      <c r="C12" s="18">
        <f>(127.0/B12*100)</f>
        <v/>
      </c>
      <c r="D12" s="19" t="n">
        <v>6767</v>
      </c>
      <c r="E12" s="18" t="n">
        <v>498.24120461</v>
      </c>
      <c r="F12" s="20" t="n">
        <v>3.61122713</v>
      </c>
      <c r="G12" s="18" t="n">
        <v>490.73453582</v>
      </c>
      <c r="H12" s="20" t="n">
        <v>4.7682899</v>
      </c>
      <c r="I12" s="18" t="n">
        <v>503.06951381</v>
      </c>
      <c r="J12" s="20" t="n">
        <v>4.84059895</v>
      </c>
      <c r="K12" s="18" t="n">
        <v>506.33797726</v>
      </c>
      <c r="L12" s="20" t="n">
        <v>3.63150524</v>
      </c>
      <c r="M12" s="18" t="n">
        <v>500.97535728</v>
      </c>
      <c r="N12" s="20" t="n">
        <v>2.46008557</v>
      </c>
      <c r="O12" s="18" t="n">
        <v>437.59846771</v>
      </c>
      <c r="P12" s="20" t="n">
        <v>23.70905564</v>
      </c>
      <c r="Q12" s="18" t="s">
        <v>182</v>
      </c>
      <c r="R12" s="20" t="s">
        <v>182</v>
      </c>
      <c r="S12" s="18" t="n">
        <v>366.6777112</v>
      </c>
      <c r="T12" s="20" t="n">
        <v>14.39052153</v>
      </c>
      <c r="U12" s="18" t="s">
        <v>182</v>
      </c>
      <c r="V12" s="20" t="s">
        <v>182</v>
      </c>
      <c r="W12" s="18" t="n">
        <v>412.15970731</v>
      </c>
      <c r="X12" s="20" t="n">
        <v>6.38593719</v>
      </c>
    </row>
    <row r="13" spans="1:24">
      <c r="A13" s="15" t="s">
        <v>188</v>
      </c>
      <c r="B13" s="17" t="n">
        <v>7161</v>
      </c>
      <c r="C13" s="18">
        <f>(315.0/B13*100)</f>
        <v/>
      </c>
      <c r="D13" s="19" t="n">
        <v>6846</v>
      </c>
      <c r="E13" s="18" t="n">
        <v>516.55558619</v>
      </c>
      <c r="F13" s="20" t="n">
        <v>3.30855373</v>
      </c>
      <c r="G13" s="18" t="n">
        <v>511.34180048</v>
      </c>
      <c r="H13" s="20" t="n">
        <v>5.59778776</v>
      </c>
      <c r="I13" s="18" t="n">
        <v>511.96197983</v>
      </c>
      <c r="J13" s="20" t="n">
        <v>4.6335194</v>
      </c>
      <c r="K13" s="18" t="n">
        <v>517.57194932</v>
      </c>
      <c r="L13" s="20" t="n">
        <v>3.03476807</v>
      </c>
      <c r="M13" s="18" t="n">
        <v>506.93815015</v>
      </c>
      <c r="N13" s="20" t="n">
        <v>2.60652564</v>
      </c>
      <c r="O13" s="18" t="n">
        <v>390.10166835</v>
      </c>
      <c r="P13" s="20" t="n">
        <v>18.95112793</v>
      </c>
      <c r="Q13" s="18" t="s">
        <v>182</v>
      </c>
      <c r="R13" s="20" t="s">
        <v>182</v>
      </c>
      <c r="S13" s="18" t="n">
        <v>436.36003517</v>
      </c>
      <c r="T13" s="20" t="n">
        <v>6.43426798</v>
      </c>
      <c r="U13" s="18" t="s">
        <v>182</v>
      </c>
      <c r="V13" s="20" t="s">
        <v>182</v>
      </c>
      <c r="W13" s="18" t="n">
        <v>413.83459215</v>
      </c>
      <c r="X13" s="20" t="n">
        <v>6.40009719</v>
      </c>
    </row>
    <row r="14" spans="1:24">
      <c r="A14" s="15" t="s">
        <v>189</v>
      </c>
      <c r="B14" s="17" t="n">
        <v>5587</v>
      </c>
      <c r="C14" s="18">
        <f>(192.0/B14*100)</f>
        <v/>
      </c>
      <c r="D14" s="19" t="n">
        <v>5395</v>
      </c>
      <c r="E14" s="18" t="n">
        <v>543.57512895</v>
      </c>
      <c r="F14" s="20" t="n">
        <v>2.59046465</v>
      </c>
      <c r="G14" s="18" t="n">
        <v>518.45906347</v>
      </c>
      <c r="H14" s="20" t="n">
        <v>6.06452128</v>
      </c>
      <c r="I14" s="18" t="n">
        <v>522.3643479</v>
      </c>
      <c r="J14" s="20" t="n">
        <v>4.24594588</v>
      </c>
      <c r="K14" s="18" t="n">
        <v>540.04568411</v>
      </c>
      <c r="L14" s="20" t="n">
        <v>3.59118033</v>
      </c>
      <c r="M14" s="18" t="n">
        <v>540.85706693</v>
      </c>
      <c r="N14" s="20" t="n">
        <v>3.14706468</v>
      </c>
      <c r="O14" s="18" t="n">
        <v>411.80482108</v>
      </c>
      <c r="P14" s="20" t="n">
        <v>14.84367386</v>
      </c>
      <c r="Q14" s="18" t="s">
        <v>182</v>
      </c>
      <c r="R14" s="20" t="s">
        <v>182</v>
      </c>
      <c r="S14" s="18" t="s">
        <v>182</v>
      </c>
      <c r="T14" s="20" t="s">
        <v>182</v>
      </c>
      <c r="U14" s="18" t="s">
        <v>182</v>
      </c>
      <c r="V14" s="20" t="s">
        <v>182</v>
      </c>
      <c r="W14" s="18" t="n">
        <v>472.49698582</v>
      </c>
      <c r="X14" s="20" t="n">
        <v>8.698816389999999</v>
      </c>
    </row>
    <row r="15" spans="1:24">
      <c r="A15" s="15" t="s">
        <v>190</v>
      </c>
      <c r="B15" s="17" t="n">
        <v>5882</v>
      </c>
      <c r="C15" s="18">
        <f>(145.0/B15*100)</f>
        <v/>
      </c>
      <c r="D15" s="19" t="n">
        <v>5737</v>
      </c>
      <c r="E15" s="18" t="n">
        <v>539.13357981</v>
      </c>
      <c r="F15" s="20" t="n">
        <v>4.96462843</v>
      </c>
      <c r="G15" s="18" t="n">
        <v>508.70964083</v>
      </c>
      <c r="H15" s="20" t="n">
        <v>6.33302965</v>
      </c>
      <c r="I15" s="18" t="n">
        <v>522.45383839</v>
      </c>
      <c r="J15" s="20" t="n">
        <v>5.30986818</v>
      </c>
      <c r="K15" s="18" t="n">
        <v>536.42408219</v>
      </c>
      <c r="L15" s="20" t="n">
        <v>3.36553956</v>
      </c>
      <c r="M15" s="18" t="n">
        <v>541.4634114200001</v>
      </c>
      <c r="N15" s="20" t="n">
        <v>2.38006703</v>
      </c>
      <c r="O15" s="18" t="n">
        <v>369.57234507</v>
      </c>
      <c r="P15" s="20" t="n">
        <v>20.35970452</v>
      </c>
      <c r="Q15" s="18" t="s">
        <v>182</v>
      </c>
      <c r="R15" s="20" t="s">
        <v>182</v>
      </c>
      <c r="S15" s="18" t="n">
        <v>375.95013089</v>
      </c>
      <c r="T15" s="20" t="n">
        <v>17.42774697</v>
      </c>
      <c r="U15" s="18" t="s">
        <v>182</v>
      </c>
      <c r="V15" s="20" t="s">
        <v>182</v>
      </c>
      <c r="W15" s="18" t="n">
        <v>465.2903439</v>
      </c>
      <c r="X15" s="20" t="n">
        <v>8.263859200000001</v>
      </c>
    </row>
    <row r="16" spans="1:24">
      <c r="A16" s="15" t="s">
        <v>191</v>
      </c>
      <c r="B16" s="17" t="n">
        <v>6108</v>
      </c>
      <c r="C16" s="18">
        <f>(258.0/B16*100)</f>
        <v/>
      </c>
      <c r="D16" s="19" t="n">
        <v>5850</v>
      </c>
      <c r="E16" s="18" t="n">
        <v>509.77418562</v>
      </c>
      <c r="F16" s="20" t="n">
        <v>5.09033461</v>
      </c>
      <c r="G16" s="18" t="n">
        <v>500.33679803</v>
      </c>
      <c r="H16" s="20" t="n">
        <v>5.84184978</v>
      </c>
      <c r="I16" s="18" t="n">
        <v>516.7541186</v>
      </c>
      <c r="J16" s="20" t="n">
        <v>4.48611282</v>
      </c>
      <c r="K16" s="18" t="n">
        <v>514.08241584</v>
      </c>
      <c r="L16" s="20" t="n">
        <v>3.28915911</v>
      </c>
      <c r="M16" s="18" t="n">
        <v>500.07563728</v>
      </c>
      <c r="N16" s="20" t="n">
        <v>2.66672817</v>
      </c>
      <c r="O16" s="18" t="n">
        <v>357.87742959</v>
      </c>
      <c r="P16" s="20" t="n">
        <v>15.84799712</v>
      </c>
      <c r="Q16" s="18" t="s">
        <v>182</v>
      </c>
      <c r="R16" s="20" t="s">
        <v>182</v>
      </c>
      <c r="S16" s="18" t="s">
        <v>182</v>
      </c>
      <c r="T16" s="20" t="s">
        <v>182</v>
      </c>
      <c r="U16" s="18" t="s">
        <v>182</v>
      </c>
      <c r="V16" s="20" t="s">
        <v>182</v>
      </c>
      <c r="W16" s="18" t="n">
        <v>394.45258258</v>
      </c>
      <c r="X16" s="20" t="n">
        <v>8.15856361</v>
      </c>
    </row>
    <row r="17" spans="1:24">
      <c r="A17" s="15" t="s">
        <v>192</v>
      </c>
      <c r="B17" s="17" t="n">
        <v>6504</v>
      </c>
      <c r="C17" s="18">
        <f>(784.0/B17*100)</f>
        <v/>
      </c>
      <c r="D17" s="19" t="n">
        <v>5720</v>
      </c>
      <c r="E17" s="18" t="n">
        <v>536.41002446</v>
      </c>
      <c r="F17" s="20" t="n">
        <v>3.317715</v>
      </c>
      <c r="G17" s="18" t="n">
        <v>521.48231165</v>
      </c>
      <c r="H17" s="20" t="n">
        <v>5.06820068</v>
      </c>
      <c r="I17" s="18" t="n">
        <v>517.48471104</v>
      </c>
      <c r="J17" s="20" t="n">
        <v>5.1899695</v>
      </c>
      <c r="K17" s="18" t="n">
        <v>516.88084135</v>
      </c>
      <c r="L17" s="20" t="n">
        <v>4.65820853</v>
      </c>
      <c r="M17" s="18" t="n">
        <v>508.21189147</v>
      </c>
      <c r="N17" s="20" t="n">
        <v>3.48435668</v>
      </c>
      <c r="O17" s="18" t="s">
        <v>182</v>
      </c>
      <c r="P17" s="20" t="s">
        <v>182</v>
      </c>
      <c r="Q17" s="18" t="s">
        <v>182</v>
      </c>
      <c r="R17" s="20" t="s">
        <v>182</v>
      </c>
      <c r="S17" s="18" t="n">
        <v>360.48925247</v>
      </c>
      <c r="T17" s="20" t="n">
        <v>12.44339086</v>
      </c>
      <c r="U17" s="18" t="s">
        <v>182</v>
      </c>
      <c r="V17" s="20" t="s">
        <v>182</v>
      </c>
      <c r="W17" s="18" t="n">
        <v>442.49486984</v>
      </c>
      <c r="X17" s="20" t="n">
        <v>9.42417605</v>
      </c>
    </row>
    <row r="18" spans="1:24">
      <c r="A18" s="15" t="s">
        <v>193</v>
      </c>
      <c r="B18" s="17" t="n">
        <v>5532</v>
      </c>
      <c r="C18" s="18">
        <f>(39.0/B18*100)</f>
        <v/>
      </c>
      <c r="D18" s="19" t="n">
        <v>5493</v>
      </c>
      <c r="E18" s="18" t="n">
        <v>468.19926974</v>
      </c>
      <c r="F18" s="20" t="n">
        <v>4.775815</v>
      </c>
      <c r="G18" s="18" t="n">
        <v>430.97075513</v>
      </c>
      <c r="H18" s="20" t="n">
        <v>6.98042699</v>
      </c>
      <c r="I18" s="18" t="n">
        <v>448.87448763</v>
      </c>
      <c r="J18" s="20" t="n">
        <v>5.72748633</v>
      </c>
      <c r="K18" s="18" t="n">
        <v>461.00630857</v>
      </c>
      <c r="L18" s="20" t="n">
        <v>4.20969113</v>
      </c>
      <c r="M18" s="18" t="n">
        <v>469.99623196</v>
      </c>
      <c r="N18" s="20" t="n">
        <v>3.6432512</v>
      </c>
      <c r="O18" s="18" t="n">
        <v>360.38730974</v>
      </c>
      <c r="P18" s="20" t="n">
        <v>15.45481746</v>
      </c>
      <c r="Q18" s="18" t="s">
        <v>182</v>
      </c>
      <c r="R18" s="20" t="s">
        <v>182</v>
      </c>
      <c r="S18" s="18" t="s">
        <v>182</v>
      </c>
      <c r="T18" s="20" t="s">
        <v>182</v>
      </c>
      <c r="U18" s="18" t="s">
        <v>182</v>
      </c>
      <c r="V18" s="20" t="s">
        <v>182</v>
      </c>
      <c r="W18" s="18" t="n">
        <v>382.46931452</v>
      </c>
      <c r="X18" s="20" t="n">
        <v>8.30025783</v>
      </c>
    </row>
    <row r="19" spans="1:24">
      <c r="A19" s="15" t="s">
        <v>194</v>
      </c>
      <c r="B19" s="17" t="n">
        <v>5658</v>
      </c>
      <c r="C19" s="18">
        <f>(137.0/B19*100)</f>
        <v/>
      </c>
      <c r="D19" s="19" t="n">
        <v>5521</v>
      </c>
      <c r="E19" s="18" t="n">
        <v>455.90809234</v>
      </c>
      <c r="F19" s="20" t="n">
        <v>5.189875</v>
      </c>
      <c r="G19" s="18" t="n">
        <v>449.85198784</v>
      </c>
      <c r="H19" s="20" t="n">
        <v>6.09130533</v>
      </c>
      <c r="I19" s="18" t="n">
        <v>471.47051183</v>
      </c>
      <c r="J19" s="20" t="n">
        <v>5.46273251</v>
      </c>
      <c r="K19" s="18" t="n">
        <v>487.32380785</v>
      </c>
      <c r="L19" s="20" t="n">
        <v>3.69188178</v>
      </c>
      <c r="M19" s="18" t="n">
        <v>493.38287675</v>
      </c>
      <c r="N19" s="20" t="n">
        <v>2.7762223</v>
      </c>
      <c r="O19" s="18" t="n">
        <v>398.28162032</v>
      </c>
      <c r="P19" s="20" t="n">
        <v>18.24528118</v>
      </c>
      <c r="Q19" s="18" t="s">
        <v>182</v>
      </c>
      <c r="R19" s="20" t="s">
        <v>182</v>
      </c>
      <c r="S19" s="18" t="s">
        <v>182</v>
      </c>
      <c r="T19" s="20" t="s">
        <v>182</v>
      </c>
      <c r="U19" s="18" t="s">
        <v>182</v>
      </c>
      <c r="V19" s="20" t="s">
        <v>182</v>
      </c>
      <c r="W19" s="18" t="n">
        <v>387.08296595</v>
      </c>
      <c r="X19" s="20" t="n">
        <v>7.51647209</v>
      </c>
    </row>
    <row r="20" spans="1:24">
      <c r="A20" s="15" t="s">
        <v>195</v>
      </c>
      <c r="B20" s="17" t="n">
        <v>3371</v>
      </c>
      <c r="C20" s="18">
        <f>(81.0/B20*100)</f>
        <v/>
      </c>
      <c r="D20" s="19" t="n">
        <v>3290</v>
      </c>
      <c r="E20" s="18" t="n">
        <v>474.07472758</v>
      </c>
      <c r="F20" s="20" t="n">
        <v>3.11565745</v>
      </c>
      <c r="G20" s="18" t="n">
        <v>484.61054863</v>
      </c>
      <c r="H20" s="20" t="n">
        <v>8.600972690000001</v>
      </c>
      <c r="I20" s="18" t="n">
        <v>472.75527292</v>
      </c>
      <c r="J20" s="20" t="n">
        <v>5.35915548</v>
      </c>
      <c r="K20" s="18" t="n">
        <v>482.71435871</v>
      </c>
      <c r="L20" s="20" t="n">
        <v>3.49472336</v>
      </c>
      <c r="M20" s="18" t="n">
        <v>477.0997229</v>
      </c>
      <c r="N20" s="20" t="n">
        <v>3.18728539</v>
      </c>
      <c r="O20" s="18" t="s">
        <v>182</v>
      </c>
      <c r="P20" s="20" t="s">
        <v>182</v>
      </c>
      <c r="Q20" s="18" t="s">
        <v>182</v>
      </c>
      <c r="R20" s="20" t="s">
        <v>182</v>
      </c>
      <c r="S20" s="18" t="s">
        <v>182</v>
      </c>
      <c r="T20" s="20" t="s">
        <v>182</v>
      </c>
      <c r="U20" s="18" t="s">
        <v>182</v>
      </c>
      <c r="V20" s="20" t="s">
        <v>182</v>
      </c>
      <c r="W20" s="18" t="n">
        <v>394.485407</v>
      </c>
      <c r="X20" s="20" t="n">
        <v>8.1322001</v>
      </c>
    </row>
    <row r="21" spans="1:24">
      <c r="A21" s="15" t="s">
        <v>196</v>
      </c>
      <c r="B21" s="17" t="n">
        <v>5741</v>
      </c>
      <c r="C21" s="18">
        <f>(79.0/B21*100)</f>
        <v/>
      </c>
      <c r="D21" s="19" t="n">
        <v>5662</v>
      </c>
      <c r="E21" s="18" t="n">
        <v>522.54842818</v>
      </c>
      <c r="F21" s="20" t="n">
        <v>6.33295664</v>
      </c>
      <c r="G21" s="18" t="n">
        <v>517.20061221</v>
      </c>
      <c r="H21" s="20" t="n">
        <v>9.148868999999999</v>
      </c>
      <c r="I21" s="18" t="n">
        <v>507.10655928</v>
      </c>
      <c r="J21" s="20" t="n">
        <v>4.97904548</v>
      </c>
      <c r="K21" s="18" t="n">
        <v>510.10317434</v>
      </c>
      <c r="L21" s="20" t="n">
        <v>3.19170649</v>
      </c>
      <c r="M21" s="18" t="n">
        <v>498.68374774</v>
      </c>
      <c r="N21" s="20" t="n">
        <v>2.56145654</v>
      </c>
      <c r="O21" s="18" t="n">
        <v>391.25398188</v>
      </c>
      <c r="P21" s="20" t="n">
        <v>27.06373982</v>
      </c>
      <c r="Q21" s="18" t="s">
        <v>182</v>
      </c>
      <c r="R21" s="20" t="s">
        <v>182</v>
      </c>
      <c r="S21" s="18" t="s">
        <v>182</v>
      </c>
      <c r="T21" s="20" t="s">
        <v>182</v>
      </c>
      <c r="U21" s="18" t="s">
        <v>182</v>
      </c>
      <c r="V21" s="20" t="s">
        <v>182</v>
      </c>
      <c r="W21" s="18" t="n">
        <v>435.27935469</v>
      </c>
      <c r="X21" s="20" t="n">
        <v>11.12547479</v>
      </c>
    </row>
    <row r="22" spans="1:24">
      <c r="A22" s="15" t="s">
        <v>197</v>
      </c>
      <c r="B22" s="17" t="n">
        <v>6598</v>
      </c>
      <c r="C22" s="18">
        <f>(100.0/B22*100)</f>
        <v/>
      </c>
      <c r="D22" s="19" t="n">
        <v>6498</v>
      </c>
      <c r="E22" s="18" t="n">
        <v>503.5951262</v>
      </c>
      <c r="F22" s="20" t="n">
        <v>4.36915686</v>
      </c>
      <c r="G22" s="18" t="n">
        <v>448.96351538</v>
      </c>
      <c r="H22" s="20" t="n">
        <v>4.62411474</v>
      </c>
      <c r="I22" s="18" t="n">
        <v>451.24759056</v>
      </c>
      <c r="J22" s="20" t="n">
        <v>6.26492957</v>
      </c>
      <c r="K22" s="18" t="n">
        <v>468.53954051</v>
      </c>
      <c r="L22" s="20" t="n">
        <v>5.40712143</v>
      </c>
      <c r="M22" s="18" t="n">
        <v>478.96847847</v>
      </c>
      <c r="N22" s="20" t="n">
        <v>4.43089972</v>
      </c>
      <c r="O22" s="18" t="n">
        <v>369.67259299</v>
      </c>
      <c r="P22" s="20" t="n">
        <v>6.57132704</v>
      </c>
      <c r="Q22" s="18" t="s">
        <v>182</v>
      </c>
      <c r="R22" s="20" t="s">
        <v>182</v>
      </c>
      <c r="S22" s="18" t="n">
        <v>448.28166515</v>
      </c>
      <c r="T22" s="20" t="n">
        <v>8.782882710000001</v>
      </c>
      <c r="U22" s="18" t="s">
        <v>182</v>
      </c>
      <c r="V22" s="20" t="s">
        <v>182</v>
      </c>
      <c r="W22" s="18" t="n">
        <v>372.49810631</v>
      </c>
      <c r="X22" s="20" t="n">
        <v>7.47590602</v>
      </c>
    </row>
    <row r="23" spans="1:24">
      <c r="A23" s="15" t="s">
        <v>198</v>
      </c>
      <c r="B23" s="17" t="n">
        <v>11583</v>
      </c>
      <c r="C23" s="18">
        <f>(512.0/B23*100)</f>
        <v/>
      </c>
      <c r="D23" s="19" t="n">
        <v>11071</v>
      </c>
      <c r="E23" s="18" t="n">
        <v>483.88327808</v>
      </c>
      <c r="F23" s="20" t="n">
        <v>5.40406901</v>
      </c>
      <c r="G23" s="18" t="n">
        <v>466.92120322</v>
      </c>
      <c r="H23" s="20" t="n">
        <v>6.17164542</v>
      </c>
      <c r="I23" s="18" t="n">
        <v>478.90911501</v>
      </c>
      <c r="J23" s="20" t="n">
        <v>4.69990688</v>
      </c>
      <c r="K23" s="18" t="n">
        <v>481.3005075</v>
      </c>
      <c r="L23" s="20" t="n">
        <v>3.796658</v>
      </c>
      <c r="M23" s="18" t="n">
        <v>494.34128147</v>
      </c>
      <c r="N23" s="20" t="n">
        <v>3.06066133</v>
      </c>
      <c r="O23" s="18" t="n">
        <v>422.45727389</v>
      </c>
      <c r="P23" s="20" t="n">
        <v>20.79919267</v>
      </c>
      <c r="Q23" s="18" t="s">
        <v>182</v>
      </c>
      <c r="R23" s="20" t="s">
        <v>182</v>
      </c>
      <c r="S23" s="18" t="s">
        <v>182</v>
      </c>
      <c r="T23" s="20" t="s">
        <v>182</v>
      </c>
      <c r="U23" s="18" t="s">
        <v>182</v>
      </c>
      <c r="V23" s="20" t="s">
        <v>182</v>
      </c>
      <c r="W23" s="18" t="n">
        <v>413.53703562</v>
      </c>
      <c r="X23" s="20" t="n">
        <v>6.19318131</v>
      </c>
    </row>
    <row r="24" spans="1:24">
      <c r="A24" s="15" t="s">
        <v>199</v>
      </c>
      <c r="B24" s="17" t="n">
        <v>6647</v>
      </c>
      <c r="C24" s="18">
        <f>(17.0/B24*100)</f>
        <v/>
      </c>
      <c r="D24" s="19" t="n">
        <v>6630</v>
      </c>
      <c r="E24" s="18" t="n">
        <v>536.000647</v>
      </c>
      <c r="F24" s="20" t="n">
        <v>6.16271489</v>
      </c>
      <c r="G24" s="18" t="n">
        <v>503.90671406</v>
      </c>
      <c r="H24" s="20" t="n">
        <v>12.066177</v>
      </c>
      <c r="I24" s="18" t="n">
        <v>566.89755483</v>
      </c>
      <c r="J24" s="20" t="n">
        <v>6.14745824</v>
      </c>
      <c r="K24" s="18" t="n">
        <v>558.62420972</v>
      </c>
      <c r="L24" s="20" t="n">
        <v>3.43988456</v>
      </c>
      <c r="M24" s="18" t="n">
        <v>533.24456752</v>
      </c>
      <c r="N24" s="20" t="n">
        <v>2.95298501</v>
      </c>
      <c r="O24" s="18" t="n">
        <v>433.56577698</v>
      </c>
      <c r="P24" s="20" t="n">
        <v>16.09010253</v>
      </c>
      <c r="Q24" s="18" t="s">
        <v>182</v>
      </c>
      <c r="R24" s="20" t="s">
        <v>182</v>
      </c>
      <c r="S24" s="18" t="s">
        <v>182</v>
      </c>
      <c r="T24" s="20" t="s">
        <v>182</v>
      </c>
      <c r="U24" s="18" t="s">
        <v>182</v>
      </c>
      <c r="V24" s="20" t="s">
        <v>182</v>
      </c>
      <c r="W24" s="18" t="n">
        <v>454.87212521</v>
      </c>
      <c r="X24" s="20" t="n">
        <v>17.2096532</v>
      </c>
    </row>
    <row r="25" spans="1:24">
      <c r="A25" s="15" t="s">
        <v>200</v>
      </c>
      <c r="B25" s="17" t="n">
        <v>5581</v>
      </c>
      <c r="C25" s="18">
        <f>(28.0/B25*100)</f>
        <v/>
      </c>
      <c r="D25" s="19" t="n">
        <v>5553</v>
      </c>
      <c r="E25" s="18" t="n">
        <v>527.35886893</v>
      </c>
      <c r="F25" s="20" t="n">
        <v>3.59793548</v>
      </c>
      <c r="G25" s="18" t="n">
        <v>499.84071205</v>
      </c>
      <c r="H25" s="20" t="n">
        <v>6.20205256</v>
      </c>
      <c r="I25" s="18" t="n">
        <v>495.21591303</v>
      </c>
      <c r="J25" s="20" t="n">
        <v>6.31494904</v>
      </c>
      <c r="K25" s="18" t="n">
        <v>519.84678106</v>
      </c>
      <c r="L25" s="20" t="n">
        <v>4.38882881</v>
      </c>
      <c r="M25" s="18" t="n">
        <v>510.97111403</v>
      </c>
      <c r="N25" s="20" t="n">
        <v>3.69077155</v>
      </c>
      <c r="O25" s="18" t="n">
        <v>398.37895835</v>
      </c>
      <c r="P25" s="20" t="n">
        <v>24.81113575</v>
      </c>
      <c r="Q25" s="18" t="s">
        <v>182</v>
      </c>
      <c r="R25" s="20" t="s">
        <v>182</v>
      </c>
      <c r="S25" s="18" t="s">
        <v>182</v>
      </c>
      <c r="T25" s="20" t="s">
        <v>182</v>
      </c>
      <c r="U25" s="18" t="s">
        <v>182</v>
      </c>
      <c r="V25" s="20" t="s">
        <v>182</v>
      </c>
      <c r="W25" s="18" t="n">
        <v>467.09520359</v>
      </c>
      <c r="X25" s="20" t="n">
        <v>13.16853759</v>
      </c>
    </row>
    <row r="26" spans="1:24">
      <c r="A26" s="15" t="s">
        <v>201</v>
      </c>
      <c r="B26" s="17" t="n">
        <v>4869</v>
      </c>
      <c r="C26" s="18">
        <f>(100.0/B26*100)</f>
        <v/>
      </c>
      <c r="D26" s="19" t="n">
        <v>4769</v>
      </c>
      <c r="E26" s="18" t="n">
        <v>492.60849565</v>
      </c>
      <c r="F26" s="20" t="n">
        <v>7.41951308</v>
      </c>
      <c r="G26" s="18" t="n">
        <v>479.89440851</v>
      </c>
      <c r="H26" s="20" t="n">
        <v>5.41490937</v>
      </c>
      <c r="I26" s="18" t="n">
        <v>491.48054636</v>
      </c>
      <c r="J26" s="20" t="n">
        <v>3.58753841</v>
      </c>
      <c r="K26" s="18" t="n">
        <v>490.21253803</v>
      </c>
      <c r="L26" s="20" t="n">
        <v>2.62363467</v>
      </c>
      <c r="M26" s="18" t="n">
        <v>495.64992044</v>
      </c>
      <c r="N26" s="20" t="n">
        <v>2.0896874</v>
      </c>
      <c r="O26" s="18" t="s">
        <v>182</v>
      </c>
      <c r="P26" s="20" t="s">
        <v>182</v>
      </c>
      <c r="Q26" s="18" t="s">
        <v>182</v>
      </c>
      <c r="R26" s="20" t="s">
        <v>182</v>
      </c>
      <c r="S26" s="18" t="s">
        <v>182</v>
      </c>
      <c r="T26" s="20" t="s">
        <v>182</v>
      </c>
      <c r="U26" s="18" t="s">
        <v>182</v>
      </c>
      <c r="V26" s="20" t="s">
        <v>182</v>
      </c>
      <c r="W26" s="18" t="n">
        <v>439.85010604</v>
      </c>
      <c r="X26" s="20" t="n">
        <v>8.455968439999999</v>
      </c>
    </row>
    <row r="27" spans="1:24">
      <c r="A27" s="15" t="s">
        <v>202</v>
      </c>
      <c r="B27" s="17" t="n">
        <v>5299</v>
      </c>
      <c r="C27" s="18">
        <f>(174.0/B27*100)</f>
        <v/>
      </c>
      <c r="D27" s="19" t="n">
        <v>5125</v>
      </c>
      <c r="E27" s="18" t="n">
        <v>504.87849644</v>
      </c>
      <c r="F27" s="20" t="n">
        <v>3.43057528</v>
      </c>
      <c r="G27" s="18" t="n">
        <v>463.28675201</v>
      </c>
      <c r="H27" s="20" t="n">
        <v>5.44012455</v>
      </c>
      <c r="I27" s="18" t="n">
        <v>486.34587835</v>
      </c>
      <c r="J27" s="20" t="n">
        <v>5.02696947</v>
      </c>
      <c r="K27" s="18" t="n">
        <v>497.61507976</v>
      </c>
      <c r="L27" s="20" t="n">
        <v>3.01621625</v>
      </c>
      <c r="M27" s="18" t="n">
        <v>490.01552559</v>
      </c>
      <c r="N27" s="20" t="n">
        <v>1.90425014</v>
      </c>
      <c r="O27" s="18" t="n">
        <v>423.08830904</v>
      </c>
      <c r="P27" s="20" t="n">
        <v>13.04402712</v>
      </c>
      <c r="Q27" s="18" t="s">
        <v>182</v>
      </c>
      <c r="R27" s="20" t="s">
        <v>182</v>
      </c>
      <c r="S27" s="18" t="s">
        <v>182</v>
      </c>
      <c r="T27" s="20" t="s">
        <v>182</v>
      </c>
      <c r="U27" s="18" t="s">
        <v>182</v>
      </c>
      <c r="V27" s="20" t="s">
        <v>182</v>
      </c>
      <c r="W27" s="18" t="n">
        <v>404.84065576</v>
      </c>
      <c r="X27" s="20" t="n">
        <v>4.41946134</v>
      </c>
    </row>
    <row r="28" spans="1:24">
      <c r="A28" s="15" t="s">
        <v>203</v>
      </c>
      <c r="B28" s="17" t="n">
        <v>7568</v>
      </c>
      <c r="C28" s="18">
        <f>(134.0/B28*100)</f>
        <v/>
      </c>
      <c r="D28" s="19" t="n">
        <v>7434</v>
      </c>
      <c r="E28" s="18" t="n">
        <v>394.97399463</v>
      </c>
      <c r="F28" s="20" t="n">
        <v>3.17912492</v>
      </c>
      <c r="G28" s="18" t="n">
        <v>398.78390734</v>
      </c>
      <c r="H28" s="20" t="n">
        <v>4.91875249</v>
      </c>
      <c r="I28" s="18" t="n">
        <v>416.20948504</v>
      </c>
      <c r="J28" s="20" t="n">
        <v>3.59777527</v>
      </c>
      <c r="K28" s="18" t="n">
        <v>419.02830661</v>
      </c>
      <c r="L28" s="20" t="n">
        <v>2.73610765</v>
      </c>
      <c r="M28" s="18" t="n">
        <v>433.57335878</v>
      </c>
      <c r="N28" s="20" t="n">
        <v>2.52330838</v>
      </c>
      <c r="O28" s="18" t="n">
        <v>344.27389666</v>
      </c>
      <c r="P28" s="20" t="n">
        <v>9.63881198</v>
      </c>
      <c r="Q28" s="18" t="s">
        <v>182</v>
      </c>
      <c r="R28" s="20" t="s">
        <v>182</v>
      </c>
      <c r="S28" s="18" t="s">
        <v>182</v>
      </c>
      <c r="T28" s="20" t="s">
        <v>182</v>
      </c>
      <c r="U28" s="18" t="s">
        <v>182</v>
      </c>
      <c r="V28" s="20" t="s">
        <v>182</v>
      </c>
      <c r="W28" s="18" t="n">
        <v>382.25488662</v>
      </c>
      <c r="X28" s="20" t="n">
        <v>8.41414683</v>
      </c>
    </row>
    <row r="29" spans="1:24">
      <c r="A29" s="15" t="s">
        <v>204</v>
      </c>
      <c r="B29" s="17" t="n">
        <v>5385</v>
      </c>
      <c r="C29" s="18">
        <f>(36.0/B29*100)</f>
        <v/>
      </c>
      <c r="D29" s="19" t="n">
        <v>5349</v>
      </c>
      <c r="E29" s="18" t="n">
        <v>518.7520409</v>
      </c>
      <c r="F29" s="20" t="n">
        <v>4.48242305</v>
      </c>
      <c r="G29" s="18" t="n">
        <v>521.10385206</v>
      </c>
      <c r="H29" s="20" t="n">
        <v>5.07347533</v>
      </c>
      <c r="I29" s="18" t="n">
        <v>509.26559771</v>
      </c>
      <c r="J29" s="20" t="n">
        <v>4.50567201</v>
      </c>
      <c r="K29" s="18" t="n">
        <v>515.43855651</v>
      </c>
      <c r="L29" s="20" t="n">
        <v>3.29507962</v>
      </c>
      <c r="M29" s="18" t="n">
        <v>512.98052237</v>
      </c>
      <c r="N29" s="20" t="n">
        <v>3.06830271</v>
      </c>
      <c r="O29" s="18" t="n">
        <v>388.44308495</v>
      </c>
      <c r="P29" s="20" t="n">
        <v>43.1387278</v>
      </c>
      <c r="Q29" s="18" t="s">
        <v>182</v>
      </c>
      <c r="R29" s="20" t="s">
        <v>182</v>
      </c>
      <c r="S29" s="18" t="n">
        <v>358.28551468</v>
      </c>
      <c r="T29" s="20" t="n">
        <v>8.567023300000001</v>
      </c>
      <c r="U29" s="18" t="s">
        <v>182</v>
      </c>
      <c r="V29" s="20" t="s">
        <v>182</v>
      </c>
      <c r="W29" s="18" t="n">
        <v>426.35742673</v>
      </c>
      <c r="X29" s="20" t="n">
        <v>13.32528072</v>
      </c>
    </row>
    <row r="30" spans="1:24">
      <c r="A30" s="15" t="s">
        <v>205</v>
      </c>
      <c r="B30" s="17" t="n">
        <v>4520</v>
      </c>
      <c r="C30" s="18">
        <f>(546.0/B30*100)</f>
        <v/>
      </c>
      <c r="D30" s="19" t="n">
        <v>3974</v>
      </c>
      <c r="E30" s="18" t="n">
        <v>529.3719595600001</v>
      </c>
      <c r="F30" s="20" t="n">
        <v>8.831807550000001</v>
      </c>
      <c r="G30" s="18" t="n">
        <v>514.36796052</v>
      </c>
      <c r="H30" s="20" t="n">
        <v>11.59736751</v>
      </c>
      <c r="I30" s="18" t="n">
        <v>521.2082563</v>
      </c>
      <c r="J30" s="20" t="n">
        <v>6.53129847</v>
      </c>
      <c r="K30" s="18" t="n">
        <v>527.10601991</v>
      </c>
      <c r="L30" s="20" t="n">
        <v>3.6358171</v>
      </c>
      <c r="M30" s="18" t="n">
        <v>521.60351403</v>
      </c>
      <c r="N30" s="20" t="n">
        <v>3.0345548</v>
      </c>
      <c r="O30" s="18" t="n">
        <v>424.31209289</v>
      </c>
      <c r="P30" s="20" t="n">
        <v>24.50636863</v>
      </c>
      <c r="Q30" s="18" t="s">
        <v>182</v>
      </c>
      <c r="R30" s="20" t="s">
        <v>182</v>
      </c>
      <c r="S30" s="18" t="s">
        <v>182</v>
      </c>
      <c r="T30" s="20" t="s">
        <v>182</v>
      </c>
      <c r="U30" s="18" t="s">
        <v>182</v>
      </c>
      <c r="V30" s="20" t="s">
        <v>182</v>
      </c>
      <c r="W30" s="18" t="n">
        <v>413.28365195</v>
      </c>
      <c r="X30" s="20" t="n">
        <v>7.94930601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508.2210956</v>
      </c>
      <c r="F32" s="20" t="n">
        <v>3.48206018</v>
      </c>
      <c r="G32" s="18" t="n">
        <v>495.79536826</v>
      </c>
      <c r="H32" s="20" t="n">
        <v>5.79309715</v>
      </c>
      <c r="I32" s="18" t="n">
        <v>501.82295901</v>
      </c>
      <c r="J32" s="20" t="n">
        <v>4.37940357</v>
      </c>
      <c r="K32" s="18" t="n">
        <v>503.49972497</v>
      </c>
      <c r="L32" s="20" t="n">
        <v>4.31777202</v>
      </c>
      <c r="M32" s="18" t="n">
        <v>502.67345834</v>
      </c>
      <c r="N32" s="20" t="n">
        <v>3.33641704</v>
      </c>
      <c r="O32" s="18" t="n">
        <v>431.81477785</v>
      </c>
      <c r="P32" s="20" t="n">
        <v>23.17705872</v>
      </c>
      <c r="Q32" s="18" t="s">
        <v>182</v>
      </c>
      <c r="R32" s="20" t="s">
        <v>182</v>
      </c>
      <c r="S32" s="18" t="s">
        <v>182</v>
      </c>
      <c r="T32" s="20" t="s">
        <v>182</v>
      </c>
      <c r="U32" s="18" t="s">
        <v>182</v>
      </c>
      <c r="V32" s="20" t="s">
        <v>182</v>
      </c>
      <c r="W32" s="18" t="n">
        <v>435.99484007</v>
      </c>
      <c r="X32" s="20" t="n">
        <v>9.41851196</v>
      </c>
    </row>
    <row r="33" spans="1:24">
      <c r="A33" s="15" t="s">
        <v>208</v>
      </c>
      <c r="B33" s="17" t="n">
        <v>7325</v>
      </c>
      <c r="C33" s="18">
        <f>(235.0/B33*100)</f>
        <v/>
      </c>
      <c r="D33" s="19" t="n">
        <v>7090</v>
      </c>
      <c r="E33" s="18" t="n">
        <v>496.50462732</v>
      </c>
      <c r="F33" s="20" t="n">
        <v>4.4610804</v>
      </c>
      <c r="G33" s="18" t="n">
        <v>493.45846811</v>
      </c>
      <c r="H33" s="20" t="n">
        <v>6.45647822</v>
      </c>
      <c r="I33" s="18" t="n">
        <v>507.18599932</v>
      </c>
      <c r="J33" s="20" t="n">
        <v>3.95559828</v>
      </c>
      <c r="K33" s="18" t="n">
        <v>509.17778045</v>
      </c>
      <c r="L33" s="20" t="n">
        <v>3.07037878</v>
      </c>
      <c r="M33" s="18" t="n">
        <v>503.4807593</v>
      </c>
      <c r="N33" s="20" t="n">
        <v>2.7953922</v>
      </c>
      <c r="O33" s="18" t="n">
        <v>370.51979334</v>
      </c>
      <c r="P33" s="20" t="n">
        <v>23.88304611</v>
      </c>
      <c r="Q33" s="18" t="s">
        <v>182</v>
      </c>
      <c r="R33" s="20" t="s">
        <v>182</v>
      </c>
      <c r="S33" s="18" t="s">
        <v>182</v>
      </c>
      <c r="T33" s="20" t="s">
        <v>182</v>
      </c>
      <c r="U33" s="18" t="s">
        <v>182</v>
      </c>
      <c r="V33" s="20" t="s">
        <v>182</v>
      </c>
      <c r="W33" s="18" t="n">
        <v>445.97587832</v>
      </c>
      <c r="X33" s="20" t="n">
        <v>7.33767579</v>
      </c>
    </row>
    <row r="34" spans="1:24">
      <c r="A34" s="15" t="s">
        <v>209</v>
      </c>
      <c r="B34" s="17" t="n">
        <v>6350</v>
      </c>
      <c r="C34" s="18">
        <f>(86.0/B34*100)</f>
        <v/>
      </c>
      <c r="D34" s="19" t="n">
        <v>6264</v>
      </c>
      <c r="E34" s="18" t="n">
        <v>481.74900695</v>
      </c>
      <c r="F34" s="20" t="n">
        <v>3.62794147</v>
      </c>
      <c r="G34" s="18" t="n">
        <v>451.08125807</v>
      </c>
      <c r="H34" s="20" t="n">
        <v>5.41046944</v>
      </c>
      <c r="I34" s="18" t="n">
        <v>458.33548249</v>
      </c>
      <c r="J34" s="20" t="n">
        <v>4.95581</v>
      </c>
      <c r="K34" s="18" t="n">
        <v>472.19152166</v>
      </c>
      <c r="L34" s="20" t="n">
        <v>3.83352206</v>
      </c>
      <c r="M34" s="18" t="n">
        <v>477.33993039</v>
      </c>
      <c r="N34" s="20" t="n">
        <v>2.64960399</v>
      </c>
      <c r="O34" s="18" t="n">
        <v>365.38845725</v>
      </c>
      <c r="P34" s="20" t="n">
        <v>11.8756275</v>
      </c>
      <c r="Q34" s="18" t="s">
        <v>182</v>
      </c>
      <c r="R34" s="20" t="s">
        <v>182</v>
      </c>
      <c r="S34" s="18" t="n">
        <v>306.56969545</v>
      </c>
      <c r="T34" s="20" t="n">
        <v>10.27624616</v>
      </c>
      <c r="U34" s="18" t="s">
        <v>182</v>
      </c>
      <c r="V34" s="20" t="s">
        <v>182</v>
      </c>
      <c r="W34" s="18" t="n">
        <v>372.96489042</v>
      </c>
      <c r="X34" s="20" t="n">
        <v>7.9745905</v>
      </c>
    </row>
    <row r="35" spans="1:24">
      <c r="A35" s="15" t="s">
        <v>210</v>
      </c>
      <c r="B35" s="17" t="n">
        <v>6406</v>
      </c>
      <c r="C35" s="18">
        <f>(69.0/B35*100)</f>
        <v/>
      </c>
      <c r="D35" s="19" t="n">
        <v>6337</v>
      </c>
      <c r="E35" s="18" t="n">
        <v>527.79358043</v>
      </c>
      <c r="F35" s="20" t="n">
        <v>3.15004786</v>
      </c>
      <c r="G35" s="18" t="n">
        <v>506.4863764</v>
      </c>
      <c r="H35" s="20" t="n">
        <v>5.59232462</v>
      </c>
      <c r="I35" s="18" t="n">
        <v>511.73390989</v>
      </c>
      <c r="J35" s="20" t="n">
        <v>4.28617252</v>
      </c>
      <c r="K35" s="18" t="n">
        <v>519.48021962</v>
      </c>
      <c r="L35" s="20" t="n">
        <v>3.43036352</v>
      </c>
      <c r="M35" s="18" t="n">
        <v>519.40478343</v>
      </c>
      <c r="N35" s="20" t="n">
        <v>3.26862007</v>
      </c>
      <c r="O35" s="18" t="n">
        <v>449.89238615</v>
      </c>
      <c r="P35" s="20" t="n">
        <v>20.13442136</v>
      </c>
      <c r="Q35" s="18" t="s">
        <v>182</v>
      </c>
      <c r="R35" s="20" t="s">
        <v>182</v>
      </c>
      <c r="S35" s="18" t="n">
        <v>374.85244494</v>
      </c>
      <c r="T35" s="20" t="n">
        <v>5.84040672</v>
      </c>
      <c r="U35" s="18" t="s">
        <v>182</v>
      </c>
      <c r="V35" s="20" t="s">
        <v>182</v>
      </c>
      <c r="W35" s="18" t="n">
        <v>431.2456743</v>
      </c>
      <c r="X35" s="20" t="n">
        <v>5.52925419</v>
      </c>
    </row>
    <row r="36" spans="1:24">
      <c r="A36" s="15" t="s">
        <v>211</v>
      </c>
      <c r="B36" s="17" t="n">
        <v>6736</v>
      </c>
      <c r="C36" s="18">
        <f>(49.0/B36*100)</f>
        <v/>
      </c>
      <c r="D36" s="19" t="n">
        <v>6687</v>
      </c>
      <c r="E36" s="18" t="n">
        <v>490.00812676</v>
      </c>
      <c r="F36" s="20" t="n">
        <v>3.8344035</v>
      </c>
      <c r="G36" s="18" t="n">
        <v>477.13718424</v>
      </c>
      <c r="H36" s="20" t="n">
        <v>6.10057602</v>
      </c>
      <c r="I36" s="18" t="n">
        <v>490.98997473</v>
      </c>
      <c r="J36" s="20" t="n">
        <v>4.94830889</v>
      </c>
      <c r="K36" s="18" t="n">
        <v>498.17415426</v>
      </c>
      <c r="L36" s="20" t="n">
        <v>3.36006741</v>
      </c>
      <c r="M36" s="18" t="n">
        <v>500.24843001</v>
      </c>
      <c r="N36" s="20" t="n">
        <v>2.34892359</v>
      </c>
      <c r="O36" s="18" t="n">
        <v>402.77024728</v>
      </c>
      <c r="P36" s="20" t="n">
        <v>20.07187489</v>
      </c>
      <c r="Q36" s="18" t="s">
        <v>182</v>
      </c>
      <c r="R36" s="20" t="s">
        <v>182</v>
      </c>
      <c r="S36" s="18" t="s">
        <v>182</v>
      </c>
      <c r="T36" s="20" t="s">
        <v>182</v>
      </c>
      <c r="U36" s="18" t="s">
        <v>182</v>
      </c>
      <c r="V36" s="20" t="s">
        <v>182</v>
      </c>
      <c r="W36" s="18" t="n">
        <v>429.89351444</v>
      </c>
      <c r="X36" s="20" t="n">
        <v>7.57653418</v>
      </c>
    </row>
    <row r="37" spans="1:24">
      <c r="A37" s="15" t="s">
        <v>212</v>
      </c>
      <c r="B37" s="17" t="n">
        <v>5458</v>
      </c>
      <c r="C37" s="18">
        <f>(249.0/B37*100)</f>
        <v/>
      </c>
      <c r="D37" s="19" t="n">
        <v>5209</v>
      </c>
      <c r="E37" s="18" t="n">
        <v>511.91777397</v>
      </c>
      <c r="F37" s="20" t="n">
        <v>3.62343357</v>
      </c>
      <c r="G37" s="18" t="n">
        <v>495.5347531</v>
      </c>
      <c r="H37" s="20" t="n">
        <v>5.1801331</v>
      </c>
      <c r="I37" s="18" t="n">
        <v>492.5899429</v>
      </c>
      <c r="J37" s="20" t="n">
        <v>4.63704848</v>
      </c>
      <c r="K37" s="18" t="n">
        <v>500.39278081</v>
      </c>
      <c r="L37" s="20" t="n">
        <v>5.02436121</v>
      </c>
      <c r="M37" s="18" t="n">
        <v>498.11004625</v>
      </c>
      <c r="N37" s="20" t="n">
        <v>4.67037051</v>
      </c>
      <c r="O37" s="18" t="n">
        <v>375.64834003</v>
      </c>
      <c r="P37" s="20" t="n">
        <v>18.6662725</v>
      </c>
      <c r="Q37" s="18" t="s">
        <v>182</v>
      </c>
      <c r="R37" s="20" t="s">
        <v>182</v>
      </c>
      <c r="S37" s="18" t="s">
        <v>182</v>
      </c>
      <c r="T37" s="20" t="s">
        <v>182</v>
      </c>
      <c r="U37" s="18" t="s">
        <v>182</v>
      </c>
      <c r="V37" s="20" t="s">
        <v>182</v>
      </c>
      <c r="W37" s="18" t="n">
        <v>408.03142423</v>
      </c>
      <c r="X37" s="20" t="n">
        <v>5.77862218</v>
      </c>
    </row>
    <row r="38" spans="1:24">
      <c r="A38" s="15" t="s">
        <v>213</v>
      </c>
      <c r="B38" s="17" t="n">
        <v>5860</v>
      </c>
      <c r="C38" s="18">
        <f>(64.0/B38*100)</f>
        <v/>
      </c>
      <c r="D38" s="19" t="n">
        <v>5796</v>
      </c>
      <c r="E38" s="18" t="n">
        <v>534.68666974</v>
      </c>
      <c r="F38" s="20" t="n">
        <v>3.48707137</v>
      </c>
      <c r="G38" s="18" t="n">
        <v>506.77457503</v>
      </c>
      <c r="H38" s="20" t="n">
        <v>6.64310352</v>
      </c>
      <c r="I38" s="18" t="n">
        <v>495.31831046</v>
      </c>
      <c r="J38" s="20" t="n">
        <v>5.69395895</v>
      </c>
      <c r="K38" s="18" t="n">
        <v>508.25763959</v>
      </c>
      <c r="L38" s="20" t="n">
        <v>4.59196822</v>
      </c>
      <c r="M38" s="18" t="n">
        <v>500.88409404</v>
      </c>
      <c r="N38" s="20" t="n">
        <v>3.2344669</v>
      </c>
      <c r="O38" s="18" t="n">
        <v>402.04188708</v>
      </c>
      <c r="P38" s="20" t="n">
        <v>20.43643395</v>
      </c>
      <c r="Q38" s="18" t="s">
        <v>182</v>
      </c>
      <c r="R38" s="20" t="s">
        <v>182</v>
      </c>
      <c r="S38" s="18" t="s">
        <v>182</v>
      </c>
      <c r="T38" s="20" t="s">
        <v>182</v>
      </c>
      <c r="U38" s="18" t="s">
        <v>182</v>
      </c>
      <c r="V38" s="20" t="s">
        <v>182</v>
      </c>
      <c r="W38" s="18" t="n">
        <v>422.52687833</v>
      </c>
      <c r="X38" s="20" t="n">
        <v>6.595595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505.95669586</v>
      </c>
      <c r="F40" s="20" t="n">
        <v>8.387202220000001</v>
      </c>
      <c r="G40" s="18" t="n">
        <v>509.85854166</v>
      </c>
      <c r="H40" s="20" t="n">
        <v>10.48771115</v>
      </c>
      <c r="I40" s="18" t="n">
        <v>526.38813886</v>
      </c>
      <c r="J40" s="20" t="n">
        <v>6.00175716</v>
      </c>
      <c r="K40" s="18" t="n">
        <v>527.64999525</v>
      </c>
      <c r="L40" s="20" t="n">
        <v>3.84896789</v>
      </c>
      <c r="M40" s="18" t="n">
        <v>514.15198818</v>
      </c>
      <c r="N40" s="20" t="n">
        <v>2.95343804</v>
      </c>
      <c r="O40" s="18" t="n">
        <v>426.93516324</v>
      </c>
      <c r="P40" s="20" t="n">
        <v>18.49453323</v>
      </c>
      <c r="Q40" s="18" t="s">
        <v>182</v>
      </c>
      <c r="R40" s="20" t="s">
        <v>182</v>
      </c>
      <c r="S40" s="18" t="n">
        <v>496.75531263</v>
      </c>
      <c r="T40" s="20" t="n">
        <v>2.35939816</v>
      </c>
      <c r="U40" s="18" t="s">
        <v>182</v>
      </c>
      <c r="V40" s="20" t="s">
        <v>182</v>
      </c>
      <c r="W40" s="18" t="n">
        <v>411.04473568</v>
      </c>
      <c r="X40" s="20" t="n">
        <v>8.39167037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394.94026993</v>
      </c>
      <c r="F46" s="20" t="n">
        <v>3.20015924</v>
      </c>
      <c r="G46" s="18" t="n">
        <v>386.76413371</v>
      </c>
      <c r="H46" s="20" t="n">
        <v>4.17191603</v>
      </c>
      <c r="I46" s="18" t="n">
        <v>419.24873888</v>
      </c>
      <c r="J46" s="20" t="n">
        <v>4.38128089</v>
      </c>
      <c r="K46" s="18" t="n">
        <v>427.3096399</v>
      </c>
      <c r="L46" s="20" t="n">
        <v>3.67859503</v>
      </c>
      <c r="M46" s="18" t="n">
        <v>438.44216615</v>
      </c>
      <c r="N46" s="20" t="n">
        <v>3.68012206</v>
      </c>
      <c r="O46" s="18" t="n">
        <v>312.92535084</v>
      </c>
      <c r="P46" s="20" t="n">
        <v>7.92700056</v>
      </c>
      <c r="Q46" s="18" t="s">
        <v>182</v>
      </c>
      <c r="R46" s="20" t="s">
        <v>182</v>
      </c>
      <c r="S46" s="18" t="s">
        <v>182</v>
      </c>
      <c r="T46" s="20" t="s">
        <v>182</v>
      </c>
      <c r="U46" s="18" t="s">
        <v>182</v>
      </c>
      <c r="V46" s="20" t="s">
        <v>182</v>
      </c>
      <c r="W46" s="18" t="n">
        <v>378.12974687</v>
      </c>
      <c r="X46" s="20" t="n">
        <v>2.98509412</v>
      </c>
    </row>
    <row r="47" spans="1:24">
      <c r="A47" s="15" t="s">
        <v>222</v>
      </c>
      <c r="B47" s="17" t="n">
        <v>5928</v>
      </c>
      <c r="C47" s="18">
        <f>(148.0/B47*100)</f>
        <v/>
      </c>
      <c r="D47" s="19" t="n">
        <v>5780</v>
      </c>
      <c r="E47" s="18" t="n">
        <v>409.9912588</v>
      </c>
      <c r="F47" s="20" t="n">
        <v>7.8379019</v>
      </c>
      <c r="G47" s="18" t="n">
        <v>409.58528704</v>
      </c>
      <c r="H47" s="20" t="n">
        <v>6.94692703</v>
      </c>
      <c r="I47" s="18" t="n">
        <v>451.97402559</v>
      </c>
      <c r="J47" s="20" t="n">
        <v>6.36544191</v>
      </c>
      <c r="K47" s="18" t="n">
        <v>459.41806026</v>
      </c>
      <c r="L47" s="20" t="n">
        <v>4.72686501</v>
      </c>
      <c r="M47" s="18" t="n">
        <v>480.54329002</v>
      </c>
      <c r="N47" s="20" t="n">
        <v>3.72233083</v>
      </c>
      <c r="O47" s="18" t="n">
        <v>348.82167177</v>
      </c>
      <c r="P47" s="20" t="n">
        <v>12.30753065</v>
      </c>
      <c r="Q47" s="18" t="s">
        <v>182</v>
      </c>
      <c r="R47" s="20" t="s">
        <v>182</v>
      </c>
      <c r="S47" s="18" t="s">
        <v>182</v>
      </c>
      <c r="T47" s="20" t="s">
        <v>182</v>
      </c>
      <c r="U47" s="18" t="s">
        <v>182</v>
      </c>
      <c r="V47" s="20" t="s">
        <v>182</v>
      </c>
      <c r="W47" s="18" t="n">
        <v>374.40985887</v>
      </c>
      <c r="X47" s="20" t="n">
        <v>5.02192995</v>
      </c>
    </row>
    <row r="48" spans="1:24">
      <c r="A48" s="15" t="s">
        <v>223</v>
      </c>
      <c r="B48" s="17" t="n">
        <v>9841</v>
      </c>
      <c r="C48" s="18">
        <f>(19.0/B48*100)</f>
        <v/>
      </c>
      <c r="D48" s="19" t="n">
        <v>9822</v>
      </c>
      <c r="E48" s="18" t="n">
        <v>501.36643024</v>
      </c>
      <c r="F48" s="20" t="n">
        <v>9.80771337</v>
      </c>
      <c r="G48" s="18" t="n">
        <v>533.50427295</v>
      </c>
      <c r="H48" s="20" t="n">
        <v>7.13622736</v>
      </c>
      <c r="I48" s="18" t="n">
        <v>537.0119826</v>
      </c>
      <c r="J48" s="20" t="n">
        <v>6.32769769</v>
      </c>
      <c r="K48" s="18" t="n">
        <v>517.73679466</v>
      </c>
      <c r="L48" s="20" t="n">
        <v>4.85747172</v>
      </c>
      <c r="M48" s="18" t="n">
        <v>512.39473598</v>
      </c>
      <c r="N48" s="20" t="n">
        <v>4.27667114</v>
      </c>
      <c r="O48" s="18" t="n">
        <v>368.01592311</v>
      </c>
      <c r="P48" s="20" t="n">
        <v>9.39603602</v>
      </c>
      <c r="Q48" s="18" t="s">
        <v>182</v>
      </c>
      <c r="R48" s="20" t="s">
        <v>182</v>
      </c>
      <c r="S48" s="18" t="s">
        <v>182</v>
      </c>
      <c r="T48" s="20" t="s">
        <v>182</v>
      </c>
      <c r="U48" s="18" t="s">
        <v>182</v>
      </c>
      <c r="V48" s="20" t="s">
        <v>182</v>
      </c>
      <c r="W48" s="18" t="n">
        <v>468.94568407</v>
      </c>
      <c r="X48" s="20" t="n">
        <v>26.03714684</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399.1454451</v>
      </c>
      <c r="F50" s="20" t="n">
        <v>3.71038771</v>
      </c>
      <c r="G50" s="18" t="n">
        <v>400.78604478</v>
      </c>
      <c r="H50" s="20" t="n">
        <v>3.88984045</v>
      </c>
      <c r="I50" s="18" t="n">
        <v>426.11070356</v>
      </c>
      <c r="J50" s="20" t="n">
        <v>3.5131735</v>
      </c>
      <c r="K50" s="18" t="n">
        <v>431.43621297</v>
      </c>
      <c r="L50" s="20" t="n">
        <v>3.04464953</v>
      </c>
      <c r="M50" s="18" t="n">
        <v>438.61374225</v>
      </c>
      <c r="N50" s="20" t="n">
        <v>3.04854741</v>
      </c>
      <c r="O50" s="18" t="n">
        <v>342.28571311</v>
      </c>
      <c r="P50" s="20" t="n">
        <v>7.20984175</v>
      </c>
      <c r="Q50" s="18" t="s">
        <v>182</v>
      </c>
      <c r="R50" s="20" t="s">
        <v>182</v>
      </c>
      <c r="S50" s="18" t="s">
        <v>182</v>
      </c>
      <c r="T50" s="20" t="s">
        <v>182</v>
      </c>
      <c r="U50" s="18" t="s">
        <v>182</v>
      </c>
      <c r="V50" s="20" t="s">
        <v>182</v>
      </c>
      <c r="W50" s="18" t="n">
        <v>378.78971615</v>
      </c>
      <c r="X50" s="20" t="n">
        <v>8.94018286</v>
      </c>
    </row>
    <row r="51" spans="1:24">
      <c r="A51" s="15" t="s">
        <v>226</v>
      </c>
      <c r="B51" s="17" t="n">
        <v>6866</v>
      </c>
      <c r="C51" s="18">
        <f>(117.0/B51*100)</f>
        <v/>
      </c>
      <c r="D51" s="19" t="n">
        <v>6749</v>
      </c>
      <c r="E51" s="18" t="n">
        <v>413.88798938</v>
      </c>
      <c r="F51" s="20" t="n">
        <v>3.05682658</v>
      </c>
      <c r="G51" s="18" t="n">
        <v>415.2586048</v>
      </c>
      <c r="H51" s="20" t="n">
        <v>4.19199226</v>
      </c>
      <c r="I51" s="18" t="n">
        <v>424.97778159</v>
      </c>
      <c r="J51" s="20" t="n">
        <v>3.84528408</v>
      </c>
      <c r="K51" s="18" t="n">
        <v>423.23732059</v>
      </c>
      <c r="L51" s="20" t="n">
        <v>3.24779718</v>
      </c>
      <c r="M51" s="18" t="n">
        <v>432.77075966</v>
      </c>
      <c r="N51" s="20" t="n">
        <v>2.6243828</v>
      </c>
      <c r="O51" s="18" t="n">
        <v>338.25263876</v>
      </c>
      <c r="P51" s="20" t="n">
        <v>12.07032198</v>
      </c>
      <c r="Q51" s="18" t="s">
        <v>182</v>
      </c>
      <c r="R51" s="20" t="s">
        <v>182</v>
      </c>
      <c r="S51" s="18" t="n">
        <v>410.85572185</v>
      </c>
      <c r="T51" s="20" t="n">
        <v>3.7997542</v>
      </c>
      <c r="U51" s="18" t="s">
        <v>182</v>
      </c>
      <c r="V51" s="20" t="s">
        <v>182</v>
      </c>
      <c r="W51" s="18" t="n">
        <v>395.68939463</v>
      </c>
      <c r="X51" s="20" t="n">
        <v>4.75878826</v>
      </c>
    </row>
    <row r="52" spans="1:24">
      <c r="A52" s="15" t="s">
        <v>227</v>
      </c>
      <c r="B52" s="17" t="n">
        <v>5809</v>
      </c>
      <c r="C52" s="18">
        <f>(119.0/B52*100)</f>
        <v/>
      </c>
      <c r="D52" s="19" t="n">
        <v>5690</v>
      </c>
      <c r="E52" s="18" t="n">
        <v>475.05033589</v>
      </c>
      <c r="F52" s="20" t="n">
        <v>3.58287983</v>
      </c>
      <c r="G52" s="18" t="n">
        <v>478.80901898</v>
      </c>
      <c r="H52" s="20" t="n">
        <v>3.73085211</v>
      </c>
      <c r="I52" s="18" t="n">
        <v>475.26056974</v>
      </c>
      <c r="J52" s="20" t="n">
        <v>3.86474505</v>
      </c>
      <c r="K52" s="18" t="n">
        <v>487.45699093</v>
      </c>
      <c r="L52" s="20" t="n">
        <v>3.23672036</v>
      </c>
      <c r="M52" s="18" t="n">
        <v>482.33687073</v>
      </c>
      <c r="N52" s="20" t="n">
        <v>3.27507727</v>
      </c>
      <c r="O52" s="18" t="n">
        <v>375.14413407</v>
      </c>
      <c r="P52" s="20" t="n">
        <v>19.23248649</v>
      </c>
      <c r="Q52" s="18" t="s">
        <v>182</v>
      </c>
      <c r="R52" s="20" t="s">
        <v>182</v>
      </c>
      <c r="S52" s="18" t="s">
        <v>182</v>
      </c>
      <c r="T52" s="20" t="s">
        <v>182</v>
      </c>
      <c r="U52" s="18" t="s">
        <v>182</v>
      </c>
      <c r="V52" s="20" t="s">
        <v>182</v>
      </c>
      <c r="W52" s="18" t="n">
        <v>406.07622415</v>
      </c>
      <c r="X52" s="20" t="n">
        <v>6.09873504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335.08106927</v>
      </c>
      <c r="F54" s="20" t="n">
        <v>3.31191448</v>
      </c>
      <c r="G54" s="18" t="n">
        <v>326.21405888</v>
      </c>
      <c r="H54" s="20" t="n">
        <v>4.33615284</v>
      </c>
      <c r="I54" s="18" t="n">
        <v>339.46986522</v>
      </c>
      <c r="J54" s="20" t="n">
        <v>5.01367509</v>
      </c>
      <c r="K54" s="18" t="n">
        <v>346.10738302</v>
      </c>
      <c r="L54" s="20" t="n">
        <v>5.20498932</v>
      </c>
      <c r="M54" s="18" t="n">
        <v>361.50302541</v>
      </c>
      <c r="N54" s="20" t="n">
        <v>4.09951064</v>
      </c>
      <c r="O54" s="18" t="n">
        <v>287.87524075</v>
      </c>
      <c r="P54" s="20" t="n">
        <v>6.80918889</v>
      </c>
      <c r="Q54" s="18" t="s">
        <v>182</v>
      </c>
      <c r="R54" s="20" t="s">
        <v>182</v>
      </c>
      <c r="S54" s="18" t="s">
        <v>182</v>
      </c>
      <c r="T54" s="20" t="s">
        <v>182</v>
      </c>
      <c r="U54" s="18" t="s">
        <v>182</v>
      </c>
      <c r="V54" s="20" t="s">
        <v>182</v>
      </c>
      <c r="W54" s="18" t="n">
        <v>290.0433898</v>
      </c>
      <c r="X54" s="20" t="n">
        <v>3.77499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529.89608801</v>
      </c>
      <c r="F56" s="20" t="n">
        <v>3.00528936</v>
      </c>
      <c r="G56" s="18" t="n">
        <v>517.94744757</v>
      </c>
      <c r="H56" s="20" t="n">
        <v>4.01830613</v>
      </c>
      <c r="I56" s="18" t="n">
        <v>521.27817487</v>
      </c>
      <c r="J56" s="20" t="n">
        <v>4.3956208</v>
      </c>
      <c r="K56" s="18" t="n">
        <v>527.30338985</v>
      </c>
      <c r="L56" s="20" t="n">
        <v>3.58626767</v>
      </c>
      <c r="M56" s="18" t="n">
        <v>520.70261003</v>
      </c>
      <c r="N56" s="20" t="n">
        <v>4.02595933</v>
      </c>
      <c r="O56" s="18" t="n">
        <v>436.58358831</v>
      </c>
      <c r="P56" s="20" t="n">
        <v>14.70024244</v>
      </c>
      <c r="Q56" s="18" t="s">
        <v>182</v>
      </c>
      <c r="R56" s="20" t="s">
        <v>182</v>
      </c>
      <c r="S56" s="18" t="s">
        <v>182</v>
      </c>
      <c r="T56" s="20" t="s">
        <v>182</v>
      </c>
      <c r="U56" s="18" t="s">
        <v>182</v>
      </c>
      <c r="V56" s="20" t="s">
        <v>182</v>
      </c>
      <c r="W56" s="18" t="n">
        <v>468.59798877</v>
      </c>
      <c r="X56" s="20" t="n">
        <v>16.5009757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476.40903162</v>
      </c>
      <c r="F61" s="20" t="n">
        <v>4.17829012</v>
      </c>
      <c r="G61" s="18" t="n">
        <v>480.28878335</v>
      </c>
      <c r="H61" s="20" t="n">
        <v>4.37170215</v>
      </c>
      <c r="I61" s="18" t="n">
        <v>482.49840462</v>
      </c>
      <c r="J61" s="20" t="n">
        <v>3.61036147</v>
      </c>
      <c r="K61" s="18" t="n">
        <v>485.69346298</v>
      </c>
      <c r="L61" s="20" t="n">
        <v>3.78568733</v>
      </c>
      <c r="M61" s="18" t="n">
        <v>482.77727139</v>
      </c>
      <c r="N61" s="20" t="n">
        <v>3.32923117</v>
      </c>
      <c r="O61" s="18" t="n">
        <v>391.25523445</v>
      </c>
      <c r="P61" s="20" t="n">
        <v>13.81308759</v>
      </c>
      <c r="Q61" s="18" t="s">
        <v>182</v>
      </c>
      <c r="R61" s="20" t="s">
        <v>182</v>
      </c>
      <c r="S61" s="18" t="s">
        <v>182</v>
      </c>
      <c r="T61" s="20" t="s">
        <v>182</v>
      </c>
      <c r="U61" s="18" t="s">
        <v>182</v>
      </c>
      <c r="V61" s="20" t="s">
        <v>182</v>
      </c>
      <c r="W61" s="18" t="n">
        <v>379.79388797</v>
      </c>
      <c r="X61" s="20" t="n">
        <v>7.30729167</v>
      </c>
    </row>
    <row r="62" spans="1:24">
      <c r="A62" s="15" t="s">
        <v>237</v>
      </c>
      <c r="B62" s="17" t="n">
        <v>4476</v>
      </c>
      <c r="C62" s="18">
        <f>(5.0/B62*100)</f>
        <v/>
      </c>
      <c r="D62" s="19" t="n">
        <v>4471</v>
      </c>
      <c r="E62" s="18" t="n">
        <v>520.2087827399999</v>
      </c>
      <c r="F62" s="20" t="n">
        <v>2.53416454</v>
      </c>
      <c r="G62" s="18" t="n">
        <v>510.81620858</v>
      </c>
      <c r="H62" s="20" t="n">
        <v>3.97823427</v>
      </c>
      <c r="I62" s="18" t="n">
        <v>525.8345640700001</v>
      </c>
      <c r="J62" s="20" t="n">
        <v>3.88850907</v>
      </c>
      <c r="K62" s="18" t="n">
        <v>542.37797798</v>
      </c>
      <c r="L62" s="20" t="n">
        <v>2.6621296</v>
      </c>
      <c r="M62" s="18" t="n">
        <v>533.93069638</v>
      </c>
      <c r="N62" s="20" t="n">
        <v>1.81377011</v>
      </c>
      <c r="O62" s="18" t="n">
        <v>440.45044192</v>
      </c>
      <c r="P62" s="20" t="n">
        <v>12.98438904</v>
      </c>
      <c r="Q62" s="18" t="s">
        <v>182</v>
      </c>
      <c r="R62" s="20" t="s">
        <v>182</v>
      </c>
      <c r="S62" s="18" t="s">
        <v>182</v>
      </c>
      <c r="T62" s="20" t="s">
        <v>182</v>
      </c>
      <c r="U62" s="18" t="s">
        <v>182</v>
      </c>
      <c r="V62" s="20" t="s">
        <v>182</v>
      </c>
      <c r="W62" s="18" t="n">
        <v>494.43902751</v>
      </c>
      <c r="X62" s="20" t="n">
        <v>12.63863829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359.97634648</v>
      </c>
      <c r="F67" s="20" t="n">
        <v>2.870737</v>
      </c>
      <c r="G67" s="18" t="n">
        <v>381.01863636</v>
      </c>
      <c r="H67" s="20" t="n">
        <v>3.96226254</v>
      </c>
      <c r="I67" s="18" t="n">
        <v>397.30887088</v>
      </c>
      <c r="J67" s="20" t="n">
        <v>3.16511057</v>
      </c>
      <c r="K67" s="18" t="n">
        <v>413.75532536</v>
      </c>
      <c r="L67" s="20" t="n">
        <v>2.57653815</v>
      </c>
      <c r="M67" s="18" t="n">
        <v>424.54007088</v>
      </c>
      <c r="N67" s="20" t="n">
        <v>3.90286875</v>
      </c>
      <c r="O67" s="18" t="n">
        <v>314.73335773</v>
      </c>
      <c r="P67" s="20" t="n">
        <v>5.00611208</v>
      </c>
      <c r="Q67" s="18" t="s">
        <v>182</v>
      </c>
      <c r="R67" s="20" t="s">
        <v>182</v>
      </c>
      <c r="S67" s="18" t="s">
        <v>182</v>
      </c>
      <c r="T67" s="20" t="s">
        <v>182</v>
      </c>
      <c r="U67" s="18" t="s">
        <v>182</v>
      </c>
      <c r="V67" s="20" t="s">
        <v>182</v>
      </c>
      <c r="W67" s="18" t="n">
        <v>315.05443566</v>
      </c>
      <c r="X67" s="20" t="n">
        <v>7.78370579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474.3603443</v>
      </c>
      <c r="F70" s="20" t="n">
        <v>4.4524807</v>
      </c>
      <c r="G70" s="18" t="n">
        <v>465.88831082</v>
      </c>
      <c r="H70" s="20" t="n">
        <v>5.41416286</v>
      </c>
      <c r="I70" s="18" t="n">
        <v>480.94651167</v>
      </c>
      <c r="J70" s="20" t="n">
        <v>4.29756709</v>
      </c>
      <c r="K70" s="18" t="n">
        <v>492.70933523</v>
      </c>
      <c r="L70" s="20" t="n">
        <v>3.84483499</v>
      </c>
      <c r="M70" s="18" t="n">
        <v>502.84134418</v>
      </c>
      <c r="N70" s="20" t="n">
        <v>2.99245686</v>
      </c>
      <c r="O70" s="18" t="n">
        <v>426.80252046</v>
      </c>
      <c r="P70" s="20" t="n">
        <v>12.48021567</v>
      </c>
      <c r="Q70" s="18" t="s">
        <v>182</v>
      </c>
      <c r="R70" s="20" t="s">
        <v>182</v>
      </c>
      <c r="S70" s="18" t="s">
        <v>182</v>
      </c>
      <c r="T70" s="20" t="s">
        <v>182</v>
      </c>
      <c r="U70" s="18" t="s">
        <v>182</v>
      </c>
      <c r="V70" s="20" t="s">
        <v>182</v>
      </c>
      <c r="W70" s="18" t="n">
        <v>427.87344183</v>
      </c>
      <c r="X70" s="20" t="n">
        <v>6.30783709</v>
      </c>
    </row>
    <row r="71" spans="1:24">
      <c r="A71" s="15" t="s">
        <v>246</v>
      </c>
      <c r="B71" s="17" t="n">
        <v>6115</v>
      </c>
      <c r="C71" s="18">
        <f>(116.0/B71*100)</f>
        <v/>
      </c>
      <c r="D71" s="19" t="n">
        <v>5999</v>
      </c>
      <c r="E71" s="18" t="n">
        <v>558.6059602</v>
      </c>
      <c r="F71" s="20" t="n">
        <v>1.84806563</v>
      </c>
      <c r="G71" s="18" t="n">
        <v>540.77405729</v>
      </c>
      <c r="H71" s="20" t="n">
        <v>4.87923254</v>
      </c>
      <c r="I71" s="18" t="n">
        <v>542.23356884</v>
      </c>
      <c r="J71" s="20" t="n">
        <v>4.0655367</v>
      </c>
      <c r="K71" s="18" t="n">
        <v>561.04012836</v>
      </c>
      <c r="L71" s="20" t="n">
        <v>3.68524417</v>
      </c>
      <c r="M71" s="18" t="n">
        <v>568.17320812</v>
      </c>
      <c r="N71" s="20" t="n">
        <v>4.00778023</v>
      </c>
      <c r="O71" s="18" t="n">
        <v>471.86148039</v>
      </c>
      <c r="P71" s="20" t="n">
        <v>16.79592165</v>
      </c>
      <c r="Q71" s="18" t="s">
        <v>182</v>
      </c>
      <c r="R71" s="20" t="s">
        <v>182</v>
      </c>
      <c r="S71" s="18" t="s">
        <v>182</v>
      </c>
      <c r="T71" s="20" t="s">
        <v>182</v>
      </c>
      <c r="U71" s="18" t="s">
        <v>182</v>
      </c>
      <c r="V71" s="20" t="s">
        <v>182</v>
      </c>
      <c r="W71" s="18" t="n">
        <v>499.44957035</v>
      </c>
      <c r="X71" s="20" t="n">
        <v>11.58797682</v>
      </c>
    </row>
    <row r="72" spans="1:24">
      <c r="A72" s="15" t="s">
        <v>247</v>
      </c>
      <c r="B72" s="17" t="n">
        <v>7708</v>
      </c>
      <c r="C72" s="18">
        <f>(8.0/B72*100)</f>
        <v/>
      </c>
      <c r="D72" s="19" t="n">
        <v>7700</v>
      </c>
      <c r="E72" s="18" t="n">
        <v>538.52769612</v>
      </c>
      <c r="F72" s="20" t="n">
        <v>3.66314068</v>
      </c>
      <c r="G72" s="18" t="n">
        <v>531.01551677</v>
      </c>
      <c r="H72" s="20" t="n">
        <v>5.17846092</v>
      </c>
      <c r="I72" s="18" t="n">
        <v>550.66597305</v>
      </c>
      <c r="J72" s="20" t="n">
        <v>3.63957051</v>
      </c>
      <c r="K72" s="18" t="n">
        <v>543.28748289</v>
      </c>
      <c r="L72" s="20" t="n">
        <v>3.4129213</v>
      </c>
      <c r="M72" s="18" t="n">
        <v>517.6072994800001</v>
      </c>
      <c r="N72" s="20" t="n">
        <v>3.33396599</v>
      </c>
      <c r="O72" s="18" t="n">
        <v>372.27040999</v>
      </c>
      <c r="P72" s="20" t="n">
        <v>12.74001428</v>
      </c>
      <c r="Q72" s="18" t="s">
        <v>182</v>
      </c>
      <c r="R72" s="20" t="s">
        <v>182</v>
      </c>
      <c r="S72" s="18" t="s">
        <v>182</v>
      </c>
      <c r="T72" s="20" t="s">
        <v>182</v>
      </c>
      <c r="U72" s="18" t="s">
        <v>182</v>
      </c>
      <c r="V72" s="20" t="s">
        <v>182</v>
      </c>
      <c r="W72" s="18" t="n">
        <v>475.60279982</v>
      </c>
      <c r="X72" s="20" t="n">
        <v>14.31381254</v>
      </c>
    </row>
    <row r="73" spans="1:24">
      <c r="A73" s="15" t="s">
        <v>248</v>
      </c>
      <c r="B73" s="17" t="n">
        <v>8249</v>
      </c>
      <c r="C73" s="18">
        <f>(236.0/B73*100)</f>
        <v/>
      </c>
      <c r="D73" s="19" t="n">
        <v>8013</v>
      </c>
      <c r="E73" s="18" t="n">
        <v>396.27830073</v>
      </c>
      <c r="F73" s="20" t="n">
        <v>3.6389323</v>
      </c>
      <c r="G73" s="18" t="n">
        <v>401.09501095</v>
      </c>
      <c r="H73" s="20" t="n">
        <v>4.40185051</v>
      </c>
      <c r="I73" s="18" t="n">
        <v>418.0533416</v>
      </c>
      <c r="J73" s="20" t="n">
        <v>3.89634079</v>
      </c>
      <c r="K73" s="18" t="n">
        <v>426.03197505</v>
      </c>
      <c r="L73" s="20" t="n">
        <v>3.63696917</v>
      </c>
      <c r="M73" s="18" t="n">
        <v>439.59148221</v>
      </c>
      <c r="N73" s="20" t="n">
        <v>3.42432951</v>
      </c>
      <c r="O73" s="18" t="n">
        <v>365.92427462</v>
      </c>
      <c r="P73" s="20" t="n">
        <v>6.5296247</v>
      </c>
      <c r="Q73" s="18" t="s">
        <v>182</v>
      </c>
      <c r="R73" s="20" t="s">
        <v>182</v>
      </c>
      <c r="S73" s="18" t="s">
        <v>182</v>
      </c>
      <c r="T73" s="20" t="s">
        <v>182</v>
      </c>
      <c r="U73" s="18" t="s">
        <v>182</v>
      </c>
      <c r="V73" s="20" t="s">
        <v>182</v>
      </c>
      <c r="W73" s="18" t="n">
        <v>375.89406716</v>
      </c>
      <c r="X73" s="20" t="n">
        <v>8.29313054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442.30934487</v>
      </c>
      <c r="F77" s="20" t="n">
        <v>3.06034445</v>
      </c>
      <c r="G77" s="18" t="n">
        <v>428.41971325</v>
      </c>
      <c r="H77" s="20" t="n">
        <v>5.10732174</v>
      </c>
      <c r="I77" s="18" t="n">
        <v>449.20872365</v>
      </c>
      <c r="J77" s="20" t="n">
        <v>4.8751896</v>
      </c>
      <c r="K77" s="18" t="n">
        <v>453.0764601</v>
      </c>
      <c r="L77" s="20" t="n">
        <v>3.89596482</v>
      </c>
      <c r="M77" s="18" t="n">
        <v>461.83367274</v>
      </c>
      <c r="N77" s="20" t="n">
        <v>2.79796489</v>
      </c>
      <c r="O77" s="18" t="n">
        <v>348.85074945</v>
      </c>
      <c r="P77" s="20" t="n">
        <v>12.28258255</v>
      </c>
      <c r="Q77" s="18" t="s">
        <v>182</v>
      </c>
      <c r="R77" s="20" t="s">
        <v>182</v>
      </c>
      <c r="S77" s="18" t="s">
        <v>182</v>
      </c>
      <c r="T77" s="20" t="s">
        <v>182</v>
      </c>
      <c r="U77" s="18" t="s">
        <v>182</v>
      </c>
      <c r="V77" s="20" t="s">
        <v>182</v>
      </c>
      <c r="W77" s="18" t="n">
        <v>375.77471507</v>
      </c>
      <c r="X77" s="20" t="n">
        <v>3.28015287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539.5747053699999</v>
      </c>
      <c r="F7" s="20" t="n">
        <v>4.84354911</v>
      </c>
      <c r="G7" s="18" t="n">
        <v>519.01479532</v>
      </c>
      <c r="H7" s="20" t="n">
        <v>6.91708248</v>
      </c>
      <c r="I7" s="18" t="n">
        <v>511.52875628</v>
      </c>
      <c r="J7" s="20" t="n">
        <v>4.39361903</v>
      </c>
      <c r="K7" s="18" t="n">
        <v>515.7194445600001</v>
      </c>
      <c r="L7" s="20" t="n">
        <v>2.73037229</v>
      </c>
      <c r="M7" s="18" t="n">
        <v>514.34035281</v>
      </c>
      <c r="N7" s="20" t="n">
        <v>1.8170242</v>
      </c>
      <c r="O7" s="18" t="n">
        <v>399.22513467</v>
      </c>
      <c r="P7" s="20" t="n">
        <v>11.70453418</v>
      </c>
      <c r="Q7" s="18" t="s">
        <v>182</v>
      </c>
      <c r="R7" s="20" t="s">
        <v>182</v>
      </c>
      <c r="S7" s="18" t="s">
        <v>182</v>
      </c>
      <c r="T7" s="20" t="s">
        <v>182</v>
      </c>
      <c r="U7" s="18" t="s">
        <v>182</v>
      </c>
      <c r="V7" s="20" t="s">
        <v>182</v>
      </c>
      <c r="W7" s="18" t="n">
        <v>460.10985264</v>
      </c>
      <c r="X7" s="20" t="n">
        <v>5.62120321</v>
      </c>
    </row>
    <row r="8" spans="1:24">
      <c r="A8" s="15" t="s">
        <v>183</v>
      </c>
      <c r="B8" s="17" t="n">
        <v>7007</v>
      </c>
      <c r="C8" s="18">
        <f>(143.0/B8*100)</f>
        <v/>
      </c>
      <c r="D8" s="19" t="n">
        <v>6864</v>
      </c>
      <c r="E8" s="18" t="n">
        <v>527.94566302</v>
      </c>
      <c r="F8" s="20" t="n">
        <v>4.36809517</v>
      </c>
      <c r="G8" s="18" t="n">
        <v>501.5492984</v>
      </c>
      <c r="H8" s="20" t="n">
        <v>8.760723130000001</v>
      </c>
      <c r="I8" s="18" t="n">
        <v>504.99868797</v>
      </c>
      <c r="J8" s="20" t="n">
        <v>5.28475446</v>
      </c>
      <c r="K8" s="18" t="n">
        <v>506.40473743</v>
      </c>
      <c r="L8" s="20" t="n">
        <v>3.33102482</v>
      </c>
      <c r="M8" s="18" t="n">
        <v>491.76848481</v>
      </c>
      <c r="N8" s="20" t="n">
        <v>2.43647363</v>
      </c>
      <c r="O8" s="18" t="n">
        <v>404.28336089</v>
      </c>
      <c r="P8" s="20" t="n">
        <v>27.90899541</v>
      </c>
      <c r="Q8" s="18" t="s">
        <v>182</v>
      </c>
      <c r="R8" s="20" t="s">
        <v>182</v>
      </c>
      <c r="S8" s="18" t="n">
        <v>368.48347797</v>
      </c>
      <c r="T8" s="20" t="n">
        <v>14.99112476</v>
      </c>
      <c r="U8" s="18" t="s">
        <v>182</v>
      </c>
      <c r="V8" s="20" t="s">
        <v>182</v>
      </c>
      <c r="W8" s="18" t="n">
        <v>407.62395228</v>
      </c>
      <c r="X8" s="20" t="n">
        <v>6.88287926</v>
      </c>
    </row>
    <row r="9" spans="1:24">
      <c r="A9" s="15" t="s">
        <v>184</v>
      </c>
      <c r="B9" s="17" t="n">
        <v>9651</v>
      </c>
      <c r="C9" s="18">
        <f>(547.0/B9*100)</f>
        <v/>
      </c>
      <c r="D9" s="19" t="n">
        <v>9104</v>
      </c>
      <c r="E9" s="18" t="n">
        <v>491.75897272</v>
      </c>
      <c r="F9" s="20" t="n">
        <v>6.06984595</v>
      </c>
      <c r="G9" s="18" t="n">
        <v>467.17912791</v>
      </c>
      <c r="H9" s="20" t="n">
        <v>8.28957662</v>
      </c>
      <c r="I9" s="18" t="n">
        <v>506.65476502</v>
      </c>
      <c r="J9" s="20" t="n">
        <v>4.14863091</v>
      </c>
      <c r="K9" s="18" t="n">
        <v>522.09944479</v>
      </c>
      <c r="L9" s="20" t="n">
        <v>3.11582679</v>
      </c>
      <c r="M9" s="18" t="n">
        <v>514.9171678</v>
      </c>
      <c r="N9" s="20" t="n">
        <v>2.24630405</v>
      </c>
      <c r="O9" s="18" t="n">
        <v>463.23865553</v>
      </c>
      <c r="P9" s="20" t="n">
        <v>37.28992185</v>
      </c>
      <c r="Q9" s="18" t="s">
        <v>182</v>
      </c>
      <c r="R9" s="20" t="s">
        <v>182</v>
      </c>
      <c r="S9" s="18" t="n">
        <v>374.78530698</v>
      </c>
      <c r="T9" s="20" t="n">
        <v>11.62763904</v>
      </c>
      <c r="U9" s="18" t="s">
        <v>182</v>
      </c>
      <c r="V9" s="20" t="s">
        <v>182</v>
      </c>
      <c r="W9" s="18" t="n">
        <v>421.18920254</v>
      </c>
      <c r="X9" s="20" t="n">
        <v>7.38517499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431.56558416</v>
      </c>
      <c r="F11" s="20" t="n">
        <v>5.89325603</v>
      </c>
      <c r="G11" s="18" t="n">
        <v>426.69655645</v>
      </c>
      <c r="H11" s="20" t="n">
        <v>5.26901063</v>
      </c>
      <c r="I11" s="18" t="n">
        <v>449.90454566</v>
      </c>
      <c r="J11" s="20" t="n">
        <v>4.41365436</v>
      </c>
      <c r="K11" s="18" t="n">
        <v>460.97716707</v>
      </c>
      <c r="L11" s="20" t="n">
        <v>2.83568155</v>
      </c>
      <c r="M11" s="18" t="n">
        <v>453.66110048</v>
      </c>
      <c r="N11" s="20" t="n">
        <v>2.69991117</v>
      </c>
      <c r="O11" s="18" t="n">
        <v>334.19992151</v>
      </c>
      <c r="P11" s="20" t="n">
        <v>26.53553138</v>
      </c>
      <c r="Q11" s="18" t="s">
        <v>182</v>
      </c>
      <c r="R11" s="20" t="s">
        <v>182</v>
      </c>
      <c r="S11" s="18" t="s">
        <v>182</v>
      </c>
      <c r="T11" s="20" t="s">
        <v>182</v>
      </c>
      <c r="U11" s="18" t="s">
        <v>182</v>
      </c>
      <c r="V11" s="20" t="s">
        <v>182</v>
      </c>
      <c r="W11" s="18" t="n">
        <v>392.66914191</v>
      </c>
      <c r="X11" s="20" t="n">
        <v>7.46290233</v>
      </c>
    </row>
    <row r="12" spans="1:24">
      <c r="A12" s="15" t="s">
        <v>187</v>
      </c>
      <c r="B12" s="17" t="n">
        <v>6894</v>
      </c>
      <c r="C12" s="18">
        <f>(127.0/B12*100)</f>
        <v/>
      </c>
      <c r="D12" s="19" t="n">
        <v>6767</v>
      </c>
      <c r="E12" s="18" t="n">
        <v>498.67162317</v>
      </c>
      <c r="F12" s="20" t="n">
        <v>6.66852734</v>
      </c>
      <c r="G12" s="18" t="n">
        <v>481.71047837</v>
      </c>
      <c r="H12" s="20" t="n">
        <v>6.86529172</v>
      </c>
      <c r="I12" s="18" t="n">
        <v>496.95437917</v>
      </c>
      <c r="J12" s="20" t="n">
        <v>4.98016671</v>
      </c>
      <c r="K12" s="18" t="n">
        <v>512.1954776600001</v>
      </c>
      <c r="L12" s="20" t="n">
        <v>3.29121818</v>
      </c>
      <c r="M12" s="18" t="n">
        <v>499.21411719</v>
      </c>
      <c r="N12" s="20" t="n">
        <v>2.29314664</v>
      </c>
      <c r="O12" s="18" t="n">
        <v>437.59846771</v>
      </c>
      <c r="P12" s="20" t="n">
        <v>23.70905564</v>
      </c>
      <c r="Q12" s="18" t="s">
        <v>182</v>
      </c>
      <c r="R12" s="20" t="s">
        <v>182</v>
      </c>
      <c r="S12" s="18" t="n">
        <v>366.6777112</v>
      </c>
      <c r="T12" s="20" t="n">
        <v>14.39052153</v>
      </c>
      <c r="U12" s="18" t="s">
        <v>182</v>
      </c>
      <c r="V12" s="20" t="s">
        <v>182</v>
      </c>
      <c r="W12" s="18" t="n">
        <v>412.86021755</v>
      </c>
      <c r="X12" s="20" t="n">
        <v>6.43214769</v>
      </c>
    </row>
    <row r="13" spans="1:24">
      <c r="A13" s="15" t="s">
        <v>188</v>
      </c>
      <c r="B13" s="17" t="n">
        <v>7161</v>
      </c>
      <c r="C13" s="18">
        <f>(315.0/B13*100)</f>
        <v/>
      </c>
      <c r="D13" s="19" t="n">
        <v>6846</v>
      </c>
      <c r="E13" s="18" t="n">
        <v>494.20619595</v>
      </c>
      <c r="F13" s="20" t="n">
        <v>8.733672350000001</v>
      </c>
      <c r="G13" s="18" t="n">
        <v>498.47209413</v>
      </c>
      <c r="H13" s="20" t="n">
        <v>12.29367062</v>
      </c>
      <c r="I13" s="18" t="n">
        <v>507.59917814</v>
      </c>
      <c r="J13" s="20" t="n">
        <v>5.79986724</v>
      </c>
      <c r="K13" s="18" t="n">
        <v>511.70424595</v>
      </c>
      <c r="L13" s="20" t="n">
        <v>3.73527001</v>
      </c>
      <c r="M13" s="18" t="n">
        <v>513.40611419</v>
      </c>
      <c r="N13" s="20" t="n">
        <v>2.25051714</v>
      </c>
      <c r="O13" s="18" t="n">
        <v>390.10166835</v>
      </c>
      <c r="P13" s="20" t="n">
        <v>18.95112793</v>
      </c>
      <c r="Q13" s="18" t="s">
        <v>182</v>
      </c>
      <c r="R13" s="20" t="s">
        <v>182</v>
      </c>
      <c r="S13" s="18" t="n">
        <v>436.36003517</v>
      </c>
      <c r="T13" s="20" t="n">
        <v>6.43426798</v>
      </c>
      <c r="U13" s="18" t="s">
        <v>182</v>
      </c>
      <c r="V13" s="20" t="s">
        <v>182</v>
      </c>
      <c r="W13" s="18" t="n">
        <v>412.84391507</v>
      </c>
      <c r="X13" s="20" t="n">
        <v>6.00547073</v>
      </c>
    </row>
    <row r="14" spans="1:24">
      <c r="A14" s="15" t="s">
        <v>189</v>
      </c>
      <c r="B14" s="17" t="n">
        <v>5587</v>
      </c>
      <c r="C14" s="18">
        <f>(192.0/B14*100)</f>
        <v/>
      </c>
      <c r="D14" s="19" t="n">
        <v>5395</v>
      </c>
      <c r="E14" s="18" t="n">
        <v>528.55929807</v>
      </c>
      <c r="F14" s="20" t="n">
        <v>5.57298884</v>
      </c>
      <c r="G14" s="18" t="n">
        <v>521.6861519300001</v>
      </c>
      <c r="H14" s="20" t="n">
        <v>8.91760013</v>
      </c>
      <c r="I14" s="18" t="n">
        <v>518.55540537</v>
      </c>
      <c r="J14" s="20" t="n">
        <v>5.38070047</v>
      </c>
      <c r="K14" s="18" t="n">
        <v>540.60419244</v>
      </c>
      <c r="L14" s="20" t="n">
        <v>2.96394836</v>
      </c>
      <c r="M14" s="18" t="n">
        <v>540.65401143</v>
      </c>
      <c r="N14" s="20" t="n">
        <v>2.33477146</v>
      </c>
      <c r="O14" s="18" t="n">
        <v>411.80482108</v>
      </c>
      <c r="P14" s="20" t="n">
        <v>14.84367386</v>
      </c>
      <c r="Q14" s="18" t="s">
        <v>182</v>
      </c>
      <c r="R14" s="20" t="s">
        <v>182</v>
      </c>
      <c r="S14" s="18" t="s">
        <v>182</v>
      </c>
      <c r="T14" s="20" t="s">
        <v>182</v>
      </c>
      <c r="U14" s="18" t="s">
        <v>182</v>
      </c>
      <c r="V14" s="20" t="s">
        <v>182</v>
      </c>
      <c r="W14" s="18" t="n">
        <v>481.99525273</v>
      </c>
      <c r="X14" s="20" t="n">
        <v>10.0158008</v>
      </c>
    </row>
    <row r="15" spans="1:24">
      <c r="A15" s="15" t="s">
        <v>190</v>
      </c>
      <c r="B15" s="17" t="n">
        <v>5882</v>
      </c>
      <c r="C15" s="18">
        <f>(145.0/B15*100)</f>
        <v/>
      </c>
      <c r="D15" s="19" t="n">
        <v>5737</v>
      </c>
      <c r="E15" s="18" t="n">
        <v>544.77568635</v>
      </c>
      <c r="F15" s="20" t="n">
        <v>4.69727672</v>
      </c>
      <c r="G15" s="18" t="n">
        <v>530.35552022</v>
      </c>
      <c r="H15" s="20" t="n">
        <v>6.15651708</v>
      </c>
      <c r="I15" s="18" t="n">
        <v>527.99015318</v>
      </c>
      <c r="J15" s="20" t="n">
        <v>3.63278086</v>
      </c>
      <c r="K15" s="18" t="n">
        <v>540.12307287</v>
      </c>
      <c r="L15" s="20" t="n">
        <v>2.89790158</v>
      </c>
      <c r="M15" s="18" t="n">
        <v>535.73213878</v>
      </c>
      <c r="N15" s="20" t="n">
        <v>2.59224428</v>
      </c>
      <c r="O15" s="18" t="n">
        <v>369.57234507</v>
      </c>
      <c r="P15" s="20" t="n">
        <v>20.35970452</v>
      </c>
      <c r="Q15" s="18" t="s">
        <v>182</v>
      </c>
      <c r="R15" s="20" t="s">
        <v>182</v>
      </c>
      <c r="S15" s="18" t="n">
        <v>375.95013089</v>
      </c>
      <c r="T15" s="20" t="n">
        <v>17.42774697</v>
      </c>
      <c r="U15" s="18" t="s">
        <v>182</v>
      </c>
      <c r="V15" s="20" t="s">
        <v>182</v>
      </c>
      <c r="W15" s="18" t="n">
        <v>469.75314316</v>
      </c>
      <c r="X15" s="20" t="n">
        <v>8.841433159999999</v>
      </c>
    </row>
    <row r="16" spans="1:24">
      <c r="A16" s="15" t="s">
        <v>191</v>
      </c>
      <c r="B16" s="17" t="n">
        <v>6108</v>
      </c>
      <c r="C16" s="18">
        <f>(258.0/B16*100)</f>
        <v/>
      </c>
      <c r="D16" s="19" t="n">
        <v>5850</v>
      </c>
      <c r="E16" s="18" t="n">
        <v>526.1127168</v>
      </c>
      <c r="F16" s="20" t="n">
        <v>4.22896449</v>
      </c>
      <c r="G16" s="18" t="n">
        <v>500.97598323</v>
      </c>
      <c r="H16" s="20" t="n">
        <v>7.97347557</v>
      </c>
      <c r="I16" s="18" t="n">
        <v>499.48611141</v>
      </c>
      <c r="J16" s="20" t="n">
        <v>5.25399497</v>
      </c>
      <c r="K16" s="18" t="n">
        <v>511.4993987</v>
      </c>
      <c r="L16" s="20" t="n">
        <v>3.76172362</v>
      </c>
      <c r="M16" s="18" t="n">
        <v>501.59351268</v>
      </c>
      <c r="N16" s="20" t="n">
        <v>2.5092376</v>
      </c>
      <c r="O16" s="18" t="n">
        <v>357.87742959</v>
      </c>
      <c r="P16" s="20" t="n">
        <v>15.84799712</v>
      </c>
      <c r="Q16" s="18" t="s">
        <v>182</v>
      </c>
      <c r="R16" s="20" t="s">
        <v>182</v>
      </c>
      <c r="S16" s="18" t="s">
        <v>182</v>
      </c>
      <c r="T16" s="20" t="s">
        <v>182</v>
      </c>
      <c r="U16" s="18" t="s">
        <v>182</v>
      </c>
      <c r="V16" s="20" t="s">
        <v>182</v>
      </c>
      <c r="W16" s="18" t="n">
        <v>402.51542593</v>
      </c>
      <c r="X16" s="20" t="n">
        <v>7.6340296</v>
      </c>
    </row>
    <row r="17" spans="1:24">
      <c r="A17" s="15" t="s">
        <v>192</v>
      </c>
      <c r="B17" s="17" t="n">
        <v>6504</v>
      </c>
      <c r="C17" s="18">
        <f>(784.0/B17*100)</f>
        <v/>
      </c>
      <c r="D17" s="19" t="n">
        <v>5720</v>
      </c>
      <c r="E17" s="18" t="n">
        <v>540.63316429</v>
      </c>
      <c r="F17" s="20" t="n">
        <v>3.90840062</v>
      </c>
      <c r="G17" s="18" t="n">
        <v>531.0300339299999</v>
      </c>
      <c r="H17" s="20" t="n">
        <v>5.09041854</v>
      </c>
      <c r="I17" s="18" t="n">
        <v>529.68006585</v>
      </c>
      <c r="J17" s="20" t="n">
        <v>4.48239323</v>
      </c>
      <c r="K17" s="18" t="n">
        <v>516.85701589</v>
      </c>
      <c r="L17" s="20" t="n">
        <v>4.04256009</v>
      </c>
      <c r="M17" s="18" t="n">
        <v>504.64981132</v>
      </c>
      <c r="N17" s="20" t="n">
        <v>3.22282362</v>
      </c>
      <c r="O17" s="18" t="s">
        <v>182</v>
      </c>
      <c r="P17" s="20" t="s">
        <v>182</v>
      </c>
      <c r="Q17" s="18" t="s">
        <v>182</v>
      </c>
      <c r="R17" s="20" t="s">
        <v>182</v>
      </c>
      <c r="S17" s="18" t="n">
        <v>360.48925247</v>
      </c>
      <c r="T17" s="20" t="n">
        <v>12.44339086</v>
      </c>
      <c r="U17" s="18" t="s">
        <v>182</v>
      </c>
      <c r="V17" s="20" t="s">
        <v>182</v>
      </c>
      <c r="W17" s="18" t="n">
        <v>424.52920676</v>
      </c>
      <c r="X17" s="20" t="n">
        <v>10.62906117</v>
      </c>
    </row>
    <row r="18" spans="1:24">
      <c r="A18" s="15" t="s">
        <v>193</v>
      </c>
      <c r="B18" s="17" t="n">
        <v>5532</v>
      </c>
      <c r="C18" s="18">
        <f>(39.0/B18*100)</f>
        <v/>
      </c>
      <c r="D18" s="19" t="n">
        <v>5493</v>
      </c>
      <c r="E18" s="18" t="n">
        <v>457.0915732</v>
      </c>
      <c r="F18" s="20" t="n">
        <v>5.90261493</v>
      </c>
      <c r="G18" s="18" t="n">
        <v>414.92193831</v>
      </c>
      <c r="H18" s="20" t="n">
        <v>7.22016431</v>
      </c>
      <c r="I18" s="18" t="n">
        <v>436.40175291</v>
      </c>
      <c r="J18" s="20" t="n">
        <v>6.2452891</v>
      </c>
      <c r="K18" s="18" t="n">
        <v>467.54875607</v>
      </c>
      <c r="L18" s="20" t="n">
        <v>4.68132438</v>
      </c>
      <c r="M18" s="18" t="n">
        <v>469.86984032</v>
      </c>
      <c r="N18" s="20" t="n">
        <v>3.00619803</v>
      </c>
      <c r="O18" s="18" t="n">
        <v>360.38730974</v>
      </c>
      <c r="P18" s="20" t="n">
        <v>15.45481746</v>
      </c>
      <c r="Q18" s="18" t="s">
        <v>182</v>
      </c>
      <c r="R18" s="20" t="s">
        <v>182</v>
      </c>
      <c r="S18" s="18" t="s">
        <v>182</v>
      </c>
      <c r="T18" s="20" t="s">
        <v>182</v>
      </c>
      <c r="U18" s="18" t="s">
        <v>182</v>
      </c>
      <c r="V18" s="20" t="s">
        <v>182</v>
      </c>
      <c r="W18" s="18" t="n">
        <v>386.97376553</v>
      </c>
      <c r="X18" s="20" t="n">
        <v>8.39222919</v>
      </c>
    </row>
    <row r="19" spans="1:24">
      <c r="A19" s="15" t="s">
        <v>194</v>
      </c>
      <c r="B19" s="17" t="n">
        <v>5658</v>
      </c>
      <c r="C19" s="18">
        <f>(137.0/B19*100)</f>
        <v/>
      </c>
      <c r="D19" s="19" t="n">
        <v>5521</v>
      </c>
      <c r="E19" s="18" t="n">
        <v>432.12340932</v>
      </c>
      <c r="F19" s="20" t="n">
        <v>6.74740079</v>
      </c>
      <c r="G19" s="18" t="n">
        <v>449.87293234</v>
      </c>
      <c r="H19" s="20" t="n">
        <v>8.07666431</v>
      </c>
      <c r="I19" s="18" t="n">
        <v>471.4003665</v>
      </c>
      <c r="J19" s="20" t="n">
        <v>5.14790811</v>
      </c>
      <c r="K19" s="18" t="n">
        <v>489.35112905</v>
      </c>
      <c r="L19" s="20" t="n">
        <v>3.97482851</v>
      </c>
      <c r="M19" s="18" t="n">
        <v>487.68435643</v>
      </c>
      <c r="N19" s="20" t="n">
        <v>2.74264716</v>
      </c>
      <c r="O19" s="18" t="n">
        <v>398.28162032</v>
      </c>
      <c r="P19" s="20" t="n">
        <v>18.24528118</v>
      </c>
      <c r="Q19" s="18" t="s">
        <v>182</v>
      </c>
      <c r="R19" s="20" t="s">
        <v>182</v>
      </c>
      <c r="S19" s="18" t="s">
        <v>182</v>
      </c>
      <c r="T19" s="20" t="s">
        <v>182</v>
      </c>
      <c r="U19" s="18" t="s">
        <v>182</v>
      </c>
      <c r="V19" s="20" t="s">
        <v>182</v>
      </c>
      <c r="W19" s="18" t="n">
        <v>390.02545341</v>
      </c>
      <c r="X19" s="20" t="n">
        <v>7.50185425</v>
      </c>
    </row>
    <row r="20" spans="1:24">
      <c r="A20" s="15" t="s">
        <v>195</v>
      </c>
      <c r="B20" s="17" t="n">
        <v>3371</v>
      </c>
      <c r="C20" s="18">
        <f>(81.0/B20*100)</f>
        <v/>
      </c>
      <c r="D20" s="19" t="n">
        <v>3290</v>
      </c>
      <c r="E20" s="18" t="n">
        <v>464.89864908</v>
      </c>
      <c r="F20" s="20" t="n">
        <v>6.10621892</v>
      </c>
      <c r="G20" s="18" t="n">
        <v>457.83273492</v>
      </c>
      <c r="H20" s="20" t="n">
        <v>9.05999647</v>
      </c>
      <c r="I20" s="18" t="n">
        <v>470.98114472</v>
      </c>
      <c r="J20" s="20" t="n">
        <v>6.3682427</v>
      </c>
      <c r="K20" s="18" t="n">
        <v>486.35112547</v>
      </c>
      <c r="L20" s="20" t="n">
        <v>3.35307961</v>
      </c>
      <c r="M20" s="18" t="n">
        <v>475.92668068</v>
      </c>
      <c r="N20" s="20" t="n">
        <v>2.29392129</v>
      </c>
      <c r="O20" s="18" t="s">
        <v>182</v>
      </c>
      <c r="P20" s="20" t="s">
        <v>182</v>
      </c>
      <c r="Q20" s="18" t="s">
        <v>182</v>
      </c>
      <c r="R20" s="20" t="s">
        <v>182</v>
      </c>
      <c r="S20" s="18" t="s">
        <v>182</v>
      </c>
      <c r="T20" s="20" t="s">
        <v>182</v>
      </c>
      <c r="U20" s="18" t="s">
        <v>182</v>
      </c>
      <c r="V20" s="20" t="s">
        <v>182</v>
      </c>
      <c r="W20" s="18" t="n">
        <v>399.77222835</v>
      </c>
      <c r="X20" s="20" t="n">
        <v>9.37009246</v>
      </c>
    </row>
    <row r="21" spans="1:24">
      <c r="A21" s="15" t="s">
        <v>196</v>
      </c>
      <c r="B21" s="17" t="n">
        <v>5741</v>
      </c>
      <c r="C21" s="18">
        <f>(79.0/B21*100)</f>
        <v/>
      </c>
      <c r="D21" s="19" t="n">
        <v>5662</v>
      </c>
      <c r="E21" s="18" t="n">
        <v>514.59415136</v>
      </c>
      <c r="F21" s="20" t="n">
        <v>6.45733668</v>
      </c>
      <c r="G21" s="18" t="n">
        <v>511.55114311</v>
      </c>
      <c r="H21" s="20" t="n">
        <v>9.48468196</v>
      </c>
      <c r="I21" s="18" t="n">
        <v>509.81557903</v>
      </c>
      <c r="J21" s="20" t="n">
        <v>6.12544989</v>
      </c>
      <c r="K21" s="18" t="n">
        <v>510.82155946</v>
      </c>
      <c r="L21" s="20" t="n">
        <v>3.51950419</v>
      </c>
      <c r="M21" s="18" t="n">
        <v>499.96992918</v>
      </c>
      <c r="N21" s="20" t="n">
        <v>2.61069334</v>
      </c>
      <c r="O21" s="18" t="n">
        <v>391.25398188</v>
      </c>
      <c r="P21" s="20" t="n">
        <v>27.06373982</v>
      </c>
      <c r="Q21" s="18" t="s">
        <v>182</v>
      </c>
      <c r="R21" s="20" t="s">
        <v>182</v>
      </c>
      <c r="S21" s="18" t="s">
        <v>182</v>
      </c>
      <c r="T21" s="20" t="s">
        <v>182</v>
      </c>
      <c r="U21" s="18" t="s">
        <v>182</v>
      </c>
      <c r="V21" s="20" t="s">
        <v>182</v>
      </c>
      <c r="W21" s="18" t="n">
        <v>456.32761946</v>
      </c>
      <c r="X21" s="20" t="n">
        <v>8.354728229999999</v>
      </c>
    </row>
    <row r="22" spans="1:24">
      <c r="A22" s="15" t="s">
        <v>197</v>
      </c>
      <c r="B22" s="17" t="n">
        <v>6598</v>
      </c>
      <c r="C22" s="18">
        <f>(100.0/B22*100)</f>
        <v/>
      </c>
      <c r="D22" s="19" t="n">
        <v>6498</v>
      </c>
      <c r="E22" s="18" t="n">
        <v>480.35778839</v>
      </c>
      <c r="F22" s="20" t="n">
        <v>7.706369</v>
      </c>
      <c r="G22" s="18" t="n">
        <v>451.20541156</v>
      </c>
      <c r="H22" s="20" t="n">
        <v>5.5967401</v>
      </c>
      <c r="I22" s="18" t="n">
        <v>478.60741441</v>
      </c>
      <c r="J22" s="20" t="n">
        <v>5.53024806</v>
      </c>
      <c r="K22" s="18" t="n">
        <v>495.37724811</v>
      </c>
      <c r="L22" s="20" t="n">
        <v>4.24847065</v>
      </c>
      <c r="M22" s="18" t="n">
        <v>488.06321995</v>
      </c>
      <c r="N22" s="20" t="n">
        <v>3.44058667</v>
      </c>
      <c r="O22" s="18" t="n">
        <v>369.67259299</v>
      </c>
      <c r="P22" s="20" t="n">
        <v>6.57132704</v>
      </c>
      <c r="Q22" s="18" t="s">
        <v>182</v>
      </c>
      <c r="R22" s="20" t="s">
        <v>182</v>
      </c>
      <c r="S22" s="18" t="n">
        <v>448.28166515</v>
      </c>
      <c r="T22" s="20" t="n">
        <v>8.782882710000001</v>
      </c>
      <c r="U22" s="18" t="s">
        <v>182</v>
      </c>
      <c r="V22" s="20" t="s">
        <v>182</v>
      </c>
      <c r="W22" s="18" t="n">
        <v>367.58258919</v>
      </c>
      <c r="X22" s="20" t="n">
        <v>8.146057750000001</v>
      </c>
    </row>
    <row r="23" spans="1:24">
      <c r="A23" s="15" t="s">
        <v>198</v>
      </c>
      <c r="B23" s="17" t="n">
        <v>11583</v>
      </c>
      <c r="C23" s="18">
        <f>(512.0/B23*100)</f>
        <v/>
      </c>
      <c r="D23" s="19" t="n">
        <v>11071</v>
      </c>
      <c r="E23" s="18" t="n">
        <v>480.79181058</v>
      </c>
      <c r="F23" s="20" t="n">
        <v>5.32109084</v>
      </c>
      <c r="G23" s="18" t="n">
        <v>460.63320135</v>
      </c>
      <c r="H23" s="20" t="n">
        <v>6.913919</v>
      </c>
      <c r="I23" s="18" t="n">
        <v>483.30250769</v>
      </c>
      <c r="J23" s="20" t="n">
        <v>5.46754877</v>
      </c>
      <c r="K23" s="18" t="n">
        <v>494.71776383</v>
      </c>
      <c r="L23" s="20" t="n">
        <v>3.44607463</v>
      </c>
      <c r="M23" s="18" t="n">
        <v>488.44299545</v>
      </c>
      <c r="N23" s="20" t="n">
        <v>2.9231587</v>
      </c>
      <c r="O23" s="18" t="n">
        <v>422.45727389</v>
      </c>
      <c r="P23" s="20" t="n">
        <v>20.79919267</v>
      </c>
      <c r="Q23" s="18" t="s">
        <v>182</v>
      </c>
      <c r="R23" s="20" t="s">
        <v>182</v>
      </c>
      <c r="S23" s="18" t="s">
        <v>182</v>
      </c>
      <c r="T23" s="20" t="s">
        <v>182</v>
      </c>
      <c r="U23" s="18" t="s">
        <v>182</v>
      </c>
      <c r="V23" s="20" t="s">
        <v>182</v>
      </c>
      <c r="W23" s="18" t="n">
        <v>421.00070558</v>
      </c>
      <c r="X23" s="20" t="n">
        <v>5.64916575</v>
      </c>
    </row>
    <row r="24" spans="1:24">
      <c r="A24" s="15" t="s">
        <v>199</v>
      </c>
      <c r="B24" s="17" t="n">
        <v>6647</v>
      </c>
      <c r="C24" s="18">
        <f>(17.0/B24*100)</f>
        <v/>
      </c>
      <c r="D24" s="19" t="n">
        <v>6630</v>
      </c>
      <c r="E24" s="18" t="n">
        <v>546.0434412</v>
      </c>
      <c r="F24" s="20" t="n">
        <v>3.29170408</v>
      </c>
      <c r="G24" s="18" t="n">
        <v>528.88046757</v>
      </c>
      <c r="H24" s="20" t="n">
        <v>8.16211813</v>
      </c>
      <c r="I24" s="18" t="n">
        <v>540.52572285</v>
      </c>
      <c r="J24" s="20" t="n">
        <v>5.62660514</v>
      </c>
      <c r="K24" s="18" t="n">
        <v>548.7588899</v>
      </c>
      <c r="L24" s="20" t="n">
        <v>3.98792563</v>
      </c>
      <c r="M24" s="18" t="n">
        <v>530.3868494</v>
      </c>
      <c r="N24" s="20" t="n">
        <v>3.42527497</v>
      </c>
      <c r="O24" s="18" t="n">
        <v>433.56577698</v>
      </c>
      <c r="P24" s="20" t="n">
        <v>16.09010253</v>
      </c>
      <c r="Q24" s="18" t="s">
        <v>182</v>
      </c>
      <c r="R24" s="20" t="s">
        <v>182</v>
      </c>
      <c r="S24" s="18" t="s">
        <v>182</v>
      </c>
      <c r="T24" s="20" t="s">
        <v>182</v>
      </c>
      <c r="U24" s="18" t="s">
        <v>182</v>
      </c>
      <c r="V24" s="20" t="s">
        <v>182</v>
      </c>
      <c r="W24" s="18" t="n">
        <v>459.02051107</v>
      </c>
      <c r="X24" s="20" t="n">
        <v>16.83031904</v>
      </c>
    </row>
    <row r="25" spans="1:24">
      <c r="A25" s="15" t="s">
        <v>200</v>
      </c>
      <c r="B25" s="17" t="n">
        <v>5581</v>
      </c>
      <c r="C25" s="18">
        <f>(28.0/B25*100)</f>
        <v/>
      </c>
      <c r="D25" s="19" t="n">
        <v>5553</v>
      </c>
      <c r="E25" s="18" t="n">
        <v>526.5294490799999</v>
      </c>
      <c r="F25" s="20" t="n">
        <v>4.78385021</v>
      </c>
      <c r="G25" s="18" t="n">
        <v>528.7439793999999</v>
      </c>
      <c r="H25" s="20" t="n">
        <v>7.30561549</v>
      </c>
      <c r="I25" s="18" t="n">
        <v>518.12286498</v>
      </c>
      <c r="J25" s="20" t="n">
        <v>6.6449279</v>
      </c>
      <c r="K25" s="18" t="n">
        <v>520.80227876</v>
      </c>
      <c r="L25" s="20" t="n">
        <v>4.00014103</v>
      </c>
      <c r="M25" s="18" t="n">
        <v>509.04356453</v>
      </c>
      <c r="N25" s="20" t="n">
        <v>3.03843218</v>
      </c>
      <c r="O25" s="18" t="n">
        <v>398.37895835</v>
      </c>
      <c r="P25" s="20" t="n">
        <v>24.81113575</v>
      </c>
      <c r="Q25" s="18" t="s">
        <v>182</v>
      </c>
      <c r="R25" s="20" t="s">
        <v>182</v>
      </c>
      <c r="S25" s="18" t="s">
        <v>182</v>
      </c>
      <c r="T25" s="20" t="s">
        <v>182</v>
      </c>
      <c r="U25" s="18" t="s">
        <v>182</v>
      </c>
      <c r="V25" s="20" t="s">
        <v>182</v>
      </c>
      <c r="W25" s="18" t="n">
        <v>455.05901958</v>
      </c>
      <c r="X25" s="20" t="n">
        <v>15.24046302</v>
      </c>
    </row>
    <row r="26" spans="1:24">
      <c r="A26" s="15" t="s">
        <v>201</v>
      </c>
      <c r="B26" s="17" t="n">
        <v>4869</v>
      </c>
      <c r="C26" s="18">
        <f>(100.0/B26*100)</f>
        <v/>
      </c>
      <c r="D26" s="19" t="n">
        <v>4769</v>
      </c>
      <c r="E26" s="18" t="n">
        <v>488.62302878</v>
      </c>
      <c r="F26" s="20" t="n">
        <v>6.26099398</v>
      </c>
      <c r="G26" s="18" t="n">
        <v>475.38958025</v>
      </c>
      <c r="H26" s="20" t="n">
        <v>6.53968101</v>
      </c>
      <c r="I26" s="18" t="n">
        <v>480.98438324</v>
      </c>
      <c r="J26" s="20" t="n">
        <v>4.67881387</v>
      </c>
      <c r="K26" s="18" t="n">
        <v>494.33087105</v>
      </c>
      <c r="L26" s="20" t="n">
        <v>2.79522216</v>
      </c>
      <c r="M26" s="18" t="n">
        <v>495.72138923</v>
      </c>
      <c r="N26" s="20" t="n">
        <v>1.96009624</v>
      </c>
      <c r="O26" s="18" t="s">
        <v>182</v>
      </c>
      <c r="P26" s="20" t="s">
        <v>182</v>
      </c>
      <c r="Q26" s="18" t="s">
        <v>182</v>
      </c>
      <c r="R26" s="20" t="s">
        <v>182</v>
      </c>
      <c r="S26" s="18" t="s">
        <v>182</v>
      </c>
      <c r="T26" s="20" t="s">
        <v>182</v>
      </c>
      <c r="U26" s="18" t="s">
        <v>182</v>
      </c>
      <c r="V26" s="20" t="s">
        <v>182</v>
      </c>
      <c r="W26" s="18" t="n">
        <v>458.46585464</v>
      </c>
      <c r="X26" s="20" t="n">
        <v>7.98662402</v>
      </c>
    </row>
    <row r="27" spans="1:24">
      <c r="A27" s="15" t="s">
        <v>202</v>
      </c>
      <c r="B27" s="17" t="n">
        <v>5299</v>
      </c>
      <c r="C27" s="18">
        <f>(174.0/B27*100)</f>
        <v/>
      </c>
      <c r="D27" s="19" t="n">
        <v>5125</v>
      </c>
      <c r="E27" s="18" t="n">
        <v>504.8597243</v>
      </c>
      <c r="F27" s="20" t="n">
        <v>5.7443711</v>
      </c>
      <c r="G27" s="18" t="n">
        <v>467.92160744</v>
      </c>
      <c r="H27" s="20" t="n">
        <v>7.08685225</v>
      </c>
      <c r="I27" s="18" t="n">
        <v>475.20162887</v>
      </c>
      <c r="J27" s="20" t="n">
        <v>6.09400232</v>
      </c>
      <c r="K27" s="18" t="n">
        <v>494.67193874</v>
      </c>
      <c r="L27" s="20" t="n">
        <v>3.39796962</v>
      </c>
      <c r="M27" s="18" t="n">
        <v>494.04396476</v>
      </c>
      <c r="N27" s="20" t="n">
        <v>1.88303954</v>
      </c>
      <c r="O27" s="18" t="n">
        <v>423.08830904</v>
      </c>
      <c r="P27" s="20" t="n">
        <v>13.04402712</v>
      </c>
      <c r="Q27" s="18" t="s">
        <v>182</v>
      </c>
      <c r="R27" s="20" t="s">
        <v>182</v>
      </c>
      <c r="S27" s="18" t="s">
        <v>182</v>
      </c>
      <c r="T27" s="20" t="s">
        <v>182</v>
      </c>
      <c r="U27" s="18" t="s">
        <v>182</v>
      </c>
      <c r="V27" s="20" t="s">
        <v>182</v>
      </c>
      <c r="W27" s="18" t="n">
        <v>408.78601288</v>
      </c>
      <c r="X27" s="20" t="n">
        <v>3.94317393</v>
      </c>
    </row>
    <row r="28" spans="1:24">
      <c r="A28" s="15" t="s">
        <v>203</v>
      </c>
      <c r="B28" s="17" t="n">
        <v>7568</v>
      </c>
      <c r="C28" s="18">
        <f>(134.0/B28*100)</f>
        <v/>
      </c>
      <c r="D28" s="19" t="n">
        <v>7434</v>
      </c>
      <c r="E28" s="18" t="n">
        <v>382.59246064</v>
      </c>
      <c r="F28" s="20" t="n">
        <v>2.95044972</v>
      </c>
      <c r="G28" s="18" t="n">
        <v>399.746514</v>
      </c>
      <c r="H28" s="20" t="n">
        <v>4.11372815</v>
      </c>
      <c r="I28" s="18" t="n">
        <v>421.76428609</v>
      </c>
      <c r="J28" s="20" t="n">
        <v>2.72677494</v>
      </c>
      <c r="K28" s="18" t="n">
        <v>424.68460227</v>
      </c>
      <c r="L28" s="20" t="n">
        <v>2.99367909</v>
      </c>
      <c r="M28" s="18" t="n">
        <v>435.56876706</v>
      </c>
      <c r="N28" s="20" t="n">
        <v>2.5393943</v>
      </c>
      <c r="O28" s="18" t="n">
        <v>344.27389666</v>
      </c>
      <c r="P28" s="20" t="n">
        <v>9.63881198</v>
      </c>
      <c r="Q28" s="18" t="s">
        <v>182</v>
      </c>
      <c r="R28" s="20" t="s">
        <v>182</v>
      </c>
      <c r="S28" s="18" t="s">
        <v>182</v>
      </c>
      <c r="T28" s="20" t="s">
        <v>182</v>
      </c>
      <c r="U28" s="18" t="s">
        <v>182</v>
      </c>
      <c r="V28" s="20" t="s">
        <v>182</v>
      </c>
      <c r="W28" s="18" t="n">
        <v>388.91464663</v>
      </c>
      <c r="X28" s="20" t="n">
        <v>7.37803186</v>
      </c>
    </row>
    <row r="29" spans="1:24">
      <c r="A29" s="15" t="s">
        <v>204</v>
      </c>
      <c r="B29" s="17" t="n">
        <v>5385</v>
      </c>
      <c r="C29" s="18">
        <f>(36.0/B29*100)</f>
        <v/>
      </c>
      <c r="D29" s="19" t="n">
        <v>5349</v>
      </c>
      <c r="E29" s="18" t="n">
        <v>527.13682821</v>
      </c>
      <c r="F29" s="20" t="n">
        <v>4.80629028</v>
      </c>
      <c r="G29" s="18" t="n">
        <v>519.43539552</v>
      </c>
      <c r="H29" s="20" t="n">
        <v>7.28257085</v>
      </c>
      <c r="I29" s="18" t="n">
        <v>516.9823143900001</v>
      </c>
      <c r="J29" s="20" t="n">
        <v>5.17859342</v>
      </c>
      <c r="K29" s="18" t="n">
        <v>515.25120388</v>
      </c>
      <c r="L29" s="20" t="n">
        <v>2.93502513</v>
      </c>
      <c r="M29" s="18" t="n">
        <v>510.7367049</v>
      </c>
      <c r="N29" s="20" t="n">
        <v>3.12729892</v>
      </c>
      <c r="O29" s="18" t="n">
        <v>388.44308495</v>
      </c>
      <c r="P29" s="20" t="n">
        <v>43.1387278</v>
      </c>
      <c r="Q29" s="18" t="s">
        <v>182</v>
      </c>
      <c r="R29" s="20" t="s">
        <v>182</v>
      </c>
      <c r="S29" s="18" t="n">
        <v>358.28551468</v>
      </c>
      <c r="T29" s="20" t="n">
        <v>8.567023300000001</v>
      </c>
      <c r="U29" s="18" t="s">
        <v>182</v>
      </c>
      <c r="V29" s="20" t="s">
        <v>182</v>
      </c>
      <c r="W29" s="18" t="n">
        <v>426.88212299</v>
      </c>
      <c r="X29" s="20" t="n">
        <v>15.04954181</v>
      </c>
    </row>
    <row r="30" spans="1:24">
      <c r="A30" s="15" t="s">
        <v>205</v>
      </c>
      <c r="B30" s="17" t="n">
        <v>4520</v>
      </c>
      <c r="C30" s="18">
        <f>(546.0/B30*100)</f>
        <v/>
      </c>
      <c r="D30" s="19" t="n">
        <v>3974</v>
      </c>
      <c r="E30" s="18" t="n">
        <v>533.35726258</v>
      </c>
      <c r="F30" s="20" t="n">
        <v>8.12518637</v>
      </c>
      <c r="G30" s="18" t="n">
        <v>511.0910009</v>
      </c>
      <c r="H30" s="20" t="n">
        <v>12.65299278</v>
      </c>
      <c r="I30" s="18" t="n">
        <v>516.88591995</v>
      </c>
      <c r="J30" s="20" t="n">
        <v>6.80500111</v>
      </c>
      <c r="K30" s="18" t="n">
        <v>526.45183299</v>
      </c>
      <c r="L30" s="20" t="n">
        <v>3.4829509</v>
      </c>
      <c r="M30" s="18" t="n">
        <v>522.2407637699999</v>
      </c>
      <c r="N30" s="20" t="n">
        <v>2.75852234</v>
      </c>
      <c r="O30" s="18" t="n">
        <v>424.31209289</v>
      </c>
      <c r="P30" s="20" t="n">
        <v>24.50636863</v>
      </c>
      <c r="Q30" s="18" t="s">
        <v>182</v>
      </c>
      <c r="R30" s="20" t="s">
        <v>182</v>
      </c>
      <c r="S30" s="18" t="s">
        <v>182</v>
      </c>
      <c r="T30" s="20" t="s">
        <v>182</v>
      </c>
      <c r="U30" s="18" t="s">
        <v>182</v>
      </c>
      <c r="V30" s="20" t="s">
        <v>182</v>
      </c>
      <c r="W30" s="18" t="n">
        <v>425.50942347</v>
      </c>
      <c r="X30" s="20" t="n">
        <v>7.02004603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514.82050075</v>
      </c>
      <c r="F32" s="20" t="n">
        <v>7.72495099</v>
      </c>
      <c r="G32" s="18" t="n">
        <v>471.41582925</v>
      </c>
      <c r="H32" s="20" t="n">
        <v>8.436633520000001</v>
      </c>
      <c r="I32" s="18" t="n">
        <v>500.99562115</v>
      </c>
      <c r="J32" s="20" t="n">
        <v>6.07142581</v>
      </c>
      <c r="K32" s="18" t="n">
        <v>508.82801695</v>
      </c>
      <c r="L32" s="20" t="n">
        <v>3.98731213</v>
      </c>
      <c r="M32" s="18" t="n">
        <v>503.03734427</v>
      </c>
      <c r="N32" s="20" t="n">
        <v>2.45942842</v>
      </c>
      <c r="O32" s="18" t="n">
        <v>431.81477785</v>
      </c>
      <c r="P32" s="20" t="n">
        <v>23.17705872</v>
      </c>
      <c r="Q32" s="18" t="s">
        <v>182</v>
      </c>
      <c r="R32" s="20" t="s">
        <v>182</v>
      </c>
      <c r="S32" s="18" t="s">
        <v>182</v>
      </c>
      <c r="T32" s="20" t="s">
        <v>182</v>
      </c>
      <c r="U32" s="18" t="s">
        <v>182</v>
      </c>
      <c r="V32" s="20" t="s">
        <v>182</v>
      </c>
      <c r="W32" s="18" t="n">
        <v>421.813654</v>
      </c>
      <c r="X32" s="20" t="n">
        <v>11.51822381</v>
      </c>
    </row>
    <row r="33" spans="1:24">
      <c r="A33" s="15" t="s">
        <v>208</v>
      </c>
      <c r="B33" s="17" t="n">
        <v>7325</v>
      </c>
      <c r="C33" s="18">
        <f>(235.0/B33*100)</f>
        <v/>
      </c>
      <c r="D33" s="19" t="n">
        <v>7090</v>
      </c>
      <c r="E33" s="18" t="n">
        <v>496.01139196</v>
      </c>
      <c r="F33" s="20" t="n">
        <v>7.06030116</v>
      </c>
      <c r="G33" s="18" t="n">
        <v>494.41989589</v>
      </c>
      <c r="H33" s="20" t="n">
        <v>8.43903355</v>
      </c>
      <c r="I33" s="18" t="n">
        <v>501.57338776</v>
      </c>
      <c r="J33" s="20" t="n">
        <v>4.84827611</v>
      </c>
      <c r="K33" s="18" t="n">
        <v>508.82714377</v>
      </c>
      <c r="L33" s="20" t="n">
        <v>3.44299378</v>
      </c>
      <c r="M33" s="18" t="n">
        <v>503.42509918</v>
      </c>
      <c r="N33" s="20" t="n">
        <v>2.52871001</v>
      </c>
      <c r="O33" s="18" t="n">
        <v>370.51979334</v>
      </c>
      <c r="P33" s="20" t="n">
        <v>23.88304611</v>
      </c>
      <c r="Q33" s="18" t="s">
        <v>182</v>
      </c>
      <c r="R33" s="20" t="s">
        <v>182</v>
      </c>
      <c r="S33" s="18" t="s">
        <v>182</v>
      </c>
      <c r="T33" s="20" t="s">
        <v>182</v>
      </c>
      <c r="U33" s="18" t="s">
        <v>182</v>
      </c>
      <c r="V33" s="20" t="s">
        <v>182</v>
      </c>
      <c r="W33" s="18" t="n">
        <v>449.01154463</v>
      </c>
      <c r="X33" s="20" t="n">
        <v>8.10377109</v>
      </c>
    </row>
    <row r="34" spans="1:24">
      <c r="A34" s="15" t="s">
        <v>209</v>
      </c>
      <c r="B34" s="17" t="n">
        <v>6350</v>
      </c>
      <c r="C34" s="18">
        <f>(86.0/B34*100)</f>
        <v/>
      </c>
      <c r="D34" s="19" t="n">
        <v>6264</v>
      </c>
      <c r="E34" s="18" t="n">
        <v>442.30362065</v>
      </c>
      <c r="F34" s="20" t="n">
        <v>6.38029909</v>
      </c>
      <c r="G34" s="18" t="n">
        <v>431.94150625</v>
      </c>
      <c r="H34" s="20" t="n">
        <v>5.75296706</v>
      </c>
      <c r="I34" s="18" t="n">
        <v>456.56547565</v>
      </c>
      <c r="J34" s="20" t="n">
        <v>5.1389453</v>
      </c>
      <c r="K34" s="18" t="n">
        <v>478.8519094</v>
      </c>
      <c r="L34" s="20" t="n">
        <v>3.68968635</v>
      </c>
      <c r="M34" s="18" t="n">
        <v>479.58875063</v>
      </c>
      <c r="N34" s="20" t="n">
        <v>2.61389978</v>
      </c>
      <c r="O34" s="18" t="n">
        <v>365.38845725</v>
      </c>
      <c r="P34" s="20" t="n">
        <v>11.8756275</v>
      </c>
      <c r="Q34" s="18" t="s">
        <v>182</v>
      </c>
      <c r="R34" s="20" t="s">
        <v>182</v>
      </c>
      <c r="S34" s="18" t="n">
        <v>306.56969545</v>
      </c>
      <c r="T34" s="20" t="n">
        <v>10.27624616</v>
      </c>
      <c r="U34" s="18" t="s">
        <v>182</v>
      </c>
      <c r="V34" s="20" t="s">
        <v>182</v>
      </c>
      <c r="W34" s="18" t="n">
        <v>374.37904598</v>
      </c>
      <c r="X34" s="20" t="n">
        <v>9.011029410000001</v>
      </c>
    </row>
    <row r="35" spans="1:24">
      <c r="A35" s="15" t="s">
        <v>210</v>
      </c>
      <c r="B35" s="17" t="n">
        <v>6406</v>
      </c>
      <c r="C35" s="18">
        <f>(69.0/B35*100)</f>
        <v/>
      </c>
      <c r="D35" s="19" t="n">
        <v>6337</v>
      </c>
      <c r="E35" s="18" t="n">
        <v>505.76764948</v>
      </c>
      <c r="F35" s="20" t="n">
        <v>7.03639327</v>
      </c>
      <c r="G35" s="18" t="n">
        <v>484.92423651</v>
      </c>
      <c r="H35" s="20" t="n">
        <v>8.521184399999999</v>
      </c>
      <c r="I35" s="18" t="n">
        <v>508.55258708</v>
      </c>
      <c r="J35" s="20" t="n">
        <v>4.7848479</v>
      </c>
      <c r="K35" s="18" t="n">
        <v>527.64973079</v>
      </c>
      <c r="L35" s="20" t="n">
        <v>2.99815978</v>
      </c>
      <c r="M35" s="18" t="n">
        <v>521.1806096399999</v>
      </c>
      <c r="N35" s="20" t="n">
        <v>2.1288683</v>
      </c>
      <c r="O35" s="18" t="n">
        <v>449.89238615</v>
      </c>
      <c r="P35" s="20" t="n">
        <v>20.13442136</v>
      </c>
      <c r="Q35" s="18" t="s">
        <v>182</v>
      </c>
      <c r="R35" s="20" t="s">
        <v>182</v>
      </c>
      <c r="S35" s="18" t="n">
        <v>374.85244494</v>
      </c>
      <c r="T35" s="20" t="n">
        <v>5.84040672</v>
      </c>
      <c r="U35" s="18" t="s">
        <v>182</v>
      </c>
      <c r="V35" s="20" t="s">
        <v>182</v>
      </c>
      <c r="W35" s="18" t="n">
        <v>432.34963892</v>
      </c>
      <c r="X35" s="20" t="n">
        <v>8.08573333</v>
      </c>
    </row>
    <row r="36" spans="1:24">
      <c r="A36" s="15" t="s">
        <v>211</v>
      </c>
      <c r="B36" s="17" t="n">
        <v>6736</v>
      </c>
      <c r="C36" s="18">
        <f>(49.0/B36*100)</f>
        <v/>
      </c>
      <c r="D36" s="19" t="n">
        <v>6687</v>
      </c>
      <c r="E36" s="18" t="n">
        <v>493.17296392</v>
      </c>
      <c r="F36" s="20" t="n">
        <v>4.1917587</v>
      </c>
      <c r="G36" s="18" t="n">
        <v>484.40039092</v>
      </c>
      <c r="H36" s="20" t="n">
        <v>5.21584248</v>
      </c>
      <c r="I36" s="18" t="n">
        <v>507.69801156</v>
      </c>
      <c r="J36" s="20" t="n">
        <v>3.96669335</v>
      </c>
      <c r="K36" s="18" t="n">
        <v>495.19091587</v>
      </c>
      <c r="L36" s="20" t="n">
        <v>3.00798617</v>
      </c>
      <c r="M36" s="18" t="n">
        <v>495.61181958</v>
      </c>
      <c r="N36" s="20" t="n">
        <v>2.29166696</v>
      </c>
      <c r="O36" s="18" t="n">
        <v>402.77024728</v>
      </c>
      <c r="P36" s="20" t="n">
        <v>20.07187489</v>
      </c>
      <c r="Q36" s="18" t="s">
        <v>182</v>
      </c>
      <c r="R36" s="20" t="s">
        <v>182</v>
      </c>
      <c r="S36" s="18" t="s">
        <v>182</v>
      </c>
      <c r="T36" s="20" t="s">
        <v>182</v>
      </c>
      <c r="U36" s="18" t="s">
        <v>182</v>
      </c>
      <c r="V36" s="20" t="s">
        <v>182</v>
      </c>
      <c r="W36" s="18" t="n">
        <v>429.49309739</v>
      </c>
      <c r="X36" s="20" t="n">
        <v>8.62003041</v>
      </c>
    </row>
    <row r="37" spans="1:24">
      <c r="A37" s="15" t="s">
        <v>212</v>
      </c>
      <c r="B37" s="17" t="n">
        <v>5458</v>
      </c>
      <c r="C37" s="18">
        <f>(249.0/B37*100)</f>
        <v/>
      </c>
      <c r="D37" s="19" t="n">
        <v>5209</v>
      </c>
      <c r="E37" s="18" t="n">
        <v>514.17335542</v>
      </c>
      <c r="F37" s="20" t="n">
        <v>7.91890943</v>
      </c>
      <c r="G37" s="18" t="n">
        <v>494.28588598</v>
      </c>
      <c r="H37" s="20" t="n">
        <v>9.77455423</v>
      </c>
      <c r="I37" s="18" t="n">
        <v>500.15775304</v>
      </c>
      <c r="J37" s="20" t="n">
        <v>6.75561275</v>
      </c>
      <c r="K37" s="18" t="n">
        <v>505.98759278</v>
      </c>
      <c r="L37" s="20" t="n">
        <v>3.60605005</v>
      </c>
      <c r="M37" s="18" t="n">
        <v>500.93562395</v>
      </c>
      <c r="N37" s="20" t="n">
        <v>3.60969833</v>
      </c>
      <c r="O37" s="18" t="n">
        <v>375.64834003</v>
      </c>
      <c r="P37" s="20" t="n">
        <v>18.6662725</v>
      </c>
      <c r="Q37" s="18" t="s">
        <v>182</v>
      </c>
      <c r="R37" s="20" t="s">
        <v>182</v>
      </c>
      <c r="S37" s="18" t="s">
        <v>182</v>
      </c>
      <c r="T37" s="20" t="s">
        <v>182</v>
      </c>
      <c r="U37" s="18" t="s">
        <v>182</v>
      </c>
      <c r="V37" s="20" t="s">
        <v>182</v>
      </c>
      <c r="W37" s="18" t="n">
        <v>405.53131607</v>
      </c>
      <c r="X37" s="20" t="n">
        <v>6.37269054</v>
      </c>
    </row>
    <row r="38" spans="1:24">
      <c r="A38" s="15" t="s">
        <v>213</v>
      </c>
      <c r="B38" s="17" t="n">
        <v>5860</v>
      </c>
      <c r="C38" s="18">
        <f>(64.0/B38*100)</f>
        <v/>
      </c>
      <c r="D38" s="19" t="n">
        <v>5796</v>
      </c>
      <c r="E38" s="18" t="n">
        <v>532.8954416399999</v>
      </c>
      <c r="F38" s="20" t="n">
        <v>4.36915221</v>
      </c>
      <c r="G38" s="18" t="n">
        <v>512.90482074</v>
      </c>
      <c r="H38" s="20" t="n">
        <v>7.20720534</v>
      </c>
      <c r="I38" s="18" t="n">
        <v>515.27180743</v>
      </c>
      <c r="J38" s="20" t="n">
        <v>5.22894343</v>
      </c>
      <c r="K38" s="18" t="n">
        <v>517.49616613</v>
      </c>
      <c r="L38" s="20" t="n">
        <v>3.94238884</v>
      </c>
      <c r="M38" s="18" t="n">
        <v>498.85643059</v>
      </c>
      <c r="N38" s="20" t="n">
        <v>3.09877269</v>
      </c>
      <c r="O38" s="18" t="n">
        <v>402.04188708</v>
      </c>
      <c r="P38" s="20" t="n">
        <v>20.43643395</v>
      </c>
      <c r="Q38" s="18" t="s">
        <v>182</v>
      </c>
      <c r="R38" s="20" t="s">
        <v>182</v>
      </c>
      <c r="S38" s="18" t="s">
        <v>182</v>
      </c>
      <c r="T38" s="20" t="s">
        <v>182</v>
      </c>
      <c r="U38" s="18" t="s">
        <v>182</v>
      </c>
      <c r="V38" s="20" t="s">
        <v>182</v>
      </c>
      <c r="W38" s="18" t="n">
        <v>419.58068679</v>
      </c>
      <c r="X38" s="20" t="n">
        <v>6.85264909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523.54492006</v>
      </c>
      <c r="F40" s="20" t="n">
        <v>6.81497011</v>
      </c>
      <c r="G40" s="18" t="n">
        <v>505.44620229</v>
      </c>
      <c r="H40" s="20" t="n">
        <v>13.32304597</v>
      </c>
      <c r="I40" s="18" t="n">
        <v>524.99608343</v>
      </c>
      <c r="J40" s="20" t="n">
        <v>6.97323462</v>
      </c>
      <c r="K40" s="18" t="n">
        <v>522.67813542</v>
      </c>
      <c r="L40" s="20" t="n">
        <v>4.35038802</v>
      </c>
      <c r="M40" s="18" t="n">
        <v>516.0552870400001</v>
      </c>
      <c r="N40" s="20" t="n">
        <v>2.90368436</v>
      </c>
      <c r="O40" s="18" t="n">
        <v>426.93516324</v>
      </c>
      <c r="P40" s="20" t="n">
        <v>18.49453323</v>
      </c>
      <c r="Q40" s="18" t="s">
        <v>182</v>
      </c>
      <c r="R40" s="20" t="s">
        <v>182</v>
      </c>
      <c r="S40" s="18" t="n">
        <v>496.75531263</v>
      </c>
      <c r="T40" s="20" t="n">
        <v>2.35939816</v>
      </c>
      <c r="U40" s="18" t="s">
        <v>182</v>
      </c>
      <c r="V40" s="20" t="s">
        <v>182</v>
      </c>
      <c r="W40" s="18" t="n">
        <v>424.49887154</v>
      </c>
      <c r="X40" s="20" t="n">
        <v>7.79159843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368.90634318</v>
      </c>
      <c r="F46" s="20" t="n">
        <v>4.24873709</v>
      </c>
      <c r="G46" s="18" t="n">
        <v>373.15525565</v>
      </c>
      <c r="H46" s="20" t="n">
        <v>3.99739721</v>
      </c>
      <c r="I46" s="18" t="n">
        <v>415.36747939</v>
      </c>
      <c r="J46" s="20" t="n">
        <v>4.93583441</v>
      </c>
      <c r="K46" s="18" t="n">
        <v>422.58390255</v>
      </c>
      <c r="L46" s="20" t="n">
        <v>3.10185976</v>
      </c>
      <c r="M46" s="18" t="n">
        <v>430.27934714</v>
      </c>
      <c r="N46" s="20" t="n">
        <v>3.21687221</v>
      </c>
      <c r="O46" s="18" t="n">
        <v>312.92535084</v>
      </c>
      <c r="P46" s="20" t="n">
        <v>7.92700056</v>
      </c>
      <c r="Q46" s="18" t="s">
        <v>182</v>
      </c>
      <c r="R46" s="20" t="s">
        <v>182</v>
      </c>
      <c r="S46" s="18" t="s">
        <v>182</v>
      </c>
      <c r="T46" s="20" t="s">
        <v>182</v>
      </c>
      <c r="U46" s="18" t="s">
        <v>182</v>
      </c>
      <c r="V46" s="20" t="s">
        <v>182</v>
      </c>
      <c r="W46" s="18" t="n">
        <v>378.71569297</v>
      </c>
      <c r="X46" s="20" t="n">
        <v>3.07301051</v>
      </c>
    </row>
    <row r="47" spans="1:24">
      <c r="A47" s="15" t="s">
        <v>222</v>
      </c>
      <c r="B47" s="17" t="n">
        <v>5928</v>
      </c>
      <c r="C47" s="18">
        <f>(148.0/B47*100)</f>
        <v/>
      </c>
      <c r="D47" s="19" t="n">
        <v>5780</v>
      </c>
      <c r="E47" s="18" t="n">
        <v>420.04728717</v>
      </c>
      <c r="F47" s="20" t="n">
        <v>7.50444041</v>
      </c>
      <c r="G47" s="18" t="n">
        <v>412.62110456</v>
      </c>
      <c r="H47" s="20" t="n">
        <v>7.58503222</v>
      </c>
      <c r="I47" s="18" t="n">
        <v>444.84005376</v>
      </c>
      <c r="J47" s="20" t="n">
        <v>7.14156746</v>
      </c>
      <c r="K47" s="18" t="n">
        <v>457.86641863</v>
      </c>
      <c r="L47" s="20" t="n">
        <v>5.33070283</v>
      </c>
      <c r="M47" s="18" t="n">
        <v>476.84860477</v>
      </c>
      <c r="N47" s="20" t="n">
        <v>3.67984637</v>
      </c>
      <c r="O47" s="18" t="n">
        <v>348.82167177</v>
      </c>
      <c r="P47" s="20" t="n">
        <v>12.30753065</v>
      </c>
      <c r="Q47" s="18" t="s">
        <v>182</v>
      </c>
      <c r="R47" s="20" t="s">
        <v>182</v>
      </c>
      <c r="S47" s="18" t="s">
        <v>182</v>
      </c>
      <c r="T47" s="20" t="s">
        <v>182</v>
      </c>
      <c r="U47" s="18" t="s">
        <v>182</v>
      </c>
      <c r="V47" s="20" t="s">
        <v>182</v>
      </c>
      <c r="W47" s="18" t="n">
        <v>376.12400722</v>
      </c>
      <c r="X47" s="20" t="n">
        <v>4.98114612</v>
      </c>
    </row>
    <row r="48" spans="1:24">
      <c r="A48" s="15" t="s">
        <v>223</v>
      </c>
      <c r="B48" s="17" t="n">
        <v>9841</v>
      </c>
      <c r="C48" s="18">
        <f>(19.0/B48*100)</f>
        <v/>
      </c>
      <c r="D48" s="19" t="n">
        <v>9822</v>
      </c>
      <c r="E48" s="18" t="n">
        <v>508.61588468</v>
      </c>
      <c r="F48" s="20" t="n">
        <v>6.09463271</v>
      </c>
      <c r="G48" s="18" t="n">
        <v>529.27151753</v>
      </c>
      <c r="H48" s="20" t="n">
        <v>7.47636647</v>
      </c>
      <c r="I48" s="18" t="n">
        <v>537.87913687</v>
      </c>
      <c r="J48" s="20" t="n">
        <v>6.35899043</v>
      </c>
      <c r="K48" s="18" t="n">
        <v>518.21047026</v>
      </c>
      <c r="L48" s="20" t="n">
        <v>4.56165885</v>
      </c>
      <c r="M48" s="18" t="n">
        <v>515.70190919</v>
      </c>
      <c r="N48" s="20" t="n">
        <v>4.1601276</v>
      </c>
      <c r="O48" s="18" t="n">
        <v>368.01592311</v>
      </c>
      <c r="P48" s="20" t="n">
        <v>9.39603602</v>
      </c>
      <c r="Q48" s="18" t="s">
        <v>182</v>
      </c>
      <c r="R48" s="20" t="s">
        <v>182</v>
      </c>
      <c r="S48" s="18" t="s">
        <v>182</v>
      </c>
      <c r="T48" s="20" t="s">
        <v>182</v>
      </c>
      <c r="U48" s="18" t="s">
        <v>182</v>
      </c>
      <c r="V48" s="20" t="s">
        <v>182</v>
      </c>
      <c r="W48" s="18" t="n">
        <v>460.63020142</v>
      </c>
      <c r="X48" s="20" t="n">
        <v>24.11498305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377.15278161</v>
      </c>
      <c r="F50" s="20" t="n">
        <v>3.60335787</v>
      </c>
      <c r="G50" s="18" t="n">
        <v>387.60688071</v>
      </c>
      <c r="H50" s="20" t="n">
        <v>4.39148354</v>
      </c>
      <c r="I50" s="18" t="n">
        <v>417.17187893</v>
      </c>
      <c r="J50" s="20" t="n">
        <v>4.02641077</v>
      </c>
      <c r="K50" s="18" t="n">
        <v>436.71001574</v>
      </c>
      <c r="L50" s="20" t="n">
        <v>2.70338455</v>
      </c>
      <c r="M50" s="18" t="n">
        <v>442.74024292</v>
      </c>
      <c r="N50" s="20" t="n">
        <v>2.50938938</v>
      </c>
      <c r="O50" s="18" t="n">
        <v>342.28571311</v>
      </c>
      <c r="P50" s="20" t="n">
        <v>7.20984175</v>
      </c>
      <c r="Q50" s="18" t="s">
        <v>182</v>
      </c>
      <c r="R50" s="20" t="s">
        <v>182</v>
      </c>
      <c r="S50" s="18" t="s">
        <v>182</v>
      </c>
      <c r="T50" s="20" t="s">
        <v>182</v>
      </c>
      <c r="U50" s="18" t="s">
        <v>182</v>
      </c>
      <c r="V50" s="20" t="s">
        <v>182</v>
      </c>
      <c r="W50" s="18" t="n">
        <v>378.27575892</v>
      </c>
      <c r="X50" s="20" t="n">
        <v>9.49483889</v>
      </c>
    </row>
    <row r="51" spans="1:24">
      <c r="A51" s="15" t="s">
        <v>226</v>
      </c>
      <c r="B51" s="17" t="n">
        <v>6866</v>
      </c>
      <c r="C51" s="18">
        <f>(117.0/B51*100)</f>
        <v/>
      </c>
      <c r="D51" s="19" t="n">
        <v>6749</v>
      </c>
      <c r="E51" s="18" t="n">
        <v>391.36707522</v>
      </c>
      <c r="F51" s="20" t="n">
        <v>3.61409797</v>
      </c>
      <c r="G51" s="18" t="n">
        <v>411.33646878</v>
      </c>
      <c r="H51" s="20" t="n">
        <v>5.05025953</v>
      </c>
      <c r="I51" s="18" t="n">
        <v>432.17787408</v>
      </c>
      <c r="J51" s="20" t="n">
        <v>4.42790787</v>
      </c>
      <c r="K51" s="18" t="n">
        <v>426.52573429</v>
      </c>
      <c r="L51" s="20" t="n">
        <v>2.78446925</v>
      </c>
      <c r="M51" s="18" t="n">
        <v>433.76936918</v>
      </c>
      <c r="N51" s="20" t="n">
        <v>2.69534496</v>
      </c>
      <c r="O51" s="18" t="n">
        <v>338.25263876</v>
      </c>
      <c r="P51" s="20" t="n">
        <v>12.07032198</v>
      </c>
      <c r="Q51" s="18" t="s">
        <v>182</v>
      </c>
      <c r="R51" s="20" t="s">
        <v>182</v>
      </c>
      <c r="S51" s="18" t="n">
        <v>410.85572185</v>
      </c>
      <c r="T51" s="20" t="n">
        <v>3.7997542</v>
      </c>
      <c r="U51" s="18" t="s">
        <v>182</v>
      </c>
      <c r="V51" s="20" t="s">
        <v>182</v>
      </c>
      <c r="W51" s="18" t="n">
        <v>396.9465334</v>
      </c>
      <c r="X51" s="20" t="n">
        <v>4.73800085</v>
      </c>
    </row>
    <row r="52" spans="1:24">
      <c r="A52" s="15" t="s">
        <v>227</v>
      </c>
      <c r="B52" s="17" t="n">
        <v>5809</v>
      </c>
      <c r="C52" s="18">
        <f>(119.0/B52*100)</f>
        <v/>
      </c>
      <c r="D52" s="19" t="n">
        <v>5690</v>
      </c>
      <c r="E52" s="18" t="n">
        <v>448.22396877</v>
      </c>
      <c r="F52" s="20" t="n">
        <v>5.60817832</v>
      </c>
      <c r="G52" s="18" t="n">
        <v>426.36988875</v>
      </c>
      <c r="H52" s="20" t="n">
        <v>8.14525853</v>
      </c>
      <c r="I52" s="18" t="n">
        <v>466.66711246</v>
      </c>
      <c r="J52" s="20" t="n">
        <v>6.75778053</v>
      </c>
      <c r="K52" s="18" t="n">
        <v>482.93106777</v>
      </c>
      <c r="L52" s="20" t="n">
        <v>3.35953159</v>
      </c>
      <c r="M52" s="18" t="n">
        <v>487.30951407</v>
      </c>
      <c r="N52" s="20" t="n">
        <v>2.55963136</v>
      </c>
      <c r="O52" s="18" t="n">
        <v>375.14413407</v>
      </c>
      <c r="P52" s="20" t="n">
        <v>19.23248649</v>
      </c>
      <c r="Q52" s="18" t="s">
        <v>182</v>
      </c>
      <c r="R52" s="20" t="s">
        <v>182</v>
      </c>
      <c r="S52" s="18" t="s">
        <v>182</v>
      </c>
      <c r="T52" s="20" t="s">
        <v>182</v>
      </c>
      <c r="U52" s="18" t="s">
        <v>182</v>
      </c>
      <c r="V52" s="20" t="s">
        <v>182</v>
      </c>
      <c r="W52" s="18" t="n">
        <v>404.99188036</v>
      </c>
      <c r="X52" s="20" t="n">
        <v>5.56200882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315.50113539</v>
      </c>
      <c r="F54" s="20" t="n">
        <v>3.31448742</v>
      </c>
      <c r="G54" s="18" t="n">
        <v>318.52388641</v>
      </c>
      <c r="H54" s="20" t="n">
        <v>4.3722478</v>
      </c>
      <c r="I54" s="18" t="n">
        <v>336.10503338</v>
      </c>
      <c r="J54" s="20" t="n">
        <v>4.74649267</v>
      </c>
      <c r="K54" s="18" t="n">
        <v>353.80444812</v>
      </c>
      <c r="L54" s="20" t="n">
        <v>4.37681296</v>
      </c>
      <c r="M54" s="18" t="n">
        <v>365.75164422</v>
      </c>
      <c r="N54" s="20" t="n">
        <v>4.23480365</v>
      </c>
      <c r="O54" s="18" t="n">
        <v>287.87524075</v>
      </c>
      <c r="P54" s="20" t="n">
        <v>6.80918889</v>
      </c>
      <c r="Q54" s="18" t="s">
        <v>182</v>
      </c>
      <c r="R54" s="20" t="s">
        <v>182</v>
      </c>
      <c r="S54" s="18" t="s">
        <v>182</v>
      </c>
      <c r="T54" s="20" t="s">
        <v>182</v>
      </c>
      <c r="U54" s="18" t="s">
        <v>182</v>
      </c>
      <c r="V54" s="20" t="s">
        <v>182</v>
      </c>
      <c r="W54" s="18" t="n">
        <v>287.60363143</v>
      </c>
      <c r="X54" s="20" t="n">
        <v>4.39811287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507.08991204</v>
      </c>
      <c r="F56" s="20" t="n">
        <v>4.5413659</v>
      </c>
      <c r="G56" s="18" t="n">
        <v>510.35376996</v>
      </c>
      <c r="H56" s="20" t="n">
        <v>4.86853235</v>
      </c>
      <c r="I56" s="18" t="n">
        <v>522.49145479</v>
      </c>
      <c r="J56" s="20" t="n">
        <v>3.9910735</v>
      </c>
      <c r="K56" s="18" t="n">
        <v>530.89144459</v>
      </c>
      <c r="L56" s="20" t="n">
        <v>2.81967518</v>
      </c>
      <c r="M56" s="18" t="n">
        <v>529.20345534</v>
      </c>
      <c r="N56" s="20" t="n">
        <v>3.38934072</v>
      </c>
      <c r="O56" s="18" t="n">
        <v>436.58358831</v>
      </c>
      <c r="P56" s="20" t="n">
        <v>14.70024244</v>
      </c>
      <c r="Q56" s="18" t="s">
        <v>182</v>
      </c>
      <c r="R56" s="20" t="s">
        <v>182</v>
      </c>
      <c r="S56" s="18" t="s">
        <v>182</v>
      </c>
      <c r="T56" s="20" t="s">
        <v>182</v>
      </c>
      <c r="U56" s="18" t="s">
        <v>182</v>
      </c>
      <c r="V56" s="20" t="s">
        <v>182</v>
      </c>
      <c r="W56" s="18" t="n">
        <v>474.85683827</v>
      </c>
      <c r="X56" s="20" t="n">
        <v>17.92759653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452.53878662</v>
      </c>
      <c r="F61" s="20" t="n">
        <v>6.62453646</v>
      </c>
      <c r="G61" s="18" t="n">
        <v>431.04274498</v>
      </c>
      <c r="H61" s="20" t="n">
        <v>7.80902921</v>
      </c>
      <c r="I61" s="18" t="n">
        <v>458.98854088</v>
      </c>
      <c r="J61" s="20" t="n">
        <v>5.32158345</v>
      </c>
      <c r="K61" s="18" t="n">
        <v>487.51657455</v>
      </c>
      <c r="L61" s="20" t="n">
        <v>3.85910881</v>
      </c>
      <c r="M61" s="18" t="n">
        <v>490.1846273</v>
      </c>
      <c r="N61" s="20" t="n">
        <v>2.62867887</v>
      </c>
      <c r="O61" s="18" t="n">
        <v>391.25523445</v>
      </c>
      <c r="P61" s="20" t="n">
        <v>13.81308759</v>
      </c>
      <c r="Q61" s="18" t="s">
        <v>182</v>
      </c>
      <c r="R61" s="20" t="s">
        <v>182</v>
      </c>
      <c r="S61" s="18" t="s">
        <v>182</v>
      </c>
      <c r="T61" s="20" t="s">
        <v>182</v>
      </c>
      <c r="U61" s="18" t="s">
        <v>182</v>
      </c>
      <c r="V61" s="20" t="s">
        <v>182</v>
      </c>
      <c r="W61" s="18" t="n">
        <v>389.21624952</v>
      </c>
      <c r="X61" s="20" t="n">
        <v>8.23047702</v>
      </c>
    </row>
    <row r="62" spans="1:24">
      <c r="A62" s="15" t="s">
        <v>237</v>
      </c>
      <c r="B62" s="17" t="n">
        <v>4476</v>
      </c>
      <c r="C62" s="18">
        <f>(5.0/B62*100)</f>
        <v/>
      </c>
      <c r="D62" s="19" t="n">
        <v>4471</v>
      </c>
      <c r="E62" s="18" t="n">
        <v>519.29957854</v>
      </c>
      <c r="F62" s="20" t="n">
        <v>4.06752546</v>
      </c>
      <c r="G62" s="18" t="n">
        <v>507.33135817</v>
      </c>
      <c r="H62" s="20" t="n">
        <v>4.99084185</v>
      </c>
      <c r="I62" s="18" t="n">
        <v>521.2234959800001</v>
      </c>
      <c r="J62" s="20" t="n">
        <v>4.34372109</v>
      </c>
      <c r="K62" s="18" t="n">
        <v>538.3282520400001</v>
      </c>
      <c r="L62" s="20" t="n">
        <v>2.2011688</v>
      </c>
      <c r="M62" s="18" t="n">
        <v>531.14002238</v>
      </c>
      <c r="N62" s="20" t="n">
        <v>1.63030528</v>
      </c>
      <c r="O62" s="18" t="n">
        <v>440.45044192</v>
      </c>
      <c r="P62" s="20" t="n">
        <v>12.98438904</v>
      </c>
      <c r="Q62" s="18" t="s">
        <v>182</v>
      </c>
      <c r="R62" s="20" t="s">
        <v>182</v>
      </c>
      <c r="S62" s="18" t="s">
        <v>182</v>
      </c>
      <c r="T62" s="20" t="s">
        <v>182</v>
      </c>
      <c r="U62" s="18" t="s">
        <v>182</v>
      </c>
      <c r="V62" s="20" t="s">
        <v>182</v>
      </c>
      <c r="W62" s="18" t="n">
        <v>508.03221022</v>
      </c>
      <c r="X62" s="20" t="n">
        <v>10.10507485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366.25973617</v>
      </c>
      <c r="F67" s="20" t="n">
        <v>2.56466964</v>
      </c>
      <c r="G67" s="18" t="n">
        <v>387.39130851</v>
      </c>
      <c r="H67" s="20" t="n">
        <v>2.83779104</v>
      </c>
      <c r="I67" s="18" t="n">
        <v>405.36395543</v>
      </c>
      <c r="J67" s="20" t="n">
        <v>3.00574352</v>
      </c>
      <c r="K67" s="18" t="n">
        <v>420.7882673</v>
      </c>
      <c r="L67" s="20" t="n">
        <v>2.73494768</v>
      </c>
      <c r="M67" s="18" t="n">
        <v>429.17892504</v>
      </c>
      <c r="N67" s="20" t="n">
        <v>4.27428699</v>
      </c>
      <c r="O67" s="18" t="n">
        <v>314.73335773</v>
      </c>
      <c r="P67" s="20" t="n">
        <v>5.00611208</v>
      </c>
      <c r="Q67" s="18" t="s">
        <v>182</v>
      </c>
      <c r="R67" s="20" t="s">
        <v>182</v>
      </c>
      <c r="S67" s="18" t="s">
        <v>182</v>
      </c>
      <c r="T67" s="20" t="s">
        <v>182</v>
      </c>
      <c r="U67" s="18" t="s">
        <v>182</v>
      </c>
      <c r="V67" s="20" t="s">
        <v>182</v>
      </c>
      <c r="W67" s="18" t="n">
        <v>345.14367</v>
      </c>
      <c r="X67" s="20" t="n">
        <v>9.270816419999999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464.89673672</v>
      </c>
      <c r="F70" s="20" t="n">
        <v>6.57356648</v>
      </c>
      <c r="G70" s="18" t="n">
        <v>451.94278742</v>
      </c>
      <c r="H70" s="20" t="n">
        <v>6.25846759</v>
      </c>
      <c r="I70" s="18" t="n">
        <v>465.16332267</v>
      </c>
      <c r="J70" s="20" t="n">
        <v>5.70870759</v>
      </c>
      <c r="K70" s="18" t="n">
        <v>489.83043623</v>
      </c>
      <c r="L70" s="20" t="n">
        <v>3.9715049</v>
      </c>
      <c r="M70" s="18" t="n">
        <v>502.77977562</v>
      </c>
      <c r="N70" s="20" t="n">
        <v>2.75169214</v>
      </c>
      <c r="O70" s="18" t="n">
        <v>426.80252046</v>
      </c>
      <c r="P70" s="20" t="n">
        <v>12.48021567</v>
      </c>
      <c r="Q70" s="18" t="s">
        <v>182</v>
      </c>
      <c r="R70" s="20" t="s">
        <v>182</v>
      </c>
      <c r="S70" s="18" t="s">
        <v>182</v>
      </c>
      <c r="T70" s="20" t="s">
        <v>182</v>
      </c>
      <c r="U70" s="18" t="s">
        <v>182</v>
      </c>
      <c r="V70" s="20" t="s">
        <v>182</v>
      </c>
      <c r="W70" s="18" t="n">
        <v>433.31778088</v>
      </c>
      <c r="X70" s="20" t="n">
        <v>6.3980946</v>
      </c>
    </row>
    <row r="71" spans="1:24">
      <c r="A71" s="15" t="s">
        <v>246</v>
      </c>
      <c r="B71" s="17" t="n">
        <v>6115</v>
      </c>
      <c r="C71" s="18">
        <f>(116.0/B71*100)</f>
        <v/>
      </c>
      <c r="D71" s="19" t="n">
        <v>5999</v>
      </c>
      <c r="E71" s="18" t="n">
        <v>554.81008736</v>
      </c>
      <c r="F71" s="20" t="n">
        <v>3.98632271</v>
      </c>
      <c r="G71" s="18" t="n">
        <v>544.6383833</v>
      </c>
      <c r="H71" s="20" t="n">
        <v>5.16717962</v>
      </c>
      <c r="I71" s="18" t="n">
        <v>545.73228815</v>
      </c>
      <c r="J71" s="20" t="n">
        <v>3.83409446</v>
      </c>
      <c r="K71" s="18" t="n">
        <v>559.42978194</v>
      </c>
      <c r="L71" s="20" t="n">
        <v>2.83163663</v>
      </c>
      <c r="M71" s="18" t="n">
        <v>564.57783997</v>
      </c>
      <c r="N71" s="20" t="n">
        <v>2.2812074</v>
      </c>
      <c r="O71" s="18" t="n">
        <v>471.86148039</v>
      </c>
      <c r="P71" s="20" t="n">
        <v>16.79592165</v>
      </c>
      <c r="Q71" s="18" t="s">
        <v>182</v>
      </c>
      <c r="R71" s="20" t="s">
        <v>182</v>
      </c>
      <c r="S71" s="18" t="s">
        <v>182</v>
      </c>
      <c r="T71" s="20" t="s">
        <v>182</v>
      </c>
      <c r="U71" s="18" t="s">
        <v>182</v>
      </c>
      <c r="V71" s="20" t="s">
        <v>182</v>
      </c>
      <c r="W71" s="18" t="n">
        <v>500.61856436</v>
      </c>
      <c r="X71" s="20" t="n">
        <v>11.78629795</v>
      </c>
    </row>
    <row r="72" spans="1:24">
      <c r="A72" s="15" t="s">
        <v>247</v>
      </c>
      <c r="B72" s="17" t="n">
        <v>7708</v>
      </c>
      <c r="C72" s="18">
        <f>(8.0/B72*100)</f>
        <v/>
      </c>
      <c r="D72" s="19" t="n">
        <v>7700</v>
      </c>
      <c r="E72" s="18" t="n">
        <v>532.2901991799999</v>
      </c>
      <c r="F72" s="20" t="n">
        <v>6.58729608</v>
      </c>
      <c r="G72" s="18" t="n">
        <v>547.68863451</v>
      </c>
      <c r="H72" s="20" t="n">
        <v>6.20238181</v>
      </c>
      <c r="I72" s="18" t="n">
        <v>558.54069126</v>
      </c>
      <c r="J72" s="20" t="n">
        <v>3.85045462</v>
      </c>
      <c r="K72" s="18" t="n">
        <v>544.6014333000001</v>
      </c>
      <c r="L72" s="20" t="n">
        <v>3.23544236</v>
      </c>
      <c r="M72" s="18" t="n">
        <v>518.94679209</v>
      </c>
      <c r="N72" s="20" t="n">
        <v>3.14636034</v>
      </c>
      <c r="O72" s="18" t="n">
        <v>372.27040999</v>
      </c>
      <c r="P72" s="20" t="n">
        <v>12.74001428</v>
      </c>
      <c r="Q72" s="18" t="s">
        <v>182</v>
      </c>
      <c r="R72" s="20" t="s">
        <v>182</v>
      </c>
      <c r="S72" s="18" t="s">
        <v>182</v>
      </c>
      <c r="T72" s="20" t="s">
        <v>182</v>
      </c>
      <c r="U72" s="18" t="s">
        <v>182</v>
      </c>
      <c r="V72" s="20" t="s">
        <v>182</v>
      </c>
      <c r="W72" s="18" t="n">
        <v>474.25544693</v>
      </c>
      <c r="X72" s="20" t="n">
        <v>23.78444141</v>
      </c>
    </row>
    <row r="73" spans="1:24">
      <c r="A73" s="15" t="s">
        <v>248</v>
      </c>
      <c r="B73" s="17" t="n">
        <v>8249</v>
      </c>
      <c r="C73" s="18">
        <f>(236.0/B73*100)</f>
        <v/>
      </c>
      <c r="D73" s="19" t="n">
        <v>8013</v>
      </c>
      <c r="E73" s="18" t="n">
        <v>381.87247063</v>
      </c>
      <c r="F73" s="20" t="n">
        <v>3.10521513</v>
      </c>
      <c r="G73" s="18" t="n">
        <v>386.51005266</v>
      </c>
      <c r="H73" s="20" t="n">
        <v>4.57060375</v>
      </c>
      <c r="I73" s="18" t="n">
        <v>408.47819465</v>
      </c>
      <c r="J73" s="20" t="n">
        <v>3.51802553</v>
      </c>
      <c r="K73" s="18" t="n">
        <v>425.37528276</v>
      </c>
      <c r="L73" s="20" t="n">
        <v>3.62896857</v>
      </c>
      <c r="M73" s="18" t="n">
        <v>442.28543412</v>
      </c>
      <c r="N73" s="20" t="n">
        <v>3.402213</v>
      </c>
      <c r="O73" s="18" t="n">
        <v>365.92427462</v>
      </c>
      <c r="P73" s="20" t="n">
        <v>6.5296247</v>
      </c>
      <c r="Q73" s="18" t="s">
        <v>182</v>
      </c>
      <c r="R73" s="20" t="s">
        <v>182</v>
      </c>
      <c r="S73" s="18" t="s">
        <v>182</v>
      </c>
      <c r="T73" s="20" t="s">
        <v>182</v>
      </c>
      <c r="U73" s="18" t="s">
        <v>182</v>
      </c>
      <c r="V73" s="20" t="s">
        <v>182</v>
      </c>
      <c r="W73" s="18" t="n">
        <v>376.87300046</v>
      </c>
      <c r="X73" s="20" t="n">
        <v>8.3134715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404.31439919</v>
      </c>
      <c r="F77" s="20" t="n">
        <v>4.98956502</v>
      </c>
      <c r="G77" s="18" t="n">
        <v>416.40261669</v>
      </c>
      <c r="H77" s="20" t="n">
        <v>7.9928013</v>
      </c>
      <c r="I77" s="18" t="n">
        <v>450.7541152</v>
      </c>
      <c r="J77" s="20" t="n">
        <v>5.04574513</v>
      </c>
      <c r="K77" s="18" t="n">
        <v>451.9008444</v>
      </c>
      <c r="L77" s="20" t="n">
        <v>3.39944064</v>
      </c>
      <c r="M77" s="18" t="n">
        <v>456.41604707</v>
      </c>
      <c r="N77" s="20" t="n">
        <v>2.35593025</v>
      </c>
      <c r="O77" s="18" t="n">
        <v>348.85074945</v>
      </c>
      <c r="P77" s="20" t="n">
        <v>12.28258255</v>
      </c>
      <c r="Q77" s="18" t="s">
        <v>182</v>
      </c>
      <c r="R77" s="20" t="s">
        <v>182</v>
      </c>
      <c r="S77" s="18" t="s">
        <v>182</v>
      </c>
      <c r="T77" s="20" t="s">
        <v>182</v>
      </c>
      <c r="U77" s="18" t="s">
        <v>182</v>
      </c>
      <c r="V77" s="20" t="s">
        <v>182</v>
      </c>
      <c r="W77" s="18" t="n">
        <v>372.77717801</v>
      </c>
      <c r="X77" s="20" t="n">
        <v>3.27002119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533.31367092</v>
      </c>
      <c r="F7" s="20" t="n">
        <v>1.80660302</v>
      </c>
      <c r="G7" s="18" t="n">
        <v>509.29579677</v>
      </c>
      <c r="H7" s="20" t="n">
        <v>3.31593049</v>
      </c>
      <c r="I7" s="18" t="n">
        <v>488.80267381</v>
      </c>
      <c r="J7" s="20" t="n">
        <v>3.23132215</v>
      </c>
      <c r="K7" s="18" t="n">
        <v>484.30852308</v>
      </c>
      <c r="L7" s="20" t="n">
        <v>3.91289748</v>
      </c>
      <c r="M7" s="18" t="n">
        <v>463.75317702</v>
      </c>
      <c r="N7" s="20" t="n">
        <v>4.40448757</v>
      </c>
      <c r="O7" s="18" t="n">
        <v>399.22513467</v>
      </c>
      <c r="P7" s="20" t="n">
        <v>11.70453418</v>
      </c>
      <c r="Q7" s="18" t="s">
        <v>182</v>
      </c>
      <c r="R7" s="20" t="s">
        <v>182</v>
      </c>
      <c r="S7" s="18" t="s">
        <v>182</v>
      </c>
      <c r="T7" s="20" t="s">
        <v>182</v>
      </c>
      <c r="U7" s="18" t="s">
        <v>182</v>
      </c>
      <c r="V7" s="20" t="s">
        <v>182</v>
      </c>
      <c r="W7" s="18" t="n">
        <v>458.79326509</v>
      </c>
      <c r="X7" s="20" t="n">
        <v>5.53467471</v>
      </c>
    </row>
    <row r="8" spans="1:24">
      <c r="A8" s="15" t="s">
        <v>183</v>
      </c>
      <c r="B8" s="17" t="n">
        <v>7007</v>
      </c>
      <c r="C8" s="18">
        <f>(143.0/B8*100)</f>
        <v/>
      </c>
      <c r="D8" s="19" t="n">
        <v>6864</v>
      </c>
      <c r="E8" s="18" t="n">
        <v>514.91737896</v>
      </c>
      <c r="F8" s="20" t="n">
        <v>2.42027209</v>
      </c>
      <c r="G8" s="18" t="n">
        <v>487.78625122</v>
      </c>
      <c r="H8" s="20" t="n">
        <v>6.2628971</v>
      </c>
      <c r="I8" s="18" t="n">
        <v>460.84373131</v>
      </c>
      <c r="J8" s="20" t="n">
        <v>5.46437655</v>
      </c>
      <c r="K8" s="18" t="n">
        <v>466.81424013</v>
      </c>
      <c r="L8" s="20" t="n">
        <v>6.47146755</v>
      </c>
      <c r="M8" s="18" t="n">
        <v>452.9466332</v>
      </c>
      <c r="N8" s="20" t="n">
        <v>4.81580428</v>
      </c>
      <c r="O8" s="18" t="n">
        <v>404.28336089</v>
      </c>
      <c r="P8" s="20" t="n">
        <v>27.90899541</v>
      </c>
      <c r="Q8" s="18" t="s">
        <v>182</v>
      </c>
      <c r="R8" s="20" t="s">
        <v>182</v>
      </c>
      <c r="S8" s="18" t="n">
        <v>368.48347797</v>
      </c>
      <c r="T8" s="20" t="n">
        <v>14.99112476</v>
      </c>
      <c r="U8" s="18" t="s">
        <v>182</v>
      </c>
      <c r="V8" s="20" t="s">
        <v>182</v>
      </c>
      <c r="W8" s="18" t="n">
        <v>405.51078911</v>
      </c>
      <c r="X8" s="20" t="n">
        <v>7.25214973</v>
      </c>
    </row>
    <row r="9" spans="1:24">
      <c r="A9" s="15" t="s">
        <v>184</v>
      </c>
      <c r="B9" s="17" t="n">
        <v>9651</v>
      </c>
      <c r="C9" s="18">
        <f>(547.0/B9*100)</f>
        <v/>
      </c>
      <c r="D9" s="19" t="n">
        <v>9104</v>
      </c>
      <c r="E9" s="18" t="n">
        <v>525.65878363</v>
      </c>
      <c r="F9" s="20" t="n">
        <v>2.24242179</v>
      </c>
      <c r="G9" s="18" t="n">
        <v>505.87865527</v>
      </c>
      <c r="H9" s="20" t="n">
        <v>4.0851598</v>
      </c>
      <c r="I9" s="18" t="n">
        <v>492.97281918</v>
      </c>
      <c r="J9" s="20" t="n">
        <v>4.60508504</v>
      </c>
      <c r="K9" s="18" t="n">
        <v>485.8431396</v>
      </c>
      <c r="L9" s="20" t="n">
        <v>5.22962553</v>
      </c>
      <c r="M9" s="18" t="n">
        <v>468.62385186</v>
      </c>
      <c r="N9" s="20" t="n">
        <v>3.90782902</v>
      </c>
      <c r="O9" s="18" t="n">
        <v>463.23865553</v>
      </c>
      <c r="P9" s="20" t="n">
        <v>37.28992185</v>
      </c>
      <c r="Q9" s="18" t="s">
        <v>182</v>
      </c>
      <c r="R9" s="20" t="s">
        <v>182</v>
      </c>
      <c r="S9" s="18" t="n">
        <v>374.78530698</v>
      </c>
      <c r="T9" s="20" t="n">
        <v>11.62763904</v>
      </c>
      <c r="U9" s="18" t="s">
        <v>182</v>
      </c>
      <c r="V9" s="20" t="s">
        <v>182</v>
      </c>
      <c r="W9" s="18" t="n">
        <v>417.65398287</v>
      </c>
      <c r="X9" s="20" t="n">
        <v>6.37817757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457.22300129</v>
      </c>
      <c r="F11" s="20" t="n">
        <v>2.92267619</v>
      </c>
      <c r="G11" s="18" t="n">
        <v>442.67946462</v>
      </c>
      <c r="H11" s="20" t="n">
        <v>4.21617767</v>
      </c>
      <c r="I11" s="18" t="n">
        <v>439.21051512</v>
      </c>
      <c r="J11" s="20" t="n">
        <v>5.36445584</v>
      </c>
      <c r="K11" s="18" t="n">
        <v>442.5632968</v>
      </c>
      <c r="L11" s="20" t="n">
        <v>5.68961221</v>
      </c>
      <c r="M11" s="18" t="n">
        <v>439.46052993</v>
      </c>
      <c r="N11" s="20" t="n">
        <v>5.40687822</v>
      </c>
      <c r="O11" s="18" t="n">
        <v>334.19992151</v>
      </c>
      <c r="P11" s="20" t="n">
        <v>26.53553138</v>
      </c>
      <c r="Q11" s="18" t="s">
        <v>182</v>
      </c>
      <c r="R11" s="20" t="s">
        <v>182</v>
      </c>
      <c r="S11" s="18" t="s">
        <v>182</v>
      </c>
      <c r="T11" s="20" t="s">
        <v>182</v>
      </c>
      <c r="U11" s="18" t="s">
        <v>182</v>
      </c>
      <c r="V11" s="20" t="s">
        <v>182</v>
      </c>
      <c r="W11" s="18" t="n">
        <v>391.57910158</v>
      </c>
      <c r="X11" s="20" t="n">
        <v>6.89262309</v>
      </c>
    </row>
    <row r="12" spans="1:24">
      <c r="A12" s="15" t="s">
        <v>187</v>
      </c>
      <c r="B12" s="17" t="n">
        <v>6894</v>
      </c>
      <c r="C12" s="18">
        <f>(127.0/B12*100)</f>
        <v/>
      </c>
      <c r="D12" s="19" t="n">
        <v>6767</v>
      </c>
      <c r="E12" s="18" t="n">
        <v>515.54220273</v>
      </c>
      <c r="F12" s="20" t="n">
        <v>2.18908248</v>
      </c>
      <c r="G12" s="18" t="n">
        <v>477.47520888</v>
      </c>
      <c r="H12" s="20" t="n">
        <v>4.76694252</v>
      </c>
      <c r="I12" s="18" t="n">
        <v>478.90552865</v>
      </c>
      <c r="J12" s="20" t="n">
        <v>5.71456029</v>
      </c>
      <c r="K12" s="18" t="n">
        <v>473.21303807</v>
      </c>
      <c r="L12" s="20" t="n">
        <v>4.57344692</v>
      </c>
      <c r="M12" s="18" t="n">
        <v>459.51551139</v>
      </c>
      <c r="N12" s="20" t="n">
        <v>4.98390577</v>
      </c>
      <c r="O12" s="18" t="n">
        <v>437.59846771</v>
      </c>
      <c r="P12" s="20" t="n">
        <v>23.70905564</v>
      </c>
      <c r="Q12" s="18" t="s">
        <v>182</v>
      </c>
      <c r="R12" s="20" t="s">
        <v>182</v>
      </c>
      <c r="S12" s="18" t="n">
        <v>366.6777112</v>
      </c>
      <c r="T12" s="20" t="n">
        <v>14.39052153</v>
      </c>
      <c r="U12" s="18" t="s">
        <v>182</v>
      </c>
      <c r="V12" s="20" t="s">
        <v>182</v>
      </c>
      <c r="W12" s="18" t="n">
        <v>407.11031647</v>
      </c>
      <c r="X12" s="20" t="n">
        <v>6.74448353</v>
      </c>
    </row>
    <row r="13" spans="1:24">
      <c r="A13" s="15" t="s">
        <v>188</v>
      </c>
      <c r="B13" s="17" t="n">
        <v>7161</v>
      </c>
      <c r="C13" s="18">
        <f>(315.0/B13*100)</f>
        <v/>
      </c>
      <c r="D13" s="19" t="n">
        <v>6846</v>
      </c>
      <c r="E13" s="18" t="n">
        <v>517.22889749</v>
      </c>
      <c r="F13" s="20" t="n">
        <v>2.8349187</v>
      </c>
      <c r="G13" s="18" t="n">
        <v>515.89338762</v>
      </c>
      <c r="H13" s="20" t="n">
        <v>4.03725167</v>
      </c>
      <c r="I13" s="18" t="n">
        <v>508.23346638</v>
      </c>
      <c r="J13" s="20" t="n">
        <v>4.1153614</v>
      </c>
      <c r="K13" s="18" t="n">
        <v>514.90127097</v>
      </c>
      <c r="L13" s="20" t="n">
        <v>4.0319921</v>
      </c>
      <c r="M13" s="18" t="n">
        <v>499.24455066</v>
      </c>
      <c r="N13" s="20" t="n">
        <v>3.26797019</v>
      </c>
      <c r="O13" s="18" t="n">
        <v>390.10166835</v>
      </c>
      <c r="P13" s="20" t="n">
        <v>18.95112793</v>
      </c>
      <c r="Q13" s="18" t="s">
        <v>182</v>
      </c>
      <c r="R13" s="20" t="s">
        <v>182</v>
      </c>
      <c r="S13" s="18" t="n">
        <v>436.36003517</v>
      </c>
      <c r="T13" s="20" t="n">
        <v>6.43426798</v>
      </c>
      <c r="U13" s="18" t="s">
        <v>182</v>
      </c>
      <c r="V13" s="20" t="s">
        <v>182</v>
      </c>
      <c r="W13" s="18" t="n">
        <v>406.83681276</v>
      </c>
      <c r="X13" s="20" t="n">
        <v>5.67892936</v>
      </c>
    </row>
    <row r="14" spans="1:24">
      <c r="A14" s="15" t="s">
        <v>189</v>
      </c>
      <c r="B14" s="17" t="n">
        <v>5587</v>
      </c>
      <c r="C14" s="18">
        <f>(192.0/B14*100)</f>
        <v/>
      </c>
      <c r="D14" s="19" t="n">
        <v>5395</v>
      </c>
      <c r="E14" s="18" t="n">
        <v>549.33828849</v>
      </c>
      <c r="F14" s="20" t="n">
        <v>2.05658734</v>
      </c>
      <c r="G14" s="18" t="n">
        <v>524.66472584</v>
      </c>
      <c r="H14" s="20" t="n">
        <v>4.98980719</v>
      </c>
      <c r="I14" s="18" t="n">
        <v>508.20610991</v>
      </c>
      <c r="J14" s="20" t="n">
        <v>5.06543616</v>
      </c>
      <c r="K14" s="18" t="n">
        <v>498.94969643</v>
      </c>
      <c r="L14" s="20" t="n">
        <v>6.0565514</v>
      </c>
      <c r="M14" s="18" t="n">
        <v>485.67149444</v>
      </c>
      <c r="N14" s="20" t="n">
        <v>5.28816667</v>
      </c>
      <c r="O14" s="18" t="n">
        <v>411.80482108</v>
      </c>
      <c r="P14" s="20" t="n">
        <v>14.84367386</v>
      </c>
      <c r="Q14" s="18" t="s">
        <v>182</v>
      </c>
      <c r="R14" s="20" t="s">
        <v>182</v>
      </c>
      <c r="S14" s="18" t="s">
        <v>182</v>
      </c>
      <c r="T14" s="20" t="s">
        <v>182</v>
      </c>
      <c r="U14" s="18" t="s">
        <v>182</v>
      </c>
      <c r="V14" s="20" t="s">
        <v>182</v>
      </c>
      <c r="W14" s="18" t="n">
        <v>479.8003305</v>
      </c>
      <c r="X14" s="20" t="n">
        <v>10.86800729</v>
      </c>
    </row>
    <row r="15" spans="1:24">
      <c r="A15" s="15" t="s">
        <v>190</v>
      </c>
      <c r="B15" s="17" t="n">
        <v>5882</v>
      </c>
      <c r="C15" s="18">
        <f>(145.0/B15*100)</f>
        <v/>
      </c>
      <c r="D15" s="19" t="n">
        <v>5737</v>
      </c>
      <c r="E15" s="18" t="n">
        <v>549.2031037199999</v>
      </c>
      <c r="F15" s="20" t="n">
        <v>2.43686764</v>
      </c>
      <c r="G15" s="18" t="n">
        <v>528.21700426</v>
      </c>
      <c r="H15" s="20" t="n">
        <v>3.50827396</v>
      </c>
      <c r="I15" s="18" t="n">
        <v>511.71157426</v>
      </c>
      <c r="J15" s="20" t="n">
        <v>4.94606415</v>
      </c>
      <c r="K15" s="18" t="n">
        <v>511.299167</v>
      </c>
      <c r="L15" s="20" t="n">
        <v>5.62167693</v>
      </c>
      <c r="M15" s="18" t="n">
        <v>502.37371207</v>
      </c>
      <c r="N15" s="20" t="n">
        <v>5.46264203</v>
      </c>
      <c r="O15" s="18" t="n">
        <v>369.57234507</v>
      </c>
      <c r="P15" s="20" t="n">
        <v>20.35970452</v>
      </c>
      <c r="Q15" s="18" t="s">
        <v>182</v>
      </c>
      <c r="R15" s="20" t="s">
        <v>182</v>
      </c>
      <c r="S15" s="18" t="n">
        <v>375.95013089</v>
      </c>
      <c r="T15" s="20" t="n">
        <v>17.42774697</v>
      </c>
      <c r="U15" s="18" t="s">
        <v>182</v>
      </c>
      <c r="V15" s="20" t="s">
        <v>182</v>
      </c>
      <c r="W15" s="18" t="n">
        <v>458.80520085</v>
      </c>
      <c r="X15" s="20" t="n">
        <v>9.361554050000001</v>
      </c>
    </row>
    <row r="16" spans="1:24">
      <c r="A16" s="15" t="s">
        <v>191</v>
      </c>
      <c r="B16" s="17" t="n">
        <v>6108</v>
      </c>
      <c r="C16" s="18">
        <f>(258.0/B16*100)</f>
        <v/>
      </c>
      <c r="D16" s="19" t="n">
        <v>5850</v>
      </c>
      <c r="E16" s="18" t="n">
        <v>520.638699</v>
      </c>
      <c r="F16" s="20" t="n">
        <v>2.37707468</v>
      </c>
      <c r="G16" s="18" t="n">
        <v>508.12430956</v>
      </c>
      <c r="H16" s="20" t="n">
        <v>4.94408151</v>
      </c>
      <c r="I16" s="18" t="n">
        <v>488.08659688</v>
      </c>
      <c r="J16" s="20" t="n">
        <v>4.91833134</v>
      </c>
      <c r="K16" s="18" t="n">
        <v>479.59600971</v>
      </c>
      <c r="L16" s="20" t="n">
        <v>5.18619784</v>
      </c>
      <c r="M16" s="18" t="n">
        <v>464.12929283</v>
      </c>
      <c r="N16" s="20" t="n">
        <v>4.51585129</v>
      </c>
      <c r="O16" s="18" t="n">
        <v>357.87742959</v>
      </c>
      <c r="P16" s="20" t="n">
        <v>15.84799712</v>
      </c>
      <c r="Q16" s="18" t="s">
        <v>182</v>
      </c>
      <c r="R16" s="20" t="s">
        <v>182</v>
      </c>
      <c r="S16" s="18" t="s">
        <v>182</v>
      </c>
      <c r="T16" s="20" t="s">
        <v>182</v>
      </c>
      <c r="U16" s="18" t="s">
        <v>182</v>
      </c>
      <c r="V16" s="20" t="s">
        <v>182</v>
      </c>
      <c r="W16" s="18" t="n">
        <v>396.69374631</v>
      </c>
      <c r="X16" s="20" t="n">
        <v>7.65927868</v>
      </c>
    </row>
    <row r="17" spans="1:24">
      <c r="A17" s="15" t="s">
        <v>192</v>
      </c>
      <c r="B17" s="17" t="n">
        <v>6504</v>
      </c>
      <c r="C17" s="18">
        <f>(784.0/B17*100)</f>
        <v/>
      </c>
      <c r="D17" s="19" t="n">
        <v>5720</v>
      </c>
      <c r="E17" s="18" t="n">
        <v>533.08427554</v>
      </c>
      <c r="F17" s="20" t="n">
        <v>2.33913111</v>
      </c>
      <c r="G17" s="18" t="n">
        <v>497.71255752</v>
      </c>
      <c r="H17" s="20" t="n">
        <v>5.81416264</v>
      </c>
      <c r="I17" s="18" t="n">
        <v>477.27849465</v>
      </c>
      <c r="J17" s="20" t="n">
        <v>5.96995423</v>
      </c>
      <c r="K17" s="18" t="n">
        <v>489.81814311</v>
      </c>
      <c r="L17" s="20" t="n">
        <v>7.69434118</v>
      </c>
      <c r="M17" s="18" t="n">
        <v>474.05143637</v>
      </c>
      <c r="N17" s="20" t="n">
        <v>6.86522589</v>
      </c>
      <c r="O17" s="18" t="s">
        <v>182</v>
      </c>
      <c r="P17" s="20" t="s">
        <v>182</v>
      </c>
      <c r="Q17" s="18" t="s">
        <v>182</v>
      </c>
      <c r="R17" s="20" t="s">
        <v>182</v>
      </c>
      <c r="S17" s="18" t="n">
        <v>360.48925247</v>
      </c>
      <c r="T17" s="20" t="n">
        <v>12.44339086</v>
      </c>
      <c r="U17" s="18" t="s">
        <v>182</v>
      </c>
      <c r="V17" s="20" t="s">
        <v>182</v>
      </c>
      <c r="W17" s="18" t="n">
        <v>433.86062655</v>
      </c>
      <c r="X17" s="20" t="n">
        <v>11.0828513</v>
      </c>
    </row>
    <row r="18" spans="1:24">
      <c r="A18" s="15" t="s">
        <v>193</v>
      </c>
      <c r="B18" s="17" t="n">
        <v>5532</v>
      </c>
      <c r="C18" s="18">
        <f>(39.0/B18*100)</f>
        <v/>
      </c>
      <c r="D18" s="19" t="n">
        <v>5493</v>
      </c>
      <c r="E18" s="18" t="n">
        <v>483.90456829</v>
      </c>
      <c r="F18" s="20" t="n">
        <v>3.62121707</v>
      </c>
      <c r="G18" s="18" t="n">
        <v>455.07344813</v>
      </c>
      <c r="H18" s="20" t="n">
        <v>4.83773286</v>
      </c>
      <c r="I18" s="18" t="n">
        <v>445.83478796</v>
      </c>
      <c r="J18" s="20" t="n">
        <v>5.01006816</v>
      </c>
      <c r="K18" s="18" t="n">
        <v>435.30283289</v>
      </c>
      <c r="L18" s="20" t="n">
        <v>5.2690527</v>
      </c>
      <c r="M18" s="18" t="n">
        <v>438.94687959</v>
      </c>
      <c r="N18" s="20" t="n">
        <v>4.18371314</v>
      </c>
      <c r="O18" s="18" t="n">
        <v>360.38730974</v>
      </c>
      <c r="P18" s="20" t="n">
        <v>15.45481746</v>
      </c>
      <c r="Q18" s="18" t="s">
        <v>182</v>
      </c>
      <c r="R18" s="20" t="s">
        <v>182</v>
      </c>
      <c r="S18" s="18" t="s">
        <v>182</v>
      </c>
      <c r="T18" s="20" t="s">
        <v>182</v>
      </c>
      <c r="U18" s="18" t="s">
        <v>182</v>
      </c>
      <c r="V18" s="20" t="s">
        <v>182</v>
      </c>
      <c r="W18" s="18" t="n">
        <v>380.174495</v>
      </c>
      <c r="X18" s="20" t="n">
        <v>7.96411024</v>
      </c>
    </row>
    <row r="19" spans="1:24">
      <c r="A19" s="15" t="s">
        <v>194</v>
      </c>
      <c r="B19" s="17" t="n">
        <v>5658</v>
      </c>
      <c r="C19" s="18">
        <f>(137.0/B19*100)</f>
        <v/>
      </c>
      <c r="D19" s="19" t="n">
        <v>5521</v>
      </c>
      <c r="E19" s="18" t="n">
        <v>500.72012148</v>
      </c>
      <c r="F19" s="20" t="n">
        <v>2.64822848</v>
      </c>
      <c r="G19" s="18" t="n">
        <v>472.18614775</v>
      </c>
      <c r="H19" s="20" t="n">
        <v>4.83295529</v>
      </c>
      <c r="I19" s="18" t="n">
        <v>445.87425064</v>
      </c>
      <c r="J19" s="20" t="n">
        <v>5.23507718</v>
      </c>
      <c r="K19" s="18" t="n">
        <v>439.10646547</v>
      </c>
      <c r="L19" s="20" t="n">
        <v>6.11045761</v>
      </c>
      <c r="M19" s="18" t="n">
        <v>441.57987915</v>
      </c>
      <c r="N19" s="20" t="n">
        <v>5.36053795</v>
      </c>
      <c r="O19" s="18" t="n">
        <v>398.28162032</v>
      </c>
      <c r="P19" s="20" t="n">
        <v>18.24528118</v>
      </c>
      <c r="Q19" s="18" t="s">
        <v>182</v>
      </c>
      <c r="R19" s="20" t="s">
        <v>182</v>
      </c>
      <c r="S19" s="18" t="s">
        <v>182</v>
      </c>
      <c r="T19" s="20" t="s">
        <v>182</v>
      </c>
      <c r="U19" s="18" t="s">
        <v>182</v>
      </c>
      <c r="V19" s="20" t="s">
        <v>182</v>
      </c>
      <c r="W19" s="18" t="n">
        <v>378.69073475</v>
      </c>
      <c r="X19" s="20" t="n">
        <v>8.23403912</v>
      </c>
    </row>
    <row r="20" spans="1:24">
      <c r="A20" s="15" t="s">
        <v>195</v>
      </c>
      <c r="B20" s="17" t="n">
        <v>3371</v>
      </c>
      <c r="C20" s="18">
        <f>(81.0/B20*100)</f>
        <v/>
      </c>
      <c r="D20" s="19" t="n">
        <v>3290</v>
      </c>
      <c r="E20" s="18" t="n">
        <v>483.88983184</v>
      </c>
      <c r="F20" s="20" t="n">
        <v>1.89874404</v>
      </c>
      <c r="G20" s="18" t="n">
        <v>471.67145857</v>
      </c>
      <c r="H20" s="20" t="n">
        <v>5.78708464</v>
      </c>
      <c r="I20" s="18" t="n">
        <v>457.81599347</v>
      </c>
      <c r="J20" s="20" t="n">
        <v>6.43816478</v>
      </c>
      <c r="K20" s="18" t="n">
        <v>449.91300756</v>
      </c>
      <c r="L20" s="20" t="n">
        <v>7.99825338</v>
      </c>
      <c r="M20" s="18" t="n">
        <v>441.22949879</v>
      </c>
      <c r="N20" s="20" t="n">
        <v>9.186622590000001</v>
      </c>
      <c r="O20" s="18" t="s">
        <v>182</v>
      </c>
      <c r="P20" s="20" t="s">
        <v>182</v>
      </c>
      <c r="Q20" s="18" t="s">
        <v>182</v>
      </c>
      <c r="R20" s="20" t="s">
        <v>182</v>
      </c>
      <c r="S20" s="18" t="s">
        <v>182</v>
      </c>
      <c r="T20" s="20" t="s">
        <v>182</v>
      </c>
      <c r="U20" s="18" t="s">
        <v>182</v>
      </c>
      <c r="V20" s="20" t="s">
        <v>182</v>
      </c>
      <c r="W20" s="18" t="n">
        <v>381.31332396</v>
      </c>
      <c r="X20" s="20" t="n">
        <v>8.775310259999999</v>
      </c>
    </row>
    <row r="21" spans="1:24">
      <c r="A21" s="15" t="s">
        <v>196</v>
      </c>
      <c r="B21" s="17" t="n">
        <v>5741</v>
      </c>
      <c r="C21" s="18">
        <f>(79.0/B21*100)</f>
        <v/>
      </c>
      <c r="D21" s="19" t="n">
        <v>5662</v>
      </c>
      <c r="E21" s="18" t="n">
        <v>516.14741673</v>
      </c>
      <c r="F21" s="20" t="n">
        <v>2.51987314</v>
      </c>
      <c r="G21" s="18" t="n">
        <v>504.63757122</v>
      </c>
      <c r="H21" s="20" t="n">
        <v>3.99489124</v>
      </c>
      <c r="I21" s="18" t="n">
        <v>489.00570566</v>
      </c>
      <c r="J21" s="20" t="n">
        <v>4.0974867</v>
      </c>
      <c r="K21" s="18" t="n">
        <v>485.11518944</v>
      </c>
      <c r="L21" s="20" t="n">
        <v>4.95850609</v>
      </c>
      <c r="M21" s="18" t="n">
        <v>465.47698708</v>
      </c>
      <c r="N21" s="20" t="n">
        <v>5.03978288</v>
      </c>
      <c r="O21" s="18" t="n">
        <v>391.25398188</v>
      </c>
      <c r="P21" s="20" t="n">
        <v>27.06373982</v>
      </c>
      <c r="Q21" s="18" t="s">
        <v>182</v>
      </c>
      <c r="R21" s="20" t="s">
        <v>182</v>
      </c>
      <c r="S21" s="18" t="s">
        <v>182</v>
      </c>
      <c r="T21" s="20" t="s">
        <v>182</v>
      </c>
      <c r="U21" s="18" t="s">
        <v>182</v>
      </c>
      <c r="V21" s="20" t="s">
        <v>182</v>
      </c>
      <c r="W21" s="18" t="n">
        <v>433.66465923</v>
      </c>
      <c r="X21" s="20" t="n">
        <v>9.60262998</v>
      </c>
    </row>
    <row r="22" spans="1:24">
      <c r="A22" s="15" t="s">
        <v>197</v>
      </c>
      <c r="B22" s="17" t="n">
        <v>6598</v>
      </c>
      <c r="C22" s="18">
        <f>(100.0/B22*100)</f>
        <v/>
      </c>
      <c r="D22" s="19" t="n">
        <v>6498</v>
      </c>
      <c r="E22" s="18" t="n">
        <v>505.74291175</v>
      </c>
      <c r="F22" s="20" t="n">
        <v>3.62491442</v>
      </c>
      <c r="G22" s="18" t="n">
        <v>447.25809289</v>
      </c>
      <c r="H22" s="20" t="n">
        <v>5.12611266</v>
      </c>
      <c r="I22" s="18" t="n">
        <v>433.70068382</v>
      </c>
      <c r="J22" s="20" t="n">
        <v>5.45847761</v>
      </c>
      <c r="K22" s="18" t="n">
        <v>439.35996196</v>
      </c>
      <c r="L22" s="20" t="n">
        <v>5.85544073</v>
      </c>
      <c r="M22" s="18" t="n">
        <v>446.33112017</v>
      </c>
      <c r="N22" s="20" t="n">
        <v>5.72296615</v>
      </c>
      <c r="O22" s="18" t="n">
        <v>369.67259299</v>
      </c>
      <c r="P22" s="20" t="n">
        <v>6.57132704</v>
      </c>
      <c r="Q22" s="18" t="s">
        <v>182</v>
      </c>
      <c r="R22" s="20" t="s">
        <v>182</v>
      </c>
      <c r="S22" s="18" t="n">
        <v>448.28166515</v>
      </c>
      <c r="T22" s="20" t="n">
        <v>8.782882710000001</v>
      </c>
      <c r="U22" s="18" t="s">
        <v>182</v>
      </c>
      <c r="V22" s="20" t="s">
        <v>182</v>
      </c>
      <c r="W22" s="18" t="n">
        <v>371.3334926</v>
      </c>
      <c r="X22" s="20" t="n">
        <v>8.02199669</v>
      </c>
    </row>
    <row r="23" spans="1:24">
      <c r="A23" s="15" t="s">
        <v>198</v>
      </c>
      <c r="B23" s="17" t="n">
        <v>11583</v>
      </c>
      <c r="C23" s="18">
        <f>(512.0/B23*100)</f>
        <v/>
      </c>
      <c r="D23" s="19" t="n">
        <v>11071</v>
      </c>
      <c r="E23" s="18" t="n">
        <v>500.93336748</v>
      </c>
      <c r="F23" s="20" t="n">
        <v>2.97075485</v>
      </c>
      <c r="G23" s="18" t="n">
        <v>465.57854132</v>
      </c>
      <c r="H23" s="20" t="n">
        <v>5.07786339</v>
      </c>
      <c r="I23" s="18" t="n">
        <v>467.18523206</v>
      </c>
      <c r="J23" s="20" t="n">
        <v>4.88045059</v>
      </c>
      <c r="K23" s="18" t="n">
        <v>466.92958095</v>
      </c>
      <c r="L23" s="20" t="n">
        <v>5.10275444</v>
      </c>
      <c r="M23" s="18" t="n">
        <v>458.39093895</v>
      </c>
      <c r="N23" s="20" t="n">
        <v>5.18388716</v>
      </c>
      <c r="O23" s="18" t="n">
        <v>422.45727389</v>
      </c>
      <c r="P23" s="20" t="n">
        <v>20.79919267</v>
      </c>
      <c r="Q23" s="18" t="s">
        <v>182</v>
      </c>
      <c r="R23" s="20" t="s">
        <v>182</v>
      </c>
      <c r="S23" s="18" t="s">
        <v>182</v>
      </c>
      <c r="T23" s="20" t="s">
        <v>182</v>
      </c>
      <c r="U23" s="18" t="s">
        <v>182</v>
      </c>
      <c r="V23" s="20" t="s">
        <v>182</v>
      </c>
      <c r="W23" s="18" t="n">
        <v>412.42103267</v>
      </c>
      <c r="X23" s="20" t="n">
        <v>6.03303287</v>
      </c>
    </row>
    <row r="24" spans="1:24">
      <c r="A24" s="15" t="s">
        <v>199</v>
      </c>
      <c r="B24" s="17" t="n">
        <v>6647</v>
      </c>
      <c r="C24" s="18">
        <f>(17.0/B24*100)</f>
        <v/>
      </c>
      <c r="D24" s="19" t="n">
        <v>6630</v>
      </c>
      <c r="E24" s="18" t="n">
        <v>545.35616255</v>
      </c>
      <c r="F24" s="20" t="n">
        <v>3.08480471</v>
      </c>
      <c r="G24" s="18" t="n">
        <v>527.35912355</v>
      </c>
      <c r="H24" s="20" t="n">
        <v>6.13637948</v>
      </c>
      <c r="I24" s="18" t="n">
        <v>536.42951765</v>
      </c>
      <c r="J24" s="20" t="n">
        <v>4.97959084</v>
      </c>
      <c r="K24" s="18" t="n">
        <v>537.27545685</v>
      </c>
      <c r="L24" s="20" t="n">
        <v>5.56594551</v>
      </c>
      <c r="M24" s="18" t="n">
        <v>518.9914079</v>
      </c>
      <c r="N24" s="20" t="n">
        <v>4.58971388</v>
      </c>
      <c r="O24" s="18" t="n">
        <v>433.56577698</v>
      </c>
      <c r="P24" s="20" t="n">
        <v>16.09010253</v>
      </c>
      <c r="Q24" s="18" t="s">
        <v>182</v>
      </c>
      <c r="R24" s="20" t="s">
        <v>182</v>
      </c>
      <c r="S24" s="18" t="s">
        <v>182</v>
      </c>
      <c r="T24" s="20" t="s">
        <v>182</v>
      </c>
      <c r="U24" s="18" t="s">
        <v>182</v>
      </c>
      <c r="V24" s="20" t="s">
        <v>182</v>
      </c>
      <c r="W24" s="18" t="n">
        <v>478.95857117</v>
      </c>
      <c r="X24" s="20" t="n">
        <v>16.04381927</v>
      </c>
    </row>
    <row r="25" spans="1:24">
      <c r="A25" s="15" t="s">
        <v>200</v>
      </c>
      <c r="B25" s="17" t="n">
        <v>5581</v>
      </c>
      <c r="C25" s="18">
        <f>(28.0/B25*100)</f>
        <v/>
      </c>
      <c r="D25" s="19" t="n">
        <v>5553</v>
      </c>
      <c r="E25" s="18" t="n">
        <v>525.88218251</v>
      </c>
      <c r="F25" s="20" t="n">
        <v>3.71619837</v>
      </c>
      <c r="G25" s="18" t="n">
        <v>509.44587492</v>
      </c>
      <c r="H25" s="20" t="n">
        <v>5.30928585</v>
      </c>
      <c r="I25" s="18" t="n">
        <v>501.89552772</v>
      </c>
      <c r="J25" s="20" t="n">
        <v>4.09609413</v>
      </c>
      <c r="K25" s="18" t="n">
        <v>515.97306386</v>
      </c>
      <c r="L25" s="20" t="n">
        <v>4.53119182</v>
      </c>
      <c r="M25" s="18" t="n">
        <v>501.72183513</v>
      </c>
      <c r="N25" s="20" t="n">
        <v>4.9090983</v>
      </c>
      <c r="O25" s="18" t="n">
        <v>398.37895835</v>
      </c>
      <c r="P25" s="20" t="n">
        <v>24.81113575</v>
      </c>
      <c r="Q25" s="18" t="s">
        <v>182</v>
      </c>
      <c r="R25" s="20" t="s">
        <v>182</v>
      </c>
      <c r="S25" s="18" t="s">
        <v>182</v>
      </c>
      <c r="T25" s="20" t="s">
        <v>182</v>
      </c>
      <c r="U25" s="18" t="s">
        <v>182</v>
      </c>
      <c r="V25" s="20" t="s">
        <v>182</v>
      </c>
      <c r="W25" s="18" t="n">
        <v>451.47661825</v>
      </c>
      <c r="X25" s="20" t="n">
        <v>16.82251555</v>
      </c>
    </row>
    <row r="26" spans="1:24">
      <c r="A26" s="15" t="s">
        <v>201</v>
      </c>
      <c r="B26" s="17" t="n">
        <v>4869</v>
      </c>
      <c r="C26" s="18">
        <f>(100.0/B26*100)</f>
        <v/>
      </c>
      <c r="D26" s="19" t="n">
        <v>4769</v>
      </c>
      <c r="E26" s="18" t="n">
        <v>507.82355287</v>
      </c>
      <c r="F26" s="20" t="n">
        <v>1.96401588</v>
      </c>
      <c r="G26" s="18" t="n">
        <v>469.62511322</v>
      </c>
      <c r="H26" s="20" t="n">
        <v>4.52495257</v>
      </c>
      <c r="I26" s="18" t="n">
        <v>463.38801259</v>
      </c>
      <c r="J26" s="20" t="n">
        <v>4.60526204</v>
      </c>
      <c r="K26" s="18" t="n">
        <v>461.15936264</v>
      </c>
      <c r="L26" s="20" t="n">
        <v>4.79834552</v>
      </c>
      <c r="M26" s="18" t="n">
        <v>455.74282017</v>
      </c>
      <c r="N26" s="20" t="n">
        <v>5.21492021</v>
      </c>
      <c r="O26" s="18" t="s">
        <v>182</v>
      </c>
      <c r="P26" s="20" t="s">
        <v>182</v>
      </c>
      <c r="Q26" s="18" t="s">
        <v>182</v>
      </c>
      <c r="R26" s="20" t="s">
        <v>182</v>
      </c>
      <c r="S26" s="18" t="s">
        <v>182</v>
      </c>
      <c r="T26" s="20" t="s">
        <v>182</v>
      </c>
      <c r="U26" s="18" t="s">
        <v>182</v>
      </c>
      <c r="V26" s="20" t="s">
        <v>182</v>
      </c>
      <c r="W26" s="18" t="n">
        <v>436.56602073</v>
      </c>
      <c r="X26" s="20" t="n">
        <v>10.45543045</v>
      </c>
    </row>
    <row r="27" spans="1:24">
      <c r="A27" s="15" t="s">
        <v>202</v>
      </c>
      <c r="B27" s="17" t="n">
        <v>5299</v>
      </c>
      <c r="C27" s="18">
        <f>(174.0/B27*100)</f>
        <v/>
      </c>
      <c r="D27" s="19" t="n">
        <v>5125</v>
      </c>
      <c r="E27" s="18" t="n">
        <v>514.00792639</v>
      </c>
      <c r="F27" s="20" t="n">
        <v>1.50017611</v>
      </c>
      <c r="G27" s="18" t="n">
        <v>461.33599408</v>
      </c>
      <c r="H27" s="20" t="n">
        <v>4.69743825</v>
      </c>
      <c r="I27" s="18" t="n">
        <v>459.52893589</v>
      </c>
      <c r="J27" s="20" t="n">
        <v>4.83067752</v>
      </c>
      <c r="K27" s="18" t="n">
        <v>453.0784806</v>
      </c>
      <c r="L27" s="20" t="n">
        <v>4.75694204</v>
      </c>
      <c r="M27" s="18" t="n">
        <v>454.80484681</v>
      </c>
      <c r="N27" s="20" t="n">
        <v>4.36982314</v>
      </c>
      <c r="O27" s="18" t="n">
        <v>423.08830904</v>
      </c>
      <c r="P27" s="20" t="n">
        <v>13.04402712</v>
      </c>
      <c r="Q27" s="18" t="s">
        <v>182</v>
      </c>
      <c r="R27" s="20" t="s">
        <v>182</v>
      </c>
      <c r="S27" s="18" t="s">
        <v>182</v>
      </c>
      <c r="T27" s="20" t="s">
        <v>182</v>
      </c>
      <c r="U27" s="18" t="s">
        <v>182</v>
      </c>
      <c r="V27" s="20" t="s">
        <v>182</v>
      </c>
      <c r="W27" s="18" t="n">
        <v>405.98303069</v>
      </c>
      <c r="X27" s="20" t="n">
        <v>4.03952316</v>
      </c>
    </row>
    <row r="28" spans="1:24">
      <c r="A28" s="15" t="s">
        <v>203</v>
      </c>
      <c r="B28" s="17" t="n">
        <v>7568</v>
      </c>
      <c r="C28" s="18">
        <f>(134.0/B28*100)</f>
        <v/>
      </c>
      <c r="D28" s="19" t="n">
        <v>7434</v>
      </c>
      <c r="E28" s="18" t="n">
        <v>422.31011828</v>
      </c>
      <c r="F28" s="20" t="n">
        <v>2.26429688</v>
      </c>
      <c r="G28" s="18" t="n">
        <v>419.73104045</v>
      </c>
      <c r="H28" s="20" t="n">
        <v>4.18908611</v>
      </c>
      <c r="I28" s="18" t="n">
        <v>412.25654309</v>
      </c>
      <c r="J28" s="20" t="n">
        <v>3.94197131</v>
      </c>
      <c r="K28" s="18" t="n">
        <v>400.31846306</v>
      </c>
      <c r="L28" s="20" t="n">
        <v>4.43343064</v>
      </c>
      <c r="M28" s="18" t="n">
        <v>408.08689367</v>
      </c>
      <c r="N28" s="20" t="n">
        <v>4.2653568</v>
      </c>
      <c r="O28" s="18" t="n">
        <v>344.27389666</v>
      </c>
      <c r="P28" s="20" t="n">
        <v>9.63881198</v>
      </c>
      <c r="Q28" s="18" t="s">
        <v>182</v>
      </c>
      <c r="R28" s="20" t="s">
        <v>182</v>
      </c>
      <c r="S28" s="18" t="s">
        <v>182</v>
      </c>
      <c r="T28" s="20" t="s">
        <v>182</v>
      </c>
      <c r="U28" s="18" t="s">
        <v>182</v>
      </c>
      <c r="V28" s="20" t="s">
        <v>182</v>
      </c>
      <c r="W28" s="18" t="n">
        <v>368.3534261</v>
      </c>
      <c r="X28" s="20" t="n">
        <v>8.31547278</v>
      </c>
    </row>
    <row r="29" spans="1:24">
      <c r="A29" s="15" t="s">
        <v>204</v>
      </c>
      <c r="B29" s="17" t="n">
        <v>5385</v>
      </c>
      <c r="C29" s="18">
        <f>(36.0/B29*100)</f>
        <v/>
      </c>
      <c r="D29" s="19" t="n">
        <v>5349</v>
      </c>
      <c r="E29" s="18" t="n">
        <v>524.67570828</v>
      </c>
      <c r="F29" s="20" t="n">
        <v>2.32145058</v>
      </c>
      <c r="G29" s="18" t="n">
        <v>515.94364401</v>
      </c>
      <c r="H29" s="20" t="n">
        <v>4.91945922</v>
      </c>
      <c r="I29" s="18" t="n">
        <v>502.456542</v>
      </c>
      <c r="J29" s="20" t="n">
        <v>4.38242107</v>
      </c>
      <c r="K29" s="18" t="n">
        <v>490.8679071</v>
      </c>
      <c r="L29" s="20" t="n">
        <v>4.75729765</v>
      </c>
      <c r="M29" s="18" t="n">
        <v>487.83903357</v>
      </c>
      <c r="N29" s="20" t="n">
        <v>5.56723636</v>
      </c>
      <c r="O29" s="18" t="n">
        <v>388.44308495</v>
      </c>
      <c r="P29" s="20" t="n">
        <v>43.1387278</v>
      </c>
      <c r="Q29" s="18" t="s">
        <v>182</v>
      </c>
      <c r="R29" s="20" t="s">
        <v>182</v>
      </c>
      <c r="S29" s="18" t="n">
        <v>358.28551468</v>
      </c>
      <c r="T29" s="20" t="n">
        <v>8.567023300000001</v>
      </c>
      <c r="U29" s="18" t="s">
        <v>182</v>
      </c>
      <c r="V29" s="20" t="s">
        <v>182</v>
      </c>
      <c r="W29" s="18" t="n">
        <v>423.63398481</v>
      </c>
      <c r="X29" s="20" t="n">
        <v>16.24836516</v>
      </c>
    </row>
    <row r="30" spans="1:24">
      <c r="A30" s="15" t="s">
        <v>205</v>
      </c>
      <c r="B30" s="17" t="n">
        <v>4520</v>
      </c>
      <c r="C30" s="18">
        <f>(546.0/B30*100)</f>
        <v/>
      </c>
      <c r="D30" s="19" t="n">
        <v>3974</v>
      </c>
      <c r="E30" s="18" t="n">
        <v>544.29510812</v>
      </c>
      <c r="F30" s="20" t="n">
        <v>2.95458288</v>
      </c>
      <c r="G30" s="18" t="n">
        <v>513.34827243</v>
      </c>
      <c r="H30" s="20" t="n">
        <v>4.92065949</v>
      </c>
      <c r="I30" s="18" t="n">
        <v>493.4674792</v>
      </c>
      <c r="J30" s="20" t="n">
        <v>5.42389318</v>
      </c>
      <c r="K30" s="18" t="n">
        <v>493.407635</v>
      </c>
      <c r="L30" s="20" t="n">
        <v>6.92532553</v>
      </c>
      <c r="M30" s="18" t="n">
        <v>469.0711175</v>
      </c>
      <c r="N30" s="20" t="n">
        <v>5.30561089</v>
      </c>
      <c r="O30" s="18" t="n">
        <v>424.31209289</v>
      </c>
      <c r="P30" s="20" t="n">
        <v>24.50636863</v>
      </c>
      <c r="Q30" s="18" t="s">
        <v>182</v>
      </c>
      <c r="R30" s="20" t="s">
        <v>182</v>
      </c>
      <c r="S30" s="18" t="s">
        <v>182</v>
      </c>
      <c r="T30" s="20" t="s">
        <v>182</v>
      </c>
      <c r="U30" s="18" t="s">
        <v>182</v>
      </c>
      <c r="V30" s="20" t="s">
        <v>182</v>
      </c>
      <c r="W30" s="18" t="n">
        <v>422.91823713</v>
      </c>
      <c r="X30" s="20" t="n">
        <v>6.90708382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518.38361033</v>
      </c>
      <c r="F32" s="20" t="n">
        <v>2.53039365</v>
      </c>
      <c r="G32" s="18" t="n">
        <v>494.4508704</v>
      </c>
      <c r="H32" s="20" t="n">
        <v>4.4144327</v>
      </c>
      <c r="I32" s="18" t="n">
        <v>480.1134016</v>
      </c>
      <c r="J32" s="20" t="n">
        <v>5.07716975</v>
      </c>
      <c r="K32" s="18" t="n">
        <v>460.81892848</v>
      </c>
      <c r="L32" s="20" t="n">
        <v>6.16135691</v>
      </c>
      <c r="M32" s="18" t="n">
        <v>464.74569189</v>
      </c>
      <c r="N32" s="20" t="n">
        <v>5.38071446</v>
      </c>
      <c r="O32" s="18" t="n">
        <v>431.81477785</v>
      </c>
      <c r="P32" s="20" t="n">
        <v>23.17705872</v>
      </c>
      <c r="Q32" s="18" t="s">
        <v>182</v>
      </c>
      <c r="R32" s="20" t="s">
        <v>182</v>
      </c>
      <c r="S32" s="18" t="s">
        <v>182</v>
      </c>
      <c r="T32" s="20" t="s">
        <v>182</v>
      </c>
      <c r="U32" s="18" t="s">
        <v>182</v>
      </c>
      <c r="V32" s="20" t="s">
        <v>182</v>
      </c>
      <c r="W32" s="18" t="n">
        <v>428.68224542</v>
      </c>
      <c r="X32" s="20" t="n">
        <v>10.65634402</v>
      </c>
    </row>
    <row r="33" spans="1:24">
      <c r="A33" s="15" t="s">
        <v>208</v>
      </c>
      <c r="B33" s="17" t="n">
        <v>7325</v>
      </c>
      <c r="C33" s="18">
        <f>(235.0/B33*100)</f>
        <v/>
      </c>
      <c r="D33" s="19" t="n">
        <v>7090</v>
      </c>
      <c r="E33" s="18" t="n">
        <v>520.71290947</v>
      </c>
      <c r="F33" s="20" t="n">
        <v>2.58925641</v>
      </c>
      <c r="G33" s="18" t="n">
        <v>498.29950341</v>
      </c>
      <c r="H33" s="20" t="n">
        <v>4.28673547</v>
      </c>
      <c r="I33" s="18" t="n">
        <v>488.83167791</v>
      </c>
      <c r="J33" s="20" t="n">
        <v>4.94781418</v>
      </c>
      <c r="K33" s="18" t="n">
        <v>470.58111752</v>
      </c>
      <c r="L33" s="20" t="n">
        <v>4.89335036</v>
      </c>
      <c r="M33" s="18" t="n">
        <v>460.80332769</v>
      </c>
      <c r="N33" s="20" t="n">
        <v>4.55851724</v>
      </c>
      <c r="O33" s="18" t="n">
        <v>370.51979334</v>
      </c>
      <c r="P33" s="20" t="n">
        <v>23.88304611</v>
      </c>
      <c r="Q33" s="18" t="s">
        <v>182</v>
      </c>
      <c r="R33" s="20" t="s">
        <v>182</v>
      </c>
      <c r="S33" s="18" t="s">
        <v>182</v>
      </c>
      <c r="T33" s="20" t="s">
        <v>182</v>
      </c>
      <c r="U33" s="18" t="s">
        <v>182</v>
      </c>
      <c r="V33" s="20" t="s">
        <v>182</v>
      </c>
      <c r="W33" s="18" t="n">
        <v>442.99390231</v>
      </c>
      <c r="X33" s="20" t="n">
        <v>8.203070289999999</v>
      </c>
    </row>
    <row r="34" spans="1:24">
      <c r="A34" s="15" t="s">
        <v>209</v>
      </c>
      <c r="B34" s="17" t="n">
        <v>6350</v>
      </c>
      <c r="C34" s="18">
        <f>(86.0/B34*100)</f>
        <v/>
      </c>
      <c r="D34" s="19" t="n">
        <v>6264</v>
      </c>
      <c r="E34" s="18" t="n">
        <v>489.7745371</v>
      </c>
      <c r="F34" s="20" t="n">
        <v>2.50916434</v>
      </c>
      <c r="G34" s="18" t="n">
        <v>447.75123918</v>
      </c>
      <c r="H34" s="20" t="n">
        <v>4.03160988</v>
      </c>
      <c r="I34" s="18" t="n">
        <v>448.7104426</v>
      </c>
      <c r="J34" s="20" t="n">
        <v>5.73150774</v>
      </c>
      <c r="K34" s="18" t="n">
        <v>436.40706197</v>
      </c>
      <c r="L34" s="20" t="n">
        <v>5.78251505</v>
      </c>
      <c r="M34" s="18" t="n">
        <v>444.11602792</v>
      </c>
      <c r="N34" s="20" t="n">
        <v>4.49727503</v>
      </c>
      <c r="O34" s="18" t="n">
        <v>365.38845725</v>
      </c>
      <c r="P34" s="20" t="n">
        <v>11.8756275</v>
      </c>
      <c r="Q34" s="18" t="s">
        <v>182</v>
      </c>
      <c r="R34" s="20" t="s">
        <v>182</v>
      </c>
      <c r="S34" s="18" t="n">
        <v>306.56969545</v>
      </c>
      <c r="T34" s="20" t="n">
        <v>10.27624616</v>
      </c>
      <c r="U34" s="18" t="s">
        <v>182</v>
      </c>
      <c r="V34" s="20" t="s">
        <v>182</v>
      </c>
      <c r="W34" s="18" t="n">
        <v>371.43555051</v>
      </c>
      <c r="X34" s="20" t="n">
        <v>8.472612030000001</v>
      </c>
    </row>
    <row r="35" spans="1:24">
      <c r="A35" s="15" t="s">
        <v>210</v>
      </c>
      <c r="B35" s="17" t="n">
        <v>6406</v>
      </c>
      <c r="C35" s="18">
        <f>(69.0/B35*100)</f>
        <v/>
      </c>
      <c r="D35" s="19" t="n">
        <v>6337</v>
      </c>
      <c r="E35" s="18" t="n">
        <v>534.1424697</v>
      </c>
      <c r="F35" s="20" t="n">
        <v>1.60079387</v>
      </c>
      <c r="G35" s="18" t="n">
        <v>494.989942</v>
      </c>
      <c r="H35" s="20" t="n">
        <v>4.62994631</v>
      </c>
      <c r="I35" s="18" t="n">
        <v>488.66364719</v>
      </c>
      <c r="J35" s="20" t="n">
        <v>4.90908463</v>
      </c>
      <c r="K35" s="18" t="n">
        <v>472.45451619</v>
      </c>
      <c r="L35" s="20" t="n">
        <v>5.21745266</v>
      </c>
      <c r="M35" s="18" t="n">
        <v>482.06939434</v>
      </c>
      <c r="N35" s="20" t="n">
        <v>6.08790005</v>
      </c>
      <c r="O35" s="18" t="n">
        <v>449.89238615</v>
      </c>
      <c r="P35" s="20" t="n">
        <v>20.13442136</v>
      </c>
      <c r="Q35" s="18" t="s">
        <v>182</v>
      </c>
      <c r="R35" s="20" t="s">
        <v>182</v>
      </c>
      <c r="S35" s="18" t="n">
        <v>374.85244494</v>
      </c>
      <c r="T35" s="20" t="n">
        <v>5.84040672</v>
      </c>
      <c r="U35" s="18" t="s">
        <v>182</v>
      </c>
      <c r="V35" s="20" t="s">
        <v>182</v>
      </c>
      <c r="W35" s="18" t="n">
        <v>414.80673588</v>
      </c>
      <c r="X35" s="20" t="n">
        <v>6.03269136</v>
      </c>
    </row>
    <row r="36" spans="1:24">
      <c r="A36" s="15" t="s">
        <v>211</v>
      </c>
      <c r="B36" s="17" t="n">
        <v>6736</v>
      </c>
      <c r="C36" s="18">
        <f>(49.0/B36*100)</f>
        <v/>
      </c>
      <c r="D36" s="19" t="n">
        <v>6687</v>
      </c>
      <c r="E36" s="18" t="n">
        <v>500.87668447</v>
      </c>
      <c r="F36" s="20" t="n">
        <v>2.21876979</v>
      </c>
      <c r="G36" s="18" t="n">
        <v>494.77911839</v>
      </c>
      <c r="H36" s="20" t="n">
        <v>4.28972778</v>
      </c>
      <c r="I36" s="18" t="n">
        <v>484.14175503</v>
      </c>
      <c r="J36" s="20" t="n">
        <v>3.79137341</v>
      </c>
      <c r="K36" s="18" t="n">
        <v>488.11901641</v>
      </c>
      <c r="L36" s="20" t="n">
        <v>5.40524988</v>
      </c>
      <c r="M36" s="18" t="n">
        <v>472.47444435</v>
      </c>
      <c r="N36" s="20" t="n">
        <v>5.80113436</v>
      </c>
      <c r="O36" s="18" t="n">
        <v>402.77024728</v>
      </c>
      <c r="P36" s="20" t="n">
        <v>20.07187489</v>
      </c>
      <c r="Q36" s="18" t="s">
        <v>182</v>
      </c>
      <c r="R36" s="20" t="s">
        <v>182</v>
      </c>
      <c r="S36" s="18" t="s">
        <v>182</v>
      </c>
      <c r="T36" s="20" t="s">
        <v>182</v>
      </c>
      <c r="U36" s="18" t="s">
        <v>182</v>
      </c>
      <c r="V36" s="20" t="s">
        <v>182</v>
      </c>
      <c r="W36" s="18" t="n">
        <v>407.29867662</v>
      </c>
      <c r="X36" s="20" t="n">
        <v>8.51892632</v>
      </c>
    </row>
    <row r="37" spans="1:24">
      <c r="A37" s="15" t="s">
        <v>212</v>
      </c>
      <c r="B37" s="17" t="n">
        <v>5458</v>
      </c>
      <c r="C37" s="18">
        <f>(249.0/B37*100)</f>
        <v/>
      </c>
      <c r="D37" s="19" t="n">
        <v>5209</v>
      </c>
      <c r="E37" s="18" t="n">
        <v>518.01669707</v>
      </c>
      <c r="F37" s="20" t="n">
        <v>3.38716596</v>
      </c>
      <c r="G37" s="18" t="n">
        <v>503.41774743</v>
      </c>
      <c r="H37" s="20" t="n">
        <v>5.47573295</v>
      </c>
      <c r="I37" s="18" t="n">
        <v>482.00193037</v>
      </c>
      <c r="J37" s="20" t="n">
        <v>4.8782464</v>
      </c>
      <c r="K37" s="18" t="n">
        <v>468.744237</v>
      </c>
      <c r="L37" s="20" t="n">
        <v>5.62115123</v>
      </c>
      <c r="M37" s="18" t="n">
        <v>457.25193245</v>
      </c>
      <c r="N37" s="20" t="n">
        <v>5.70337499</v>
      </c>
      <c r="O37" s="18" t="n">
        <v>375.64834003</v>
      </c>
      <c r="P37" s="20" t="n">
        <v>18.6662725</v>
      </c>
      <c r="Q37" s="18" t="s">
        <v>182</v>
      </c>
      <c r="R37" s="20" t="s">
        <v>182</v>
      </c>
      <c r="S37" s="18" t="s">
        <v>182</v>
      </c>
      <c r="T37" s="20" t="s">
        <v>182</v>
      </c>
      <c r="U37" s="18" t="s">
        <v>182</v>
      </c>
      <c r="V37" s="20" t="s">
        <v>182</v>
      </c>
      <c r="W37" s="18" t="n">
        <v>398.24844643</v>
      </c>
      <c r="X37" s="20" t="n">
        <v>6.54268847</v>
      </c>
    </row>
    <row r="38" spans="1:24">
      <c r="A38" s="15" t="s">
        <v>213</v>
      </c>
      <c r="B38" s="17" t="n">
        <v>5860</v>
      </c>
      <c r="C38" s="18">
        <f>(64.0/B38*100)</f>
        <v/>
      </c>
      <c r="D38" s="19" t="n">
        <v>5796</v>
      </c>
      <c r="E38" s="18" t="n">
        <v>526.3746390699999</v>
      </c>
      <c r="F38" s="20" t="n">
        <v>2.90063327</v>
      </c>
      <c r="G38" s="18" t="n">
        <v>495.59781606</v>
      </c>
      <c r="H38" s="20" t="n">
        <v>6.82274159</v>
      </c>
      <c r="I38" s="18" t="n">
        <v>477.41205446</v>
      </c>
      <c r="J38" s="20" t="n">
        <v>5.48605016</v>
      </c>
      <c r="K38" s="18" t="n">
        <v>486.35576829</v>
      </c>
      <c r="L38" s="20" t="n">
        <v>6.47878564</v>
      </c>
      <c r="M38" s="18" t="n">
        <v>456.37324835</v>
      </c>
      <c r="N38" s="20" t="n">
        <v>5.39075466</v>
      </c>
      <c r="O38" s="18" t="n">
        <v>402.04188708</v>
      </c>
      <c r="P38" s="20" t="n">
        <v>20.43643395</v>
      </c>
      <c r="Q38" s="18" t="s">
        <v>182</v>
      </c>
      <c r="R38" s="20" t="s">
        <v>182</v>
      </c>
      <c r="S38" s="18" t="s">
        <v>182</v>
      </c>
      <c r="T38" s="20" t="s">
        <v>182</v>
      </c>
      <c r="U38" s="18" t="s">
        <v>182</v>
      </c>
      <c r="V38" s="20" t="s">
        <v>182</v>
      </c>
      <c r="W38" s="18" t="n">
        <v>419.34679858</v>
      </c>
      <c r="X38" s="20" t="n">
        <v>6.42983798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535.3098346199999</v>
      </c>
      <c r="F40" s="20" t="n">
        <v>3.09545075</v>
      </c>
      <c r="G40" s="18" t="n">
        <v>512.57693439</v>
      </c>
      <c r="H40" s="20" t="n">
        <v>5.62878461</v>
      </c>
      <c r="I40" s="18" t="n">
        <v>502.56066474</v>
      </c>
      <c r="J40" s="20" t="n">
        <v>5.14136467</v>
      </c>
      <c r="K40" s="18" t="n">
        <v>493.64697292</v>
      </c>
      <c r="L40" s="20" t="n">
        <v>5.90880416</v>
      </c>
      <c r="M40" s="18" t="n">
        <v>462.79121191</v>
      </c>
      <c r="N40" s="20" t="n">
        <v>5.02392695</v>
      </c>
      <c r="O40" s="18" t="n">
        <v>426.93516324</v>
      </c>
      <c r="P40" s="20" t="n">
        <v>18.49453323</v>
      </c>
      <c r="Q40" s="18" t="s">
        <v>182</v>
      </c>
      <c r="R40" s="20" t="s">
        <v>182</v>
      </c>
      <c r="S40" s="18" t="n">
        <v>496.75531263</v>
      </c>
      <c r="T40" s="20" t="n">
        <v>2.35939816</v>
      </c>
      <c r="U40" s="18" t="s">
        <v>182</v>
      </c>
      <c r="V40" s="20" t="s">
        <v>182</v>
      </c>
      <c r="W40" s="18" t="n">
        <v>422.45094489</v>
      </c>
      <c r="X40" s="20" t="n">
        <v>8.133030509999999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422.90676543</v>
      </c>
      <c r="F46" s="20" t="n">
        <v>3.29696955</v>
      </c>
      <c r="G46" s="18" t="n">
        <v>404.27741517</v>
      </c>
      <c r="H46" s="20" t="n">
        <v>4.24369006</v>
      </c>
      <c r="I46" s="18" t="n">
        <v>406.88011546</v>
      </c>
      <c r="J46" s="20" t="n">
        <v>4.76217503</v>
      </c>
      <c r="K46" s="18" t="n">
        <v>406.70843192</v>
      </c>
      <c r="L46" s="20" t="n">
        <v>4.01177635</v>
      </c>
      <c r="M46" s="18" t="n">
        <v>411.25272117</v>
      </c>
      <c r="N46" s="20" t="n">
        <v>4.18212345</v>
      </c>
      <c r="O46" s="18" t="n">
        <v>312.92535084</v>
      </c>
      <c r="P46" s="20" t="n">
        <v>7.92700056</v>
      </c>
      <c r="Q46" s="18" t="s">
        <v>182</v>
      </c>
      <c r="R46" s="20" t="s">
        <v>182</v>
      </c>
      <c r="S46" s="18" t="s">
        <v>182</v>
      </c>
      <c r="T46" s="20" t="s">
        <v>182</v>
      </c>
      <c r="U46" s="18" t="s">
        <v>182</v>
      </c>
      <c r="V46" s="20" t="s">
        <v>182</v>
      </c>
      <c r="W46" s="18" t="n">
        <v>378.01601507</v>
      </c>
      <c r="X46" s="20" t="n">
        <v>3.10474272</v>
      </c>
    </row>
    <row r="47" spans="1:24">
      <c r="A47" s="15" t="s">
        <v>222</v>
      </c>
      <c r="B47" s="17" t="n">
        <v>5928</v>
      </c>
      <c r="C47" s="18">
        <f>(148.0/B47*100)</f>
        <v/>
      </c>
      <c r="D47" s="19" t="n">
        <v>5780</v>
      </c>
      <c r="E47" s="18" t="n">
        <v>486.7105474</v>
      </c>
      <c r="F47" s="20" t="n">
        <v>4.18311755</v>
      </c>
      <c r="G47" s="18" t="n">
        <v>443.33583951</v>
      </c>
      <c r="H47" s="20" t="n">
        <v>6.58581397</v>
      </c>
      <c r="I47" s="18" t="n">
        <v>438.51801469</v>
      </c>
      <c r="J47" s="20" t="n">
        <v>5.18368787</v>
      </c>
      <c r="K47" s="18" t="n">
        <v>428.63627666</v>
      </c>
      <c r="L47" s="20" t="n">
        <v>4.68961944</v>
      </c>
      <c r="M47" s="18" t="n">
        <v>438.53379089</v>
      </c>
      <c r="N47" s="20" t="n">
        <v>5.06928624</v>
      </c>
      <c r="O47" s="18" t="n">
        <v>348.82167177</v>
      </c>
      <c r="P47" s="20" t="n">
        <v>12.30753065</v>
      </c>
      <c r="Q47" s="18" t="s">
        <v>182</v>
      </c>
      <c r="R47" s="20" t="s">
        <v>182</v>
      </c>
      <c r="S47" s="18" t="s">
        <v>182</v>
      </c>
      <c r="T47" s="20" t="s">
        <v>182</v>
      </c>
      <c r="U47" s="18" t="s">
        <v>182</v>
      </c>
      <c r="V47" s="20" t="s">
        <v>182</v>
      </c>
      <c r="W47" s="18" t="n">
        <v>375.70218015</v>
      </c>
      <c r="X47" s="20" t="n">
        <v>5.07208898</v>
      </c>
    </row>
    <row r="48" spans="1:24">
      <c r="A48" s="15" t="s">
        <v>223</v>
      </c>
      <c r="B48" s="17" t="n">
        <v>9841</v>
      </c>
      <c r="C48" s="18">
        <f>(19.0/B48*100)</f>
        <v/>
      </c>
      <c r="D48" s="19" t="n">
        <v>9822</v>
      </c>
      <c r="E48" s="18" t="n">
        <v>535.74551623</v>
      </c>
      <c r="F48" s="20" t="n">
        <v>5.03251706</v>
      </c>
      <c r="G48" s="18" t="n">
        <v>515.54055108</v>
      </c>
      <c r="H48" s="20" t="n">
        <v>5.09768897</v>
      </c>
      <c r="I48" s="18" t="n">
        <v>510.18333874</v>
      </c>
      <c r="J48" s="20" t="n">
        <v>5.63874657</v>
      </c>
      <c r="K48" s="18" t="n">
        <v>480.83189407</v>
      </c>
      <c r="L48" s="20" t="n">
        <v>7.28626278</v>
      </c>
      <c r="M48" s="18" t="n">
        <v>482.40344247</v>
      </c>
      <c r="N48" s="20" t="n">
        <v>5.55523821</v>
      </c>
      <c r="O48" s="18" t="n">
        <v>368.01592311</v>
      </c>
      <c r="P48" s="20" t="n">
        <v>9.39603602</v>
      </c>
      <c r="Q48" s="18" t="s">
        <v>182</v>
      </c>
      <c r="R48" s="20" t="s">
        <v>182</v>
      </c>
      <c r="S48" s="18" t="s">
        <v>182</v>
      </c>
      <c r="T48" s="20" t="s">
        <v>182</v>
      </c>
      <c r="U48" s="18" t="s">
        <v>182</v>
      </c>
      <c r="V48" s="20" t="s">
        <v>182</v>
      </c>
      <c r="W48" s="18" t="n">
        <v>469.70643939</v>
      </c>
      <c r="X48" s="20" t="n">
        <v>21.08900482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425.37798055</v>
      </c>
      <c r="F50" s="20" t="n">
        <v>2.40949901</v>
      </c>
      <c r="G50" s="18" t="n">
        <v>423.33535877</v>
      </c>
      <c r="H50" s="20" t="n">
        <v>4.15622755</v>
      </c>
      <c r="I50" s="18" t="n">
        <v>418.9016095</v>
      </c>
      <c r="J50" s="20" t="n">
        <v>4.40781751</v>
      </c>
      <c r="K50" s="18" t="n">
        <v>424.53237729</v>
      </c>
      <c r="L50" s="20" t="n">
        <v>4.37812816</v>
      </c>
      <c r="M50" s="18" t="n">
        <v>418.07439323</v>
      </c>
      <c r="N50" s="20" t="n">
        <v>4.1321838</v>
      </c>
      <c r="O50" s="18" t="n">
        <v>342.28571311</v>
      </c>
      <c r="P50" s="20" t="n">
        <v>7.20984175</v>
      </c>
      <c r="Q50" s="18" t="s">
        <v>182</v>
      </c>
      <c r="R50" s="20" t="s">
        <v>182</v>
      </c>
      <c r="S50" s="18" t="s">
        <v>182</v>
      </c>
      <c r="T50" s="20" t="s">
        <v>182</v>
      </c>
      <c r="U50" s="18" t="s">
        <v>182</v>
      </c>
      <c r="V50" s="20" t="s">
        <v>182</v>
      </c>
      <c r="W50" s="18" t="n">
        <v>378.25981487</v>
      </c>
      <c r="X50" s="20" t="n">
        <v>9.03995565</v>
      </c>
    </row>
    <row r="51" spans="1:24">
      <c r="A51" s="15" t="s">
        <v>226</v>
      </c>
      <c r="B51" s="17" t="n">
        <v>6866</v>
      </c>
      <c r="C51" s="18">
        <f>(117.0/B51*100)</f>
        <v/>
      </c>
      <c r="D51" s="19" t="n">
        <v>6749</v>
      </c>
      <c r="E51" s="18" t="n">
        <v>425.67819261</v>
      </c>
      <c r="F51" s="20" t="n">
        <v>2.48071676</v>
      </c>
      <c r="G51" s="18" t="n">
        <v>425.20126466</v>
      </c>
      <c r="H51" s="20" t="n">
        <v>3.82125418</v>
      </c>
      <c r="I51" s="18" t="n">
        <v>423.9816599</v>
      </c>
      <c r="J51" s="20" t="n">
        <v>4.28268111</v>
      </c>
      <c r="K51" s="18" t="n">
        <v>418.55585048</v>
      </c>
      <c r="L51" s="20" t="n">
        <v>3.6102385</v>
      </c>
      <c r="M51" s="18" t="n">
        <v>424.51912885</v>
      </c>
      <c r="N51" s="20" t="n">
        <v>4.22282964</v>
      </c>
      <c r="O51" s="18" t="n">
        <v>338.25263876</v>
      </c>
      <c r="P51" s="20" t="n">
        <v>12.07032198</v>
      </c>
      <c r="Q51" s="18" t="s">
        <v>182</v>
      </c>
      <c r="R51" s="20" t="s">
        <v>182</v>
      </c>
      <c r="S51" s="18" t="n">
        <v>410.85572185</v>
      </c>
      <c r="T51" s="20" t="n">
        <v>3.7997542</v>
      </c>
      <c r="U51" s="18" t="s">
        <v>182</v>
      </c>
      <c r="V51" s="20" t="s">
        <v>182</v>
      </c>
      <c r="W51" s="18" t="n">
        <v>393.05818693</v>
      </c>
      <c r="X51" s="20" t="n">
        <v>4.84249668</v>
      </c>
    </row>
    <row r="52" spans="1:24">
      <c r="A52" s="15" t="s">
        <v>227</v>
      </c>
      <c r="B52" s="17" t="n">
        <v>5809</v>
      </c>
      <c r="C52" s="18">
        <f>(119.0/B52*100)</f>
        <v/>
      </c>
      <c r="D52" s="19" t="n">
        <v>5690</v>
      </c>
      <c r="E52" s="18" t="n">
        <v>492.33274166</v>
      </c>
      <c r="F52" s="20" t="n">
        <v>2.78126041</v>
      </c>
      <c r="G52" s="18" t="n">
        <v>470.80358536</v>
      </c>
      <c r="H52" s="20" t="n">
        <v>3.87143529</v>
      </c>
      <c r="I52" s="18" t="n">
        <v>455.89737075</v>
      </c>
      <c r="J52" s="20" t="n">
        <v>4.92299645</v>
      </c>
      <c r="K52" s="18" t="n">
        <v>465.86449631</v>
      </c>
      <c r="L52" s="20" t="n">
        <v>4.2945099</v>
      </c>
      <c r="M52" s="18" t="n">
        <v>458.14369169</v>
      </c>
      <c r="N52" s="20" t="n">
        <v>4.57074317</v>
      </c>
      <c r="O52" s="18" t="n">
        <v>375.14413407</v>
      </c>
      <c r="P52" s="20" t="n">
        <v>19.23248649</v>
      </c>
      <c r="Q52" s="18" t="s">
        <v>182</v>
      </c>
      <c r="R52" s="20" t="s">
        <v>182</v>
      </c>
      <c r="S52" s="18" t="s">
        <v>182</v>
      </c>
      <c r="T52" s="20" t="s">
        <v>182</v>
      </c>
      <c r="U52" s="18" t="s">
        <v>182</v>
      </c>
      <c r="V52" s="20" t="s">
        <v>182</v>
      </c>
      <c r="W52" s="18" t="n">
        <v>395.2937013</v>
      </c>
      <c r="X52" s="20" t="n">
        <v>6.10565499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350.68347736</v>
      </c>
      <c r="F54" s="20" t="n">
        <v>3.69452881</v>
      </c>
      <c r="G54" s="18" t="n">
        <v>335.52554016</v>
      </c>
      <c r="H54" s="20" t="n">
        <v>5.26361233</v>
      </c>
      <c r="I54" s="18" t="n">
        <v>334.42178658</v>
      </c>
      <c r="J54" s="20" t="n">
        <v>5.21156017</v>
      </c>
      <c r="K54" s="18" t="n">
        <v>328.61230834</v>
      </c>
      <c r="L54" s="20" t="n">
        <v>4.4970347</v>
      </c>
      <c r="M54" s="18" t="n">
        <v>347.67152499</v>
      </c>
      <c r="N54" s="20" t="n">
        <v>4.65578999</v>
      </c>
      <c r="O54" s="18" t="n">
        <v>287.87524075</v>
      </c>
      <c r="P54" s="20" t="n">
        <v>6.80918889</v>
      </c>
      <c r="Q54" s="18" t="s">
        <v>182</v>
      </c>
      <c r="R54" s="20" t="s">
        <v>182</v>
      </c>
      <c r="S54" s="18" t="s">
        <v>182</v>
      </c>
      <c r="T54" s="20" t="s">
        <v>182</v>
      </c>
      <c r="U54" s="18" t="s">
        <v>182</v>
      </c>
      <c r="V54" s="20" t="s">
        <v>182</v>
      </c>
      <c r="W54" s="18" t="n">
        <v>287.76568852</v>
      </c>
      <c r="X54" s="20" t="n">
        <v>3.88780506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536.84857608</v>
      </c>
      <c r="F56" s="20" t="n">
        <v>2.6904377</v>
      </c>
      <c r="G56" s="18" t="n">
        <v>526.71078212</v>
      </c>
      <c r="H56" s="20" t="n">
        <v>3.91046013</v>
      </c>
      <c r="I56" s="18" t="n">
        <v>510.88934174</v>
      </c>
      <c r="J56" s="20" t="n">
        <v>4.58099541</v>
      </c>
      <c r="K56" s="18" t="n">
        <v>504.11249356</v>
      </c>
      <c r="L56" s="20" t="n">
        <v>5.10691871</v>
      </c>
      <c r="M56" s="18" t="n">
        <v>493.88489137</v>
      </c>
      <c r="N56" s="20" t="n">
        <v>4.34790758</v>
      </c>
      <c r="O56" s="18" t="n">
        <v>436.58358831</v>
      </c>
      <c r="P56" s="20" t="n">
        <v>14.70024244</v>
      </c>
      <c r="Q56" s="18" t="s">
        <v>182</v>
      </c>
      <c r="R56" s="20" t="s">
        <v>182</v>
      </c>
      <c r="S56" s="18" t="s">
        <v>182</v>
      </c>
      <c r="T56" s="20" t="s">
        <v>182</v>
      </c>
      <c r="U56" s="18" t="s">
        <v>182</v>
      </c>
      <c r="V56" s="20" t="s">
        <v>182</v>
      </c>
      <c r="W56" s="18" t="n">
        <v>478.12244926</v>
      </c>
      <c r="X56" s="20" t="n">
        <v>15.31773873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498.8729592</v>
      </c>
      <c r="F61" s="20" t="n">
        <v>2.90664732</v>
      </c>
      <c r="G61" s="18" t="n">
        <v>464.21833932</v>
      </c>
      <c r="H61" s="20" t="n">
        <v>4.11428258</v>
      </c>
      <c r="I61" s="18" t="n">
        <v>456.68211246</v>
      </c>
      <c r="J61" s="20" t="n">
        <v>4.17725109</v>
      </c>
      <c r="K61" s="18" t="n">
        <v>451.3784126</v>
      </c>
      <c r="L61" s="20" t="n">
        <v>5.57475902</v>
      </c>
      <c r="M61" s="18" t="n">
        <v>441.77740521</v>
      </c>
      <c r="N61" s="20" t="n">
        <v>4.48282166</v>
      </c>
      <c r="O61" s="18" t="n">
        <v>391.25523445</v>
      </c>
      <c r="P61" s="20" t="n">
        <v>13.81308759</v>
      </c>
      <c r="Q61" s="18" t="s">
        <v>182</v>
      </c>
      <c r="R61" s="20" t="s">
        <v>182</v>
      </c>
      <c r="S61" s="18" t="s">
        <v>182</v>
      </c>
      <c r="T61" s="20" t="s">
        <v>182</v>
      </c>
      <c r="U61" s="18" t="s">
        <v>182</v>
      </c>
      <c r="V61" s="20" t="s">
        <v>182</v>
      </c>
      <c r="W61" s="18" t="n">
        <v>380.40453266</v>
      </c>
      <c r="X61" s="20" t="n">
        <v>7.76932011</v>
      </c>
    </row>
    <row r="62" spans="1:24">
      <c r="A62" s="15" t="s">
        <v>237</v>
      </c>
      <c r="B62" s="17" t="n">
        <v>4476</v>
      </c>
      <c r="C62" s="18">
        <f>(5.0/B62*100)</f>
        <v/>
      </c>
      <c r="D62" s="19" t="n">
        <v>4471</v>
      </c>
      <c r="E62" s="18" t="n">
        <v>537.70458235</v>
      </c>
      <c r="F62" s="20" t="n">
        <v>1.70829676</v>
      </c>
      <c r="G62" s="18" t="n">
        <v>528.6172926199999</v>
      </c>
      <c r="H62" s="20" t="n">
        <v>2.95436675</v>
      </c>
      <c r="I62" s="18" t="n">
        <v>518.16916002</v>
      </c>
      <c r="J62" s="20" t="n">
        <v>3.87802806</v>
      </c>
      <c r="K62" s="18" t="n">
        <v>518.96704549</v>
      </c>
      <c r="L62" s="20" t="n">
        <v>3.34089723</v>
      </c>
      <c r="M62" s="18" t="n">
        <v>509.79293565</v>
      </c>
      <c r="N62" s="20" t="n">
        <v>3.94925888</v>
      </c>
      <c r="O62" s="18" t="n">
        <v>440.45044192</v>
      </c>
      <c r="P62" s="20" t="n">
        <v>12.98438904</v>
      </c>
      <c r="Q62" s="18" t="s">
        <v>182</v>
      </c>
      <c r="R62" s="20" t="s">
        <v>182</v>
      </c>
      <c r="S62" s="18" t="s">
        <v>182</v>
      </c>
      <c r="T62" s="20" t="s">
        <v>182</v>
      </c>
      <c r="U62" s="18" t="s">
        <v>182</v>
      </c>
      <c r="V62" s="20" t="s">
        <v>182</v>
      </c>
      <c r="W62" s="18" t="n">
        <v>514.65060578</v>
      </c>
      <c r="X62" s="20" t="n">
        <v>17.27686561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397.8703522</v>
      </c>
      <c r="F67" s="20" t="n">
        <v>2.59662828</v>
      </c>
      <c r="G67" s="18" t="n">
        <v>409.88449943</v>
      </c>
      <c r="H67" s="20" t="n">
        <v>3.91512986</v>
      </c>
      <c r="I67" s="18" t="n">
        <v>410.67294608</v>
      </c>
      <c r="J67" s="20" t="n">
        <v>3.365532</v>
      </c>
      <c r="K67" s="18" t="n">
        <v>409.19627417</v>
      </c>
      <c r="L67" s="20" t="n">
        <v>4.08376073</v>
      </c>
      <c r="M67" s="18" t="n">
        <v>402.05472488</v>
      </c>
      <c r="N67" s="20" t="n">
        <v>6.10271621</v>
      </c>
      <c r="O67" s="18" t="n">
        <v>314.73335773</v>
      </c>
      <c r="P67" s="20" t="n">
        <v>5.00611208</v>
      </c>
      <c r="Q67" s="18" t="s">
        <v>182</v>
      </c>
      <c r="R67" s="20" t="s">
        <v>182</v>
      </c>
      <c r="S67" s="18" t="s">
        <v>182</v>
      </c>
      <c r="T67" s="20" t="s">
        <v>182</v>
      </c>
      <c r="U67" s="18" t="s">
        <v>182</v>
      </c>
      <c r="V67" s="20" t="s">
        <v>182</v>
      </c>
      <c r="W67" s="18" t="n">
        <v>322.35798158</v>
      </c>
      <c r="X67" s="20" t="n">
        <v>8.40728721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506.45876487</v>
      </c>
      <c r="F70" s="20" t="n">
        <v>2.75004797</v>
      </c>
      <c r="G70" s="18" t="n">
        <v>476.27287026</v>
      </c>
      <c r="H70" s="20" t="n">
        <v>4.32308445</v>
      </c>
      <c r="I70" s="18" t="n">
        <v>470.56783084</v>
      </c>
      <c r="J70" s="20" t="n">
        <v>4.94372822</v>
      </c>
      <c r="K70" s="18" t="n">
        <v>463.38690577</v>
      </c>
      <c r="L70" s="20" t="n">
        <v>4.29271402</v>
      </c>
      <c r="M70" s="18" t="n">
        <v>472.28386431</v>
      </c>
      <c r="N70" s="20" t="n">
        <v>4.99781969</v>
      </c>
      <c r="O70" s="18" t="n">
        <v>426.80252046</v>
      </c>
      <c r="P70" s="20" t="n">
        <v>12.48021567</v>
      </c>
      <c r="Q70" s="18" t="s">
        <v>182</v>
      </c>
      <c r="R70" s="20" t="s">
        <v>182</v>
      </c>
      <c r="S70" s="18" t="s">
        <v>182</v>
      </c>
      <c r="T70" s="20" t="s">
        <v>182</v>
      </c>
      <c r="U70" s="18" t="s">
        <v>182</v>
      </c>
      <c r="V70" s="20" t="s">
        <v>182</v>
      </c>
      <c r="W70" s="18" t="n">
        <v>432.53235138</v>
      </c>
      <c r="X70" s="20" t="n">
        <v>6.19314471</v>
      </c>
    </row>
    <row r="71" spans="1:24">
      <c r="A71" s="15" t="s">
        <v>246</v>
      </c>
      <c r="B71" s="17" t="n">
        <v>6115</v>
      </c>
      <c r="C71" s="18">
        <f>(116.0/B71*100)</f>
        <v/>
      </c>
      <c r="D71" s="19" t="n">
        <v>5999</v>
      </c>
      <c r="E71" s="18" t="n">
        <v>576.1180604800001</v>
      </c>
      <c r="F71" s="20" t="n">
        <v>1.49719249</v>
      </c>
      <c r="G71" s="18" t="n">
        <v>541.8636526400001</v>
      </c>
      <c r="H71" s="20" t="n">
        <v>4.35185119</v>
      </c>
      <c r="I71" s="18" t="n">
        <v>519.97198556</v>
      </c>
      <c r="J71" s="20" t="n">
        <v>4.61073738</v>
      </c>
      <c r="K71" s="18" t="n">
        <v>514.84538266</v>
      </c>
      <c r="L71" s="20" t="n">
        <v>5.15334357</v>
      </c>
      <c r="M71" s="18" t="n">
        <v>511.75421747</v>
      </c>
      <c r="N71" s="20" t="n">
        <v>5.79566598</v>
      </c>
      <c r="O71" s="18" t="n">
        <v>471.86148039</v>
      </c>
      <c r="P71" s="20" t="n">
        <v>16.79592165</v>
      </c>
      <c r="Q71" s="18" t="s">
        <v>182</v>
      </c>
      <c r="R71" s="20" t="s">
        <v>182</v>
      </c>
      <c r="S71" s="18" t="s">
        <v>182</v>
      </c>
      <c r="T71" s="20" t="s">
        <v>182</v>
      </c>
      <c r="U71" s="18" t="s">
        <v>182</v>
      </c>
      <c r="V71" s="20" t="s">
        <v>182</v>
      </c>
      <c r="W71" s="18" t="n">
        <v>505.62599563</v>
      </c>
      <c r="X71" s="20" t="n">
        <v>10.99394249</v>
      </c>
    </row>
    <row r="72" spans="1:24">
      <c r="A72" s="15" t="s">
        <v>247</v>
      </c>
      <c r="B72" s="17" t="n">
        <v>7708</v>
      </c>
      <c r="C72" s="18">
        <f>(8.0/B72*100)</f>
        <v/>
      </c>
      <c r="D72" s="19" t="n">
        <v>7700</v>
      </c>
      <c r="E72" s="18" t="n">
        <v>545.96422675</v>
      </c>
      <c r="F72" s="20" t="n">
        <v>3.23396985</v>
      </c>
      <c r="G72" s="18" t="n">
        <v>535.67363471</v>
      </c>
      <c r="H72" s="20" t="n">
        <v>4.22837982</v>
      </c>
      <c r="I72" s="18" t="n">
        <v>525.5107387199999</v>
      </c>
      <c r="J72" s="20" t="n">
        <v>3.29620573</v>
      </c>
      <c r="K72" s="18" t="n">
        <v>511.6543287</v>
      </c>
      <c r="L72" s="20" t="n">
        <v>5.08689023</v>
      </c>
      <c r="M72" s="18" t="n">
        <v>485.1225006</v>
      </c>
      <c r="N72" s="20" t="n">
        <v>4.98926373</v>
      </c>
      <c r="O72" s="18" t="n">
        <v>372.27040999</v>
      </c>
      <c r="P72" s="20" t="n">
        <v>12.74001428</v>
      </c>
      <c r="Q72" s="18" t="s">
        <v>182</v>
      </c>
      <c r="R72" s="20" t="s">
        <v>182</v>
      </c>
      <c r="S72" s="18" t="s">
        <v>182</v>
      </c>
      <c r="T72" s="20" t="s">
        <v>182</v>
      </c>
      <c r="U72" s="18" t="s">
        <v>182</v>
      </c>
      <c r="V72" s="20" t="s">
        <v>182</v>
      </c>
      <c r="W72" s="18" t="n">
        <v>451.69393011</v>
      </c>
      <c r="X72" s="20" t="n">
        <v>18.8076418</v>
      </c>
    </row>
    <row r="73" spans="1:24">
      <c r="A73" s="15" t="s">
        <v>248</v>
      </c>
      <c r="B73" s="17" t="n">
        <v>8249</v>
      </c>
      <c r="C73" s="18">
        <f>(236.0/B73*100)</f>
        <v/>
      </c>
      <c r="D73" s="19" t="n">
        <v>8013</v>
      </c>
      <c r="E73" s="18" t="n">
        <v>430.00156641</v>
      </c>
      <c r="F73" s="20" t="n">
        <v>3.57386573</v>
      </c>
      <c r="G73" s="18" t="n">
        <v>428.85857149</v>
      </c>
      <c r="H73" s="20" t="n">
        <v>3.80999076</v>
      </c>
      <c r="I73" s="18" t="n">
        <v>417.803845</v>
      </c>
      <c r="J73" s="20" t="n">
        <v>3.87452734</v>
      </c>
      <c r="K73" s="18" t="n">
        <v>417.64996076</v>
      </c>
      <c r="L73" s="20" t="n">
        <v>3.64468117</v>
      </c>
      <c r="M73" s="18" t="n">
        <v>419.7829531</v>
      </c>
      <c r="N73" s="20" t="n">
        <v>3.61641776</v>
      </c>
      <c r="O73" s="18" t="n">
        <v>365.92427462</v>
      </c>
      <c r="P73" s="20" t="n">
        <v>6.5296247</v>
      </c>
      <c r="Q73" s="18" t="s">
        <v>182</v>
      </c>
      <c r="R73" s="20" t="s">
        <v>182</v>
      </c>
      <c r="S73" s="18" t="s">
        <v>182</v>
      </c>
      <c r="T73" s="20" t="s">
        <v>182</v>
      </c>
      <c r="U73" s="18" t="s">
        <v>182</v>
      </c>
      <c r="V73" s="20" t="s">
        <v>182</v>
      </c>
      <c r="W73" s="18" t="n">
        <v>372.02570274</v>
      </c>
      <c r="X73" s="20" t="n">
        <v>7.26244407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456.41277415</v>
      </c>
      <c r="F77" s="20" t="n">
        <v>2.64914391</v>
      </c>
      <c r="G77" s="18" t="n">
        <v>458.43734858</v>
      </c>
      <c r="H77" s="20" t="n">
        <v>4.69606367</v>
      </c>
      <c r="I77" s="18" t="n">
        <v>449.54986752</v>
      </c>
      <c r="J77" s="20" t="n">
        <v>4.41029049</v>
      </c>
      <c r="K77" s="18" t="n">
        <v>438.12224039</v>
      </c>
      <c r="L77" s="20" t="n">
        <v>4.85445217</v>
      </c>
      <c r="M77" s="18" t="n">
        <v>430.73669146</v>
      </c>
      <c r="N77" s="20" t="n">
        <v>4.0936822</v>
      </c>
      <c r="O77" s="18" t="n">
        <v>348.85074945</v>
      </c>
      <c r="P77" s="20" t="n">
        <v>12.28258255</v>
      </c>
      <c r="Q77" s="18" t="s">
        <v>182</v>
      </c>
      <c r="R77" s="20" t="s">
        <v>182</v>
      </c>
      <c r="S77" s="18" t="s">
        <v>182</v>
      </c>
      <c r="T77" s="20" t="s">
        <v>182</v>
      </c>
      <c r="U77" s="18" t="s">
        <v>182</v>
      </c>
      <c r="V77" s="20" t="s">
        <v>182</v>
      </c>
      <c r="W77" s="18" t="n">
        <v>373.10546587</v>
      </c>
      <c r="X77" s="20" t="n">
        <v>3.56201882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486.84712944</v>
      </c>
      <c r="F7" s="20" t="n">
        <v>6.283723</v>
      </c>
      <c r="G7" s="18" t="n">
        <v>509.46637675</v>
      </c>
      <c r="H7" s="20" t="n">
        <v>5.6031582</v>
      </c>
      <c r="I7" s="18" t="n">
        <v>514.15279383</v>
      </c>
      <c r="J7" s="20" t="n">
        <v>2.76864859</v>
      </c>
      <c r="K7" s="18" t="n">
        <v>519.70543304</v>
      </c>
      <c r="L7" s="20" t="n">
        <v>2.20709918</v>
      </c>
      <c r="M7" s="18" t="n">
        <v>519.5289484</v>
      </c>
      <c r="N7" s="20" t="n">
        <v>2.14855644</v>
      </c>
      <c r="O7" s="18" t="n">
        <v>399.22513467</v>
      </c>
      <c r="P7" s="20" t="n">
        <v>11.70453418</v>
      </c>
      <c r="Q7" s="18" t="s">
        <v>182</v>
      </c>
      <c r="R7" s="20" t="s">
        <v>182</v>
      </c>
      <c r="S7" s="18" t="s">
        <v>182</v>
      </c>
      <c r="T7" s="20" t="s">
        <v>182</v>
      </c>
      <c r="U7" s="18" t="s">
        <v>182</v>
      </c>
      <c r="V7" s="20" t="s">
        <v>182</v>
      </c>
      <c r="W7" s="18" t="n">
        <v>455.8997848</v>
      </c>
      <c r="X7" s="20" t="n">
        <v>5.93399985</v>
      </c>
    </row>
    <row r="8" spans="1:24">
      <c r="A8" s="15" t="s">
        <v>183</v>
      </c>
      <c r="B8" s="17" t="n">
        <v>7007</v>
      </c>
      <c r="C8" s="18">
        <f>(143.0/B8*100)</f>
        <v/>
      </c>
      <c r="D8" s="19" t="n">
        <v>6864</v>
      </c>
      <c r="E8" s="18" t="n">
        <v>440.05442894</v>
      </c>
      <c r="F8" s="20" t="n">
        <v>6.37916605</v>
      </c>
      <c r="G8" s="18" t="n">
        <v>493.09858094</v>
      </c>
      <c r="H8" s="20" t="n">
        <v>7.64123138</v>
      </c>
      <c r="I8" s="18" t="n">
        <v>503.07745285</v>
      </c>
      <c r="J8" s="20" t="n">
        <v>3.82395743</v>
      </c>
      <c r="K8" s="18" t="n">
        <v>511.45100703</v>
      </c>
      <c r="L8" s="20" t="n">
        <v>3.32157274</v>
      </c>
      <c r="M8" s="18" t="n">
        <v>503.72891342</v>
      </c>
      <c r="N8" s="20" t="n">
        <v>2.78888967</v>
      </c>
      <c r="O8" s="18" t="n">
        <v>404.28336089</v>
      </c>
      <c r="P8" s="20" t="n">
        <v>27.90899541</v>
      </c>
      <c r="Q8" s="18" t="s">
        <v>182</v>
      </c>
      <c r="R8" s="20" t="s">
        <v>182</v>
      </c>
      <c r="S8" s="18" t="n">
        <v>368.48347797</v>
      </c>
      <c r="T8" s="20" t="n">
        <v>14.99112476</v>
      </c>
      <c r="U8" s="18" t="s">
        <v>182</v>
      </c>
      <c r="V8" s="20" t="s">
        <v>182</v>
      </c>
      <c r="W8" s="18" t="n">
        <v>397.92266657</v>
      </c>
      <c r="X8" s="20" t="n">
        <v>6.47920726</v>
      </c>
    </row>
    <row r="9" spans="1:24">
      <c r="A9" s="15" t="s">
        <v>184</v>
      </c>
      <c r="B9" s="17" t="n">
        <v>9651</v>
      </c>
      <c r="C9" s="18">
        <f>(547.0/B9*100)</f>
        <v/>
      </c>
      <c r="D9" s="19" t="n">
        <v>9104</v>
      </c>
      <c r="E9" s="18" t="n">
        <v>456.80811473</v>
      </c>
      <c r="F9" s="20" t="n">
        <v>6.10618294</v>
      </c>
      <c r="G9" s="18" t="n">
        <v>491.64860395</v>
      </c>
      <c r="H9" s="20" t="n">
        <v>7.25458202</v>
      </c>
      <c r="I9" s="18" t="n">
        <v>519.44976903</v>
      </c>
      <c r="J9" s="20" t="n">
        <v>3.3577428</v>
      </c>
      <c r="K9" s="18" t="n">
        <v>524.92155322</v>
      </c>
      <c r="L9" s="20" t="n">
        <v>2.70096654</v>
      </c>
      <c r="M9" s="18" t="n">
        <v>510.58492847</v>
      </c>
      <c r="N9" s="20" t="n">
        <v>2.2849179</v>
      </c>
      <c r="O9" s="18" t="n">
        <v>463.23865553</v>
      </c>
      <c r="P9" s="20" t="n">
        <v>37.28992185</v>
      </c>
      <c r="Q9" s="18" t="s">
        <v>182</v>
      </c>
      <c r="R9" s="20" t="s">
        <v>182</v>
      </c>
      <c r="S9" s="18" t="n">
        <v>374.78530698</v>
      </c>
      <c r="T9" s="20" t="n">
        <v>11.62763904</v>
      </c>
      <c r="U9" s="18" t="s">
        <v>182</v>
      </c>
      <c r="V9" s="20" t="s">
        <v>182</v>
      </c>
      <c r="W9" s="18" t="n">
        <v>408.09068483</v>
      </c>
      <c r="X9" s="20" t="n">
        <v>6.81219001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406.22698468</v>
      </c>
      <c r="F11" s="20" t="n">
        <v>5.18938292</v>
      </c>
      <c r="G11" s="18" t="n">
        <v>416.35645561</v>
      </c>
      <c r="H11" s="20" t="n">
        <v>5.36314096</v>
      </c>
      <c r="I11" s="18" t="n">
        <v>448.01560871</v>
      </c>
      <c r="J11" s="20" t="n">
        <v>3.56318155</v>
      </c>
      <c r="K11" s="18" t="n">
        <v>460.95958296</v>
      </c>
      <c r="L11" s="20" t="n">
        <v>3.06433603</v>
      </c>
      <c r="M11" s="18" t="n">
        <v>461.39920973</v>
      </c>
      <c r="N11" s="20" t="n">
        <v>2.96047397</v>
      </c>
      <c r="O11" s="18" t="n">
        <v>334.19992151</v>
      </c>
      <c r="P11" s="20" t="n">
        <v>26.53553138</v>
      </c>
      <c r="Q11" s="18" t="s">
        <v>182</v>
      </c>
      <c r="R11" s="20" t="s">
        <v>182</v>
      </c>
      <c r="S11" s="18" t="s">
        <v>182</v>
      </c>
      <c r="T11" s="20" t="s">
        <v>182</v>
      </c>
      <c r="U11" s="18" t="s">
        <v>182</v>
      </c>
      <c r="V11" s="20" t="s">
        <v>182</v>
      </c>
      <c r="W11" s="18" t="n">
        <v>388.60019488</v>
      </c>
      <c r="X11" s="20" t="n">
        <v>7.19000107</v>
      </c>
    </row>
    <row r="12" spans="1:24">
      <c r="A12" s="15" t="s">
        <v>187</v>
      </c>
      <c r="B12" s="17" t="n">
        <v>6894</v>
      </c>
      <c r="C12" s="18">
        <f>(127.0/B12*100)</f>
        <v/>
      </c>
      <c r="D12" s="19" t="n">
        <v>6767</v>
      </c>
      <c r="E12" s="18" t="n">
        <v>435.02626359</v>
      </c>
      <c r="F12" s="20" t="n">
        <v>6.76633446</v>
      </c>
      <c r="G12" s="18" t="n">
        <v>473.67501222</v>
      </c>
      <c r="H12" s="20" t="n">
        <v>7.36385522</v>
      </c>
      <c r="I12" s="18" t="n">
        <v>508.51362179</v>
      </c>
      <c r="J12" s="20" t="n">
        <v>4.15664702</v>
      </c>
      <c r="K12" s="18" t="n">
        <v>510.53084196</v>
      </c>
      <c r="L12" s="20" t="n">
        <v>2.74507988</v>
      </c>
      <c r="M12" s="18" t="n">
        <v>502.41992069</v>
      </c>
      <c r="N12" s="20" t="n">
        <v>2.35980423</v>
      </c>
      <c r="O12" s="18" t="n">
        <v>437.59846771</v>
      </c>
      <c r="P12" s="20" t="n">
        <v>23.70905564</v>
      </c>
      <c r="Q12" s="18" t="s">
        <v>182</v>
      </c>
      <c r="R12" s="20" t="s">
        <v>182</v>
      </c>
      <c r="S12" s="18" t="n">
        <v>366.6777112</v>
      </c>
      <c r="T12" s="20" t="n">
        <v>14.39052153</v>
      </c>
      <c r="U12" s="18" t="s">
        <v>182</v>
      </c>
      <c r="V12" s="20" t="s">
        <v>182</v>
      </c>
      <c r="W12" s="18" t="n">
        <v>404.76603123</v>
      </c>
      <c r="X12" s="20" t="n">
        <v>7.13288106</v>
      </c>
    </row>
    <row r="13" spans="1:24">
      <c r="A13" s="15" t="s">
        <v>188</v>
      </c>
      <c r="B13" s="17" t="n">
        <v>7161</v>
      </c>
      <c r="C13" s="18">
        <f>(315.0/B13*100)</f>
        <v/>
      </c>
      <c r="D13" s="19" t="n">
        <v>6846</v>
      </c>
      <c r="E13" s="18" t="n">
        <v>475.9853231</v>
      </c>
      <c r="F13" s="20" t="n">
        <v>7.5568358</v>
      </c>
      <c r="G13" s="18" t="n">
        <v>505.33603656</v>
      </c>
      <c r="H13" s="20" t="n">
        <v>5.22907125</v>
      </c>
      <c r="I13" s="18" t="n">
        <v>508.46397083</v>
      </c>
      <c r="J13" s="20" t="n">
        <v>2.92666111</v>
      </c>
      <c r="K13" s="18" t="n">
        <v>518.4074834100001</v>
      </c>
      <c r="L13" s="20" t="n">
        <v>3.11592817</v>
      </c>
      <c r="M13" s="18" t="n">
        <v>513.85203118</v>
      </c>
      <c r="N13" s="20" t="n">
        <v>2.66466202</v>
      </c>
      <c r="O13" s="18" t="n">
        <v>390.10166835</v>
      </c>
      <c r="P13" s="20" t="n">
        <v>18.95112793</v>
      </c>
      <c r="Q13" s="18" t="s">
        <v>182</v>
      </c>
      <c r="R13" s="20" t="s">
        <v>182</v>
      </c>
      <c r="S13" s="18" t="n">
        <v>436.36003517</v>
      </c>
      <c r="T13" s="20" t="n">
        <v>6.43426798</v>
      </c>
      <c r="U13" s="18" t="s">
        <v>182</v>
      </c>
      <c r="V13" s="20" t="s">
        <v>182</v>
      </c>
      <c r="W13" s="18" t="n">
        <v>408.57875759</v>
      </c>
      <c r="X13" s="20" t="n">
        <v>6.34026744</v>
      </c>
    </row>
    <row r="14" spans="1:24">
      <c r="A14" s="15" t="s">
        <v>189</v>
      </c>
      <c r="B14" s="17" t="n">
        <v>5587</v>
      </c>
      <c r="C14" s="18">
        <f>(192.0/B14*100)</f>
        <v/>
      </c>
      <c r="D14" s="19" t="n">
        <v>5395</v>
      </c>
      <c r="E14" s="18" t="n">
        <v>484.47769793</v>
      </c>
      <c r="F14" s="20" t="n">
        <v>8.77361969</v>
      </c>
      <c r="G14" s="18" t="n">
        <v>509.39389835</v>
      </c>
      <c r="H14" s="20" t="n">
        <v>8.438653479999999</v>
      </c>
      <c r="I14" s="18" t="n">
        <v>534.78470582</v>
      </c>
      <c r="J14" s="20" t="n">
        <v>3.74131862</v>
      </c>
      <c r="K14" s="18" t="n">
        <v>541.86313812</v>
      </c>
      <c r="L14" s="20" t="n">
        <v>3.06721263</v>
      </c>
      <c r="M14" s="18" t="n">
        <v>540.79801945</v>
      </c>
      <c r="N14" s="20" t="n">
        <v>2.33212275</v>
      </c>
      <c r="O14" s="18" t="n">
        <v>411.80482108</v>
      </c>
      <c r="P14" s="20" t="n">
        <v>14.84367386</v>
      </c>
      <c r="Q14" s="18" t="s">
        <v>182</v>
      </c>
      <c r="R14" s="20" t="s">
        <v>182</v>
      </c>
      <c r="S14" s="18" t="s">
        <v>182</v>
      </c>
      <c r="T14" s="20" t="s">
        <v>182</v>
      </c>
      <c r="U14" s="18" t="s">
        <v>182</v>
      </c>
      <c r="V14" s="20" t="s">
        <v>182</v>
      </c>
      <c r="W14" s="18" t="n">
        <v>462.59532402</v>
      </c>
      <c r="X14" s="20" t="n">
        <v>10.80894748</v>
      </c>
    </row>
    <row r="15" spans="1:24">
      <c r="A15" s="15" t="s">
        <v>190</v>
      </c>
      <c r="B15" s="17" t="n">
        <v>5882</v>
      </c>
      <c r="C15" s="18">
        <f>(145.0/B15*100)</f>
        <v/>
      </c>
      <c r="D15" s="19" t="n">
        <v>5737</v>
      </c>
      <c r="E15" s="18" t="n">
        <v>498.74434026</v>
      </c>
      <c r="F15" s="20" t="n">
        <v>10.25438515</v>
      </c>
      <c r="G15" s="18" t="n">
        <v>522.57242716</v>
      </c>
      <c r="H15" s="20" t="n">
        <v>7.28670245</v>
      </c>
      <c r="I15" s="18" t="n">
        <v>532.04077513</v>
      </c>
      <c r="J15" s="20" t="n">
        <v>3.64027157</v>
      </c>
      <c r="K15" s="18" t="n">
        <v>536.2836978399999</v>
      </c>
      <c r="L15" s="20" t="n">
        <v>3.05051269</v>
      </c>
      <c r="M15" s="18" t="n">
        <v>541.17279563</v>
      </c>
      <c r="N15" s="20" t="n">
        <v>2.35599185</v>
      </c>
      <c r="O15" s="18" t="n">
        <v>369.57234507</v>
      </c>
      <c r="P15" s="20" t="n">
        <v>20.35970452</v>
      </c>
      <c r="Q15" s="18" t="s">
        <v>182</v>
      </c>
      <c r="R15" s="20" t="s">
        <v>182</v>
      </c>
      <c r="S15" s="18" t="n">
        <v>375.95013089</v>
      </c>
      <c r="T15" s="20" t="n">
        <v>17.42774697</v>
      </c>
      <c r="U15" s="18" t="s">
        <v>182</v>
      </c>
      <c r="V15" s="20" t="s">
        <v>182</v>
      </c>
      <c r="W15" s="18" t="n">
        <v>455.10951183</v>
      </c>
      <c r="X15" s="20" t="n">
        <v>8.6842519</v>
      </c>
    </row>
    <row r="16" spans="1:24">
      <c r="A16" s="15" t="s">
        <v>191</v>
      </c>
      <c r="B16" s="17" t="n">
        <v>6108</v>
      </c>
      <c r="C16" s="18">
        <f>(258.0/B16*100)</f>
        <v/>
      </c>
      <c r="D16" s="19" t="n">
        <v>5850</v>
      </c>
      <c r="E16" s="18" t="n">
        <v>448.95500758</v>
      </c>
      <c r="F16" s="20" t="n">
        <v>6.70851362</v>
      </c>
      <c r="G16" s="18" t="n">
        <v>484.69969128</v>
      </c>
      <c r="H16" s="20" t="n">
        <v>6.40271069</v>
      </c>
      <c r="I16" s="18" t="n">
        <v>512.95724698</v>
      </c>
      <c r="J16" s="20" t="n">
        <v>3.87617326</v>
      </c>
      <c r="K16" s="18" t="n">
        <v>515.57515032</v>
      </c>
      <c r="L16" s="20" t="n">
        <v>3.25432766</v>
      </c>
      <c r="M16" s="18" t="n">
        <v>508.07330309</v>
      </c>
      <c r="N16" s="20" t="n">
        <v>2.66575781</v>
      </c>
      <c r="O16" s="18" t="n">
        <v>357.87742959</v>
      </c>
      <c r="P16" s="20" t="n">
        <v>15.84799712</v>
      </c>
      <c r="Q16" s="18" t="s">
        <v>182</v>
      </c>
      <c r="R16" s="20" t="s">
        <v>182</v>
      </c>
      <c r="S16" s="18" t="s">
        <v>182</v>
      </c>
      <c r="T16" s="20" t="s">
        <v>182</v>
      </c>
      <c r="U16" s="18" t="s">
        <v>182</v>
      </c>
      <c r="V16" s="20" t="s">
        <v>182</v>
      </c>
      <c r="W16" s="18" t="n">
        <v>387.21872206</v>
      </c>
      <c r="X16" s="20" t="n">
        <v>7.78989138</v>
      </c>
    </row>
    <row r="17" spans="1:24">
      <c r="A17" s="15" t="s">
        <v>192</v>
      </c>
      <c r="B17" s="17" t="n">
        <v>6504</v>
      </c>
      <c r="C17" s="18">
        <f>(784.0/B17*100)</f>
        <v/>
      </c>
      <c r="D17" s="19" t="n">
        <v>5720</v>
      </c>
      <c r="E17" s="18" t="n">
        <v>490.89810573</v>
      </c>
      <c r="F17" s="20" t="n">
        <v>6.79122936</v>
      </c>
      <c r="G17" s="18" t="n">
        <v>515.89237099</v>
      </c>
      <c r="H17" s="20" t="n">
        <v>6.97790926</v>
      </c>
      <c r="I17" s="18" t="n">
        <v>522.4831461799999</v>
      </c>
      <c r="J17" s="20" t="n">
        <v>3.58210334</v>
      </c>
      <c r="K17" s="18" t="n">
        <v>527.25689019</v>
      </c>
      <c r="L17" s="20" t="n">
        <v>3.43296098</v>
      </c>
      <c r="M17" s="18" t="n">
        <v>521.35700522</v>
      </c>
      <c r="N17" s="20" t="n">
        <v>3.20550477</v>
      </c>
      <c r="O17" s="18" t="s">
        <v>182</v>
      </c>
      <c r="P17" s="20" t="s">
        <v>182</v>
      </c>
      <c r="Q17" s="18" t="s">
        <v>182</v>
      </c>
      <c r="R17" s="20" t="s">
        <v>182</v>
      </c>
      <c r="S17" s="18" t="n">
        <v>360.48925247</v>
      </c>
      <c r="T17" s="20" t="n">
        <v>12.44339086</v>
      </c>
      <c r="U17" s="18" t="s">
        <v>182</v>
      </c>
      <c r="V17" s="20" t="s">
        <v>182</v>
      </c>
      <c r="W17" s="18" t="n">
        <v>408.42691572</v>
      </c>
      <c r="X17" s="20" t="n">
        <v>10.52998363</v>
      </c>
    </row>
    <row r="18" spans="1:24">
      <c r="A18" s="15" t="s">
        <v>193</v>
      </c>
      <c r="B18" s="17" t="n">
        <v>5532</v>
      </c>
      <c r="C18" s="18">
        <f>(39.0/B18*100)</f>
        <v/>
      </c>
      <c r="D18" s="19" t="n">
        <v>5493</v>
      </c>
      <c r="E18" s="18" t="n">
        <v>407.74040978</v>
      </c>
      <c r="F18" s="20" t="n">
        <v>7.66740545</v>
      </c>
      <c r="G18" s="18" t="n">
        <v>412.26389868</v>
      </c>
      <c r="H18" s="20" t="n">
        <v>6.67985338</v>
      </c>
      <c r="I18" s="18" t="n">
        <v>444.29490633</v>
      </c>
      <c r="J18" s="20" t="n">
        <v>6.59025233</v>
      </c>
      <c r="K18" s="18" t="n">
        <v>471.62163274</v>
      </c>
      <c r="L18" s="20" t="n">
        <v>4.25441743</v>
      </c>
      <c r="M18" s="18" t="n">
        <v>472.14790262</v>
      </c>
      <c r="N18" s="20" t="n">
        <v>3.01560366</v>
      </c>
      <c r="O18" s="18" t="n">
        <v>360.38730974</v>
      </c>
      <c r="P18" s="20" t="n">
        <v>15.45481746</v>
      </c>
      <c r="Q18" s="18" t="s">
        <v>182</v>
      </c>
      <c r="R18" s="20" t="s">
        <v>182</v>
      </c>
      <c r="S18" s="18" t="s">
        <v>182</v>
      </c>
      <c r="T18" s="20" t="s">
        <v>182</v>
      </c>
      <c r="U18" s="18" t="s">
        <v>182</v>
      </c>
      <c r="V18" s="20" t="s">
        <v>182</v>
      </c>
      <c r="W18" s="18" t="n">
        <v>377.83118988</v>
      </c>
      <c r="X18" s="20" t="n">
        <v>7.71774614</v>
      </c>
    </row>
    <row r="19" spans="1:24">
      <c r="A19" s="15" t="s">
        <v>194</v>
      </c>
      <c r="B19" s="17" t="n">
        <v>5658</v>
      </c>
      <c r="C19" s="18">
        <f>(137.0/B19*100)</f>
        <v/>
      </c>
      <c r="D19" s="19" t="n">
        <v>5521</v>
      </c>
      <c r="E19" s="18" t="n">
        <v>407.8165884</v>
      </c>
      <c r="F19" s="20" t="n">
        <v>8.227816300000001</v>
      </c>
      <c r="G19" s="18" t="n">
        <v>434.96953789</v>
      </c>
      <c r="H19" s="20" t="n">
        <v>7.71343707</v>
      </c>
      <c r="I19" s="18" t="n">
        <v>470.1191266</v>
      </c>
      <c r="J19" s="20" t="n">
        <v>5.55443372</v>
      </c>
      <c r="K19" s="18" t="n">
        <v>491.14718097</v>
      </c>
      <c r="L19" s="20" t="n">
        <v>3.45903591</v>
      </c>
      <c r="M19" s="18" t="n">
        <v>487.28486304</v>
      </c>
      <c r="N19" s="20" t="n">
        <v>2.65079813</v>
      </c>
      <c r="O19" s="18" t="n">
        <v>398.28162032</v>
      </c>
      <c r="P19" s="20" t="n">
        <v>18.24528118</v>
      </c>
      <c r="Q19" s="18" t="s">
        <v>182</v>
      </c>
      <c r="R19" s="20" t="s">
        <v>182</v>
      </c>
      <c r="S19" s="18" t="s">
        <v>182</v>
      </c>
      <c r="T19" s="20" t="s">
        <v>182</v>
      </c>
      <c r="U19" s="18" t="s">
        <v>182</v>
      </c>
      <c r="V19" s="20" t="s">
        <v>182</v>
      </c>
      <c r="W19" s="18" t="n">
        <v>378.15087434</v>
      </c>
      <c r="X19" s="20" t="n">
        <v>7.55196491</v>
      </c>
    </row>
    <row r="20" spans="1:24">
      <c r="A20" s="15" t="s">
        <v>195</v>
      </c>
      <c r="B20" s="17" t="n">
        <v>3371</v>
      </c>
      <c r="C20" s="18">
        <f>(81.0/B20*100)</f>
        <v/>
      </c>
      <c r="D20" s="19" t="n">
        <v>3290</v>
      </c>
      <c r="E20" s="18" t="n">
        <v>441.21456907</v>
      </c>
      <c r="F20" s="20" t="n">
        <v>9.212059930000001</v>
      </c>
      <c r="G20" s="18" t="n">
        <v>456.01209771</v>
      </c>
      <c r="H20" s="20" t="n">
        <v>10.37117699</v>
      </c>
      <c r="I20" s="18" t="n">
        <v>473.56656783</v>
      </c>
      <c r="J20" s="20" t="n">
        <v>4.01854577</v>
      </c>
      <c r="K20" s="18" t="n">
        <v>480.93749694</v>
      </c>
      <c r="L20" s="20" t="n">
        <v>3.29710833</v>
      </c>
      <c r="M20" s="18" t="n">
        <v>479.34154609</v>
      </c>
      <c r="N20" s="20" t="n">
        <v>2.42301616</v>
      </c>
      <c r="O20" s="18" t="s">
        <v>182</v>
      </c>
      <c r="P20" s="20" t="s">
        <v>182</v>
      </c>
      <c r="Q20" s="18" t="s">
        <v>182</v>
      </c>
      <c r="R20" s="20" t="s">
        <v>182</v>
      </c>
      <c r="S20" s="18" t="s">
        <v>182</v>
      </c>
      <c r="T20" s="20" t="s">
        <v>182</v>
      </c>
      <c r="U20" s="18" t="s">
        <v>182</v>
      </c>
      <c r="V20" s="20" t="s">
        <v>182</v>
      </c>
      <c r="W20" s="18" t="n">
        <v>385.46973634</v>
      </c>
      <c r="X20" s="20" t="n">
        <v>8.860273210000001</v>
      </c>
    </row>
    <row r="21" spans="1:24">
      <c r="A21" s="15" t="s">
        <v>196</v>
      </c>
      <c r="B21" s="17" t="n">
        <v>5741</v>
      </c>
      <c r="C21" s="18">
        <f>(79.0/B21*100)</f>
        <v/>
      </c>
      <c r="D21" s="19" t="n">
        <v>5662</v>
      </c>
      <c r="E21" s="18" t="n">
        <v>466.93804479</v>
      </c>
      <c r="F21" s="20" t="n">
        <v>5.95968384</v>
      </c>
      <c r="G21" s="18" t="n">
        <v>503.78218798</v>
      </c>
      <c r="H21" s="20" t="n">
        <v>5.3700365</v>
      </c>
      <c r="I21" s="18" t="n">
        <v>505.3215009</v>
      </c>
      <c r="J21" s="20" t="n">
        <v>3.38208412</v>
      </c>
      <c r="K21" s="18" t="n">
        <v>512.49050428</v>
      </c>
      <c r="L21" s="20" t="n">
        <v>3.32029446</v>
      </c>
      <c r="M21" s="18" t="n">
        <v>502.14155414</v>
      </c>
      <c r="N21" s="20" t="n">
        <v>2.65211333</v>
      </c>
      <c r="O21" s="18" t="n">
        <v>391.25398188</v>
      </c>
      <c r="P21" s="20" t="n">
        <v>27.06373982</v>
      </c>
      <c r="Q21" s="18" t="s">
        <v>182</v>
      </c>
      <c r="R21" s="20" t="s">
        <v>182</v>
      </c>
      <c r="S21" s="18" t="s">
        <v>182</v>
      </c>
      <c r="T21" s="20" t="s">
        <v>182</v>
      </c>
      <c r="U21" s="18" t="s">
        <v>182</v>
      </c>
      <c r="V21" s="20" t="s">
        <v>182</v>
      </c>
      <c r="W21" s="18" t="n">
        <v>429.62697395</v>
      </c>
      <c r="X21" s="20" t="n">
        <v>10.51438822</v>
      </c>
    </row>
    <row r="22" spans="1:24">
      <c r="A22" s="15" t="s">
        <v>197</v>
      </c>
      <c r="B22" s="17" t="n">
        <v>6598</v>
      </c>
      <c r="C22" s="18">
        <f>(100.0/B22*100)</f>
        <v/>
      </c>
      <c r="D22" s="19" t="n">
        <v>6498</v>
      </c>
      <c r="E22" s="18" t="n">
        <v>430.9529763</v>
      </c>
      <c r="F22" s="20" t="n">
        <v>8.17161385</v>
      </c>
      <c r="G22" s="18" t="n">
        <v>438.49753024</v>
      </c>
      <c r="H22" s="20" t="n">
        <v>8.47593483</v>
      </c>
      <c r="I22" s="18" t="n">
        <v>479.77199635</v>
      </c>
      <c r="J22" s="20" t="n">
        <v>5.05387597</v>
      </c>
      <c r="K22" s="18" t="n">
        <v>499.89576983</v>
      </c>
      <c r="L22" s="20" t="n">
        <v>4.19879766</v>
      </c>
      <c r="M22" s="18" t="n">
        <v>500.54031211</v>
      </c>
      <c r="N22" s="20" t="n">
        <v>3.20965969</v>
      </c>
      <c r="O22" s="18" t="n">
        <v>369.67259299</v>
      </c>
      <c r="P22" s="20" t="n">
        <v>6.57132704</v>
      </c>
      <c r="Q22" s="18" t="s">
        <v>182</v>
      </c>
      <c r="R22" s="20" t="s">
        <v>182</v>
      </c>
      <c r="S22" s="18" t="n">
        <v>448.28166515</v>
      </c>
      <c r="T22" s="20" t="n">
        <v>8.782882710000001</v>
      </c>
      <c r="U22" s="18" t="s">
        <v>182</v>
      </c>
      <c r="V22" s="20" t="s">
        <v>182</v>
      </c>
      <c r="W22" s="18" t="n">
        <v>363.18645736</v>
      </c>
      <c r="X22" s="20" t="n">
        <v>7.82367147</v>
      </c>
    </row>
    <row r="23" spans="1:24">
      <c r="A23" s="15" t="s">
        <v>198</v>
      </c>
      <c r="B23" s="17" t="n">
        <v>11583</v>
      </c>
      <c r="C23" s="18">
        <f>(512.0/B23*100)</f>
        <v/>
      </c>
      <c r="D23" s="19" t="n">
        <v>11071</v>
      </c>
      <c r="E23" s="18" t="n">
        <v>438.92806203</v>
      </c>
      <c r="F23" s="20" t="n">
        <v>6.68552959</v>
      </c>
      <c r="G23" s="18" t="n">
        <v>450.53276447</v>
      </c>
      <c r="H23" s="20" t="n">
        <v>6.09639227</v>
      </c>
      <c r="I23" s="18" t="n">
        <v>490.58784233</v>
      </c>
      <c r="J23" s="20" t="n">
        <v>3.77504823</v>
      </c>
      <c r="K23" s="18" t="n">
        <v>495.17422787</v>
      </c>
      <c r="L23" s="20" t="n">
        <v>3.22033451</v>
      </c>
      <c r="M23" s="18" t="n">
        <v>489.26836448</v>
      </c>
      <c r="N23" s="20" t="n">
        <v>3.0320271</v>
      </c>
      <c r="O23" s="18" t="n">
        <v>422.45727389</v>
      </c>
      <c r="P23" s="20" t="n">
        <v>20.79919267</v>
      </c>
      <c r="Q23" s="18" t="s">
        <v>182</v>
      </c>
      <c r="R23" s="20" t="s">
        <v>182</v>
      </c>
      <c r="S23" s="18" t="s">
        <v>182</v>
      </c>
      <c r="T23" s="20" t="s">
        <v>182</v>
      </c>
      <c r="U23" s="18" t="s">
        <v>182</v>
      </c>
      <c r="V23" s="20" t="s">
        <v>182</v>
      </c>
      <c r="W23" s="18" t="n">
        <v>407.50856448</v>
      </c>
      <c r="X23" s="20" t="n">
        <v>6.43493815</v>
      </c>
    </row>
    <row r="24" spans="1:24">
      <c r="A24" s="15" t="s">
        <v>199</v>
      </c>
      <c r="B24" s="17" t="n">
        <v>6647</v>
      </c>
      <c r="C24" s="18">
        <f>(17.0/B24*100)</f>
        <v/>
      </c>
      <c r="D24" s="19" t="n">
        <v>6630</v>
      </c>
      <c r="E24" s="18" t="n">
        <v>515.48897904</v>
      </c>
      <c r="F24" s="20" t="n">
        <v>6.43117479</v>
      </c>
      <c r="G24" s="18" t="n">
        <v>532.69195643</v>
      </c>
      <c r="H24" s="20" t="n">
        <v>5.3264727</v>
      </c>
      <c r="I24" s="18" t="n">
        <v>547.75928307</v>
      </c>
      <c r="J24" s="20" t="n">
        <v>3.34687332</v>
      </c>
      <c r="K24" s="18" t="n">
        <v>548.20058292</v>
      </c>
      <c r="L24" s="20" t="n">
        <v>3.61905806</v>
      </c>
      <c r="M24" s="18" t="n">
        <v>535.13407434</v>
      </c>
      <c r="N24" s="20" t="n">
        <v>3.30025331</v>
      </c>
      <c r="O24" s="18" t="n">
        <v>433.56577698</v>
      </c>
      <c r="P24" s="20" t="n">
        <v>16.09010253</v>
      </c>
      <c r="Q24" s="18" t="s">
        <v>182</v>
      </c>
      <c r="R24" s="20" t="s">
        <v>182</v>
      </c>
      <c r="S24" s="18" t="s">
        <v>182</v>
      </c>
      <c r="T24" s="20" t="s">
        <v>182</v>
      </c>
      <c r="U24" s="18" t="s">
        <v>182</v>
      </c>
      <c r="V24" s="20" t="s">
        <v>182</v>
      </c>
      <c r="W24" s="18" t="n">
        <v>451.06739097</v>
      </c>
      <c r="X24" s="20" t="n">
        <v>18.27032773</v>
      </c>
    </row>
    <row r="25" spans="1:24">
      <c r="A25" s="15" t="s">
        <v>200</v>
      </c>
      <c r="B25" s="17" t="n">
        <v>5581</v>
      </c>
      <c r="C25" s="18">
        <f>(28.0/B25*100)</f>
        <v/>
      </c>
      <c r="D25" s="19" t="n">
        <v>5553</v>
      </c>
      <c r="E25" s="18" t="n">
        <v>500.35893652</v>
      </c>
      <c r="F25" s="20" t="n">
        <v>7.30477446</v>
      </c>
      <c r="G25" s="18" t="n">
        <v>523.6886432</v>
      </c>
      <c r="H25" s="20" t="n">
        <v>6.67887152</v>
      </c>
      <c r="I25" s="18" t="n">
        <v>523.49293729</v>
      </c>
      <c r="J25" s="20" t="n">
        <v>4.12373806</v>
      </c>
      <c r="K25" s="18" t="n">
        <v>520.64722663</v>
      </c>
      <c r="L25" s="20" t="n">
        <v>3.19943026</v>
      </c>
      <c r="M25" s="18" t="n">
        <v>506.92914249</v>
      </c>
      <c r="N25" s="20" t="n">
        <v>3.5296563</v>
      </c>
      <c r="O25" s="18" t="n">
        <v>398.37895835</v>
      </c>
      <c r="P25" s="20" t="n">
        <v>24.81113575</v>
      </c>
      <c r="Q25" s="18" t="s">
        <v>182</v>
      </c>
      <c r="R25" s="20" t="s">
        <v>182</v>
      </c>
      <c r="S25" s="18" t="s">
        <v>182</v>
      </c>
      <c r="T25" s="20" t="s">
        <v>182</v>
      </c>
      <c r="U25" s="18" t="s">
        <v>182</v>
      </c>
      <c r="V25" s="20" t="s">
        <v>182</v>
      </c>
      <c r="W25" s="18" t="n">
        <v>440.60136957</v>
      </c>
      <c r="X25" s="20" t="n">
        <v>19.21870487</v>
      </c>
    </row>
    <row r="26" spans="1:24">
      <c r="A26" s="15" t="s">
        <v>201</v>
      </c>
      <c r="B26" s="17" t="n">
        <v>4869</v>
      </c>
      <c r="C26" s="18">
        <f>(100.0/B26*100)</f>
        <v/>
      </c>
      <c r="D26" s="19" t="n">
        <v>4769</v>
      </c>
      <c r="E26" s="18" t="n">
        <v>442.02962554</v>
      </c>
      <c r="F26" s="20" t="n">
        <v>9.03644459</v>
      </c>
      <c r="G26" s="18" t="n">
        <v>466.2846623</v>
      </c>
      <c r="H26" s="20" t="n">
        <v>6.9575593</v>
      </c>
      <c r="I26" s="18" t="n">
        <v>481.99277696</v>
      </c>
      <c r="J26" s="20" t="n">
        <v>4.52182122</v>
      </c>
      <c r="K26" s="18" t="n">
        <v>491.50514467</v>
      </c>
      <c r="L26" s="20" t="n">
        <v>2.23270001</v>
      </c>
      <c r="M26" s="18" t="n">
        <v>501.28940282</v>
      </c>
      <c r="N26" s="20" t="n">
        <v>2.01820821</v>
      </c>
      <c r="O26" s="18" t="s">
        <v>182</v>
      </c>
      <c r="P26" s="20" t="s">
        <v>182</v>
      </c>
      <c r="Q26" s="18" t="s">
        <v>182</v>
      </c>
      <c r="R26" s="20" t="s">
        <v>182</v>
      </c>
      <c r="S26" s="18" t="s">
        <v>182</v>
      </c>
      <c r="T26" s="20" t="s">
        <v>182</v>
      </c>
      <c r="U26" s="18" t="s">
        <v>182</v>
      </c>
      <c r="V26" s="20" t="s">
        <v>182</v>
      </c>
      <c r="W26" s="18" t="n">
        <v>425.24342239</v>
      </c>
      <c r="X26" s="20" t="n">
        <v>8.17578118</v>
      </c>
    </row>
    <row r="27" spans="1:24">
      <c r="A27" s="15" t="s">
        <v>202</v>
      </c>
      <c r="B27" s="17" t="n">
        <v>5299</v>
      </c>
      <c r="C27" s="18">
        <f>(174.0/B27*100)</f>
        <v/>
      </c>
      <c r="D27" s="19" t="n">
        <v>5125</v>
      </c>
      <c r="E27" s="18" t="n">
        <v>448.31128012</v>
      </c>
      <c r="F27" s="20" t="n">
        <v>6.5150916</v>
      </c>
      <c r="G27" s="18" t="n">
        <v>455.55960762</v>
      </c>
      <c r="H27" s="20" t="n">
        <v>6.01052884</v>
      </c>
      <c r="I27" s="18" t="n">
        <v>488.32695084</v>
      </c>
      <c r="J27" s="20" t="n">
        <v>4.43438215</v>
      </c>
      <c r="K27" s="18" t="n">
        <v>499.95368455</v>
      </c>
      <c r="L27" s="20" t="n">
        <v>2.80508603</v>
      </c>
      <c r="M27" s="18" t="n">
        <v>497.79545908</v>
      </c>
      <c r="N27" s="20" t="n">
        <v>2.04965661</v>
      </c>
      <c r="O27" s="18" t="n">
        <v>423.08830904</v>
      </c>
      <c r="P27" s="20" t="n">
        <v>13.04402712</v>
      </c>
      <c r="Q27" s="18" t="s">
        <v>182</v>
      </c>
      <c r="R27" s="20" t="s">
        <v>182</v>
      </c>
      <c r="S27" s="18" t="s">
        <v>182</v>
      </c>
      <c r="T27" s="20" t="s">
        <v>182</v>
      </c>
      <c r="U27" s="18" t="s">
        <v>182</v>
      </c>
      <c r="V27" s="20" t="s">
        <v>182</v>
      </c>
      <c r="W27" s="18" t="n">
        <v>400.79098872</v>
      </c>
      <c r="X27" s="20" t="n">
        <v>4.10935459</v>
      </c>
    </row>
    <row r="28" spans="1:24">
      <c r="A28" s="15" t="s">
        <v>203</v>
      </c>
      <c r="B28" s="17" t="n">
        <v>7568</v>
      </c>
      <c r="C28" s="18">
        <f>(134.0/B28*100)</f>
        <v/>
      </c>
      <c r="D28" s="19" t="n">
        <v>7434</v>
      </c>
      <c r="E28" s="18" t="n">
        <v>384.54795685</v>
      </c>
      <c r="F28" s="20" t="n">
        <v>3.00980849</v>
      </c>
      <c r="G28" s="18" t="n">
        <v>401.65482028</v>
      </c>
      <c r="H28" s="20" t="n">
        <v>3.7537685</v>
      </c>
      <c r="I28" s="18" t="n">
        <v>423.64181765</v>
      </c>
      <c r="J28" s="20" t="n">
        <v>3.08446539</v>
      </c>
      <c r="K28" s="18" t="n">
        <v>429.03493663</v>
      </c>
      <c r="L28" s="20" t="n">
        <v>2.84535704</v>
      </c>
      <c r="M28" s="18" t="n">
        <v>434.44347378</v>
      </c>
      <c r="N28" s="20" t="n">
        <v>2.99348002</v>
      </c>
      <c r="O28" s="18" t="n">
        <v>344.27389666</v>
      </c>
      <c r="P28" s="20" t="n">
        <v>9.63881198</v>
      </c>
      <c r="Q28" s="18" t="s">
        <v>182</v>
      </c>
      <c r="R28" s="20" t="s">
        <v>182</v>
      </c>
      <c r="S28" s="18" t="s">
        <v>182</v>
      </c>
      <c r="T28" s="20" t="s">
        <v>182</v>
      </c>
      <c r="U28" s="18" t="s">
        <v>182</v>
      </c>
      <c r="V28" s="20" t="s">
        <v>182</v>
      </c>
      <c r="W28" s="18" t="n">
        <v>370.94473367</v>
      </c>
      <c r="X28" s="20" t="n">
        <v>9.534945069999999</v>
      </c>
    </row>
    <row r="29" spans="1:24">
      <c r="A29" s="15" t="s">
        <v>204</v>
      </c>
      <c r="B29" s="17" t="n">
        <v>5385</v>
      </c>
      <c r="C29" s="18">
        <f>(36.0/B29*100)</f>
        <v/>
      </c>
      <c r="D29" s="19" t="n">
        <v>5349</v>
      </c>
      <c r="E29" s="18" t="n">
        <v>465.47471861</v>
      </c>
      <c r="F29" s="20" t="n">
        <v>8.591999299999999</v>
      </c>
      <c r="G29" s="18" t="n">
        <v>480.79103025</v>
      </c>
      <c r="H29" s="20" t="n">
        <v>8.2793542</v>
      </c>
      <c r="I29" s="18" t="n">
        <v>511.24555292</v>
      </c>
      <c r="J29" s="20" t="n">
        <v>4.71624329</v>
      </c>
      <c r="K29" s="18" t="n">
        <v>519.3355096400001</v>
      </c>
      <c r="L29" s="20" t="n">
        <v>2.60760261</v>
      </c>
      <c r="M29" s="18" t="n">
        <v>520.19693689</v>
      </c>
      <c r="N29" s="20" t="n">
        <v>2.77649257</v>
      </c>
      <c r="O29" s="18" t="n">
        <v>388.44308495</v>
      </c>
      <c r="P29" s="20" t="n">
        <v>43.1387278</v>
      </c>
      <c r="Q29" s="18" t="s">
        <v>182</v>
      </c>
      <c r="R29" s="20" t="s">
        <v>182</v>
      </c>
      <c r="S29" s="18" t="n">
        <v>358.28551468</v>
      </c>
      <c r="T29" s="20" t="n">
        <v>8.567023300000001</v>
      </c>
      <c r="U29" s="18" t="s">
        <v>182</v>
      </c>
      <c r="V29" s="20" t="s">
        <v>182</v>
      </c>
      <c r="W29" s="18" t="n">
        <v>406.42126244</v>
      </c>
      <c r="X29" s="20" t="n">
        <v>13.85723838</v>
      </c>
    </row>
    <row r="30" spans="1:24">
      <c r="A30" s="15" t="s">
        <v>205</v>
      </c>
      <c r="B30" s="17" t="n">
        <v>4520</v>
      </c>
      <c r="C30" s="18">
        <f>(546.0/B30*100)</f>
        <v/>
      </c>
      <c r="D30" s="19" t="n">
        <v>3974</v>
      </c>
      <c r="E30" s="18" t="n">
        <v>484.9430057</v>
      </c>
      <c r="F30" s="20" t="n">
        <v>8.872603270000001</v>
      </c>
      <c r="G30" s="18" t="n">
        <v>509.3895654</v>
      </c>
      <c r="H30" s="20" t="n">
        <v>7.35981163</v>
      </c>
      <c r="I30" s="18" t="n">
        <v>519.11064157</v>
      </c>
      <c r="J30" s="20" t="n">
        <v>4.93119659</v>
      </c>
      <c r="K30" s="18" t="n">
        <v>528.16715426</v>
      </c>
      <c r="L30" s="20" t="n">
        <v>3.57081684</v>
      </c>
      <c r="M30" s="18" t="n">
        <v>528.0602665599999</v>
      </c>
      <c r="N30" s="20" t="n">
        <v>2.94546394</v>
      </c>
      <c r="O30" s="18" t="n">
        <v>424.31209289</v>
      </c>
      <c r="P30" s="20" t="n">
        <v>24.50636863</v>
      </c>
      <c r="Q30" s="18" t="s">
        <v>182</v>
      </c>
      <c r="R30" s="20" t="s">
        <v>182</v>
      </c>
      <c r="S30" s="18" t="s">
        <v>182</v>
      </c>
      <c r="T30" s="20" t="s">
        <v>182</v>
      </c>
      <c r="U30" s="18" t="s">
        <v>182</v>
      </c>
      <c r="V30" s="20" t="s">
        <v>182</v>
      </c>
      <c r="W30" s="18" t="n">
        <v>420.48294541</v>
      </c>
      <c r="X30" s="20" t="n">
        <v>7.36176861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459.74219465</v>
      </c>
      <c r="F32" s="20" t="n">
        <v>9.28032507</v>
      </c>
      <c r="G32" s="18" t="n">
        <v>461.28328162</v>
      </c>
      <c r="H32" s="20" t="n">
        <v>6.26843005</v>
      </c>
      <c r="I32" s="18" t="n">
        <v>503.81167322</v>
      </c>
      <c r="J32" s="20" t="n">
        <v>4.70897581</v>
      </c>
      <c r="K32" s="18" t="n">
        <v>510.75250395</v>
      </c>
      <c r="L32" s="20" t="n">
        <v>3.46335453</v>
      </c>
      <c r="M32" s="18" t="n">
        <v>506.78213973</v>
      </c>
      <c r="N32" s="20" t="n">
        <v>2.565025</v>
      </c>
      <c r="O32" s="18" t="n">
        <v>431.81477785</v>
      </c>
      <c r="P32" s="20" t="n">
        <v>23.17705872</v>
      </c>
      <c r="Q32" s="18" t="s">
        <v>182</v>
      </c>
      <c r="R32" s="20" t="s">
        <v>182</v>
      </c>
      <c r="S32" s="18" t="s">
        <v>182</v>
      </c>
      <c r="T32" s="20" t="s">
        <v>182</v>
      </c>
      <c r="U32" s="18" t="s">
        <v>182</v>
      </c>
      <c r="V32" s="20" t="s">
        <v>182</v>
      </c>
      <c r="W32" s="18" t="n">
        <v>418.6104816</v>
      </c>
      <c r="X32" s="20" t="n">
        <v>11.62422387</v>
      </c>
    </row>
    <row r="33" spans="1:24">
      <c r="A33" s="15" t="s">
        <v>208</v>
      </c>
      <c r="B33" s="17" t="n">
        <v>7325</v>
      </c>
      <c r="C33" s="18">
        <f>(235.0/B33*100)</f>
        <v/>
      </c>
      <c r="D33" s="19" t="n">
        <v>7090</v>
      </c>
      <c r="E33" s="18" t="n">
        <v>433.35948929</v>
      </c>
      <c r="F33" s="20" t="n">
        <v>7.41082038</v>
      </c>
      <c r="G33" s="18" t="n">
        <v>469.76797191</v>
      </c>
      <c r="H33" s="20" t="n">
        <v>7.75144827</v>
      </c>
      <c r="I33" s="18" t="n">
        <v>501.89791903</v>
      </c>
      <c r="J33" s="20" t="n">
        <v>4.11977781</v>
      </c>
      <c r="K33" s="18" t="n">
        <v>509.97558769</v>
      </c>
      <c r="L33" s="20" t="n">
        <v>3.24462522</v>
      </c>
      <c r="M33" s="18" t="n">
        <v>507.40706338</v>
      </c>
      <c r="N33" s="20" t="n">
        <v>2.81313725</v>
      </c>
      <c r="O33" s="18" t="n">
        <v>370.51979334</v>
      </c>
      <c r="P33" s="20" t="n">
        <v>23.88304611</v>
      </c>
      <c r="Q33" s="18" t="s">
        <v>182</v>
      </c>
      <c r="R33" s="20" t="s">
        <v>182</v>
      </c>
      <c r="S33" s="18" t="s">
        <v>182</v>
      </c>
      <c r="T33" s="20" t="s">
        <v>182</v>
      </c>
      <c r="U33" s="18" t="s">
        <v>182</v>
      </c>
      <c r="V33" s="20" t="s">
        <v>182</v>
      </c>
      <c r="W33" s="18" t="n">
        <v>436.5634492</v>
      </c>
      <c r="X33" s="20" t="n">
        <v>9.08071399</v>
      </c>
    </row>
    <row r="34" spans="1:24">
      <c r="A34" s="15" t="s">
        <v>209</v>
      </c>
      <c r="B34" s="17" t="n">
        <v>6350</v>
      </c>
      <c r="C34" s="18">
        <f>(86.0/B34*100)</f>
        <v/>
      </c>
      <c r="D34" s="19" t="n">
        <v>6264</v>
      </c>
      <c r="E34" s="18" t="n">
        <v>411.62500638</v>
      </c>
      <c r="F34" s="20" t="n">
        <v>5.56526346</v>
      </c>
      <c r="G34" s="18" t="n">
        <v>429.02713237</v>
      </c>
      <c r="H34" s="20" t="n">
        <v>5.42615029</v>
      </c>
      <c r="I34" s="18" t="n">
        <v>464.75672472</v>
      </c>
      <c r="J34" s="20" t="n">
        <v>4.75228548</v>
      </c>
      <c r="K34" s="18" t="n">
        <v>482.72735171</v>
      </c>
      <c r="L34" s="20" t="n">
        <v>3.0525794</v>
      </c>
      <c r="M34" s="18" t="n">
        <v>481.11793238</v>
      </c>
      <c r="N34" s="20" t="n">
        <v>2.62046749</v>
      </c>
      <c r="O34" s="18" t="n">
        <v>365.38845725</v>
      </c>
      <c r="P34" s="20" t="n">
        <v>11.8756275</v>
      </c>
      <c r="Q34" s="18" t="s">
        <v>182</v>
      </c>
      <c r="R34" s="20" t="s">
        <v>182</v>
      </c>
      <c r="S34" s="18" t="n">
        <v>306.56969545</v>
      </c>
      <c r="T34" s="20" t="n">
        <v>10.27624616</v>
      </c>
      <c r="U34" s="18" t="s">
        <v>182</v>
      </c>
      <c r="V34" s="20" t="s">
        <v>182</v>
      </c>
      <c r="W34" s="18" t="n">
        <v>366.84806157</v>
      </c>
      <c r="X34" s="20" t="n">
        <v>8.651772980000001</v>
      </c>
    </row>
    <row r="35" spans="1:24">
      <c r="A35" s="15" t="s">
        <v>210</v>
      </c>
      <c r="B35" s="17" t="n">
        <v>6406</v>
      </c>
      <c r="C35" s="18">
        <f>(69.0/B35*100)</f>
        <v/>
      </c>
      <c r="D35" s="19" t="n">
        <v>6337</v>
      </c>
      <c r="E35" s="18" t="n">
        <v>461.76282643</v>
      </c>
      <c r="F35" s="20" t="n">
        <v>10.8654944</v>
      </c>
      <c r="G35" s="18" t="n">
        <v>488.1471871</v>
      </c>
      <c r="H35" s="20" t="n">
        <v>8.306172500000001</v>
      </c>
      <c r="I35" s="18" t="n">
        <v>520.63491874</v>
      </c>
      <c r="J35" s="20" t="n">
        <v>4.2184945</v>
      </c>
      <c r="K35" s="18" t="n">
        <v>523.96365332</v>
      </c>
      <c r="L35" s="20" t="n">
        <v>2.94805411</v>
      </c>
      <c r="M35" s="18" t="n">
        <v>521.10496366</v>
      </c>
      <c r="N35" s="20" t="n">
        <v>2.1246467</v>
      </c>
      <c r="O35" s="18" t="n">
        <v>449.89238615</v>
      </c>
      <c r="P35" s="20" t="n">
        <v>20.13442136</v>
      </c>
      <c r="Q35" s="18" t="s">
        <v>182</v>
      </c>
      <c r="R35" s="20" t="s">
        <v>182</v>
      </c>
      <c r="S35" s="18" t="n">
        <v>374.85244494</v>
      </c>
      <c r="T35" s="20" t="n">
        <v>5.84040672</v>
      </c>
      <c r="U35" s="18" t="s">
        <v>182</v>
      </c>
      <c r="V35" s="20" t="s">
        <v>182</v>
      </c>
      <c r="W35" s="18" t="n">
        <v>408.66575655</v>
      </c>
      <c r="X35" s="20" t="n">
        <v>5.9992627</v>
      </c>
    </row>
    <row r="36" spans="1:24">
      <c r="A36" s="15" t="s">
        <v>211</v>
      </c>
      <c r="B36" s="17" t="n">
        <v>6736</v>
      </c>
      <c r="C36" s="18">
        <f>(49.0/B36*100)</f>
        <v/>
      </c>
      <c r="D36" s="19" t="n">
        <v>6687</v>
      </c>
      <c r="E36" s="18" t="n">
        <v>460.3032753</v>
      </c>
      <c r="F36" s="20" t="n">
        <v>7.54099201</v>
      </c>
      <c r="G36" s="18" t="n">
        <v>465.60526685</v>
      </c>
      <c r="H36" s="20" t="n">
        <v>5.94397618</v>
      </c>
      <c r="I36" s="18" t="n">
        <v>492.74593419</v>
      </c>
      <c r="J36" s="20" t="n">
        <v>3.31794984</v>
      </c>
      <c r="K36" s="18" t="n">
        <v>501.44903619</v>
      </c>
      <c r="L36" s="20" t="n">
        <v>2.64889085</v>
      </c>
      <c r="M36" s="18" t="n">
        <v>501.10852081</v>
      </c>
      <c r="N36" s="20" t="n">
        <v>2.52439452</v>
      </c>
      <c r="O36" s="18" t="n">
        <v>402.77024728</v>
      </c>
      <c r="P36" s="20" t="n">
        <v>20.07187489</v>
      </c>
      <c r="Q36" s="18" t="s">
        <v>182</v>
      </c>
      <c r="R36" s="20" t="s">
        <v>182</v>
      </c>
      <c r="S36" s="18" t="s">
        <v>182</v>
      </c>
      <c r="T36" s="20" t="s">
        <v>182</v>
      </c>
      <c r="U36" s="18" t="s">
        <v>182</v>
      </c>
      <c r="V36" s="20" t="s">
        <v>182</v>
      </c>
      <c r="W36" s="18" t="n">
        <v>409.09854837</v>
      </c>
      <c r="X36" s="20" t="n">
        <v>9.83138874</v>
      </c>
    </row>
    <row r="37" spans="1:24">
      <c r="A37" s="15" t="s">
        <v>212</v>
      </c>
      <c r="B37" s="17" t="n">
        <v>5458</v>
      </c>
      <c r="C37" s="18">
        <f>(249.0/B37*100)</f>
        <v/>
      </c>
      <c r="D37" s="19" t="n">
        <v>5209</v>
      </c>
      <c r="E37" s="18" t="n">
        <v>445.57043739</v>
      </c>
      <c r="F37" s="20" t="n">
        <v>9.11309509</v>
      </c>
      <c r="G37" s="18" t="n">
        <v>468.58729787</v>
      </c>
      <c r="H37" s="20" t="n">
        <v>11.96392514</v>
      </c>
      <c r="I37" s="18" t="n">
        <v>497.33946708</v>
      </c>
      <c r="J37" s="20" t="n">
        <v>6.06591926</v>
      </c>
      <c r="K37" s="18" t="n">
        <v>505.66311056</v>
      </c>
      <c r="L37" s="20" t="n">
        <v>4.19483173</v>
      </c>
      <c r="M37" s="18" t="n">
        <v>507.75574208</v>
      </c>
      <c r="N37" s="20" t="n">
        <v>3.35258356</v>
      </c>
      <c r="O37" s="18" t="n">
        <v>375.64834003</v>
      </c>
      <c r="P37" s="20" t="n">
        <v>18.6662725</v>
      </c>
      <c r="Q37" s="18" t="s">
        <v>182</v>
      </c>
      <c r="R37" s="20" t="s">
        <v>182</v>
      </c>
      <c r="S37" s="18" t="s">
        <v>182</v>
      </c>
      <c r="T37" s="20" t="s">
        <v>182</v>
      </c>
      <c r="U37" s="18" t="s">
        <v>182</v>
      </c>
      <c r="V37" s="20" t="s">
        <v>182</v>
      </c>
      <c r="W37" s="18" t="n">
        <v>394.68451211</v>
      </c>
      <c r="X37" s="20" t="n">
        <v>6.5082752</v>
      </c>
    </row>
    <row r="38" spans="1:24">
      <c r="A38" s="15" t="s">
        <v>213</v>
      </c>
      <c r="B38" s="17" t="n">
        <v>5860</v>
      </c>
      <c r="C38" s="18">
        <f>(64.0/B38*100)</f>
        <v/>
      </c>
      <c r="D38" s="19" t="n">
        <v>5796</v>
      </c>
      <c r="E38" s="18" t="n">
        <v>462.80017384</v>
      </c>
      <c r="F38" s="20" t="n">
        <v>8.12355273</v>
      </c>
      <c r="G38" s="18" t="n">
        <v>505.60521824</v>
      </c>
      <c r="H38" s="20" t="n">
        <v>11.0934806</v>
      </c>
      <c r="I38" s="18" t="n">
        <v>511.2306719</v>
      </c>
      <c r="J38" s="20" t="n">
        <v>4.00461928</v>
      </c>
      <c r="K38" s="18" t="n">
        <v>520.57628211</v>
      </c>
      <c r="L38" s="20" t="n">
        <v>3.68890123</v>
      </c>
      <c r="M38" s="18" t="n">
        <v>511.98211114</v>
      </c>
      <c r="N38" s="20" t="n">
        <v>3.20026269</v>
      </c>
      <c r="O38" s="18" t="n">
        <v>402.04188708</v>
      </c>
      <c r="P38" s="20" t="n">
        <v>20.43643395</v>
      </c>
      <c r="Q38" s="18" t="s">
        <v>182</v>
      </c>
      <c r="R38" s="20" t="s">
        <v>182</v>
      </c>
      <c r="S38" s="18" t="s">
        <v>182</v>
      </c>
      <c r="T38" s="20" t="s">
        <v>182</v>
      </c>
      <c r="U38" s="18" t="s">
        <v>182</v>
      </c>
      <c r="V38" s="20" t="s">
        <v>182</v>
      </c>
      <c r="W38" s="18" t="n">
        <v>413.61655682</v>
      </c>
      <c r="X38" s="20" t="n">
        <v>5.9775447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472.5931022</v>
      </c>
      <c r="F40" s="20" t="n">
        <v>9.03529859</v>
      </c>
      <c r="G40" s="18" t="n">
        <v>505.76019377</v>
      </c>
      <c r="H40" s="20" t="n">
        <v>10.06451592</v>
      </c>
      <c r="I40" s="18" t="n">
        <v>524.5147303700001</v>
      </c>
      <c r="J40" s="20" t="n">
        <v>4.7863885</v>
      </c>
      <c r="K40" s="18" t="n">
        <v>520.72486815</v>
      </c>
      <c r="L40" s="20" t="n">
        <v>3.72839865</v>
      </c>
      <c r="M40" s="18" t="n">
        <v>519.80483587</v>
      </c>
      <c r="N40" s="20" t="n">
        <v>2.82804611</v>
      </c>
      <c r="O40" s="18" t="n">
        <v>426.93516324</v>
      </c>
      <c r="P40" s="20" t="n">
        <v>18.49453323</v>
      </c>
      <c r="Q40" s="18" t="s">
        <v>182</v>
      </c>
      <c r="R40" s="20" t="s">
        <v>182</v>
      </c>
      <c r="S40" s="18" t="n">
        <v>496.75531263</v>
      </c>
      <c r="T40" s="20" t="n">
        <v>2.35939816</v>
      </c>
      <c r="U40" s="18" t="s">
        <v>182</v>
      </c>
      <c r="V40" s="20" t="s">
        <v>182</v>
      </c>
      <c r="W40" s="18" t="n">
        <v>405.24840198</v>
      </c>
      <c r="X40" s="20" t="n">
        <v>7.50943714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365.37129661</v>
      </c>
      <c r="F46" s="20" t="n">
        <v>3.58728412</v>
      </c>
      <c r="G46" s="18" t="n">
        <v>376.66083454</v>
      </c>
      <c r="H46" s="20" t="n">
        <v>3.55988069</v>
      </c>
      <c r="I46" s="18" t="n">
        <v>414.59566498</v>
      </c>
      <c r="J46" s="20" t="n">
        <v>4.20023378</v>
      </c>
      <c r="K46" s="18" t="n">
        <v>422.87748833</v>
      </c>
      <c r="L46" s="20" t="n">
        <v>3.38510754</v>
      </c>
      <c r="M46" s="18" t="n">
        <v>437.70926356</v>
      </c>
      <c r="N46" s="20" t="n">
        <v>3.50057489</v>
      </c>
      <c r="O46" s="18" t="n">
        <v>312.92535084</v>
      </c>
      <c r="P46" s="20" t="n">
        <v>7.92700056</v>
      </c>
      <c r="Q46" s="18" t="s">
        <v>182</v>
      </c>
      <c r="R46" s="20" t="s">
        <v>182</v>
      </c>
      <c r="S46" s="18" t="s">
        <v>182</v>
      </c>
      <c r="T46" s="20" t="s">
        <v>182</v>
      </c>
      <c r="U46" s="18" t="s">
        <v>182</v>
      </c>
      <c r="V46" s="20" t="s">
        <v>182</v>
      </c>
      <c r="W46" s="18" t="n">
        <v>378.39638971</v>
      </c>
      <c r="X46" s="20" t="n">
        <v>3.09737095</v>
      </c>
    </row>
    <row r="47" spans="1:24">
      <c r="A47" s="15" t="s">
        <v>222</v>
      </c>
      <c r="B47" s="17" t="n">
        <v>5928</v>
      </c>
      <c r="C47" s="18">
        <f>(148.0/B47*100)</f>
        <v/>
      </c>
      <c r="D47" s="19" t="n">
        <v>5780</v>
      </c>
      <c r="E47" s="18" t="n">
        <v>384.83914506</v>
      </c>
      <c r="F47" s="20" t="n">
        <v>7.31709653</v>
      </c>
      <c r="G47" s="18" t="n">
        <v>397.23504413</v>
      </c>
      <c r="H47" s="20" t="n">
        <v>7.26041973</v>
      </c>
      <c r="I47" s="18" t="n">
        <v>431.93266814</v>
      </c>
      <c r="J47" s="20" t="n">
        <v>6.40010265</v>
      </c>
      <c r="K47" s="18" t="n">
        <v>462.64056991</v>
      </c>
      <c r="L47" s="20" t="n">
        <v>4.69685135</v>
      </c>
      <c r="M47" s="18" t="n">
        <v>481.79407388</v>
      </c>
      <c r="N47" s="20" t="n">
        <v>3.63424626</v>
      </c>
      <c r="O47" s="18" t="n">
        <v>348.82167177</v>
      </c>
      <c r="P47" s="20" t="n">
        <v>12.30753065</v>
      </c>
      <c r="Q47" s="18" t="s">
        <v>182</v>
      </c>
      <c r="R47" s="20" t="s">
        <v>182</v>
      </c>
      <c r="S47" s="18" t="s">
        <v>182</v>
      </c>
      <c r="T47" s="20" t="s">
        <v>182</v>
      </c>
      <c r="U47" s="18" t="s">
        <v>182</v>
      </c>
      <c r="V47" s="20" t="s">
        <v>182</v>
      </c>
      <c r="W47" s="18" t="n">
        <v>370.97989496</v>
      </c>
      <c r="X47" s="20" t="n">
        <v>5.1089108</v>
      </c>
    </row>
    <row r="48" spans="1:24">
      <c r="A48" s="15" t="s">
        <v>223</v>
      </c>
      <c r="B48" s="17" t="n">
        <v>9841</v>
      </c>
      <c r="C48" s="18">
        <f>(19.0/B48*100)</f>
        <v/>
      </c>
      <c r="D48" s="19" t="n">
        <v>9822</v>
      </c>
      <c r="E48" s="18" t="n">
        <v>491.8697194</v>
      </c>
      <c r="F48" s="20" t="n">
        <v>7.13384377</v>
      </c>
      <c r="G48" s="18" t="n">
        <v>526.72042535</v>
      </c>
      <c r="H48" s="20" t="n">
        <v>5.88423225</v>
      </c>
      <c r="I48" s="18" t="n">
        <v>539.92632214</v>
      </c>
      <c r="J48" s="20" t="n">
        <v>6.03580428</v>
      </c>
      <c r="K48" s="18" t="n">
        <v>519.5882086399999</v>
      </c>
      <c r="L48" s="20" t="n">
        <v>4.57043735</v>
      </c>
      <c r="M48" s="18" t="n">
        <v>504.62842889</v>
      </c>
      <c r="N48" s="20" t="n">
        <v>4.87421885</v>
      </c>
      <c r="O48" s="18" t="n">
        <v>368.01592311</v>
      </c>
      <c r="P48" s="20" t="n">
        <v>9.39603602</v>
      </c>
      <c r="Q48" s="18" t="s">
        <v>182</v>
      </c>
      <c r="R48" s="20" t="s">
        <v>182</v>
      </c>
      <c r="S48" s="18" t="s">
        <v>182</v>
      </c>
      <c r="T48" s="20" t="s">
        <v>182</v>
      </c>
      <c r="U48" s="18" t="s">
        <v>182</v>
      </c>
      <c r="V48" s="20" t="s">
        <v>182</v>
      </c>
      <c r="W48" s="18" t="n">
        <v>450.40129052</v>
      </c>
      <c r="X48" s="20" t="n">
        <v>28.69271544</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374.82083732</v>
      </c>
      <c r="F50" s="20" t="n">
        <v>3.98882449</v>
      </c>
      <c r="G50" s="18" t="n">
        <v>394.25352889</v>
      </c>
      <c r="H50" s="20" t="n">
        <v>4.08461744</v>
      </c>
      <c r="I50" s="18" t="n">
        <v>422.69501666</v>
      </c>
      <c r="J50" s="20" t="n">
        <v>3.46686015</v>
      </c>
      <c r="K50" s="18" t="n">
        <v>436.83000449</v>
      </c>
      <c r="L50" s="20" t="n">
        <v>2.79231398</v>
      </c>
      <c r="M50" s="18" t="n">
        <v>443.92588507</v>
      </c>
      <c r="N50" s="20" t="n">
        <v>2.73781772</v>
      </c>
      <c r="O50" s="18" t="n">
        <v>342.28571311</v>
      </c>
      <c r="P50" s="20" t="n">
        <v>7.20984175</v>
      </c>
      <c r="Q50" s="18" t="s">
        <v>182</v>
      </c>
      <c r="R50" s="20" t="s">
        <v>182</v>
      </c>
      <c r="S50" s="18" t="s">
        <v>182</v>
      </c>
      <c r="T50" s="20" t="s">
        <v>182</v>
      </c>
      <c r="U50" s="18" t="s">
        <v>182</v>
      </c>
      <c r="V50" s="20" t="s">
        <v>182</v>
      </c>
      <c r="W50" s="18" t="n">
        <v>379.60129401</v>
      </c>
      <c r="X50" s="20" t="n">
        <v>9.15392896</v>
      </c>
    </row>
    <row r="51" spans="1:24">
      <c r="A51" s="15" t="s">
        <v>226</v>
      </c>
      <c r="B51" s="17" t="n">
        <v>6866</v>
      </c>
      <c r="C51" s="18">
        <f>(117.0/B51*100)</f>
        <v/>
      </c>
      <c r="D51" s="19" t="n">
        <v>6749</v>
      </c>
      <c r="E51" s="18" t="n">
        <v>384.12482869</v>
      </c>
      <c r="F51" s="20" t="n">
        <v>3.2781349</v>
      </c>
      <c r="G51" s="18" t="n">
        <v>396.61002693</v>
      </c>
      <c r="H51" s="20" t="n">
        <v>4.13871117</v>
      </c>
      <c r="I51" s="18" t="n">
        <v>421.62288969</v>
      </c>
      <c r="J51" s="20" t="n">
        <v>3.03960899</v>
      </c>
      <c r="K51" s="18" t="n">
        <v>432.89745837</v>
      </c>
      <c r="L51" s="20" t="n">
        <v>2.89407934</v>
      </c>
      <c r="M51" s="18" t="n">
        <v>441.45333018</v>
      </c>
      <c r="N51" s="20" t="n">
        <v>2.73790802</v>
      </c>
      <c r="O51" s="18" t="n">
        <v>338.25263876</v>
      </c>
      <c r="P51" s="20" t="n">
        <v>12.07032198</v>
      </c>
      <c r="Q51" s="18" t="s">
        <v>182</v>
      </c>
      <c r="R51" s="20" t="s">
        <v>182</v>
      </c>
      <c r="S51" s="18" t="n">
        <v>410.85572185</v>
      </c>
      <c r="T51" s="20" t="n">
        <v>3.7997542</v>
      </c>
      <c r="U51" s="18" t="s">
        <v>182</v>
      </c>
      <c r="V51" s="20" t="s">
        <v>182</v>
      </c>
      <c r="W51" s="18" t="n">
        <v>392.90917423</v>
      </c>
      <c r="X51" s="20" t="n">
        <v>5.08441151</v>
      </c>
    </row>
    <row r="52" spans="1:24">
      <c r="A52" s="15" t="s">
        <v>227</v>
      </c>
      <c r="B52" s="17" t="n">
        <v>5809</v>
      </c>
      <c r="C52" s="18">
        <f>(119.0/B52*100)</f>
        <v/>
      </c>
      <c r="D52" s="19" t="n">
        <v>5690</v>
      </c>
      <c r="E52" s="18" t="n">
        <v>414.89073808</v>
      </c>
      <c r="F52" s="20" t="n">
        <v>6.03520285</v>
      </c>
      <c r="G52" s="18" t="n">
        <v>429.77322928</v>
      </c>
      <c r="H52" s="20" t="n">
        <v>6.41354917</v>
      </c>
      <c r="I52" s="18" t="n">
        <v>476.69375164</v>
      </c>
      <c r="J52" s="20" t="n">
        <v>4.18050252</v>
      </c>
      <c r="K52" s="18" t="n">
        <v>491.16833528</v>
      </c>
      <c r="L52" s="20" t="n">
        <v>3.26692103</v>
      </c>
      <c r="M52" s="18" t="n">
        <v>486.19444911</v>
      </c>
      <c r="N52" s="20" t="n">
        <v>2.7659994</v>
      </c>
      <c r="O52" s="18" t="n">
        <v>375.14413407</v>
      </c>
      <c r="P52" s="20" t="n">
        <v>19.23248649</v>
      </c>
      <c r="Q52" s="18" t="s">
        <v>182</v>
      </c>
      <c r="R52" s="20" t="s">
        <v>182</v>
      </c>
      <c r="S52" s="18" t="s">
        <v>182</v>
      </c>
      <c r="T52" s="20" t="s">
        <v>182</v>
      </c>
      <c r="U52" s="18" t="s">
        <v>182</v>
      </c>
      <c r="V52" s="20" t="s">
        <v>182</v>
      </c>
      <c r="W52" s="18" t="n">
        <v>392.5650045</v>
      </c>
      <c r="X52" s="20" t="n">
        <v>5.58903729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310.39317394</v>
      </c>
      <c r="F54" s="20" t="n">
        <v>3.48633825</v>
      </c>
      <c r="G54" s="18" t="n">
        <v>316.04458221</v>
      </c>
      <c r="H54" s="20" t="n">
        <v>3.78146335</v>
      </c>
      <c r="I54" s="18" t="n">
        <v>334.12977529</v>
      </c>
      <c r="J54" s="20" t="n">
        <v>4.16711999</v>
      </c>
      <c r="K54" s="18" t="n">
        <v>356.3944259</v>
      </c>
      <c r="L54" s="20" t="n">
        <v>4.50111681</v>
      </c>
      <c r="M54" s="18" t="n">
        <v>372.37296833</v>
      </c>
      <c r="N54" s="20" t="n">
        <v>4.50348732</v>
      </c>
      <c r="O54" s="18" t="n">
        <v>287.87524075</v>
      </c>
      <c r="P54" s="20" t="n">
        <v>6.80918889</v>
      </c>
      <c r="Q54" s="18" t="s">
        <v>182</v>
      </c>
      <c r="R54" s="20" t="s">
        <v>182</v>
      </c>
      <c r="S54" s="18" t="s">
        <v>182</v>
      </c>
      <c r="T54" s="20" t="s">
        <v>182</v>
      </c>
      <c r="U54" s="18" t="s">
        <v>182</v>
      </c>
      <c r="V54" s="20" t="s">
        <v>182</v>
      </c>
      <c r="W54" s="18" t="n">
        <v>286.00469755</v>
      </c>
      <c r="X54" s="20" t="n">
        <v>4.30185567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491.54665976</v>
      </c>
      <c r="F56" s="20" t="n">
        <v>4.88113688</v>
      </c>
      <c r="G56" s="18" t="n">
        <v>499.35261274</v>
      </c>
      <c r="H56" s="20" t="n">
        <v>7.64090873</v>
      </c>
      <c r="I56" s="18" t="n">
        <v>528.19738608</v>
      </c>
      <c r="J56" s="20" t="n">
        <v>3.50584384</v>
      </c>
      <c r="K56" s="18" t="n">
        <v>534.45316111</v>
      </c>
      <c r="L56" s="20" t="n">
        <v>3.08216194</v>
      </c>
      <c r="M56" s="18" t="n">
        <v>525.86227175</v>
      </c>
      <c r="N56" s="20" t="n">
        <v>3.03982858</v>
      </c>
      <c r="O56" s="18" t="n">
        <v>436.58358831</v>
      </c>
      <c r="P56" s="20" t="n">
        <v>14.70024244</v>
      </c>
      <c r="Q56" s="18" t="s">
        <v>182</v>
      </c>
      <c r="R56" s="20" t="s">
        <v>182</v>
      </c>
      <c r="S56" s="18" t="s">
        <v>182</v>
      </c>
      <c r="T56" s="20" t="s">
        <v>182</v>
      </c>
      <c r="U56" s="18" t="s">
        <v>182</v>
      </c>
      <c r="V56" s="20" t="s">
        <v>182</v>
      </c>
      <c r="W56" s="18" t="n">
        <v>448.77526073</v>
      </c>
      <c r="X56" s="20" t="n">
        <v>16.65556059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403.46725959</v>
      </c>
      <c r="F61" s="20" t="n">
        <v>7.4479555</v>
      </c>
      <c r="G61" s="18" t="n">
        <v>424.58279665</v>
      </c>
      <c r="H61" s="20" t="n">
        <v>5.03412938</v>
      </c>
      <c r="I61" s="18" t="n">
        <v>464.69890751</v>
      </c>
      <c r="J61" s="20" t="n">
        <v>4.06286548</v>
      </c>
      <c r="K61" s="18" t="n">
        <v>488.42431811</v>
      </c>
      <c r="L61" s="20" t="n">
        <v>3.59530853</v>
      </c>
      <c r="M61" s="18" t="n">
        <v>493.66309195</v>
      </c>
      <c r="N61" s="20" t="n">
        <v>2.71359022</v>
      </c>
      <c r="O61" s="18" t="n">
        <v>391.25523445</v>
      </c>
      <c r="P61" s="20" t="n">
        <v>13.81308759</v>
      </c>
      <c r="Q61" s="18" t="s">
        <v>182</v>
      </c>
      <c r="R61" s="20" t="s">
        <v>182</v>
      </c>
      <c r="S61" s="18" t="s">
        <v>182</v>
      </c>
      <c r="T61" s="20" t="s">
        <v>182</v>
      </c>
      <c r="U61" s="18" t="s">
        <v>182</v>
      </c>
      <c r="V61" s="20" t="s">
        <v>182</v>
      </c>
      <c r="W61" s="18" t="n">
        <v>377.26829267</v>
      </c>
      <c r="X61" s="20" t="n">
        <v>8.28491955</v>
      </c>
    </row>
    <row r="62" spans="1:24">
      <c r="A62" s="15" t="s">
        <v>237</v>
      </c>
      <c r="B62" s="17" t="n">
        <v>4476</v>
      </c>
      <c r="C62" s="18">
        <f>(5.0/B62*100)</f>
        <v/>
      </c>
      <c r="D62" s="19" t="n">
        <v>4471</v>
      </c>
      <c r="E62" s="18" t="n">
        <v>486.0176681</v>
      </c>
      <c r="F62" s="20" t="n">
        <v>5.60602238</v>
      </c>
      <c r="G62" s="18" t="n">
        <v>501.95571072</v>
      </c>
      <c r="H62" s="20" t="n">
        <v>6.77863316</v>
      </c>
      <c r="I62" s="18" t="n">
        <v>531.12788607</v>
      </c>
      <c r="J62" s="20" t="n">
        <v>3.56578259</v>
      </c>
      <c r="K62" s="18" t="n">
        <v>537.63397718</v>
      </c>
      <c r="L62" s="20" t="n">
        <v>2.08512436</v>
      </c>
      <c r="M62" s="18" t="n">
        <v>530.99266615</v>
      </c>
      <c r="N62" s="20" t="n">
        <v>1.7016404</v>
      </c>
      <c r="O62" s="18" t="n">
        <v>440.45044192</v>
      </c>
      <c r="P62" s="20" t="n">
        <v>12.98438904</v>
      </c>
      <c r="Q62" s="18" t="s">
        <v>182</v>
      </c>
      <c r="R62" s="20" t="s">
        <v>182</v>
      </c>
      <c r="S62" s="18" t="s">
        <v>182</v>
      </c>
      <c r="T62" s="20" t="s">
        <v>182</v>
      </c>
      <c r="U62" s="18" t="s">
        <v>182</v>
      </c>
      <c r="V62" s="20" t="s">
        <v>182</v>
      </c>
      <c r="W62" s="18" t="n">
        <v>466.35197305</v>
      </c>
      <c r="X62" s="20" t="n">
        <v>19.92683861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359.37075647</v>
      </c>
      <c r="F67" s="20" t="n">
        <v>2.78338223</v>
      </c>
      <c r="G67" s="18" t="n">
        <v>386.21512184</v>
      </c>
      <c r="H67" s="20" t="n">
        <v>2.97148734</v>
      </c>
      <c r="I67" s="18" t="n">
        <v>408.26875158</v>
      </c>
      <c r="J67" s="20" t="n">
        <v>2.6905527</v>
      </c>
      <c r="K67" s="18" t="n">
        <v>421.12536048</v>
      </c>
      <c r="L67" s="20" t="n">
        <v>3.11908581</v>
      </c>
      <c r="M67" s="18" t="n">
        <v>429.20432691</v>
      </c>
      <c r="N67" s="20" t="n">
        <v>4.48906621</v>
      </c>
      <c r="O67" s="18" t="n">
        <v>314.73335773</v>
      </c>
      <c r="P67" s="20" t="n">
        <v>5.00611208</v>
      </c>
      <c r="Q67" s="18" t="s">
        <v>182</v>
      </c>
      <c r="R67" s="20" t="s">
        <v>182</v>
      </c>
      <c r="S67" s="18" t="s">
        <v>182</v>
      </c>
      <c r="T67" s="20" t="s">
        <v>182</v>
      </c>
      <c r="U67" s="18" t="s">
        <v>182</v>
      </c>
      <c r="V67" s="20" t="s">
        <v>182</v>
      </c>
      <c r="W67" s="18" t="n">
        <v>308.86594546</v>
      </c>
      <c r="X67" s="20" t="n">
        <v>7.53898602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461.26637519</v>
      </c>
      <c r="F70" s="20" t="n">
        <v>4.7589396</v>
      </c>
      <c r="G70" s="18" t="n">
        <v>468.13719651</v>
      </c>
      <c r="H70" s="20" t="n">
        <v>5.83328462</v>
      </c>
      <c r="I70" s="18" t="n">
        <v>488.912628</v>
      </c>
      <c r="J70" s="20" t="n">
        <v>4.15354109</v>
      </c>
      <c r="K70" s="18" t="n">
        <v>497.36483055</v>
      </c>
      <c r="L70" s="20" t="n">
        <v>4.08366464</v>
      </c>
      <c r="M70" s="18" t="n">
        <v>498.5328589</v>
      </c>
      <c r="N70" s="20" t="n">
        <v>3.10716978</v>
      </c>
      <c r="O70" s="18" t="n">
        <v>426.80252046</v>
      </c>
      <c r="P70" s="20" t="n">
        <v>12.48021567</v>
      </c>
      <c r="Q70" s="18" t="s">
        <v>182</v>
      </c>
      <c r="R70" s="20" t="s">
        <v>182</v>
      </c>
      <c r="S70" s="18" t="s">
        <v>182</v>
      </c>
      <c r="T70" s="20" t="s">
        <v>182</v>
      </c>
      <c r="U70" s="18" t="s">
        <v>182</v>
      </c>
      <c r="V70" s="20" t="s">
        <v>182</v>
      </c>
      <c r="W70" s="18" t="n">
        <v>429.54732037</v>
      </c>
      <c r="X70" s="20" t="n">
        <v>6.16963101</v>
      </c>
    </row>
    <row r="71" spans="1:24">
      <c r="A71" s="15" t="s">
        <v>246</v>
      </c>
      <c r="B71" s="17" t="n">
        <v>6115</v>
      </c>
      <c r="C71" s="18">
        <f>(116.0/B71*100)</f>
        <v/>
      </c>
      <c r="D71" s="19" t="n">
        <v>5999</v>
      </c>
      <c r="E71" s="18" t="n">
        <v>508.44890267</v>
      </c>
      <c r="F71" s="20" t="n">
        <v>8.401865920000001</v>
      </c>
      <c r="G71" s="18" t="n">
        <v>507.79528366</v>
      </c>
      <c r="H71" s="20" t="n">
        <v>7.0286296</v>
      </c>
      <c r="I71" s="18" t="n">
        <v>550.39209434</v>
      </c>
      <c r="J71" s="20" t="n">
        <v>3.29792475</v>
      </c>
      <c r="K71" s="18" t="n">
        <v>560.66447444</v>
      </c>
      <c r="L71" s="20" t="n">
        <v>2.28001708</v>
      </c>
      <c r="M71" s="18" t="n">
        <v>564.25464985</v>
      </c>
      <c r="N71" s="20" t="n">
        <v>1.82498142</v>
      </c>
      <c r="O71" s="18" t="n">
        <v>471.86148039</v>
      </c>
      <c r="P71" s="20" t="n">
        <v>16.79592165</v>
      </c>
      <c r="Q71" s="18" t="s">
        <v>182</v>
      </c>
      <c r="R71" s="20" t="s">
        <v>182</v>
      </c>
      <c r="S71" s="18" t="s">
        <v>182</v>
      </c>
      <c r="T71" s="20" t="s">
        <v>182</v>
      </c>
      <c r="U71" s="18" t="s">
        <v>182</v>
      </c>
      <c r="V71" s="20" t="s">
        <v>182</v>
      </c>
      <c r="W71" s="18" t="n">
        <v>503.99381221</v>
      </c>
      <c r="X71" s="20" t="n">
        <v>13.88228246</v>
      </c>
    </row>
    <row r="72" spans="1:24">
      <c r="A72" s="15" t="s">
        <v>247</v>
      </c>
      <c r="B72" s="17" t="n">
        <v>7708</v>
      </c>
      <c r="C72" s="18">
        <f>(8.0/B72*100)</f>
        <v/>
      </c>
      <c r="D72" s="19" t="n">
        <v>7700</v>
      </c>
      <c r="E72" s="18" t="n">
        <v>480.51576532</v>
      </c>
      <c r="F72" s="20" t="n">
        <v>7.27664331</v>
      </c>
      <c r="G72" s="18" t="n">
        <v>533.59754821</v>
      </c>
      <c r="H72" s="20" t="n">
        <v>5.55614816</v>
      </c>
      <c r="I72" s="18" t="n">
        <v>553.3872236</v>
      </c>
      <c r="J72" s="20" t="n">
        <v>3.40530197</v>
      </c>
      <c r="K72" s="18" t="n">
        <v>539.51764282</v>
      </c>
      <c r="L72" s="20" t="n">
        <v>3.33024447</v>
      </c>
      <c r="M72" s="18" t="n">
        <v>516.72407364</v>
      </c>
      <c r="N72" s="20" t="n">
        <v>3.13042415</v>
      </c>
      <c r="O72" s="18" t="n">
        <v>372.27040999</v>
      </c>
      <c r="P72" s="20" t="n">
        <v>12.74001428</v>
      </c>
      <c r="Q72" s="18" t="s">
        <v>182</v>
      </c>
      <c r="R72" s="20" t="s">
        <v>182</v>
      </c>
      <c r="S72" s="18" t="s">
        <v>182</v>
      </c>
      <c r="T72" s="20" t="s">
        <v>182</v>
      </c>
      <c r="U72" s="18" t="s">
        <v>182</v>
      </c>
      <c r="V72" s="20" t="s">
        <v>182</v>
      </c>
      <c r="W72" s="18" t="n">
        <v>470.15540656</v>
      </c>
      <c r="X72" s="20" t="n">
        <v>22.393166</v>
      </c>
    </row>
    <row r="73" spans="1:24">
      <c r="A73" s="15" t="s">
        <v>248</v>
      </c>
      <c r="B73" s="17" t="n">
        <v>8249</v>
      </c>
      <c r="C73" s="18">
        <f>(236.0/B73*100)</f>
        <v/>
      </c>
      <c r="D73" s="19" t="n">
        <v>8013</v>
      </c>
      <c r="E73" s="18" t="n">
        <v>374.82107262</v>
      </c>
      <c r="F73" s="20" t="n">
        <v>4.21006538</v>
      </c>
      <c r="G73" s="18" t="n">
        <v>390.36921424</v>
      </c>
      <c r="H73" s="20" t="n">
        <v>4.29326185</v>
      </c>
      <c r="I73" s="18" t="n">
        <v>410.53889069</v>
      </c>
      <c r="J73" s="20" t="n">
        <v>3.21012426</v>
      </c>
      <c r="K73" s="18" t="n">
        <v>430.72066279</v>
      </c>
      <c r="L73" s="20" t="n">
        <v>3.3559318</v>
      </c>
      <c r="M73" s="18" t="n">
        <v>443.03316922</v>
      </c>
      <c r="N73" s="20" t="n">
        <v>3.6945699</v>
      </c>
      <c r="O73" s="18" t="n">
        <v>365.92427462</v>
      </c>
      <c r="P73" s="20" t="n">
        <v>6.5296247</v>
      </c>
      <c r="Q73" s="18" t="s">
        <v>182</v>
      </c>
      <c r="R73" s="20" t="s">
        <v>182</v>
      </c>
      <c r="S73" s="18" t="s">
        <v>182</v>
      </c>
      <c r="T73" s="20" t="s">
        <v>182</v>
      </c>
      <c r="U73" s="18" t="s">
        <v>182</v>
      </c>
      <c r="V73" s="20" t="s">
        <v>182</v>
      </c>
      <c r="W73" s="18" t="n">
        <v>366.78518069</v>
      </c>
      <c r="X73" s="20" t="n">
        <v>7.8338257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400.43631461</v>
      </c>
      <c r="F77" s="20" t="n">
        <v>4.59065323</v>
      </c>
      <c r="G77" s="18" t="n">
        <v>413.35264809</v>
      </c>
      <c r="H77" s="20" t="n">
        <v>6.92328819</v>
      </c>
      <c r="I77" s="18" t="n">
        <v>446.48118834</v>
      </c>
      <c r="J77" s="20" t="n">
        <v>4.52675788</v>
      </c>
      <c r="K77" s="18" t="n">
        <v>456.07206738</v>
      </c>
      <c r="L77" s="20" t="n">
        <v>2.86939483</v>
      </c>
      <c r="M77" s="18" t="n">
        <v>458.8289956</v>
      </c>
      <c r="N77" s="20" t="n">
        <v>2.63561377</v>
      </c>
      <c r="O77" s="18" t="n">
        <v>348.85074945</v>
      </c>
      <c r="P77" s="20" t="n">
        <v>12.28258255</v>
      </c>
      <c r="Q77" s="18" t="s">
        <v>182</v>
      </c>
      <c r="R77" s="20" t="s">
        <v>182</v>
      </c>
      <c r="S77" s="18" t="s">
        <v>182</v>
      </c>
      <c r="T77" s="20" t="s">
        <v>182</v>
      </c>
      <c r="U77" s="18" t="s">
        <v>182</v>
      </c>
      <c r="V77" s="20" t="s">
        <v>182</v>
      </c>
      <c r="W77" s="18" t="n">
        <v>371.1819154</v>
      </c>
      <c r="X77" s="20" t="n">
        <v>3.44063732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492.25829972</v>
      </c>
      <c r="F7" s="20" t="n">
        <v>2.77889241</v>
      </c>
      <c r="G7" s="18" t="n">
        <v>516.68256373</v>
      </c>
      <c r="H7" s="20" t="n">
        <v>2.33248185</v>
      </c>
      <c r="I7" s="18" t="n">
        <v>525.4302287100001</v>
      </c>
      <c r="J7" s="20" t="n">
        <v>2.29281555</v>
      </c>
      <c r="K7" s="18" t="n">
        <v>529.9112314400001</v>
      </c>
      <c r="L7" s="20" t="n">
        <v>2.80815053</v>
      </c>
      <c r="M7" s="18" t="n">
        <v>526.36439111</v>
      </c>
      <c r="N7" s="20" t="n">
        <v>3.78294963</v>
      </c>
      <c r="O7" s="18" t="n">
        <v>399.22513467</v>
      </c>
      <c r="P7" s="20" t="n">
        <v>11.70453418</v>
      </c>
      <c r="Q7" s="18" t="s">
        <v>182</v>
      </c>
      <c r="R7" s="20" t="s">
        <v>182</v>
      </c>
      <c r="S7" s="18" t="s">
        <v>182</v>
      </c>
      <c r="T7" s="20" t="s">
        <v>182</v>
      </c>
      <c r="U7" s="18" t="s">
        <v>182</v>
      </c>
      <c r="V7" s="20" t="s">
        <v>182</v>
      </c>
      <c r="W7" s="18" t="n">
        <v>454.73825503</v>
      </c>
      <c r="X7" s="20" t="n">
        <v>5.84867162</v>
      </c>
    </row>
    <row r="8" spans="1:24">
      <c r="A8" s="15" t="s">
        <v>183</v>
      </c>
      <c r="B8" s="17" t="n">
        <v>7007</v>
      </c>
      <c r="C8" s="18">
        <f>(143.0/B8*100)</f>
        <v/>
      </c>
      <c r="D8" s="19" t="n">
        <v>6864</v>
      </c>
      <c r="E8" s="18" t="n">
        <v>486.48096182</v>
      </c>
      <c r="F8" s="20" t="n">
        <v>3.52939891</v>
      </c>
      <c r="G8" s="18" t="n">
        <v>511.68764683</v>
      </c>
      <c r="H8" s="20" t="n">
        <v>3.62257954</v>
      </c>
      <c r="I8" s="18" t="n">
        <v>510.78080351</v>
      </c>
      <c r="J8" s="20" t="n">
        <v>2.95321123</v>
      </c>
      <c r="K8" s="18" t="n">
        <v>515.43024288</v>
      </c>
      <c r="L8" s="20" t="n">
        <v>3.77865227</v>
      </c>
      <c r="M8" s="18" t="n">
        <v>489.54510472</v>
      </c>
      <c r="N8" s="20" t="n">
        <v>3.72447675</v>
      </c>
      <c r="O8" s="18" t="n">
        <v>404.28336089</v>
      </c>
      <c r="P8" s="20" t="n">
        <v>27.90899541</v>
      </c>
      <c r="Q8" s="18" t="s">
        <v>182</v>
      </c>
      <c r="R8" s="20" t="s">
        <v>182</v>
      </c>
      <c r="S8" s="18" t="n">
        <v>368.48347797</v>
      </c>
      <c r="T8" s="20" t="n">
        <v>14.99112476</v>
      </c>
      <c r="U8" s="18" t="s">
        <v>182</v>
      </c>
      <c r="V8" s="20" t="s">
        <v>182</v>
      </c>
      <c r="W8" s="18" t="n">
        <v>402.3947667</v>
      </c>
      <c r="X8" s="20" t="n">
        <v>6.55939589</v>
      </c>
    </row>
    <row r="9" spans="1:24">
      <c r="A9" s="15" t="s">
        <v>184</v>
      </c>
      <c r="B9" s="17" t="n">
        <v>9651</v>
      </c>
      <c r="C9" s="18">
        <f>(547.0/B9*100)</f>
        <v/>
      </c>
      <c r="D9" s="19" t="n">
        <v>9104</v>
      </c>
      <c r="E9" s="18" t="n">
        <v>490.47736027</v>
      </c>
      <c r="F9" s="20" t="n">
        <v>3.17173962</v>
      </c>
      <c r="G9" s="18" t="n">
        <v>522.78251102</v>
      </c>
      <c r="H9" s="20" t="n">
        <v>3.94043152</v>
      </c>
      <c r="I9" s="18" t="n">
        <v>520.50456122</v>
      </c>
      <c r="J9" s="20" t="n">
        <v>3.18394342</v>
      </c>
      <c r="K9" s="18" t="n">
        <v>527.15781596</v>
      </c>
      <c r="L9" s="20" t="n">
        <v>3.24498385</v>
      </c>
      <c r="M9" s="18" t="n">
        <v>507.04690618</v>
      </c>
      <c r="N9" s="20" t="n">
        <v>3.17170611</v>
      </c>
      <c r="O9" s="18" t="n">
        <v>463.23865553</v>
      </c>
      <c r="P9" s="20" t="n">
        <v>37.28992185</v>
      </c>
      <c r="Q9" s="18" t="s">
        <v>182</v>
      </c>
      <c r="R9" s="20" t="s">
        <v>182</v>
      </c>
      <c r="S9" s="18" t="n">
        <v>374.78530698</v>
      </c>
      <c r="T9" s="20" t="n">
        <v>11.62763904</v>
      </c>
      <c r="U9" s="18" t="s">
        <v>182</v>
      </c>
      <c r="V9" s="20" t="s">
        <v>182</v>
      </c>
      <c r="W9" s="18" t="n">
        <v>410.36362331</v>
      </c>
      <c r="X9" s="20" t="n">
        <v>6.53840427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428.71031921</v>
      </c>
      <c r="F11" s="20" t="n">
        <v>2.95312906</v>
      </c>
      <c r="G11" s="18" t="n">
        <v>448.09992656</v>
      </c>
      <c r="H11" s="20" t="n">
        <v>3.96636778</v>
      </c>
      <c r="I11" s="18" t="n">
        <v>467.43643812</v>
      </c>
      <c r="J11" s="20" t="n">
        <v>3.29071815</v>
      </c>
      <c r="K11" s="18" t="n">
        <v>472.0836164</v>
      </c>
      <c r="L11" s="20" t="n">
        <v>3.8832277</v>
      </c>
      <c r="M11" s="18" t="n">
        <v>459.40088748</v>
      </c>
      <c r="N11" s="20" t="n">
        <v>4.35534603</v>
      </c>
      <c r="O11" s="18" t="n">
        <v>334.19992151</v>
      </c>
      <c r="P11" s="20" t="n">
        <v>26.53553138</v>
      </c>
      <c r="Q11" s="18" t="s">
        <v>182</v>
      </c>
      <c r="R11" s="20" t="s">
        <v>182</v>
      </c>
      <c r="S11" s="18" t="s">
        <v>182</v>
      </c>
      <c r="T11" s="20" t="s">
        <v>182</v>
      </c>
      <c r="U11" s="18" t="s">
        <v>182</v>
      </c>
      <c r="V11" s="20" t="s">
        <v>182</v>
      </c>
      <c r="W11" s="18" t="n">
        <v>389.30795813</v>
      </c>
      <c r="X11" s="20" t="n">
        <v>7.37204191</v>
      </c>
    </row>
    <row r="12" spans="1:24">
      <c r="A12" s="15" t="s">
        <v>187</v>
      </c>
      <c r="B12" s="17" t="n">
        <v>6894</v>
      </c>
      <c r="C12" s="18">
        <f>(127.0/B12*100)</f>
        <v/>
      </c>
      <c r="D12" s="19" t="n">
        <v>6767</v>
      </c>
      <c r="E12" s="18" t="n">
        <v>463.49111415</v>
      </c>
      <c r="F12" s="20" t="n">
        <v>4.27575838</v>
      </c>
      <c r="G12" s="18" t="n">
        <v>489.34970108</v>
      </c>
      <c r="H12" s="20" t="n">
        <v>3.65291101</v>
      </c>
      <c r="I12" s="18" t="n">
        <v>506.6902406</v>
      </c>
      <c r="J12" s="20" t="n">
        <v>2.6520788</v>
      </c>
      <c r="K12" s="18" t="n">
        <v>515.45236024</v>
      </c>
      <c r="L12" s="20" t="n">
        <v>3.10988882</v>
      </c>
      <c r="M12" s="18" t="n">
        <v>509.42824317</v>
      </c>
      <c r="N12" s="20" t="n">
        <v>3.38605743</v>
      </c>
      <c r="O12" s="18" t="n">
        <v>437.59846771</v>
      </c>
      <c r="P12" s="20" t="n">
        <v>23.70905564</v>
      </c>
      <c r="Q12" s="18" t="s">
        <v>182</v>
      </c>
      <c r="R12" s="20" t="s">
        <v>182</v>
      </c>
      <c r="S12" s="18" t="n">
        <v>366.6777112</v>
      </c>
      <c r="T12" s="20" t="n">
        <v>14.39052153</v>
      </c>
      <c r="U12" s="18" t="s">
        <v>182</v>
      </c>
      <c r="V12" s="20" t="s">
        <v>182</v>
      </c>
      <c r="W12" s="18" t="n">
        <v>410.57099305</v>
      </c>
      <c r="X12" s="20" t="n">
        <v>6.23758622</v>
      </c>
    </row>
    <row r="13" spans="1:24">
      <c r="A13" s="15" t="s">
        <v>188</v>
      </c>
      <c r="B13" s="17" t="n">
        <v>7161</v>
      </c>
      <c r="C13" s="18">
        <f>(315.0/B13*100)</f>
        <v/>
      </c>
      <c r="D13" s="19" t="n">
        <v>6846</v>
      </c>
      <c r="E13" s="18" t="n">
        <v>484.17273335</v>
      </c>
      <c r="F13" s="20" t="n">
        <v>4.41009068</v>
      </c>
      <c r="G13" s="18" t="n">
        <v>511.44435701</v>
      </c>
      <c r="H13" s="20" t="n">
        <v>4.60776901</v>
      </c>
      <c r="I13" s="18" t="n">
        <v>514.71823316</v>
      </c>
      <c r="J13" s="20" t="n">
        <v>2.8694309</v>
      </c>
      <c r="K13" s="18" t="n">
        <v>516.21739811</v>
      </c>
      <c r="L13" s="20" t="n">
        <v>2.849514</v>
      </c>
      <c r="M13" s="18" t="n">
        <v>515.42953145</v>
      </c>
      <c r="N13" s="20" t="n">
        <v>3.58243181</v>
      </c>
      <c r="O13" s="18" t="n">
        <v>390.10166835</v>
      </c>
      <c r="P13" s="20" t="n">
        <v>18.95112793</v>
      </c>
      <c r="Q13" s="18" t="s">
        <v>182</v>
      </c>
      <c r="R13" s="20" t="s">
        <v>182</v>
      </c>
      <c r="S13" s="18" t="n">
        <v>436.36003517</v>
      </c>
      <c r="T13" s="20" t="n">
        <v>6.43426798</v>
      </c>
      <c r="U13" s="18" t="s">
        <v>182</v>
      </c>
      <c r="V13" s="20" t="s">
        <v>182</v>
      </c>
      <c r="W13" s="18" t="n">
        <v>406.9298195</v>
      </c>
      <c r="X13" s="20" t="n">
        <v>5.76440325</v>
      </c>
    </row>
    <row r="14" spans="1:24">
      <c r="A14" s="15" t="s">
        <v>189</v>
      </c>
      <c r="B14" s="17" t="n">
        <v>5587</v>
      </c>
      <c r="C14" s="18">
        <f>(192.0/B14*100)</f>
        <v/>
      </c>
      <c r="D14" s="19" t="n">
        <v>5395</v>
      </c>
      <c r="E14" s="18" t="n">
        <v>503.09577056</v>
      </c>
      <c r="F14" s="20" t="n">
        <v>6.02057016</v>
      </c>
      <c r="G14" s="18" t="n">
        <v>529.1913839699999</v>
      </c>
      <c r="H14" s="20" t="n">
        <v>4.67856694</v>
      </c>
      <c r="I14" s="18" t="n">
        <v>539.50374385</v>
      </c>
      <c r="J14" s="20" t="n">
        <v>3.51660247</v>
      </c>
      <c r="K14" s="18" t="n">
        <v>543.82332677</v>
      </c>
      <c r="L14" s="20" t="n">
        <v>2.63654574</v>
      </c>
      <c r="M14" s="18" t="n">
        <v>540.85628387</v>
      </c>
      <c r="N14" s="20" t="n">
        <v>3.13604393</v>
      </c>
      <c r="O14" s="18" t="n">
        <v>411.80482108</v>
      </c>
      <c r="P14" s="20" t="n">
        <v>14.84367386</v>
      </c>
      <c r="Q14" s="18" t="s">
        <v>182</v>
      </c>
      <c r="R14" s="20" t="s">
        <v>182</v>
      </c>
      <c r="S14" s="18" t="s">
        <v>182</v>
      </c>
      <c r="T14" s="20" t="s">
        <v>182</v>
      </c>
      <c r="U14" s="18" t="s">
        <v>182</v>
      </c>
      <c r="V14" s="20" t="s">
        <v>182</v>
      </c>
      <c r="W14" s="18" t="n">
        <v>465.78366755</v>
      </c>
      <c r="X14" s="20" t="n">
        <v>11.78459108</v>
      </c>
    </row>
    <row r="15" spans="1:24">
      <c r="A15" s="15" t="s">
        <v>190</v>
      </c>
      <c r="B15" s="17" t="n">
        <v>5882</v>
      </c>
      <c r="C15" s="18">
        <f>(145.0/B15*100)</f>
        <v/>
      </c>
      <c r="D15" s="19" t="n">
        <v>5737</v>
      </c>
      <c r="E15" s="18" t="n">
        <v>503.93676274</v>
      </c>
      <c r="F15" s="20" t="n">
        <v>6.10495729</v>
      </c>
      <c r="G15" s="18" t="n">
        <v>525.75377736</v>
      </c>
      <c r="H15" s="20" t="n">
        <v>4.23608266</v>
      </c>
      <c r="I15" s="18" t="n">
        <v>533.73294574</v>
      </c>
      <c r="J15" s="20" t="n">
        <v>3.42949312</v>
      </c>
      <c r="K15" s="18" t="n">
        <v>542.53240392</v>
      </c>
      <c r="L15" s="20" t="n">
        <v>2.69910809</v>
      </c>
      <c r="M15" s="18" t="n">
        <v>546.29985154</v>
      </c>
      <c r="N15" s="20" t="n">
        <v>3.06634001</v>
      </c>
      <c r="O15" s="18" t="n">
        <v>369.57234507</v>
      </c>
      <c r="P15" s="20" t="n">
        <v>20.35970452</v>
      </c>
      <c r="Q15" s="18" t="s">
        <v>182</v>
      </c>
      <c r="R15" s="20" t="s">
        <v>182</v>
      </c>
      <c r="S15" s="18" t="n">
        <v>375.95013089</v>
      </c>
      <c r="T15" s="20" t="n">
        <v>17.42774697</v>
      </c>
      <c r="U15" s="18" t="s">
        <v>182</v>
      </c>
      <c r="V15" s="20" t="s">
        <v>182</v>
      </c>
      <c r="W15" s="18" t="n">
        <v>449.53490251</v>
      </c>
      <c r="X15" s="20" t="n">
        <v>8.859584419999999</v>
      </c>
    </row>
    <row r="16" spans="1:24">
      <c r="A16" s="15" t="s">
        <v>191</v>
      </c>
      <c r="B16" s="17" t="n">
        <v>6108</v>
      </c>
      <c r="C16" s="18">
        <f>(258.0/B16*100)</f>
        <v/>
      </c>
      <c r="D16" s="19" t="n">
        <v>5850</v>
      </c>
      <c r="E16" s="18" t="n">
        <v>479.4367087</v>
      </c>
      <c r="F16" s="20" t="n">
        <v>4.65435476</v>
      </c>
      <c r="G16" s="18" t="n">
        <v>522.35066693</v>
      </c>
      <c r="H16" s="20" t="n">
        <v>4.61886775</v>
      </c>
      <c r="I16" s="18" t="n">
        <v>521.0783437600001</v>
      </c>
      <c r="J16" s="20" t="n">
        <v>3.12990857</v>
      </c>
      <c r="K16" s="18" t="n">
        <v>511.0171636</v>
      </c>
      <c r="L16" s="20" t="n">
        <v>3.18725406</v>
      </c>
      <c r="M16" s="18" t="n">
        <v>501.36233724</v>
      </c>
      <c r="N16" s="20" t="n">
        <v>3.0098337</v>
      </c>
      <c r="O16" s="18" t="n">
        <v>357.87742959</v>
      </c>
      <c r="P16" s="20" t="n">
        <v>15.84799712</v>
      </c>
      <c r="Q16" s="18" t="s">
        <v>182</v>
      </c>
      <c r="R16" s="20" t="s">
        <v>182</v>
      </c>
      <c r="S16" s="18" t="s">
        <v>182</v>
      </c>
      <c r="T16" s="20" t="s">
        <v>182</v>
      </c>
      <c r="U16" s="18" t="s">
        <v>182</v>
      </c>
      <c r="V16" s="20" t="s">
        <v>182</v>
      </c>
      <c r="W16" s="18" t="n">
        <v>393.55658716</v>
      </c>
      <c r="X16" s="20" t="n">
        <v>7.32233766</v>
      </c>
    </row>
    <row r="17" spans="1:24">
      <c r="A17" s="15" t="s">
        <v>192</v>
      </c>
      <c r="B17" s="17" t="n">
        <v>6504</v>
      </c>
      <c r="C17" s="18">
        <f>(784.0/B17*100)</f>
        <v/>
      </c>
      <c r="D17" s="19" t="n">
        <v>5720</v>
      </c>
      <c r="E17" s="18" t="n">
        <v>510.17347154</v>
      </c>
      <c r="F17" s="20" t="n">
        <v>3.15878742</v>
      </c>
      <c r="G17" s="18" t="n">
        <v>530.00502291</v>
      </c>
      <c r="H17" s="20" t="n">
        <v>3.70798087</v>
      </c>
      <c r="I17" s="18" t="n">
        <v>530.48678933</v>
      </c>
      <c r="J17" s="20" t="n">
        <v>3.61053144</v>
      </c>
      <c r="K17" s="18" t="n">
        <v>523.76757244</v>
      </c>
      <c r="L17" s="20" t="n">
        <v>5.19157383</v>
      </c>
      <c r="M17" s="18" t="n">
        <v>512.6971485</v>
      </c>
      <c r="N17" s="20" t="n">
        <v>4.8129253</v>
      </c>
      <c r="O17" s="18" t="s">
        <v>182</v>
      </c>
      <c r="P17" s="20" t="s">
        <v>182</v>
      </c>
      <c r="Q17" s="18" t="s">
        <v>182</v>
      </c>
      <c r="R17" s="20" t="s">
        <v>182</v>
      </c>
      <c r="S17" s="18" t="n">
        <v>360.48925247</v>
      </c>
      <c r="T17" s="20" t="n">
        <v>12.44339086</v>
      </c>
      <c r="U17" s="18" t="s">
        <v>182</v>
      </c>
      <c r="V17" s="20" t="s">
        <v>182</v>
      </c>
      <c r="W17" s="18" t="n">
        <v>414.56181362</v>
      </c>
      <c r="X17" s="20" t="n">
        <v>10.13323264</v>
      </c>
    </row>
    <row r="18" spans="1:24">
      <c r="A18" s="15" t="s">
        <v>193</v>
      </c>
      <c r="B18" s="17" t="n">
        <v>5532</v>
      </c>
      <c r="C18" s="18">
        <f>(39.0/B18*100)</f>
        <v/>
      </c>
      <c r="D18" s="19" t="n">
        <v>5493</v>
      </c>
      <c r="E18" s="18" t="n">
        <v>440.02567515</v>
      </c>
      <c r="F18" s="20" t="n">
        <v>4.60010696</v>
      </c>
      <c r="G18" s="18" t="n">
        <v>455.52245242</v>
      </c>
      <c r="H18" s="20" t="n">
        <v>5.14611857</v>
      </c>
      <c r="I18" s="18" t="n">
        <v>462.00607809</v>
      </c>
      <c r="J18" s="20" t="n">
        <v>4.63857665</v>
      </c>
      <c r="K18" s="18" t="n">
        <v>473.56780162</v>
      </c>
      <c r="L18" s="20" t="n">
        <v>4.19792408</v>
      </c>
      <c r="M18" s="18" t="n">
        <v>470.58988146</v>
      </c>
      <c r="N18" s="20" t="n">
        <v>4.20144373</v>
      </c>
      <c r="O18" s="18" t="n">
        <v>360.38730974</v>
      </c>
      <c r="P18" s="20" t="n">
        <v>15.45481746</v>
      </c>
      <c r="Q18" s="18" t="s">
        <v>182</v>
      </c>
      <c r="R18" s="20" t="s">
        <v>182</v>
      </c>
      <c r="S18" s="18" t="s">
        <v>182</v>
      </c>
      <c r="T18" s="20" t="s">
        <v>182</v>
      </c>
      <c r="U18" s="18" t="s">
        <v>182</v>
      </c>
      <c r="V18" s="20" t="s">
        <v>182</v>
      </c>
      <c r="W18" s="18" t="n">
        <v>381.44182226</v>
      </c>
      <c r="X18" s="20" t="n">
        <v>7.65700851</v>
      </c>
    </row>
    <row r="19" spans="1:24">
      <c r="A19" s="15" t="s">
        <v>194</v>
      </c>
      <c r="B19" s="17" t="n">
        <v>5658</v>
      </c>
      <c r="C19" s="18">
        <f>(137.0/B19*100)</f>
        <v/>
      </c>
      <c r="D19" s="19" t="n">
        <v>5521</v>
      </c>
      <c r="E19" s="18" t="n">
        <v>452.48622856</v>
      </c>
      <c r="F19" s="20" t="n">
        <v>4.54171549</v>
      </c>
      <c r="G19" s="18" t="n">
        <v>480.30468509</v>
      </c>
      <c r="H19" s="20" t="n">
        <v>4.34679216</v>
      </c>
      <c r="I19" s="18" t="n">
        <v>484.27535355</v>
      </c>
      <c r="J19" s="20" t="n">
        <v>3.19260626</v>
      </c>
      <c r="K19" s="18" t="n">
        <v>495.50468391</v>
      </c>
      <c r="L19" s="20" t="n">
        <v>3.98470796</v>
      </c>
      <c r="M19" s="18" t="n">
        <v>487.33627203</v>
      </c>
      <c r="N19" s="20" t="n">
        <v>4.12176346</v>
      </c>
      <c r="O19" s="18" t="n">
        <v>398.28162032</v>
      </c>
      <c r="P19" s="20" t="n">
        <v>18.24528118</v>
      </c>
      <c r="Q19" s="18" t="s">
        <v>182</v>
      </c>
      <c r="R19" s="20" t="s">
        <v>182</v>
      </c>
      <c r="S19" s="18" t="s">
        <v>182</v>
      </c>
      <c r="T19" s="20" t="s">
        <v>182</v>
      </c>
      <c r="U19" s="18" t="s">
        <v>182</v>
      </c>
      <c r="V19" s="20" t="s">
        <v>182</v>
      </c>
      <c r="W19" s="18" t="n">
        <v>377.1192132</v>
      </c>
      <c r="X19" s="20" t="n">
        <v>7.04819998</v>
      </c>
    </row>
    <row r="20" spans="1:24">
      <c r="A20" s="15" t="s">
        <v>195</v>
      </c>
      <c r="B20" s="17" t="n">
        <v>3371</v>
      </c>
      <c r="C20" s="18">
        <f>(81.0/B20*100)</f>
        <v/>
      </c>
      <c r="D20" s="19" t="n">
        <v>3290</v>
      </c>
      <c r="E20" s="18" t="n">
        <v>441.04849784</v>
      </c>
      <c r="F20" s="20" t="n">
        <v>4.59993358</v>
      </c>
      <c r="G20" s="18" t="n">
        <v>472.16938611</v>
      </c>
      <c r="H20" s="20" t="n">
        <v>5.1752126</v>
      </c>
      <c r="I20" s="18" t="n">
        <v>478.02907346</v>
      </c>
      <c r="J20" s="20" t="n">
        <v>3.43889409</v>
      </c>
      <c r="K20" s="18" t="n">
        <v>484.29146578</v>
      </c>
      <c r="L20" s="20" t="n">
        <v>2.92427043</v>
      </c>
      <c r="M20" s="18" t="n">
        <v>484.54552229</v>
      </c>
      <c r="N20" s="20" t="n">
        <v>3.97324172</v>
      </c>
      <c r="O20" s="18" t="s">
        <v>182</v>
      </c>
      <c r="P20" s="20" t="s">
        <v>182</v>
      </c>
      <c r="Q20" s="18" t="s">
        <v>182</v>
      </c>
      <c r="R20" s="20" t="s">
        <v>182</v>
      </c>
      <c r="S20" s="18" t="s">
        <v>182</v>
      </c>
      <c r="T20" s="20" t="s">
        <v>182</v>
      </c>
      <c r="U20" s="18" t="s">
        <v>182</v>
      </c>
      <c r="V20" s="20" t="s">
        <v>182</v>
      </c>
      <c r="W20" s="18" t="n">
        <v>384.91425739</v>
      </c>
      <c r="X20" s="20" t="n">
        <v>8.60827151</v>
      </c>
    </row>
    <row r="21" spans="1:24">
      <c r="A21" s="15" t="s">
        <v>196</v>
      </c>
      <c r="B21" s="17" t="n">
        <v>5741</v>
      </c>
      <c r="C21" s="18">
        <f>(79.0/B21*100)</f>
        <v/>
      </c>
      <c r="D21" s="19" t="n">
        <v>5662</v>
      </c>
      <c r="E21" s="18" t="n">
        <v>471.94051525</v>
      </c>
      <c r="F21" s="20" t="n">
        <v>2.99876974</v>
      </c>
      <c r="G21" s="18" t="n">
        <v>513.94282566</v>
      </c>
      <c r="H21" s="20" t="n">
        <v>3.62205477</v>
      </c>
      <c r="I21" s="18" t="n">
        <v>512.87492281</v>
      </c>
      <c r="J21" s="20" t="n">
        <v>3.2156113</v>
      </c>
      <c r="K21" s="18" t="n">
        <v>518.59903688</v>
      </c>
      <c r="L21" s="20" t="n">
        <v>3.1991473</v>
      </c>
      <c r="M21" s="18" t="n">
        <v>509.71220334</v>
      </c>
      <c r="N21" s="20" t="n">
        <v>4.29385261</v>
      </c>
      <c r="O21" s="18" t="n">
        <v>391.25398188</v>
      </c>
      <c r="P21" s="20" t="n">
        <v>27.06373982</v>
      </c>
      <c r="Q21" s="18" t="s">
        <v>182</v>
      </c>
      <c r="R21" s="20" t="s">
        <v>182</v>
      </c>
      <c r="S21" s="18" t="s">
        <v>182</v>
      </c>
      <c r="T21" s="20" t="s">
        <v>182</v>
      </c>
      <c r="U21" s="18" t="s">
        <v>182</v>
      </c>
      <c r="V21" s="20" t="s">
        <v>182</v>
      </c>
      <c r="W21" s="18" t="n">
        <v>431.10097506</v>
      </c>
      <c r="X21" s="20" t="n">
        <v>9.29998161</v>
      </c>
    </row>
    <row r="22" spans="1:24">
      <c r="A22" s="15" t="s">
        <v>197</v>
      </c>
      <c r="B22" s="17" t="n">
        <v>6598</v>
      </c>
      <c r="C22" s="18">
        <f>(100.0/B22*100)</f>
        <v/>
      </c>
      <c r="D22" s="19" t="n">
        <v>6498</v>
      </c>
      <c r="E22" s="18" t="n">
        <v>455.75704936</v>
      </c>
      <c r="F22" s="20" t="n">
        <v>4.76189904</v>
      </c>
      <c r="G22" s="18" t="n">
        <v>467.47910153</v>
      </c>
      <c r="H22" s="20" t="n">
        <v>4.4417202</v>
      </c>
      <c r="I22" s="18" t="n">
        <v>488.63336261</v>
      </c>
      <c r="J22" s="20" t="n">
        <v>4.53824145</v>
      </c>
      <c r="K22" s="18" t="n">
        <v>498.56846143</v>
      </c>
      <c r="L22" s="20" t="n">
        <v>4.76555201</v>
      </c>
      <c r="M22" s="18" t="n">
        <v>497.73418606</v>
      </c>
      <c r="N22" s="20" t="n">
        <v>3.97867728</v>
      </c>
      <c r="O22" s="18" t="n">
        <v>369.67259299</v>
      </c>
      <c r="P22" s="20" t="n">
        <v>6.57132704</v>
      </c>
      <c r="Q22" s="18" t="s">
        <v>182</v>
      </c>
      <c r="R22" s="20" t="s">
        <v>182</v>
      </c>
      <c r="S22" s="18" t="n">
        <v>448.28166515</v>
      </c>
      <c r="T22" s="20" t="n">
        <v>8.782882710000001</v>
      </c>
      <c r="U22" s="18" t="s">
        <v>182</v>
      </c>
      <c r="V22" s="20" t="s">
        <v>182</v>
      </c>
      <c r="W22" s="18" t="n">
        <v>367.50415142</v>
      </c>
      <c r="X22" s="20" t="n">
        <v>7.73959319</v>
      </c>
    </row>
    <row r="23" spans="1:24">
      <c r="A23" s="15" t="s">
        <v>198</v>
      </c>
      <c r="B23" s="17" t="n">
        <v>11583</v>
      </c>
      <c r="C23" s="18">
        <f>(512.0/B23*100)</f>
        <v/>
      </c>
      <c r="D23" s="19" t="n">
        <v>11071</v>
      </c>
      <c r="E23" s="18" t="n">
        <v>462.71726605</v>
      </c>
      <c r="F23" s="20" t="n">
        <v>3.87629767</v>
      </c>
      <c r="G23" s="18" t="n">
        <v>481.23637213</v>
      </c>
      <c r="H23" s="20" t="n">
        <v>4.17524324</v>
      </c>
      <c r="I23" s="18" t="n">
        <v>500.35140842</v>
      </c>
      <c r="J23" s="20" t="n">
        <v>3.41703814</v>
      </c>
      <c r="K23" s="18" t="n">
        <v>488.80152486</v>
      </c>
      <c r="L23" s="20" t="n">
        <v>3.22184235</v>
      </c>
      <c r="M23" s="18" t="n">
        <v>488.42958836</v>
      </c>
      <c r="N23" s="20" t="n">
        <v>4.2666849</v>
      </c>
      <c r="O23" s="18" t="n">
        <v>422.45727389</v>
      </c>
      <c r="P23" s="20" t="n">
        <v>20.79919267</v>
      </c>
      <c r="Q23" s="18" t="s">
        <v>182</v>
      </c>
      <c r="R23" s="20" t="s">
        <v>182</v>
      </c>
      <c r="S23" s="18" t="s">
        <v>182</v>
      </c>
      <c r="T23" s="20" t="s">
        <v>182</v>
      </c>
      <c r="U23" s="18" t="s">
        <v>182</v>
      </c>
      <c r="V23" s="20" t="s">
        <v>182</v>
      </c>
      <c r="W23" s="18" t="n">
        <v>412.81943189</v>
      </c>
      <c r="X23" s="20" t="n">
        <v>5.86386392</v>
      </c>
    </row>
    <row r="24" spans="1:24">
      <c r="A24" s="15" t="s">
        <v>199</v>
      </c>
      <c r="B24" s="17" t="n">
        <v>6647</v>
      </c>
      <c r="C24" s="18">
        <f>(17.0/B24*100)</f>
        <v/>
      </c>
      <c r="D24" s="19" t="n">
        <v>6630</v>
      </c>
      <c r="E24" s="18" t="n">
        <v>519.79789261</v>
      </c>
      <c r="F24" s="20" t="n">
        <v>3.19426533</v>
      </c>
      <c r="G24" s="18" t="n">
        <v>539.17508043</v>
      </c>
      <c r="H24" s="20" t="n">
        <v>4.08004501</v>
      </c>
      <c r="I24" s="18" t="n">
        <v>551.05807039</v>
      </c>
      <c r="J24" s="20" t="n">
        <v>3.61646189</v>
      </c>
      <c r="K24" s="18" t="n">
        <v>558.98323772</v>
      </c>
      <c r="L24" s="20" t="n">
        <v>4.47188572</v>
      </c>
      <c r="M24" s="18" t="n">
        <v>556.56832893</v>
      </c>
      <c r="N24" s="20" t="n">
        <v>4.7841373</v>
      </c>
      <c r="O24" s="18" t="n">
        <v>433.56577698</v>
      </c>
      <c r="P24" s="20" t="n">
        <v>16.09010253</v>
      </c>
      <c r="Q24" s="18" t="s">
        <v>182</v>
      </c>
      <c r="R24" s="20" t="s">
        <v>182</v>
      </c>
      <c r="S24" s="18" t="s">
        <v>182</v>
      </c>
      <c r="T24" s="20" t="s">
        <v>182</v>
      </c>
      <c r="U24" s="18" t="s">
        <v>182</v>
      </c>
      <c r="V24" s="20" t="s">
        <v>182</v>
      </c>
      <c r="W24" s="18" t="n">
        <v>443.27549533</v>
      </c>
      <c r="X24" s="20" t="n">
        <v>16.61097464</v>
      </c>
    </row>
    <row r="25" spans="1:24">
      <c r="A25" s="15" t="s">
        <v>200</v>
      </c>
      <c r="B25" s="17" t="n">
        <v>5581</v>
      </c>
      <c r="C25" s="18">
        <f>(28.0/B25*100)</f>
        <v/>
      </c>
      <c r="D25" s="19" t="n">
        <v>5553</v>
      </c>
      <c r="E25" s="18" t="n">
        <v>492.97103434</v>
      </c>
      <c r="F25" s="20" t="n">
        <v>3.86347198</v>
      </c>
      <c r="G25" s="18" t="n">
        <v>514.8622632399999</v>
      </c>
      <c r="H25" s="20" t="n">
        <v>4.4541758</v>
      </c>
      <c r="I25" s="18" t="n">
        <v>523.50871098</v>
      </c>
      <c r="J25" s="20" t="n">
        <v>3.64182838</v>
      </c>
      <c r="K25" s="18" t="n">
        <v>539.1972668</v>
      </c>
      <c r="L25" s="20" t="n">
        <v>3.80988438</v>
      </c>
      <c r="M25" s="18" t="n">
        <v>527.3127825</v>
      </c>
      <c r="N25" s="20" t="n">
        <v>4.87597506</v>
      </c>
      <c r="O25" s="18" t="n">
        <v>398.37895835</v>
      </c>
      <c r="P25" s="20" t="n">
        <v>24.81113575</v>
      </c>
      <c r="Q25" s="18" t="s">
        <v>182</v>
      </c>
      <c r="R25" s="20" t="s">
        <v>182</v>
      </c>
      <c r="S25" s="18" t="s">
        <v>182</v>
      </c>
      <c r="T25" s="20" t="s">
        <v>182</v>
      </c>
      <c r="U25" s="18" t="s">
        <v>182</v>
      </c>
      <c r="V25" s="20" t="s">
        <v>182</v>
      </c>
      <c r="W25" s="18" t="n">
        <v>470.16159511</v>
      </c>
      <c r="X25" s="20" t="n">
        <v>19.0280751</v>
      </c>
    </row>
    <row r="26" spans="1:24">
      <c r="A26" s="15" t="s">
        <v>201</v>
      </c>
      <c r="B26" s="17" t="n">
        <v>4869</v>
      </c>
      <c r="C26" s="18">
        <f>(100.0/B26*100)</f>
        <v/>
      </c>
      <c r="D26" s="19" t="n">
        <v>4769</v>
      </c>
      <c r="E26" s="18" t="n">
        <v>452.31193678</v>
      </c>
      <c r="F26" s="20" t="n">
        <v>5.84026601</v>
      </c>
      <c r="G26" s="18" t="n">
        <v>481.48025802</v>
      </c>
      <c r="H26" s="20" t="n">
        <v>4.14242981</v>
      </c>
      <c r="I26" s="18" t="n">
        <v>494.25694443</v>
      </c>
      <c r="J26" s="20" t="n">
        <v>3.22272069</v>
      </c>
      <c r="K26" s="18" t="n">
        <v>496.36708575</v>
      </c>
      <c r="L26" s="20" t="n">
        <v>2.61984358</v>
      </c>
      <c r="M26" s="18" t="n">
        <v>500.77561599</v>
      </c>
      <c r="N26" s="20" t="n">
        <v>2.71107246</v>
      </c>
      <c r="O26" s="18" t="s">
        <v>182</v>
      </c>
      <c r="P26" s="20" t="s">
        <v>182</v>
      </c>
      <c r="Q26" s="18" t="s">
        <v>182</v>
      </c>
      <c r="R26" s="20" t="s">
        <v>182</v>
      </c>
      <c r="S26" s="18" t="s">
        <v>182</v>
      </c>
      <c r="T26" s="20" t="s">
        <v>182</v>
      </c>
      <c r="U26" s="18" t="s">
        <v>182</v>
      </c>
      <c r="V26" s="20" t="s">
        <v>182</v>
      </c>
      <c r="W26" s="18" t="n">
        <v>434.04616972</v>
      </c>
      <c r="X26" s="20" t="n">
        <v>8.564860789999999</v>
      </c>
    </row>
    <row r="27" spans="1:24">
      <c r="A27" s="15" t="s">
        <v>202</v>
      </c>
      <c r="B27" s="17" t="n">
        <v>5299</v>
      </c>
      <c r="C27" s="18">
        <f>(174.0/B27*100)</f>
        <v/>
      </c>
      <c r="D27" s="19" t="n">
        <v>5125</v>
      </c>
      <c r="E27" s="18" t="n">
        <v>478.59527413</v>
      </c>
      <c r="F27" s="20" t="n">
        <v>4.23384468</v>
      </c>
      <c r="G27" s="18" t="n">
        <v>494.17597095</v>
      </c>
      <c r="H27" s="20" t="n">
        <v>4.86673069</v>
      </c>
      <c r="I27" s="18" t="n">
        <v>498.45817444</v>
      </c>
      <c r="J27" s="20" t="n">
        <v>3.46675563</v>
      </c>
      <c r="K27" s="18" t="n">
        <v>501.06175411</v>
      </c>
      <c r="L27" s="20" t="n">
        <v>2.93847087</v>
      </c>
      <c r="M27" s="18" t="n">
        <v>484.51016774</v>
      </c>
      <c r="N27" s="20" t="n">
        <v>2.7035011</v>
      </c>
      <c r="O27" s="18" t="n">
        <v>423.08830904</v>
      </c>
      <c r="P27" s="20" t="n">
        <v>13.04402712</v>
      </c>
      <c r="Q27" s="18" t="s">
        <v>182</v>
      </c>
      <c r="R27" s="20" t="s">
        <v>182</v>
      </c>
      <c r="S27" s="18" t="s">
        <v>182</v>
      </c>
      <c r="T27" s="20" t="s">
        <v>182</v>
      </c>
      <c r="U27" s="18" t="s">
        <v>182</v>
      </c>
      <c r="V27" s="20" t="s">
        <v>182</v>
      </c>
      <c r="W27" s="18" t="n">
        <v>406.24801329</v>
      </c>
      <c r="X27" s="20" t="n">
        <v>4.2708732</v>
      </c>
    </row>
    <row r="28" spans="1:24">
      <c r="A28" s="15" t="s">
        <v>203</v>
      </c>
      <c r="B28" s="17" t="n">
        <v>7568</v>
      </c>
      <c r="C28" s="18">
        <f>(134.0/B28*100)</f>
        <v/>
      </c>
      <c r="D28" s="19" t="n">
        <v>7434</v>
      </c>
      <c r="E28" s="18" t="n">
        <v>399.22449993</v>
      </c>
      <c r="F28" s="20" t="n">
        <v>2.20971714</v>
      </c>
      <c r="G28" s="18" t="n">
        <v>416.51281532</v>
      </c>
      <c r="H28" s="20" t="n">
        <v>3.54932633</v>
      </c>
      <c r="I28" s="18" t="n">
        <v>433.18957986</v>
      </c>
      <c r="J28" s="20" t="n">
        <v>3.06895352</v>
      </c>
      <c r="K28" s="18" t="n">
        <v>434.37831925</v>
      </c>
      <c r="L28" s="20" t="n">
        <v>3.41445546</v>
      </c>
      <c r="M28" s="18" t="n">
        <v>441.52558389</v>
      </c>
      <c r="N28" s="20" t="n">
        <v>3.95684849</v>
      </c>
      <c r="O28" s="18" t="n">
        <v>344.27389666</v>
      </c>
      <c r="P28" s="20" t="n">
        <v>9.63881198</v>
      </c>
      <c r="Q28" s="18" t="s">
        <v>182</v>
      </c>
      <c r="R28" s="20" t="s">
        <v>182</v>
      </c>
      <c r="S28" s="18" t="s">
        <v>182</v>
      </c>
      <c r="T28" s="20" t="s">
        <v>182</v>
      </c>
      <c r="U28" s="18" t="s">
        <v>182</v>
      </c>
      <c r="V28" s="20" t="s">
        <v>182</v>
      </c>
      <c r="W28" s="18" t="n">
        <v>358.80115352</v>
      </c>
      <c r="X28" s="20" t="n">
        <v>9.08411235</v>
      </c>
    </row>
    <row r="29" spans="1:24">
      <c r="A29" s="15" t="s">
        <v>204</v>
      </c>
      <c r="B29" s="17" t="n">
        <v>5385</v>
      </c>
      <c r="C29" s="18">
        <f>(36.0/B29*100)</f>
        <v/>
      </c>
      <c r="D29" s="19" t="n">
        <v>5349</v>
      </c>
      <c r="E29" s="18" t="n">
        <v>489.71261018</v>
      </c>
      <c r="F29" s="20" t="n">
        <v>2.89314806</v>
      </c>
      <c r="G29" s="18" t="n">
        <v>521.51404593</v>
      </c>
      <c r="H29" s="20" t="n">
        <v>3.43635599</v>
      </c>
      <c r="I29" s="18" t="n">
        <v>519.21593404</v>
      </c>
      <c r="J29" s="20" t="n">
        <v>3.49339213</v>
      </c>
      <c r="K29" s="18" t="n">
        <v>528.89387649</v>
      </c>
      <c r="L29" s="20" t="n">
        <v>4.03104594</v>
      </c>
      <c r="M29" s="18" t="n">
        <v>535.0720258</v>
      </c>
      <c r="N29" s="20" t="n">
        <v>4.55340245</v>
      </c>
      <c r="O29" s="18" t="n">
        <v>388.44308495</v>
      </c>
      <c r="P29" s="20" t="n">
        <v>43.1387278</v>
      </c>
      <c r="Q29" s="18" t="s">
        <v>182</v>
      </c>
      <c r="R29" s="20" t="s">
        <v>182</v>
      </c>
      <c r="S29" s="18" t="n">
        <v>358.28551468</v>
      </c>
      <c r="T29" s="20" t="n">
        <v>8.567023300000001</v>
      </c>
      <c r="U29" s="18" t="s">
        <v>182</v>
      </c>
      <c r="V29" s="20" t="s">
        <v>182</v>
      </c>
      <c r="W29" s="18" t="n">
        <v>428.31027174</v>
      </c>
      <c r="X29" s="20" t="n">
        <v>16.02733063</v>
      </c>
    </row>
    <row r="30" spans="1:24">
      <c r="A30" s="15" t="s">
        <v>205</v>
      </c>
      <c r="B30" s="17" t="n">
        <v>4520</v>
      </c>
      <c r="C30" s="18">
        <f>(546.0/B30*100)</f>
        <v/>
      </c>
      <c r="D30" s="19" t="n">
        <v>3974</v>
      </c>
      <c r="E30" s="18" t="n">
        <v>497.16161466</v>
      </c>
      <c r="F30" s="20" t="n">
        <v>4.35062471</v>
      </c>
      <c r="G30" s="18" t="n">
        <v>519.14415955</v>
      </c>
      <c r="H30" s="20" t="n">
        <v>4.50753032</v>
      </c>
      <c r="I30" s="18" t="n">
        <v>536.45283356</v>
      </c>
      <c r="J30" s="20" t="n">
        <v>3.88137103</v>
      </c>
      <c r="K30" s="18" t="n">
        <v>532.90420234</v>
      </c>
      <c r="L30" s="20" t="n">
        <v>4.66186167</v>
      </c>
      <c r="M30" s="18" t="n">
        <v>532.1716092200001</v>
      </c>
      <c r="N30" s="20" t="n">
        <v>5.57263198</v>
      </c>
      <c r="O30" s="18" t="n">
        <v>424.31209289</v>
      </c>
      <c r="P30" s="20" t="n">
        <v>24.50636863</v>
      </c>
      <c r="Q30" s="18" t="s">
        <v>182</v>
      </c>
      <c r="R30" s="20" t="s">
        <v>182</v>
      </c>
      <c r="S30" s="18" t="s">
        <v>182</v>
      </c>
      <c r="T30" s="20" t="s">
        <v>182</v>
      </c>
      <c r="U30" s="18" t="s">
        <v>182</v>
      </c>
      <c r="V30" s="20" t="s">
        <v>182</v>
      </c>
      <c r="W30" s="18" t="n">
        <v>427.48443892</v>
      </c>
      <c r="X30" s="20" t="n">
        <v>8.291927250000001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481.6325258</v>
      </c>
      <c r="F32" s="20" t="n">
        <v>5.77993465</v>
      </c>
      <c r="G32" s="18" t="n">
        <v>497.19115073</v>
      </c>
      <c r="H32" s="20" t="n">
        <v>4.58040983</v>
      </c>
      <c r="I32" s="18" t="n">
        <v>510.27214866</v>
      </c>
      <c r="J32" s="20" t="n">
        <v>3.51230176</v>
      </c>
      <c r="K32" s="18" t="n">
        <v>511.65444712</v>
      </c>
      <c r="L32" s="20" t="n">
        <v>3.10625956</v>
      </c>
      <c r="M32" s="18" t="n">
        <v>502.48848128</v>
      </c>
      <c r="N32" s="20" t="n">
        <v>3.43298411</v>
      </c>
      <c r="O32" s="18" t="n">
        <v>431.81477785</v>
      </c>
      <c r="P32" s="20" t="n">
        <v>23.17705872</v>
      </c>
      <c r="Q32" s="18" t="s">
        <v>182</v>
      </c>
      <c r="R32" s="20" t="s">
        <v>182</v>
      </c>
      <c r="S32" s="18" t="s">
        <v>182</v>
      </c>
      <c r="T32" s="20" t="s">
        <v>182</v>
      </c>
      <c r="U32" s="18" t="s">
        <v>182</v>
      </c>
      <c r="V32" s="20" t="s">
        <v>182</v>
      </c>
      <c r="W32" s="18" t="n">
        <v>419.75684622</v>
      </c>
      <c r="X32" s="20" t="n">
        <v>10.87903808</v>
      </c>
    </row>
    <row r="33" spans="1:24">
      <c r="A33" s="15" t="s">
        <v>208</v>
      </c>
      <c r="B33" s="17" t="n">
        <v>7325</v>
      </c>
      <c r="C33" s="18">
        <f>(235.0/B33*100)</f>
        <v/>
      </c>
      <c r="D33" s="19" t="n">
        <v>7090</v>
      </c>
      <c r="E33" s="18" t="n">
        <v>478.33898992</v>
      </c>
      <c r="F33" s="20" t="n">
        <v>3.58864282</v>
      </c>
      <c r="G33" s="18" t="n">
        <v>504.72664728</v>
      </c>
      <c r="H33" s="20" t="n">
        <v>4.10122563</v>
      </c>
      <c r="I33" s="18" t="n">
        <v>509.89294183</v>
      </c>
      <c r="J33" s="20" t="n">
        <v>3.24850808</v>
      </c>
      <c r="K33" s="18" t="n">
        <v>513.75315681</v>
      </c>
      <c r="L33" s="20" t="n">
        <v>3.36283931</v>
      </c>
      <c r="M33" s="18" t="n">
        <v>507.55508735</v>
      </c>
      <c r="N33" s="20" t="n">
        <v>4.23798518</v>
      </c>
      <c r="O33" s="18" t="n">
        <v>370.51979334</v>
      </c>
      <c r="P33" s="20" t="n">
        <v>23.88304611</v>
      </c>
      <c r="Q33" s="18" t="s">
        <v>182</v>
      </c>
      <c r="R33" s="20" t="s">
        <v>182</v>
      </c>
      <c r="S33" s="18" t="s">
        <v>182</v>
      </c>
      <c r="T33" s="20" t="s">
        <v>182</v>
      </c>
      <c r="U33" s="18" t="s">
        <v>182</v>
      </c>
      <c r="V33" s="20" t="s">
        <v>182</v>
      </c>
      <c r="W33" s="18" t="n">
        <v>435.43062504</v>
      </c>
      <c r="X33" s="20" t="n">
        <v>8.5866091</v>
      </c>
    </row>
    <row r="34" spans="1:24">
      <c r="A34" s="15" t="s">
        <v>209</v>
      </c>
      <c r="B34" s="17" t="n">
        <v>6350</v>
      </c>
      <c r="C34" s="18">
        <f>(86.0/B34*100)</f>
        <v/>
      </c>
      <c r="D34" s="19" t="n">
        <v>6264</v>
      </c>
      <c r="E34" s="18" t="n">
        <v>447.09333746</v>
      </c>
      <c r="F34" s="20" t="n">
        <v>4.36424796</v>
      </c>
      <c r="G34" s="18" t="n">
        <v>466.16765694</v>
      </c>
      <c r="H34" s="20" t="n">
        <v>4.53153474</v>
      </c>
      <c r="I34" s="18" t="n">
        <v>485.32067274</v>
      </c>
      <c r="J34" s="20" t="n">
        <v>3.58583747</v>
      </c>
      <c r="K34" s="18" t="n">
        <v>483.73110952</v>
      </c>
      <c r="L34" s="20" t="n">
        <v>3.05059118</v>
      </c>
      <c r="M34" s="18" t="n">
        <v>468.1564462</v>
      </c>
      <c r="N34" s="20" t="n">
        <v>3.19609807</v>
      </c>
      <c r="O34" s="18" t="n">
        <v>365.38845725</v>
      </c>
      <c r="P34" s="20" t="n">
        <v>11.8756275</v>
      </c>
      <c r="Q34" s="18" t="s">
        <v>182</v>
      </c>
      <c r="R34" s="20" t="s">
        <v>182</v>
      </c>
      <c r="S34" s="18" t="n">
        <v>306.56969545</v>
      </c>
      <c r="T34" s="20" t="n">
        <v>10.27624616</v>
      </c>
      <c r="U34" s="18" t="s">
        <v>182</v>
      </c>
      <c r="V34" s="20" t="s">
        <v>182</v>
      </c>
      <c r="W34" s="18" t="n">
        <v>371.25390965</v>
      </c>
      <c r="X34" s="20" t="n">
        <v>8.25909585</v>
      </c>
    </row>
    <row r="35" spans="1:24">
      <c r="A35" s="15" t="s">
        <v>210</v>
      </c>
      <c r="B35" s="17" t="n">
        <v>6406</v>
      </c>
      <c r="C35" s="18">
        <f>(69.0/B35*100)</f>
        <v/>
      </c>
      <c r="D35" s="19" t="n">
        <v>6337</v>
      </c>
      <c r="E35" s="18" t="n">
        <v>499.26148443</v>
      </c>
      <c r="F35" s="20" t="n">
        <v>4.50765166</v>
      </c>
      <c r="G35" s="18" t="n">
        <v>510.7399233</v>
      </c>
      <c r="H35" s="20" t="n">
        <v>3.83159452</v>
      </c>
      <c r="I35" s="18" t="n">
        <v>526.43100984</v>
      </c>
      <c r="J35" s="20" t="n">
        <v>3.24950029</v>
      </c>
      <c r="K35" s="18" t="n">
        <v>525.8401444</v>
      </c>
      <c r="L35" s="20" t="n">
        <v>2.91409642</v>
      </c>
      <c r="M35" s="18" t="n">
        <v>522.09439392</v>
      </c>
      <c r="N35" s="20" t="n">
        <v>3.64521695</v>
      </c>
      <c r="O35" s="18" t="n">
        <v>449.89238615</v>
      </c>
      <c r="P35" s="20" t="n">
        <v>20.13442136</v>
      </c>
      <c r="Q35" s="18" t="s">
        <v>182</v>
      </c>
      <c r="R35" s="20" t="s">
        <v>182</v>
      </c>
      <c r="S35" s="18" t="n">
        <v>374.85244494</v>
      </c>
      <c r="T35" s="20" t="n">
        <v>5.84040672</v>
      </c>
      <c r="U35" s="18" t="s">
        <v>182</v>
      </c>
      <c r="V35" s="20" t="s">
        <v>182</v>
      </c>
      <c r="W35" s="18" t="n">
        <v>410.50685737</v>
      </c>
      <c r="X35" s="20" t="n">
        <v>5.91194926</v>
      </c>
    </row>
    <row r="36" spans="1:24">
      <c r="A36" s="15" t="s">
        <v>211</v>
      </c>
      <c r="B36" s="17" t="n">
        <v>6736</v>
      </c>
      <c r="C36" s="18">
        <f>(49.0/B36*100)</f>
        <v/>
      </c>
      <c r="D36" s="19" t="n">
        <v>6687</v>
      </c>
      <c r="E36" s="18" t="n">
        <v>470.41153901</v>
      </c>
      <c r="F36" s="20" t="n">
        <v>3.3079089</v>
      </c>
      <c r="G36" s="18" t="n">
        <v>497.75181957</v>
      </c>
      <c r="H36" s="20" t="n">
        <v>3.51555502</v>
      </c>
      <c r="I36" s="18" t="n">
        <v>507.4239835</v>
      </c>
      <c r="J36" s="20" t="n">
        <v>2.96112269</v>
      </c>
      <c r="K36" s="18" t="n">
        <v>504.69491871</v>
      </c>
      <c r="L36" s="20" t="n">
        <v>2.61530975</v>
      </c>
      <c r="M36" s="18" t="n">
        <v>504.77620271</v>
      </c>
      <c r="N36" s="20" t="n">
        <v>3.31953656</v>
      </c>
      <c r="O36" s="18" t="n">
        <v>402.77024728</v>
      </c>
      <c r="P36" s="20" t="n">
        <v>20.07187489</v>
      </c>
      <c r="Q36" s="18" t="s">
        <v>182</v>
      </c>
      <c r="R36" s="20" t="s">
        <v>182</v>
      </c>
      <c r="S36" s="18" t="s">
        <v>182</v>
      </c>
      <c r="T36" s="20" t="s">
        <v>182</v>
      </c>
      <c r="U36" s="18" t="s">
        <v>182</v>
      </c>
      <c r="V36" s="20" t="s">
        <v>182</v>
      </c>
      <c r="W36" s="18" t="n">
        <v>408.84616721</v>
      </c>
      <c r="X36" s="20" t="n">
        <v>8.599759730000001</v>
      </c>
    </row>
    <row r="37" spans="1:24">
      <c r="A37" s="15" t="s">
        <v>212</v>
      </c>
      <c r="B37" s="17" t="n">
        <v>5458</v>
      </c>
      <c r="C37" s="18">
        <f>(249.0/B37*100)</f>
        <v/>
      </c>
      <c r="D37" s="19" t="n">
        <v>5209</v>
      </c>
      <c r="E37" s="18" t="n">
        <v>485.40150785</v>
      </c>
      <c r="F37" s="20" t="n">
        <v>4.34828291</v>
      </c>
      <c r="G37" s="18" t="n">
        <v>504.16331207</v>
      </c>
      <c r="H37" s="20" t="n">
        <v>4.22605504</v>
      </c>
      <c r="I37" s="18" t="n">
        <v>507.33585728</v>
      </c>
      <c r="J37" s="20" t="n">
        <v>4.5352309</v>
      </c>
      <c r="K37" s="18" t="n">
        <v>511.08633647</v>
      </c>
      <c r="L37" s="20" t="n">
        <v>4.23816282</v>
      </c>
      <c r="M37" s="18" t="n">
        <v>501.91746788</v>
      </c>
      <c r="N37" s="20" t="n">
        <v>5.29462563</v>
      </c>
      <c r="O37" s="18" t="n">
        <v>375.64834003</v>
      </c>
      <c r="P37" s="20" t="n">
        <v>18.6662725</v>
      </c>
      <c r="Q37" s="18" t="s">
        <v>182</v>
      </c>
      <c r="R37" s="20" t="s">
        <v>182</v>
      </c>
      <c r="S37" s="18" t="s">
        <v>182</v>
      </c>
      <c r="T37" s="20" t="s">
        <v>182</v>
      </c>
      <c r="U37" s="18" t="s">
        <v>182</v>
      </c>
      <c r="V37" s="20" t="s">
        <v>182</v>
      </c>
      <c r="W37" s="18" t="n">
        <v>399.55248332</v>
      </c>
      <c r="X37" s="20" t="n">
        <v>6.25746623</v>
      </c>
    </row>
    <row r="38" spans="1:24">
      <c r="A38" s="15" t="s">
        <v>213</v>
      </c>
      <c r="B38" s="17" t="n">
        <v>5860</v>
      </c>
      <c r="C38" s="18">
        <f>(64.0/B38*100)</f>
        <v/>
      </c>
      <c r="D38" s="19" t="n">
        <v>5796</v>
      </c>
      <c r="E38" s="18" t="n">
        <v>501.68261505</v>
      </c>
      <c r="F38" s="20" t="n">
        <v>4.08350783</v>
      </c>
      <c r="G38" s="18" t="n">
        <v>516.61061625</v>
      </c>
      <c r="H38" s="20" t="n">
        <v>5.15769995</v>
      </c>
      <c r="I38" s="18" t="n">
        <v>513.33106248</v>
      </c>
      <c r="J38" s="20" t="n">
        <v>3.47592597</v>
      </c>
      <c r="K38" s="18" t="n">
        <v>516.98726042</v>
      </c>
      <c r="L38" s="20" t="n">
        <v>3.8254259</v>
      </c>
      <c r="M38" s="18" t="n">
        <v>511.00911272</v>
      </c>
      <c r="N38" s="20" t="n">
        <v>4.48943976</v>
      </c>
      <c r="O38" s="18" t="n">
        <v>402.04188708</v>
      </c>
      <c r="P38" s="20" t="n">
        <v>20.43643395</v>
      </c>
      <c r="Q38" s="18" t="s">
        <v>182</v>
      </c>
      <c r="R38" s="20" t="s">
        <v>182</v>
      </c>
      <c r="S38" s="18" t="s">
        <v>182</v>
      </c>
      <c r="T38" s="20" t="s">
        <v>182</v>
      </c>
      <c r="U38" s="18" t="s">
        <v>182</v>
      </c>
      <c r="V38" s="20" t="s">
        <v>182</v>
      </c>
      <c r="W38" s="18" t="n">
        <v>412.06718973</v>
      </c>
      <c r="X38" s="20" t="n">
        <v>6.28526917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473.88757364</v>
      </c>
      <c r="F40" s="20" t="n">
        <v>4.7210589</v>
      </c>
      <c r="G40" s="18" t="n">
        <v>523.75575488</v>
      </c>
      <c r="H40" s="20" t="n">
        <v>4.43198076</v>
      </c>
      <c r="I40" s="18" t="n">
        <v>528.20709728</v>
      </c>
      <c r="J40" s="20" t="n">
        <v>3.79496563</v>
      </c>
      <c r="K40" s="18" t="n">
        <v>528.41782206</v>
      </c>
      <c r="L40" s="20" t="n">
        <v>4.01704204</v>
      </c>
      <c r="M40" s="18" t="n">
        <v>527.2908025200001</v>
      </c>
      <c r="N40" s="20" t="n">
        <v>4.81761818</v>
      </c>
      <c r="O40" s="18" t="n">
        <v>426.93516324</v>
      </c>
      <c r="P40" s="20" t="n">
        <v>18.49453323</v>
      </c>
      <c r="Q40" s="18" t="s">
        <v>182</v>
      </c>
      <c r="R40" s="20" t="s">
        <v>182</v>
      </c>
      <c r="S40" s="18" t="n">
        <v>496.75531263</v>
      </c>
      <c r="T40" s="20" t="n">
        <v>2.35939816</v>
      </c>
      <c r="U40" s="18" t="s">
        <v>182</v>
      </c>
      <c r="V40" s="20" t="s">
        <v>182</v>
      </c>
      <c r="W40" s="18" t="n">
        <v>412.49639838</v>
      </c>
      <c r="X40" s="20" t="n">
        <v>7.48856169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377.90108934</v>
      </c>
      <c r="F46" s="20" t="n">
        <v>3.0242022</v>
      </c>
      <c r="G46" s="18" t="n">
        <v>399.54411433</v>
      </c>
      <c r="H46" s="20" t="n">
        <v>3.4553584</v>
      </c>
      <c r="I46" s="18" t="n">
        <v>428.06444321</v>
      </c>
      <c r="J46" s="20" t="n">
        <v>3.75083792</v>
      </c>
      <c r="K46" s="18" t="n">
        <v>432.01061082</v>
      </c>
      <c r="L46" s="20" t="n">
        <v>3.36507468</v>
      </c>
      <c r="M46" s="18" t="n">
        <v>437.10444598</v>
      </c>
      <c r="N46" s="20" t="n">
        <v>4.5690371</v>
      </c>
      <c r="O46" s="18" t="n">
        <v>312.92535084</v>
      </c>
      <c r="P46" s="20" t="n">
        <v>7.92700056</v>
      </c>
      <c r="Q46" s="18" t="s">
        <v>182</v>
      </c>
      <c r="R46" s="20" t="s">
        <v>182</v>
      </c>
      <c r="S46" s="18" t="s">
        <v>182</v>
      </c>
      <c r="T46" s="20" t="s">
        <v>182</v>
      </c>
      <c r="U46" s="18" t="s">
        <v>182</v>
      </c>
      <c r="V46" s="20" t="s">
        <v>182</v>
      </c>
      <c r="W46" s="18" t="n">
        <v>377.86613348</v>
      </c>
      <c r="X46" s="20" t="n">
        <v>3.05979303</v>
      </c>
    </row>
    <row r="47" spans="1:24">
      <c r="A47" s="15" t="s">
        <v>222</v>
      </c>
      <c r="B47" s="17" t="n">
        <v>5928</v>
      </c>
      <c r="C47" s="18">
        <f>(148.0/B47*100)</f>
        <v/>
      </c>
      <c r="D47" s="19" t="n">
        <v>5780</v>
      </c>
      <c r="E47" s="18" t="n">
        <v>431.67215347</v>
      </c>
      <c r="F47" s="20" t="n">
        <v>5.93145221</v>
      </c>
      <c r="G47" s="18" t="n">
        <v>449.30207792</v>
      </c>
      <c r="H47" s="20" t="n">
        <v>6.05324866</v>
      </c>
      <c r="I47" s="18" t="n">
        <v>471.64798208</v>
      </c>
      <c r="J47" s="20" t="n">
        <v>4.4556556</v>
      </c>
      <c r="K47" s="18" t="n">
        <v>473.75410332</v>
      </c>
      <c r="L47" s="20" t="n">
        <v>4.59171202</v>
      </c>
      <c r="M47" s="18" t="n">
        <v>468.56738215</v>
      </c>
      <c r="N47" s="20" t="n">
        <v>4.63902196</v>
      </c>
      <c r="O47" s="18" t="n">
        <v>348.82167177</v>
      </c>
      <c r="P47" s="20" t="n">
        <v>12.30753065</v>
      </c>
      <c r="Q47" s="18" t="s">
        <v>182</v>
      </c>
      <c r="R47" s="20" t="s">
        <v>182</v>
      </c>
      <c r="S47" s="18" t="s">
        <v>182</v>
      </c>
      <c r="T47" s="20" t="s">
        <v>182</v>
      </c>
      <c r="U47" s="18" t="s">
        <v>182</v>
      </c>
      <c r="V47" s="20" t="s">
        <v>182</v>
      </c>
      <c r="W47" s="18" t="n">
        <v>371.07910564</v>
      </c>
      <c r="X47" s="20" t="n">
        <v>4.84382852</v>
      </c>
    </row>
    <row r="48" spans="1:24">
      <c r="A48" s="15" t="s">
        <v>223</v>
      </c>
      <c r="B48" s="17" t="n">
        <v>9841</v>
      </c>
      <c r="C48" s="18">
        <f>(19.0/B48*100)</f>
        <v/>
      </c>
      <c r="D48" s="19" t="n">
        <v>9822</v>
      </c>
      <c r="E48" s="18" t="n">
        <v>492.2017487</v>
      </c>
      <c r="F48" s="20" t="n">
        <v>6.41177931</v>
      </c>
      <c r="G48" s="18" t="n">
        <v>523.90252085</v>
      </c>
      <c r="H48" s="20" t="n">
        <v>6.19257028</v>
      </c>
      <c r="I48" s="18" t="n">
        <v>531.45336229</v>
      </c>
      <c r="J48" s="20" t="n">
        <v>4.44037328</v>
      </c>
      <c r="K48" s="18" t="n">
        <v>537.51262047</v>
      </c>
      <c r="L48" s="20" t="n">
        <v>5.91442187</v>
      </c>
      <c r="M48" s="18" t="n">
        <v>522.73045975</v>
      </c>
      <c r="N48" s="20" t="n">
        <v>5.2246867</v>
      </c>
      <c r="O48" s="18" t="n">
        <v>368.01592311</v>
      </c>
      <c r="P48" s="20" t="n">
        <v>9.39603602</v>
      </c>
      <c r="Q48" s="18" t="s">
        <v>182</v>
      </c>
      <c r="R48" s="20" t="s">
        <v>182</v>
      </c>
      <c r="S48" s="18" t="s">
        <v>182</v>
      </c>
      <c r="T48" s="20" t="s">
        <v>182</v>
      </c>
      <c r="U48" s="18" t="s">
        <v>182</v>
      </c>
      <c r="V48" s="20" t="s">
        <v>182</v>
      </c>
      <c r="W48" s="18" t="n">
        <v>454.70042899</v>
      </c>
      <c r="X48" s="20" t="n">
        <v>26.44463139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396.89034852</v>
      </c>
      <c r="F50" s="20" t="n">
        <v>2.78910351</v>
      </c>
      <c r="G50" s="18" t="n">
        <v>416.3688599</v>
      </c>
      <c r="H50" s="20" t="n">
        <v>3.18146457</v>
      </c>
      <c r="I50" s="18" t="n">
        <v>432.12187314</v>
      </c>
      <c r="J50" s="20" t="n">
        <v>3.5939134</v>
      </c>
      <c r="K50" s="18" t="n">
        <v>444.25597778</v>
      </c>
      <c r="L50" s="20" t="n">
        <v>3.12173098</v>
      </c>
      <c r="M50" s="18" t="n">
        <v>449.03583055</v>
      </c>
      <c r="N50" s="20" t="n">
        <v>3.93435347</v>
      </c>
      <c r="O50" s="18" t="n">
        <v>342.28571311</v>
      </c>
      <c r="P50" s="20" t="n">
        <v>7.20984175</v>
      </c>
      <c r="Q50" s="18" t="s">
        <v>182</v>
      </c>
      <c r="R50" s="20" t="s">
        <v>182</v>
      </c>
      <c r="S50" s="18" t="s">
        <v>182</v>
      </c>
      <c r="T50" s="20" t="s">
        <v>182</v>
      </c>
      <c r="U50" s="18" t="s">
        <v>182</v>
      </c>
      <c r="V50" s="20" t="s">
        <v>182</v>
      </c>
      <c r="W50" s="18" t="n">
        <v>376.62338304</v>
      </c>
      <c r="X50" s="20" t="n">
        <v>8.672710540000001</v>
      </c>
    </row>
    <row r="51" spans="1:24">
      <c r="A51" s="15" t="s">
        <v>226</v>
      </c>
      <c r="B51" s="17" t="n">
        <v>6866</v>
      </c>
      <c r="C51" s="18">
        <f>(117.0/B51*100)</f>
        <v/>
      </c>
      <c r="D51" s="19" t="n">
        <v>6749</v>
      </c>
      <c r="E51" s="18" t="n">
        <v>404.53454582</v>
      </c>
      <c r="F51" s="20" t="n">
        <v>2.37286061</v>
      </c>
      <c r="G51" s="18" t="n">
        <v>426.24612707</v>
      </c>
      <c r="H51" s="20" t="n">
        <v>3.28093851</v>
      </c>
      <c r="I51" s="18" t="n">
        <v>441.73979994</v>
      </c>
      <c r="J51" s="20" t="n">
        <v>3.46682573</v>
      </c>
      <c r="K51" s="18" t="n">
        <v>438.89911922</v>
      </c>
      <c r="L51" s="20" t="n">
        <v>3.12412982</v>
      </c>
      <c r="M51" s="18" t="n">
        <v>437.06694715</v>
      </c>
      <c r="N51" s="20" t="n">
        <v>3.74268048</v>
      </c>
      <c r="O51" s="18" t="n">
        <v>338.25263876</v>
      </c>
      <c r="P51" s="20" t="n">
        <v>12.07032198</v>
      </c>
      <c r="Q51" s="18" t="s">
        <v>182</v>
      </c>
      <c r="R51" s="20" t="s">
        <v>182</v>
      </c>
      <c r="S51" s="18" t="n">
        <v>410.85572185</v>
      </c>
      <c r="T51" s="20" t="n">
        <v>3.7997542</v>
      </c>
      <c r="U51" s="18" t="s">
        <v>182</v>
      </c>
      <c r="V51" s="20" t="s">
        <v>182</v>
      </c>
      <c r="W51" s="18" t="n">
        <v>391.90698517</v>
      </c>
      <c r="X51" s="20" t="n">
        <v>4.86859895</v>
      </c>
    </row>
    <row r="52" spans="1:24">
      <c r="A52" s="15" t="s">
        <v>227</v>
      </c>
      <c r="B52" s="17" t="n">
        <v>5809</v>
      </c>
      <c r="C52" s="18">
        <f>(119.0/B52*100)</f>
        <v/>
      </c>
      <c r="D52" s="19" t="n">
        <v>5690</v>
      </c>
      <c r="E52" s="18" t="n">
        <v>459.85227381</v>
      </c>
      <c r="F52" s="20" t="n">
        <v>3.69154556</v>
      </c>
      <c r="G52" s="18" t="n">
        <v>475.46236788</v>
      </c>
      <c r="H52" s="20" t="n">
        <v>3.77438772</v>
      </c>
      <c r="I52" s="18" t="n">
        <v>484.7299004</v>
      </c>
      <c r="J52" s="20" t="n">
        <v>3.20088347</v>
      </c>
      <c r="K52" s="18" t="n">
        <v>493.2428937</v>
      </c>
      <c r="L52" s="20" t="n">
        <v>3.10649468</v>
      </c>
      <c r="M52" s="18" t="n">
        <v>485.60252233</v>
      </c>
      <c r="N52" s="20" t="n">
        <v>3.23302584</v>
      </c>
      <c r="O52" s="18" t="n">
        <v>375.14413407</v>
      </c>
      <c r="P52" s="20" t="n">
        <v>19.23248649</v>
      </c>
      <c r="Q52" s="18" t="s">
        <v>182</v>
      </c>
      <c r="R52" s="20" t="s">
        <v>182</v>
      </c>
      <c r="S52" s="18" t="s">
        <v>182</v>
      </c>
      <c r="T52" s="20" t="s">
        <v>182</v>
      </c>
      <c r="U52" s="18" t="s">
        <v>182</v>
      </c>
      <c r="V52" s="20" t="s">
        <v>182</v>
      </c>
      <c r="W52" s="18" t="n">
        <v>398.76618072</v>
      </c>
      <c r="X52" s="20" t="n">
        <v>6.09299073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328.47464882</v>
      </c>
      <c r="F54" s="20" t="n">
        <v>3.37699073</v>
      </c>
      <c r="G54" s="18" t="n">
        <v>337.38630438</v>
      </c>
      <c r="H54" s="20" t="n">
        <v>4.20584711</v>
      </c>
      <c r="I54" s="18" t="n">
        <v>347.69509913</v>
      </c>
      <c r="J54" s="20" t="n">
        <v>4.31241988</v>
      </c>
      <c r="K54" s="18" t="n">
        <v>358.59328193</v>
      </c>
      <c r="L54" s="20" t="n">
        <v>4.91051741</v>
      </c>
      <c r="M54" s="18" t="n">
        <v>360.37408573</v>
      </c>
      <c r="N54" s="20" t="n">
        <v>5.43997797</v>
      </c>
      <c r="O54" s="18" t="n">
        <v>287.87524075</v>
      </c>
      <c r="P54" s="20" t="n">
        <v>6.80918889</v>
      </c>
      <c r="Q54" s="18" t="s">
        <v>182</v>
      </c>
      <c r="R54" s="20" t="s">
        <v>182</v>
      </c>
      <c r="S54" s="18" t="s">
        <v>182</v>
      </c>
      <c r="T54" s="20" t="s">
        <v>182</v>
      </c>
      <c r="U54" s="18" t="s">
        <v>182</v>
      </c>
      <c r="V54" s="20" t="s">
        <v>182</v>
      </c>
      <c r="W54" s="18" t="n">
        <v>286.57645474</v>
      </c>
      <c r="X54" s="20" t="n">
        <v>3.84696078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497.1454638</v>
      </c>
      <c r="F56" s="20" t="n">
        <v>4.6073699</v>
      </c>
      <c r="G56" s="18" t="n">
        <v>520.49600933</v>
      </c>
      <c r="H56" s="20" t="n">
        <v>4.43278617</v>
      </c>
      <c r="I56" s="18" t="n">
        <v>526.31978668</v>
      </c>
      <c r="J56" s="20" t="n">
        <v>2.953525</v>
      </c>
      <c r="K56" s="18" t="n">
        <v>539.4722355</v>
      </c>
      <c r="L56" s="20" t="n">
        <v>3.03872875</v>
      </c>
      <c r="M56" s="18" t="n">
        <v>526.00559327</v>
      </c>
      <c r="N56" s="20" t="n">
        <v>3.75818143</v>
      </c>
      <c r="O56" s="18" t="n">
        <v>436.58358831</v>
      </c>
      <c r="P56" s="20" t="n">
        <v>14.70024244</v>
      </c>
      <c r="Q56" s="18" t="s">
        <v>182</v>
      </c>
      <c r="R56" s="20" t="s">
        <v>182</v>
      </c>
      <c r="S56" s="18" t="s">
        <v>182</v>
      </c>
      <c r="T56" s="20" t="s">
        <v>182</v>
      </c>
      <c r="U56" s="18" t="s">
        <v>182</v>
      </c>
      <c r="V56" s="20" t="s">
        <v>182</v>
      </c>
      <c r="W56" s="18" t="n">
        <v>458.52161142</v>
      </c>
      <c r="X56" s="20" t="n">
        <v>15.91054189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447.99281342</v>
      </c>
      <c r="F61" s="20" t="n">
        <v>3.78676818</v>
      </c>
      <c r="G61" s="18" t="n">
        <v>466.2894759</v>
      </c>
      <c r="H61" s="20" t="n">
        <v>4.05205948</v>
      </c>
      <c r="I61" s="18" t="n">
        <v>486.70145317</v>
      </c>
      <c r="J61" s="20" t="n">
        <v>3.9559598</v>
      </c>
      <c r="K61" s="18" t="n">
        <v>491.59679135</v>
      </c>
      <c r="L61" s="20" t="n">
        <v>3.20461942</v>
      </c>
      <c r="M61" s="18" t="n">
        <v>491.72105073</v>
      </c>
      <c r="N61" s="20" t="n">
        <v>3.39822378</v>
      </c>
      <c r="O61" s="18" t="n">
        <v>391.25523445</v>
      </c>
      <c r="P61" s="20" t="n">
        <v>13.81308759</v>
      </c>
      <c r="Q61" s="18" t="s">
        <v>182</v>
      </c>
      <c r="R61" s="20" t="s">
        <v>182</v>
      </c>
      <c r="S61" s="18" t="s">
        <v>182</v>
      </c>
      <c r="T61" s="20" t="s">
        <v>182</v>
      </c>
      <c r="U61" s="18" t="s">
        <v>182</v>
      </c>
      <c r="V61" s="20" t="s">
        <v>182</v>
      </c>
      <c r="W61" s="18" t="n">
        <v>378.19567915</v>
      </c>
      <c r="X61" s="20" t="n">
        <v>7.73769059</v>
      </c>
    </row>
    <row r="62" spans="1:24">
      <c r="A62" s="15" t="s">
        <v>237</v>
      </c>
      <c r="B62" s="17" t="n">
        <v>4476</v>
      </c>
      <c r="C62" s="18">
        <f>(5.0/B62*100)</f>
        <v/>
      </c>
      <c r="D62" s="19" t="n">
        <v>4471</v>
      </c>
      <c r="E62" s="18" t="n">
        <v>505.68514919</v>
      </c>
      <c r="F62" s="20" t="n">
        <v>2.84380084</v>
      </c>
      <c r="G62" s="18" t="n">
        <v>524.57736776</v>
      </c>
      <c r="H62" s="20" t="n">
        <v>2.93709844</v>
      </c>
      <c r="I62" s="18" t="n">
        <v>532.88147637</v>
      </c>
      <c r="J62" s="20" t="n">
        <v>2.76583255</v>
      </c>
      <c r="K62" s="18" t="n">
        <v>543.75872915</v>
      </c>
      <c r="L62" s="20" t="n">
        <v>2.30670775</v>
      </c>
      <c r="M62" s="18" t="n">
        <v>539.13809517</v>
      </c>
      <c r="N62" s="20" t="n">
        <v>3.51000076</v>
      </c>
      <c r="O62" s="18" t="n">
        <v>440.45044192</v>
      </c>
      <c r="P62" s="20" t="n">
        <v>12.98438904</v>
      </c>
      <c r="Q62" s="18" t="s">
        <v>182</v>
      </c>
      <c r="R62" s="20" t="s">
        <v>182</v>
      </c>
      <c r="S62" s="18" t="s">
        <v>182</v>
      </c>
      <c r="T62" s="20" t="s">
        <v>182</v>
      </c>
      <c r="U62" s="18" t="s">
        <v>182</v>
      </c>
      <c r="V62" s="20" t="s">
        <v>182</v>
      </c>
      <c r="W62" s="18" t="n">
        <v>458.7165514</v>
      </c>
      <c r="X62" s="20" t="n">
        <v>17.55005887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380.05482667</v>
      </c>
      <c r="F67" s="20" t="n">
        <v>2.59267859</v>
      </c>
      <c r="G67" s="18" t="n">
        <v>395.04915435</v>
      </c>
      <c r="H67" s="20" t="n">
        <v>2.83041986</v>
      </c>
      <c r="I67" s="18" t="n">
        <v>412.00385577</v>
      </c>
      <c r="J67" s="20" t="n">
        <v>3.08856168</v>
      </c>
      <c r="K67" s="18" t="n">
        <v>420.67520215</v>
      </c>
      <c r="L67" s="20" t="n">
        <v>3.65483498</v>
      </c>
      <c r="M67" s="18" t="n">
        <v>414.79375402</v>
      </c>
      <c r="N67" s="20" t="n">
        <v>5.02602894</v>
      </c>
      <c r="O67" s="18" t="n">
        <v>314.73335773</v>
      </c>
      <c r="P67" s="20" t="n">
        <v>5.00611208</v>
      </c>
      <c r="Q67" s="18" t="s">
        <v>182</v>
      </c>
      <c r="R67" s="20" t="s">
        <v>182</v>
      </c>
      <c r="S67" s="18" t="s">
        <v>182</v>
      </c>
      <c r="T67" s="20" t="s">
        <v>182</v>
      </c>
      <c r="U67" s="18" t="s">
        <v>182</v>
      </c>
      <c r="V67" s="20" t="s">
        <v>182</v>
      </c>
      <c r="W67" s="18" t="n">
        <v>316.47571455</v>
      </c>
      <c r="X67" s="20" t="n">
        <v>7.28871303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471.79561141</v>
      </c>
      <c r="F70" s="20" t="n">
        <v>4.6178067</v>
      </c>
      <c r="G70" s="18" t="n">
        <v>469.43657658</v>
      </c>
      <c r="H70" s="20" t="n">
        <v>4.44170224</v>
      </c>
      <c r="I70" s="18" t="n">
        <v>493.82626855</v>
      </c>
      <c r="J70" s="20" t="n">
        <v>3.57648187</v>
      </c>
      <c r="K70" s="18" t="n">
        <v>495.6531244</v>
      </c>
      <c r="L70" s="20" t="n">
        <v>4.14257618</v>
      </c>
      <c r="M70" s="18" t="n">
        <v>501.01375047</v>
      </c>
      <c r="N70" s="20" t="n">
        <v>3.03663105</v>
      </c>
      <c r="O70" s="18" t="n">
        <v>426.80252046</v>
      </c>
      <c r="P70" s="20" t="n">
        <v>12.48021567</v>
      </c>
      <c r="Q70" s="18" t="s">
        <v>182</v>
      </c>
      <c r="R70" s="20" t="s">
        <v>182</v>
      </c>
      <c r="S70" s="18" t="s">
        <v>182</v>
      </c>
      <c r="T70" s="20" t="s">
        <v>182</v>
      </c>
      <c r="U70" s="18" t="s">
        <v>182</v>
      </c>
      <c r="V70" s="20" t="s">
        <v>182</v>
      </c>
      <c r="W70" s="18" t="n">
        <v>431.43588977</v>
      </c>
      <c r="X70" s="20" t="n">
        <v>6.39878339</v>
      </c>
    </row>
    <row r="71" spans="1:24">
      <c r="A71" s="15" t="s">
        <v>246</v>
      </c>
      <c r="B71" s="17" t="n">
        <v>6115</v>
      </c>
      <c r="C71" s="18">
        <f>(116.0/B71*100)</f>
        <v/>
      </c>
      <c r="D71" s="19" t="n">
        <v>5999</v>
      </c>
      <c r="E71" s="18" t="n">
        <v>514.06024194</v>
      </c>
      <c r="F71" s="20" t="n">
        <v>3.96498865</v>
      </c>
      <c r="G71" s="18" t="n">
        <v>539.62622841</v>
      </c>
      <c r="H71" s="20" t="n">
        <v>3.2955952</v>
      </c>
      <c r="I71" s="18" t="n">
        <v>557.51262387</v>
      </c>
      <c r="J71" s="20" t="n">
        <v>2.73847855</v>
      </c>
      <c r="K71" s="18" t="n">
        <v>575.58622457</v>
      </c>
      <c r="L71" s="20" t="n">
        <v>2.48792688</v>
      </c>
      <c r="M71" s="18" t="n">
        <v>579.88042804</v>
      </c>
      <c r="N71" s="20" t="n">
        <v>3.59966399</v>
      </c>
      <c r="O71" s="18" t="n">
        <v>471.86148039</v>
      </c>
      <c r="P71" s="20" t="n">
        <v>16.79592165</v>
      </c>
      <c r="Q71" s="18" t="s">
        <v>182</v>
      </c>
      <c r="R71" s="20" t="s">
        <v>182</v>
      </c>
      <c r="S71" s="18" t="s">
        <v>182</v>
      </c>
      <c r="T71" s="20" t="s">
        <v>182</v>
      </c>
      <c r="U71" s="18" t="s">
        <v>182</v>
      </c>
      <c r="V71" s="20" t="s">
        <v>182</v>
      </c>
      <c r="W71" s="18" t="n">
        <v>496.25337505</v>
      </c>
      <c r="X71" s="20" t="n">
        <v>13.82534282</v>
      </c>
    </row>
    <row r="72" spans="1:24">
      <c r="A72" s="15" t="s">
        <v>247</v>
      </c>
      <c r="B72" s="17" t="n">
        <v>7708</v>
      </c>
      <c r="C72" s="18">
        <f>(8.0/B72*100)</f>
        <v/>
      </c>
      <c r="D72" s="19" t="n">
        <v>7700</v>
      </c>
      <c r="E72" s="18" t="n">
        <v>493.46163079</v>
      </c>
      <c r="F72" s="20" t="n">
        <v>4.37592467</v>
      </c>
      <c r="G72" s="18" t="n">
        <v>532.99059873</v>
      </c>
      <c r="H72" s="20" t="n">
        <v>4.03416345</v>
      </c>
      <c r="I72" s="18" t="n">
        <v>539.67981046</v>
      </c>
      <c r="J72" s="20" t="n">
        <v>3.25277202</v>
      </c>
      <c r="K72" s="18" t="n">
        <v>548.22193514</v>
      </c>
      <c r="L72" s="20" t="n">
        <v>3.52916921</v>
      </c>
      <c r="M72" s="18" t="n">
        <v>541.78064555</v>
      </c>
      <c r="N72" s="20" t="n">
        <v>3.83708273</v>
      </c>
      <c r="O72" s="18" t="n">
        <v>372.27040999</v>
      </c>
      <c r="P72" s="20" t="n">
        <v>12.74001428</v>
      </c>
      <c r="Q72" s="18" t="s">
        <v>182</v>
      </c>
      <c r="R72" s="20" t="s">
        <v>182</v>
      </c>
      <c r="S72" s="18" t="s">
        <v>182</v>
      </c>
      <c r="T72" s="20" t="s">
        <v>182</v>
      </c>
      <c r="U72" s="18" t="s">
        <v>182</v>
      </c>
      <c r="V72" s="20" t="s">
        <v>182</v>
      </c>
      <c r="W72" s="18" t="n">
        <v>459.57119517</v>
      </c>
      <c r="X72" s="20" t="n">
        <v>14.42984886</v>
      </c>
    </row>
    <row r="73" spans="1:24">
      <c r="A73" s="15" t="s">
        <v>248</v>
      </c>
      <c r="B73" s="17" t="n">
        <v>8249</v>
      </c>
      <c r="C73" s="18">
        <f>(236.0/B73*100)</f>
        <v/>
      </c>
      <c r="D73" s="19" t="n">
        <v>8013</v>
      </c>
      <c r="E73" s="18" t="n">
        <v>395.90390205</v>
      </c>
      <c r="F73" s="20" t="n">
        <v>3.40234819</v>
      </c>
      <c r="G73" s="18" t="n">
        <v>411.61047482</v>
      </c>
      <c r="H73" s="20" t="n">
        <v>3.639593</v>
      </c>
      <c r="I73" s="18" t="n">
        <v>422.06795167</v>
      </c>
      <c r="J73" s="20" t="n">
        <v>3.22103415</v>
      </c>
      <c r="K73" s="18" t="n">
        <v>436.01321135</v>
      </c>
      <c r="L73" s="20" t="n">
        <v>3.90336455</v>
      </c>
      <c r="M73" s="18" t="n">
        <v>444.64051627</v>
      </c>
      <c r="N73" s="20" t="n">
        <v>4.40833314</v>
      </c>
      <c r="O73" s="18" t="n">
        <v>365.92427462</v>
      </c>
      <c r="P73" s="20" t="n">
        <v>6.5296247</v>
      </c>
      <c r="Q73" s="18" t="s">
        <v>182</v>
      </c>
      <c r="R73" s="20" t="s">
        <v>182</v>
      </c>
      <c r="S73" s="18" t="s">
        <v>182</v>
      </c>
      <c r="T73" s="20" t="s">
        <v>182</v>
      </c>
      <c r="U73" s="18" t="s">
        <v>182</v>
      </c>
      <c r="V73" s="20" t="s">
        <v>182</v>
      </c>
      <c r="W73" s="18" t="n">
        <v>365.26552493</v>
      </c>
      <c r="X73" s="20" t="n">
        <v>7.43006094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422.11674853</v>
      </c>
      <c r="F77" s="20" t="n">
        <v>2.92446019</v>
      </c>
      <c r="G77" s="18" t="n">
        <v>454.59180251</v>
      </c>
      <c r="H77" s="20" t="n">
        <v>4.94963976</v>
      </c>
      <c r="I77" s="18" t="n">
        <v>465.41641755</v>
      </c>
      <c r="J77" s="20" t="n">
        <v>3.39751438</v>
      </c>
      <c r="K77" s="18" t="n">
        <v>462.75350863</v>
      </c>
      <c r="L77" s="20" t="n">
        <v>3.03180597</v>
      </c>
      <c r="M77" s="18" t="n">
        <v>456.37747476</v>
      </c>
      <c r="N77" s="20" t="n">
        <v>3.44756848</v>
      </c>
      <c r="O77" s="18" t="n">
        <v>348.85074945</v>
      </c>
      <c r="P77" s="20" t="n">
        <v>12.28258255</v>
      </c>
      <c r="Q77" s="18" t="s">
        <v>182</v>
      </c>
      <c r="R77" s="20" t="s">
        <v>182</v>
      </c>
      <c r="S77" s="18" t="s">
        <v>182</v>
      </c>
      <c r="T77" s="20" t="s">
        <v>182</v>
      </c>
      <c r="U77" s="18" t="s">
        <v>182</v>
      </c>
      <c r="V77" s="20" t="s">
        <v>182</v>
      </c>
      <c r="W77" s="18" t="n">
        <v>371.36344406</v>
      </c>
      <c r="X77" s="20" t="n">
        <v>3.23686547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469.24144936</v>
      </c>
      <c r="F7" s="20" t="n">
        <v>3.02249406</v>
      </c>
      <c r="G7" s="18" t="n">
        <v>513.4225619600001</v>
      </c>
      <c r="H7" s="20" t="n">
        <v>3.20448842</v>
      </c>
      <c r="I7" s="18" t="n">
        <v>527.66969227</v>
      </c>
      <c r="J7" s="20" t="n">
        <v>2.05367012</v>
      </c>
      <c r="K7" s="18" t="n">
        <v>529.64329994</v>
      </c>
      <c r="L7" s="20" t="n">
        <v>2.91822122</v>
      </c>
      <c r="M7" s="18" t="n">
        <v>525.27716605</v>
      </c>
      <c r="N7" s="20" t="n">
        <v>3.31632525</v>
      </c>
      <c r="O7" s="18" t="n">
        <v>399.22513467</v>
      </c>
      <c r="P7" s="20" t="n">
        <v>11.70453418</v>
      </c>
      <c r="Q7" s="18" t="s">
        <v>182</v>
      </c>
      <c r="R7" s="20" t="s">
        <v>182</v>
      </c>
      <c r="S7" s="18" t="s">
        <v>182</v>
      </c>
      <c r="T7" s="20" t="s">
        <v>182</v>
      </c>
      <c r="U7" s="18" t="s">
        <v>182</v>
      </c>
      <c r="V7" s="20" t="s">
        <v>182</v>
      </c>
      <c r="W7" s="18" t="n">
        <v>452.81963575</v>
      </c>
      <c r="X7" s="20" t="n">
        <v>5.54239765</v>
      </c>
    </row>
    <row r="8" spans="1:24">
      <c r="A8" s="15" t="s">
        <v>183</v>
      </c>
      <c r="B8" s="17" t="n">
        <v>7007</v>
      </c>
      <c r="C8" s="18">
        <f>(143.0/B8*100)</f>
        <v/>
      </c>
      <c r="D8" s="19" t="n">
        <v>6864</v>
      </c>
      <c r="E8" s="18" t="n">
        <v>464.87741761</v>
      </c>
      <c r="F8" s="20" t="n">
        <v>3.31808642</v>
      </c>
      <c r="G8" s="18" t="n">
        <v>517.17295004</v>
      </c>
      <c r="H8" s="20" t="n">
        <v>3.63663657</v>
      </c>
      <c r="I8" s="18" t="n">
        <v>515.0980508599999</v>
      </c>
      <c r="J8" s="20" t="n">
        <v>3.63303803</v>
      </c>
      <c r="K8" s="18" t="n">
        <v>520.44399076</v>
      </c>
      <c r="L8" s="20" t="n">
        <v>3.19804455</v>
      </c>
      <c r="M8" s="18" t="n">
        <v>484.88818846</v>
      </c>
      <c r="N8" s="20" t="n">
        <v>3.9848972</v>
      </c>
      <c r="O8" s="18" t="n">
        <v>404.28336089</v>
      </c>
      <c r="P8" s="20" t="n">
        <v>27.90899541</v>
      </c>
      <c r="Q8" s="18" t="s">
        <v>182</v>
      </c>
      <c r="R8" s="20" t="s">
        <v>182</v>
      </c>
      <c r="S8" s="18" t="n">
        <v>368.48347797</v>
      </c>
      <c r="T8" s="20" t="n">
        <v>14.99112476</v>
      </c>
      <c r="U8" s="18" t="s">
        <v>182</v>
      </c>
      <c r="V8" s="20" t="s">
        <v>182</v>
      </c>
      <c r="W8" s="18" t="n">
        <v>403.80983476</v>
      </c>
      <c r="X8" s="20" t="n">
        <v>6.42583604</v>
      </c>
    </row>
    <row r="9" spans="1:24">
      <c r="A9" s="15" t="s">
        <v>184</v>
      </c>
      <c r="B9" s="17" t="n">
        <v>9651</v>
      </c>
      <c r="C9" s="18">
        <f>(547.0/B9*100)</f>
        <v/>
      </c>
      <c r="D9" s="19" t="n">
        <v>9104</v>
      </c>
      <c r="E9" s="18" t="n">
        <v>460.78376282</v>
      </c>
      <c r="F9" s="20" t="n">
        <v>3.59860982</v>
      </c>
      <c r="G9" s="18" t="n">
        <v>516.0881640699999</v>
      </c>
      <c r="H9" s="20" t="n">
        <v>3.49112189</v>
      </c>
      <c r="I9" s="18" t="n">
        <v>535.31491241</v>
      </c>
      <c r="J9" s="20" t="n">
        <v>2.64559142</v>
      </c>
      <c r="K9" s="18" t="n">
        <v>530.9274131</v>
      </c>
      <c r="L9" s="20" t="n">
        <v>3.18187685</v>
      </c>
      <c r="M9" s="18" t="n">
        <v>496.09302404</v>
      </c>
      <c r="N9" s="20" t="n">
        <v>3.44637594</v>
      </c>
      <c r="O9" s="18" t="n">
        <v>463.23865553</v>
      </c>
      <c r="P9" s="20" t="n">
        <v>37.28992185</v>
      </c>
      <c r="Q9" s="18" t="s">
        <v>182</v>
      </c>
      <c r="R9" s="20" t="s">
        <v>182</v>
      </c>
      <c r="S9" s="18" t="n">
        <v>374.78530698</v>
      </c>
      <c r="T9" s="20" t="n">
        <v>11.62763904</v>
      </c>
      <c r="U9" s="18" t="s">
        <v>182</v>
      </c>
      <c r="V9" s="20" t="s">
        <v>182</v>
      </c>
      <c r="W9" s="18" t="n">
        <v>410.06568757</v>
      </c>
      <c r="X9" s="20" t="n">
        <v>6.18004096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422.09931976</v>
      </c>
      <c r="F11" s="20" t="n">
        <v>3.55363244</v>
      </c>
      <c r="G11" s="18" t="n">
        <v>453.34750946</v>
      </c>
      <c r="H11" s="20" t="n">
        <v>3.35378455</v>
      </c>
      <c r="I11" s="18" t="n">
        <v>463.21505352</v>
      </c>
      <c r="J11" s="20" t="n">
        <v>3.43189611</v>
      </c>
      <c r="K11" s="18" t="n">
        <v>471.81185435</v>
      </c>
      <c r="L11" s="20" t="n">
        <v>3.41865413</v>
      </c>
      <c r="M11" s="18" t="n">
        <v>443.15819668</v>
      </c>
      <c r="N11" s="20" t="n">
        <v>4.27651588</v>
      </c>
      <c r="O11" s="18" t="n">
        <v>334.19992151</v>
      </c>
      <c r="P11" s="20" t="n">
        <v>26.53553138</v>
      </c>
      <c r="Q11" s="18" t="s">
        <v>182</v>
      </c>
      <c r="R11" s="20" t="s">
        <v>182</v>
      </c>
      <c r="S11" s="18" t="s">
        <v>182</v>
      </c>
      <c r="T11" s="20" t="s">
        <v>182</v>
      </c>
      <c r="U11" s="18" t="s">
        <v>182</v>
      </c>
      <c r="V11" s="20" t="s">
        <v>182</v>
      </c>
      <c r="W11" s="18" t="n">
        <v>389.30397007</v>
      </c>
      <c r="X11" s="20" t="n">
        <v>6.97739064</v>
      </c>
    </row>
    <row r="12" spans="1:24">
      <c r="A12" s="15" t="s">
        <v>187</v>
      </c>
      <c r="B12" s="17" t="n">
        <v>6894</v>
      </c>
      <c r="C12" s="18">
        <f>(127.0/B12*100)</f>
        <v/>
      </c>
      <c r="D12" s="19" t="n">
        <v>6767</v>
      </c>
      <c r="E12" s="18" t="n">
        <v>451.99984106</v>
      </c>
      <c r="F12" s="20" t="n">
        <v>4.41859824</v>
      </c>
      <c r="G12" s="18" t="n">
        <v>500.92692045</v>
      </c>
      <c r="H12" s="20" t="n">
        <v>3.85391383</v>
      </c>
      <c r="I12" s="18" t="n">
        <v>514.69827043</v>
      </c>
      <c r="J12" s="20" t="n">
        <v>2.8882589</v>
      </c>
      <c r="K12" s="18" t="n">
        <v>512.38833891</v>
      </c>
      <c r="L12" s="20" t="n">
        <v>2.90685251</v>
      </c>
      <c r="M12" s="18" t="n">
        <v>496.55123302</v>
      </c>
      <c r="N12" s="20" t="n">
        <v>3.42363981</v>
      </c>
      <c r="O12" s="18" t="n">
        <v>437.59846771</v>
      </c>
      <c r="P12" s="20" t="n">
        <v>23.70905564</v>
      </c>
      <c r="Q12" s="18" t="s">
        <v>182</v>
      </c>
      <c r="R12" s="20" t="s">
        <v>182</v>
      </c>
      <c r="S12" s="18" t="n">
        <v>366.6777112</v>
      </c>
      <c r="T12" s="20" t="n">
        <v>14.39052153</v>
      </c>
      <c r="U12" s="18" t="s">
        <v>182</v>
      </c>
      <c r="V12" s="20" t="s">
        <v>182</v>
      </c>
      <c r="W12" s="18" t="n">
        <v>405.67749885</v>
      </c>
      <c r="X12" s="20" t="n">
        <v>6.00481806</v>
      </c>
    </row>
    <row r="13" spans="1:24">
      <c r="A13" s="15" t="s">
        <v>188</v>
      </c>
      <c r="B13" s="17" t="n">
        <v>7161</v>
      </c>
      <c r="C13" s="18">
        <f>(315.0/B13*100)</f>
        <v/>
      </c>
      <c r="D13" s="19" t="n">
        <v>6846</v>
      </c>
      <c r="E13" s="18" t="n">
        <v>458.59920343</v>
      </c>
      <c r="F13" s="20" t="n">
        <v>5.3087179</v>
      </c>
      <c r="G13" s="18" t="n">
        <v>505.35555861</v>
      </c>
      <c r="H13" s="20" t="n">
        <v>3.58351245</v>
      </c>
      <c r="I13" s="18" t="n">
        <v>517.95418505</v>
      </c>
      <c r="J13" s="20" t="n">
        <v>3.27148799</v>
      </c>
      <c r="K13" s="18" t="n">
        <v>521.02733555</v>
      </c>
      <c r="L13" s="20" t="n">
        <v>2.76644885</v>
      </c>
      <c r="M13" s="18" t="n">
        <v>513.5292336700001</v>
      </c>
      <c r="N13" s="20" t="n">
        <v>3.56172111</v>
      </c>
      <c r="O13" s="18" t="n">
        <v>390.10166835</v>
      </c>
      <c r="P13" s="20" t="n">
        <v>18.95112793</v>
      </c>
      <c r="Q13" s="18" t="s">
        <v>182</v>
      </c>
      <c r="R13" s="20" t="s">
        <v>182</v>
      </c>
      <c r="S13" s="18" t="n">
        <v>436.36003517</v>
      </c>
      <c r="T13" s="20" t="n">
        <v>6.43426798</v>
      </c>
      <c r="U13" s="18" t="s">
        <v>182</v>
      </c>
      <c r="V13" s="20" t="s">
        <v>182</v>
      </c>
      <c r="W13" s="18" t="n">
        <v>406.4996001</v>
      </c>
      <c r="X13" s="20" t="n">
        <v>5.86402708</v>
      </c>
    </row>
    <row r="14" spans="1:24">
      <c r="A14" s="15" t="s">
        <v>189</v>
      </c>
      <c r="B14" s="17" t="n">
        <v>5587</v>
      </c>
      <c r="C14" s="18">
        <f>(192.0/B14*100)</f>
        <v/>
      </c>
      <c r="D14" s="19" t="n">
        <v>5395</v>
      </c>
      <c r="E14" s="18" t="n">
        <v>490.83650327</v>
      </c>
      <c r="F14" s="20" t="n">
        <v>5.32981611</v>
      </c>
      <c r="G14" s="18" t="n">
        <v>530.79674367</v>
      </c>
      <c r="H14" s="20" t="n">
        <v>3.75850162</v>
      </c>
      <c r="I14" s="18" t="n">
        <v>546.08068472</v>
      </c>
      <c r="J14" s="20" t="n">
        <v>2.79557356</v>
      </c>
      <c r="K14" s="18" t="n">
        <v>547.15690969</v>
      </c>
      <c r="L14" s="20" t="n">
        <v>2.6733699</v>
      </c>
      <c r="M14" s="18" t="n">
        <v>533.68299767</v>
      </c>
      <c r="N14" s="20" t="n">
        <v>4.05632603</v>
      </c>
      <c r="O14" s="18" t="n">
        <v>411.80482108</v>
      </c>
      <c r="P14" s="20" t="n">
        <v>14.84367386</v>
      </c>
      <c r="Q14" s="18" t="s">
        <v>182</v>
      </c>
      <c r="R14" s="20" t="s">
        <v>182</v>
      </c>
      <c r="S14" s="18" t="s">
        <v>182</v>
      </c>
      <c r="T14" s="20" t="s">
        <v>182</v>
      </c>
      <c r="U14" s="18" t="s">
        <v>182</v>
      </c>
      <c r="V14" s="20" t="s">
        <v>182</v>
      </c>
      <c r="W14" s="18" t="n">
        <v>464.89969657</v>
      </c>
      <c r="X14" s="20" t="n">
        <v>11.0048186</v>
      </c>
    </row>
    <row r="15" spans="1:24">
      <c r="A15" s="15" t="s">
        <v>190</v>
      </c>
      <c r="B15" s="17" t="n">
        <v>5882</v>
      </c>
      <c r="C15" s="18">
        <f>(145.0/B15*100)</f>
        <v/>
      </c>
      <c r="D15" s="19" t="n">
        <v>5737</v>
      </c>
      <c r="E15" s="18" t="n">
        <v>487.73653797</v>
      </c>
      <c r="F15" s="20" t="n">
        <v>5.14207104</v>
      </c>
      <c r="G15" s="18" t="n">
        <v>523.30478956</v>
      </c>
      <c r="H15" s="20" t="n">
        <v>3.28466561</v>
      </c>
      <c r="I15" s="18" t="n">
        <v>545.78514382</v>
      </c>
      <c r="J15" s="20" t="n">
        <v>2.8122397</v>
      </c>
      <c r="K15" s="18" t="n">
        <v>548.80581004</v>
      </c>
      <c r="L15" s="20" t="n">
        <v>3.33514824</v>
      </c>
      <c r="M15" s="18" t="n">
        <v>540.8539839699999</v>
      </c>
      <c r="N15" s="20" t="n">
        <v>4.30558293</v>
      </c>
      <c r="O15" s="18" t="n">
        <v>369.57234507</v>
      </c>
      <c r="P15" s="20" t="n">
        <v>20.35970452</v>
      </c>
      <c r="Q15" s="18" t="s">
        <v>182</v>
      </c>
      <c r="R15" s="20" t="s">
        <v>182</v>
      </c>
      <c r="S15" s="18" t="n">
        <v>375.95013089</v>
      </c>
      <c r="T15" s="20" t="n">
        <v>17.42774697</v>
      </c>
      <c r="U15" s="18" t="s">
        <v>182</v>
      </c>
      <c r="V15" s="20" t="s">
        <v>182</v>
      </c>
      <c r="W15" s="18" t="n">
        <v>453.60282257</v>
      </c>
      <c r="X15" s="20" t="n">
        <v>8.11997912</v>
      </c>
    </row>
    <row r="16" spans="1:24">
      <c r="A16" s="15" t="s">
        <v>191</v>
      </c>
      <c r="B16" s="17" t="n">
        <v>6108</v>
      </c>
      <c r="C16" s="18">
        <f>(258.0/B16*100)</f>
        <v/>
      </c>
      <c r="D16" s="19" t="n">
        <v>5850</v>
      </c>
      <c r="E16" s="18" t="n">
        <v>461.92635213</v>
      </c>
      <c r="F16" s="20" t="n">
        <v>4.21019565</v>
      </c>
      <c r="G16" s="18" t="n">
        <v>517.11326698</v>
      </c>
      <c r="H16" s="20" t="n">
        <v>4.33124797</v>
      </c>
      <c r="I16" s="18" t="n">
        <v>524.60957176</v>
      </c>
      <c r="J16" s="20" t="n">
        <v>3.2697575</v>
      </c>
      <c r="K16" s="18" t="n">
        <v>514.89989699</v>
      </c>
      <c r="L16" s="20" t="n">
        <v>3.42506704</v>
      </c>
      <c r="M16" s="18" t="n">
        <v>498.25249507</v>
      </c>
      <c r="N16" s="20" t="n">
        <v>3.76783329</v>
      </c>
      <c r="O16" s="18" t="n">
        <v>357.87742959</v>
      </c>
      <c r="P16" s="20" t="n">
        <v>15.84799712</v>
      </c>
      <c r="Q16" s="18" t="s">
        <v>182</v>
      </c>
      <c r="R16" s="20" t="s">
        <v>182</v>
      </c>
      <c r="S16" s="18" t="s">
        <v>182</v>
      </c>
      <c r="T16" s="20" t="s">
        <v>182</v>
      </c>
      <c r="U16" s="18" t="s">
        <v>182</v>
      </c>
      <c r="V16" s="20" t="s">
        <v>182</v>
      </c>
      <c r="W16" s="18" t="n">
        <v>394.834071</v>
      </c>
      <c r="X16" s="20" t="n">
        <v>6.78758893</v>
      </c>
    </row>
    <row r="17" spans="1:24">
      <c r="A17" s="15" t="s">
        <v>192</v>
      </c>
      <c r="B17" s="17" t="n">
        <v>6504</v>
      </c>
      <c r="C17" s="18">
        <f>(784.0/B17*100)</f>
        <v/>
      </c>
      <c r="D17" s="19" t="n">
        <v>5720</v>
      </c>
      <c r="E17" s="18" t="n">
        <v>488.38398875</v>
      </c>
      <c r="F17" s="20" t="n">
        <v>3.75691416</v>
      </c>
      <c r="G17" s="18" t="n">
        <v>531.09012483</v>
      </c>
      <c r="H17" s="20" t="n">
        <v>3.69465435</v>
      </c>
      <c r="I17" s="18" t="n">
        <v>530.49582672</v>
      </c>
      <c r="J17" s="20" t="n">
        <v>3.38442193</v>
      </c>
      <c r="K17" s="18" t="n">
        <v>529.2371563299999</v>
      </c>
      <c r="L17" s="20" t="n">
        <v>4.27196521</v>
      </c>
      <c r="M17" s="18" t="n">
        <v>508.41439672</v>
      </c>
      <c r="N17" s="20" t="n">
        <v>5.30772745</v>
      </c>
      <c r="O17" s="18" t="s">
        <v>182</v>
      </c>
      <c r="P17" s="20" t="s">
        <v>182</v>
      </c>
      <c r="Q17" s="18" t="s">
        <v>182</v>
      </c>
      <c r="R17" s="20" t="s">
        <v>182</v>
      </c>
      <c r="S17" s="18" t="n">
        <v>360.48925247</v>
      </c>
      <c r="T17" s="20" t="n">
        <v>12.44339086</v>
      </c>
      <c r="U17" s="18" t="s">
        <v>182</v>
      </c>
      <c r="V17" s="20" t="s">
        <v>182</v>
      </c>
      <c r="W17" s="18" t="n">
        <v>415.25527045</v>
      </c>
      <c r="X17" s="20" t="n">
        <v>9.960390889999999</v>
      </c>
    </row>
    <row r="18" spans="1:24">
      <c r="A18" s="15" t="s">
        <v>193</v>
      </c>
      <c r="B18" s="17" t="n">
        <v>5532</v>
      </c>
      <c r="C18" s="18">
        <f>(39.0/B18*100)</f>
        <v/>
      </c>
      <c r="D18" s="19" t="n">
        <v>5493</v>
      </c>
      <c r="E18" s="18" t="n">
        <v>428.73886467</v>
      </c>
      <c r="F18" s="20" t="n">
        <v>4.77593055</v>
      </c>
      <c r="G18" s="18" t="n">
        <v>461.42324739</v>
      </c>
      <c r="H18" s="20" t="n">
        <v>4.96815337</v>
      </c>
      <c r="I18" s="18" t="n">
        <v>473.15180502</v>
      </c>
      <c r="J18" s="20" t="n">
        <v>3.86887628</v>
      </c>
      <c r="K18" s="18" t="n">
        <v>472.27055186</v>
      </c>
      <c r="L18" s="20" t="n">
        <v>4.21790146</v>
      </c>
      <c r="M18" s="18" t="n">
        <v>456.71247603</v>
      </c>
      <c r="N18" s="20" t="n">
        <v>4.53994223</v>
      </c>
      <c r="O18" s="18" t="n">
        <v>360.38730974</v>
      </c>
      <c r="P18" s="20" t="n">
        <v>15.45481746</v>
      </c>
      <c r="Q18" s="18" t="s">
        <v>182</v>
      </c>
      <c r="R18" s="20" t="s">
        <v>182</v>
      </c>
      <c r="S18" s="18" t="s">
        <v>182</v>
      </c>
      <c r="T18" s="20" t="s">
        <v>182</v>
      </c>
      <c r="U18" s="18" t="s">
        <v>182</v>
      </c>
      <c r="V18" s="20" t="s">
        <v>182</v>
      </c>
      <c r="W18" s="18" t="n">
        <v>381.8154463</v>
      </c>
      <c r="X18" s="20" t="n">
        <v>7.58967975</v>
      </c>
    </row>
    <row r="19" spans="1:24">
      <c r="A19" s="15" t="s">
        <v>194</v>
      </c>
      <c r="B19" s="17" t="n">
        <v>5658</v>
      </c>
      <c r="C19" s="18">
        <f>(137.0/B19*100)</f>
        <v/>
      </c>
      <c r="D19" s="19" t="n">
        <v>5521</v>
      </c>
      <c r="E19" s="18" t="n">
        <v>441.32520787</v>
      </c>
      <c r="F19" s="20" t="n">
        <v>4.75693933</v>
      </c>
      <c r="G19" s="18" t="n">
        <v>484.9384428</v>
      </c>
      <c r="H19" s="20" t="n">
        <v>3.93029609</v>
      </c>
      <c r="I19" s="18" t="n">
        <v>494.83520712</v>
      </c>
      <c r="J19" s="20" t="n">
        <v>3.12833965</v>
      </c>
      <c r="K19" s="18" t="n">
        <v>489.91366125</v>
      </c>
      <c r="L19" s="20" t="n">
        <v>4.04263261</v>
      </c>
      <c r="M19" s="18" t="n">
        <v>482.56504848</v>
      </c>
      <c r="N19" s="20" t="n">
        <v>4.01893582</v>
      </c>
      <c r="O19" s="18" t="n">
        <v>398.28162032</v>
      </c>
      <c r="P19" s="20" t="n">
        <v>18.24528118</v>
      </c>
      <c r="Q19" s="18" t="s">
        <v>182</v>
      </c>
      <c r="R19" s="20" t="s">
        <v>182</v>
      </c>
      <c r="S19" s="18" t="s">
        <v>182</v>
      </c>
      <c r="T19" s="20" t="s">
        <v>182</v>
      </c>
      <c r="U19" s="18" t="s">
        <v>182</v>
      </c>
      <c r="V19" s="20" t="s">
        <v>182</v>
      </c>
      <c r="W19" s="18" t="n">
        <v>385.13005601</v>
      </c>
      <c r="X19" s="20" t="n">
        <v>7.07941372</v>
      </c>
    </row>
    <row r="20" spans="1:24">
      <c r="A20" s="15" t="s">
        <v>195</v>
      </c>
      <c r="B20" s="17" t="n">
        <v>3371</v>
      </c>
      <c r="C20" s="18">
        <f>(81.0/B20*100)</f>
        <v/>
      </c>
      <c r="D20" s="19" t="n">
        <v>3290</v>
      </c>
      <c r="E20" s="18" t="n">
        <v>435.5497551</v>
      </c>
      <c r="F20" s="20" t="n">
        <v>4.51977961</v>
      </c>
      <c r="G20" s="18" t="n">
        <v>472.61408596</v>
      </c>
      <c r="H20" s="20" t="n">
        <v>4.35358471</v>
      </c>
      <c r="I20" s="18" t="n">
        <v>488.24397326</v>
      </c>
      <c r="J20" s="20" t="n">
        <v>2.93255384</v>
      </c>
      <c r="K20" s="18" t="n">
        <v>485.05789925</v>
      </c>
      <c r="L20" s="20" t="n">
        <v>3.27261368</v>
      </c>
      <c r="M20" s="18" t="n">
        <v>476.36559351</v>
      </c>
      <c r="N20" s="20" t="n">
        <v>4.79478546</v>
      </c>
      <c r="O20" s="18" t="s">
        <v>182</v>
      </c>
      <c r="P20" s="20" t="s">
        <v>182</v>
      </c>
      <c r="Q20" s="18" t="s">
        <v>182</v>
      </c>
      <c r="R20" s="20" t="s">
        <v>182</v>
      </c>
      <c r="S20" s="18" t="s">
        <v>182</v>
      </c>
      <c r="T20" s="20" t="s">
        <v>182</v>
      </c>
      <c r="U20" s="18" t="s">
        <v>182</v>
      </c>
      <c r="V20" s="20" t="s">
        <v>182</v>
      </c>
      <c r="W20" s="18" t="n">
        <v>390.39254167</v>
      </c>
      <c r="X20" s="20" t="n">
        <v>9.055848360000001</v>
      </c>
    </row>
    <row r="21" spans="1:24">
      <c r="A21" s="15" t="s">
        <v>196</v>
      </c>
      <c r="B21" s="17" t="n">
        <v>5741</v>
      </c>
      <c r="C21" s="18">
        <f>(79.0/B21*100)</f>
        <v/>
      </c>
      <c r="D21" s="19" t="n">
        <v>5662</v>
      </c>
      <c r="E21" s="18" t="n">
        <v>458.51563966</v>
      </c>
      <c r="F21" s="20" t="n">
        <v>3.13410822</v>
      </c>
      <c r="G21" s="18" t="n">
        <v>505.69190497</v>
      </c>
      <c r="H21" s="20" t="n">
        <v>3.32814359</v>
      </c>
      <c r="I21" s="18" t="n">
        <v>520.8330121400001</v>
      </c>
      <c r="J21" s="20" t="n">
        <v>3.16699224</v>
      </c>
      <c r="K21" s="18" t="n">
        <v>521.51203228</v>
      </c>
      <c r="L21" s="20" t="n">
        <v>3.29209523</v>
      </c>
      <c r="M21" s="18" t="n">
        <v>500.36161127</v>
      </c>
      <c r="N21" s="20" t="n">
        <v>4.74419988</v>
      </c>
      <c r="O21" s="18" t="n">
        <v>391.25398188</v>
      </c>
      <c r="P21" s="20" t="n">
        <v>27.06373982</v>
      </c>
      <c r="Q21" s="18" t="s">
        <v>182</v>
      </c>
      <c r="R21" s="20" t="s">
        <v>182</v>
      </c>
      <c r="S21" s="18" t="s">
        <v>182</v>
      </c>
      <c r="T21" s="20" t="s">
        <v>182</v>
      </c>
      <c r="U21" s="18" t="s">
        <v>182</v>
      </c>
      <c r="V21" s="20" t="s">
        <v>182</v>
      </c>
      <c r="W21" s="18" t="n">
        <v>435.23633503</v>
      </c>
      <c r="X21" s="20" t="n">
        <v>8.54318097</v>
      </c>
    </row>
    <row r="22" spans="1:24">
      <c r="A22" s="15" t="s">
        <v>197</v>
      </c>
      <c r="B22" s="17" t="n">
        <v>6598</v>
      </c>
      <c r="C22" s="18">
        <f>(100.0/B22*100)</f>
        <v/>
      </c>
      <c r="D22" s="19" t="n">
        <v>6498</v>
      </c>
      <c r="E22" s="18" t="n">
        <v>438.81232117</v>
      </c>
      <c r="F22" s="20" t="n">
        <v>6.66717046</v>
      </c>
      <c r="G22" s="18" t="n">
        <v>475.83080944</v>
      </c>
      <c r="H22" s="20" t="n">
        <v>4.73163573</v>
      </c>
      <c r="I22" s="18" t="n">
        <v>497.18712476</v>
      </c>
      <c r="J22" s="20" t="n">
        <v>4.94515431</v>
      </c>
      <c r="K22" s="18" t="n">
        <v>498.65638313</v>
      </c>
      <c r="L22" s="20" t="n">
        <v>4.38805256</v>
      </c>
      <c r="M22" s="18" t="n">
        <v>493.1183287</v>
      </c>
      <c r="N22" s="20" t="n">
        <v>4.2954406</v>
      </c>
      <c r="O22" s="18" t="n">
        <v>369.67259299</v>
      </c>
      <c r="P22" s="20" t="n">
        <v>6.57132704</v>
      </c>
      <c r="Q22" s="18" t="s">
        <v>182</v>
      </c>
      <c r="R22" s="20" t="s">
        <v>182</v>
      </c>
      <c r="S22" s="18" t="n">
        <v>448.28166515</v>
      </c>
      <c r="T22" s="20" t="n">
        <v>8.782882710000001</v>
      </c>
      <c r="U22" s="18" t="s">
        <v>182</v>
      </c>
      <c r="V22" s="20" t="s">
        <v>182</v>
      </c>
      <c r="W22" s="18" t="n">
        <v>364.87460492</v>
      </c>
      <c r="X22" s="20" t="n">
        <v>7.59350911</v>
      </c>
    </row>
    <row r="23" spans="1:24">
      <c r="A23" s="15" t="s">
        <v>198</v>
      </c>
      <c r="B23" s="17" t="n">
        <v>11583</v>
      </c>
      <c r="C23" s="18">
        <f>(512.0/B23*100)</f>
        <v/>
      </c>
      <c r="D23" s="19" t="n">
        <v>11071</v>
      </c>
      <c r="E23" s="18" t="n">
        <v>445.23668297</v>
      </c>
      <c r="F23" s="20" t="n">
        <v>4.75639457</v>
      </c>
      <c r="G23" s="18" t="n">
        <v>473.44744616</v>
      </c>
      <c r="H23" s="20" t="n">
        <v>4.1273937</v>
      </c>
      <c r="I23" s="18" t="n">
        <v>497.88863317</v>
      </c>
      <c r="J23" s="20" t="n">
        <v>3.21368061</v>
      </c>
      <c r="K23" s="18" t="n">
        <v>497.89367279</v>
      </c>
      <c r="L23" s="20" t="n">
        <v>3.11409494</v>
      </c>
      <c r="M23" s="18" t="n">
        <v>484.12793591</v>
      </c>
      <c r="N23" s="20" t="n">
        <v>4.09245173</v>
      </c>
      <c r="O23" s="18" t="n">
        <v>422.45727389</v>
      </c>
      <c r="P23" s="20" t="n">
        <v>20.79919267</v>
      </c>
      <c r="Q23" s="18" t="s">
        <v>182</v>
      </c>
      <c r="R23" s="20" t="s">
        <v>182</v>
      </c>
      <c r="S23" s="18" t="s">
        <v>182</v>
      </c>
      <c r="T23" s="20" t="s">
        <v>182</v>
      </c>
      <c r="U23" s="18" t="s">
        <v>182</v>
      </c>
      <c r="V23" s="20" t="s">
        <v>182</v>
      </c>
      <c r="W23" s="18" t="n">
        <v>412.06723716</v>
      </c>
      <c r="X23" s="20" t="n">
        <v>5.54221361</v>
      </c>
    </row>
    <row r="24" spans="1:24">
      <c r="A24" s="15" t="s">
        <v>199</v>
      </c>
      <c r="B24" s="17" t="n">
        <v>6647</v>
      </c>
      <c r="C24" s="18">
        <f>(17.0/B24*100)</f>
        <v/>
      </c>
      <c r="D24" s="19" t="n">
        <v>6630</v>
      </c>
      <c r="E24" s="18" t="n">
        <v>505.21760407</v>
      </c>
      <c r="F24" s="20" t="n">
        <v>3.78293183</v>
      </c>
      <c r="G24" s="18" t="n">
        <v>545.58187037</v>
      </c>
      <c r="H24" s="20" t="n">
        <v>3.59822897</v>
      </c>
      <c r="I24" s="18" t="n">
        <v>558.93978557</v>
      </c>
      <c r="J24" s="20" t="n">
        <v>3.24858229</v>
      </c>
      <c r="K24" s="18" t="n">
        <v>553.94048656</v>
      </c>
      <c r="L24" s="20" t="n">
        <v>5.35380083</v>
      </c>
      <c r="M24" s="18" t="n">
        <v>536.91794306</v>
      </c>
      <c r="N24" s="20" t="n">
        <v>5.31162256</v>
      </c>
      <c r="O24" s="18" t="n">
        <v>433.56577698</v>
      </c>
      <c r="P24" s="20" t="n">
        <v>16.09010253</v>
      </c>
      <c r="Q24" s="18" t="s">
        <v>182</v>
      </c>
      <c r="R24" s="20" t="s">
        <v>182</v>
      </c>
      <c r="S24" s="18" t="s">
        <v>182</v>
      </c>
      <c r="T24" s="20" t="s">
        <v>182</v>
      </c>
      <c r="U24" s="18" t="s">
        <v>182</v>
      </c>
      <c r="V24" s="20" t="s">
        <v>182</v>
      </c>
      <c r="W24" s="18" t="n">
        <v>457.86072272</v>
      </c>
      <c r="X24" s="20" t="n">
        <v>16.49258502</v>
      </c>
    </row>
    <row r="25" spans="1:24">
      <c r="A25" s="15" t="s">
        <v>200</v>
      </c>
      <c r="B25" s="17" t="n">
        <v>5581</v>
      </c>
      <c r="C25" s="18">
        <f>(28.0/B25*100)</f>
        <v/>
      </c>
      <c r="D25" s="19" t="n">
        <v>5553</v>
      </c>
      <c r="E25" s="18" t="n">
        <v>489.53192165</v>
      </c>
      <c r="F25" s="20" t="n">
        <v>4.70520448</v>
      </c>
      <c r="G25" s="18" t="n">
        <v>518.01252693</v>
      </c>
      <c r="H25" s="20" t="n">
        <v>3.60020144</v>
      </c>
      <c r="I25" s="18" t="n">
        <v>529.22570372</v>
      </c>
      <c r="J25" s="20" t="n">
        <v>3.44413224</v>
      </c>
      <c r="K25" s="18" t="n">
        <v>531.59045399</v>
      </c>
      <c r="L25" s="20" t="n">
        <v>4.15013915</v>
      </c>
      <c r="M25" s="18" t="n">
        <v>523.90928827</v>
      </c>
      <c r="N25" s="20" t="n">
        <v>6.03792276</v>
      </c>
      <c r="O25" s="18" t="n">
        <v>398.37895835</v>
      </c>
      <c r="P25" s="20" t="n">
        <v>24.81113575</v>
      </c>
      <c r="Q25" s="18" t="s">
        <v>182</v>
      </c>
      <c r="R25" s="20" t="s">
        <v>182</v>
      </c>
      <c r="S25" s="18" t="s">
        <v>182</v>
      </c>
      <c r="T25" s="20" t="s">
        <v>182</v>
      </c>
      <c r="U25" s="18" t="s">
        <v>182</v>
      </c>
      <c r="V25" s="20" t="s">
        <v>182</v>
      </c>
      <c r="W25" s="18" t="n">
        <v>442.78695908</v>
      </c>
      <c r="X25" s="20" t="n">
        <v>15.39349287</v>
      </c>
    </row>
    <row r="26" spans="1:24">
      <c r="A26" s="15" t="s">
        <v>201</v>
      </c>
      <c r="B26" s="17" t="n">
        <v>4869</v>
      </c>
      <c r="C26" s="18">
        <f>(100.0/B26*100)</f>
        <v/>
      </c>
      <c r="D26" s="19" t="n">
        <v>4769</v>
      </c>
      <c r="E26" s="18" t="n">
        <v>457.89368555</v>
      </c>
      <c r="F26" s="20" t="n">
        <v>4.3214487</v>
      </c>
      <c r="G26" s="18" t="n">
        <v>492.16535145</v>
      </c>
      <c r="H26" s="20" t="n">
        <v>3.31139985</v>
      </c>
      <c r="I26" s="18" t="n">
        <v>495.03417459</v>
      </c>
      <c r="J26" s="20" t="n">
        <v>2.86441497</v>
      </c>
      <c r="K26" s="18" t="n">
        <v>501.19105316</v>
      </c>
      <c r="L26" s="20" t="n">
        <v>2.65512812</v>
      </c>
      <c r="M26" s="18" t="n">
        <v>495.0580918</v>
      </c>
      <c r="N26" s="20" t="n">
        <v>3.5987195</v>
      </c>
      <c r="O26" s="18" t="s">
        <v>182</v>
      </c>
      <c r="P26" s="20" t="s">
        <v>182</v>
      </c>
      <c r="Q26" s="18" t="s">
        <v>182</v>
      </c>
      <c r="R26" s="20" t="s">
        <v>182</v>
      </c>
      <c r="S26" s="18" t="s">
        <v>182</v>
      </c>
      <c r="T26" s="20" t="s">
        <v>182</v>
      </c>
      <c r="U26" s="18" t="s">
        <v>182</v>
      </c>
      <c r="V26" s="20" t="s">
        <v>182</v>
      </c>
      <c r="W26" s="18" t="n">
        <v>438.7434119</v>
      </c>
      <c r="X26" s="20" t="n">
        <v>8.17389174</v>
      </c>
    </row>
    <row r="27" spans="1:24">
      <c r="A27" s="15" t="s">
        <v>202</v>
      </c>
      <c r="B27" s="17" t="n">
        <v>5299</v>
      </c>
      <c r="C27" s="18">
        <f>(174.0/B27*100)</f>
        <v/>
      </c>
      <c r="D27" s="19" t="n">
        <v>5125</v>
      </c>
      <c r="E27" s="18" t="n">
        <v>459.53160299</v>
      </c>
      <c r="F27" s="20" t="n">
        <v>3.83032312</v>
      </c>
      <c r="G27" s="18" t="n">
        <v>495.84549817</v>
      </c>
      <c r="H27" s="20" t="n">
        <v>3.88074349</v>
      </c>
      <c r="I27" s="18" t="n">
        <v>503.67976385</v>
      </c>
      <c r="J27" s="20" t="n">
        <v>2.6182693</v>
      </c>
      <c r="K27" s="18" t="n">
        <v>501.84946194</v>
      </c>
      <c r="L27" s="20" t="n">
        <v>2.71177193</v>
      </c>
      <c r="M27" s="18" t="n">
        <v>485.60535713</v>
      </c>
      <c r="N27" s="20" t="n">
        <v>3.3323486</v>
      </c>
      <c r="O27" s="18" t="n">
        <v>423.08830904</v>
      </c>
      <c r="P27" s="20" t="n">
        <v>13.04402712</v>
      </c>
      <c r="Q27" s="18" t="s">
        <v>182</v>
      </c>
      <c r="R27" s="20" t="s">
        <v>182</v>
      </c>
      <c r="S27" s="18" t="s">
        <v>182</v>
      </c>
      <c r="T27" s="20" t="s">
        <v>182</v>
      </c>
      <c r="U27" s="18" t="s">
        <v>182</v>
      </c>
      <c r="V27" s="20" t="s">
        <v>182</v>
      </c>
      <c r="W27" s="18" t="n">
        <v>403.59127677</v>
      </c>
      <c r="X27" s="20" t="n">
        <v>4.03416558</v>
      </c>
    </row>
    <row r="28" spans="1:24">
      <c r="A28" s="15" t="s">
        <v>203</v>
      </c>
      <c r="B28" s="17" t="n">
        <v>7568</v>
      </c>
      <c r="C28" s="18">
        <f>(134.0/B28*100)</f>
        <v/>
      </c>
      <c r="D28" s="19" t="n">
        <v>7434</v>
      </c>
      <c r="E28" s="18" t="n">
        <v>394.14997968</v>
      </c>
      <c r="F28" s="20" t="n">
        <v>2.48721267</v>
      </c>
      <c r="G28" s="18" t="n">
        <v>413.29976556</v>
      </c>
      <c r="H28" s="20" t="n">
        <v>3.57760328</v>
      </c>
      <c r="I28" s="18" t="n">
        <v>429.48829547</v>
      </c>
      <c r="J28" s="20" t="n">
        <v>3.08392236</v>
      </c>
      <c r="K28" s="18" t="n">
        <v>434.70488908</v>
      </c>
      <c r="L28" s="20" t="n">
        <v>2.87360925</v>
      </c>
      <c r="M28" s="18" t="n">
        <v>434.02889358</v>
      </c>
      <c r="N28" s="20" t="n">
        <v>4.08166891</v>
      </c>
      <c r="O28" s="18" t="n">
        <v>344.27389666</v>
      </c>
      <c r="P28" s="20" t="n">
        <v>9.63881198</v>
      </c>
      <c r="Q28" s="18" t="s">
        <v>182</v>
      </c>
      <c r="R28" s="20" t="s">
        <v>182</v>
      </c>
      <c r="S28" s="18" t="s">
        <v>182</v>
      </c>
      <c r="T28" s="20" t="s">
        <v>182</v>
      </c>
      <c r="U28" s="18" t="s">
        <v>182</v>
      </c>
      <c r="V28" s="20" t="s">
        <v>182</v>
      </c>
      <c r="W28" s="18" t="n">
        <v>374.27390928</v>
      </c>
      <c r="X28" s="20" t="n">
        <v>7.85855313</v>
      </c>
    </row>
    <row r="29" spans="1:24">
      <c r="A29" s="15" t="s">
        <v>204</v>
      </c>
      <c r="B29" s="17" t="n">
        <v>5385</v>
      </c>
      <c r="C29" s="18">
        <f>(36.0/B29*100)</f>
        <v/>
      </c>
      <c r="D29" s="19" t="n">
        <v>5349</v>
      </c>
      <c r="E29" s="18" t="n">
        <v>470.03422707</v>
      </c>
      <c r="F29" s="20" t="n">
        <v>3.12522518</v>
      </c>
      <c r="G29" s="18" t="n">
        <v>517.56164818</v>
      </c>
      <c r="H29" s="20" t="n">
        <v>3.34086722</v>
      </c>
      <c r="I29" s="18" t="n">
        <v>530.97994441</v>
      </c>
      <c r="J29" s="20" t="n">
        <v>2.93370221</v>
      </c>
      <c r="K29" s="18" t="n">
        <v>538.19725092</v>
      </c>
      <c r="L29" s="20" t="n">
        <v>3.85033641</v>
      </c>
      <c r="M29" s="18" t="n">
        <v>514.21255318</v>
      </c>
      <c r="N29" s="20" t="n">
        <v>5.67220365</v>
      </c>
      <c r="O29" s="18" t="n">
        <v>388.44308495</v>
      </c>
      <c r="P29" s="20" t="n">
        <v>43.1387278</v>
      </c>
      <c r="Q29" s="18" t="s">
        <v>182</v>
      </c>
      <c r="R29" s="20" t="s">
        <v>182</v>
      </c>
      <c r="S29" s="18" t="n">
        <v>358.28551468</v>
      </c>
      <c r="T29" s="20" t="n">
        <v>8.567023300000001</v>
      </c>
      <c r="U29" s="18" t="s">
        <v>182</v>
      </c>
      <c r="V29" s="20" t="s">
        <v>182</v>
      </c>
      <c r="W29" s="18" t="n">
        <v>401.86167017</v>
      </c>
      <c r="X29" s="20" t="n">
        <v>11.45318725</v>
      </c>
    </row>
    <row r="30" spans="1:24">
      <c r="A30" s="15" t="s">
        <v>205</v>
      </c>
      <c r="B30" s="17" t="n">
        <v>4520</v>
      </c>
      <c r="C30" s="18">
        <f>(546.0/B30*100)</f>
        <v/>
      </c>
      <c r="D30" s="19" t="n">
        <v>3974</v>
      </c>
      <c r="E30" s="18" t="n">
        <v>474.46880534</v>
      </c>
      <c r="F30" s="20" t="n">
        <v>4.66211464</v>
      </c>
      <c r="G30" s="18" t="n">
        <v>520.55299256</v>
      </c>
      <c r="H30" s="20" t="n">
        <v>4.19938898</v>
      </c>
      <c r="I30" s="18" t="n">
        <v>537.53249039</v>
      </c>
      <c r="J30" s="20" t="n">
        <v>3.57774783</v>
      </c>
      <c r="K30" s="18" t="n">
        <v>541.36027528</v>
      </c>
      <c r="L30" s="20" t="n">
        <v>4.69909732</v>
      </c>
      <c r="M30" s="18" t="n">
        <v>519.19172885</v>
      </c>
      <c r="N30" s="20" t="n">
        <v>5.70893477</v>
      </c>
      <c r="O30" s="18" t="n">
        <v>424.31209289</v>
      </c>
      <c r="P30" s="20" t="n">
        <v>24.50636863</v>
      </c>
      <c r="Q30" s="18" t="s">
        <v>182</v>
      </c>
      <c r="R30" s="20" t="s">
        <v>182</v>
      </c>
      <c r="S30" s="18" t="s">
        <v>182</v>
      </c>
      <c r="T30" s="20" t="s">
        <v>182</v>
      </c>
      <c r="U30" s="18" t="s">
        <v>182</v>
      </c>
      <c r="V30" s="20" t="s">
        <v>182</v>
      </c>
      <c r="W30" s="18" t="n">
        <v>428.08539319</v>
      </c>
      <c r="X30" s="20" t="n">
        <v>7.59018486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463.48535824</v>
      </c>
      <c r="F32" s="20" t="n">
        <v>5.4756729</v>
      </c>
      <c r="G32" s="18" t="n">
        <v>491.17138525</v>
      </c>
      <c r="H32" s="20" t="n">
        <v>4.16913348</v>
      </c>
      <c r="I32" s="18" t="n">
        <v>514.71546893</v>
      </c>
      <c r="J32" s="20" t="n">
        <v>3.37727102</v>
      </c>
      <c r="K32" s="18" t="n">
        <v>516.56846618</v>
      </c>
      <c r="L32" s="20" t="n">
        <v>3.46499691</v>
      </c>
      <c r="M32" s="18" t="n">
        <v>501.77365541</v>
      </c>
      <c r="N32" s="20" t="n">
        <v>3.65999163</v>
      </c>
      <c r="O32" s="18" t="n">
        <v>431.81477785</v>
      </c>
      <c r="P32" s="20" t="n">
        <v>23.17705872</v>
      </c>
      <c r="Q32" s="18" t="s">
        <v>182</v>
      </c>
      <c r="R32" s="20" t="s">
        <v>182</v>
      </c>
      <c r="S32" s="18" t="s">
        <v>182</v>
      </c>
      <c r="T32" s="20" t="s">
        <v>182</v>
      </c>
      <c r="U32" s="18" t="s">
        <v>182</v>
      </c>
      <c r="V32" s="20" t="s">
        <v>182</v>
      </c>
      <c r="W32" s="18" t="n">
        <v>424.14702576</v>
      </c>
      <c r="X32" s="20" t="n">
        <v>8.91710731</v>
      </c>
    </row>
    <row r="33" spans="1:24">
      <c r="A33" s="15" t="s">
        <v>208</v>
      </c>
      <c r="B33" s="17" t="n">
        <v>7325</v>
      </c>
      <c r="C33" s="18">
        <f>(235.0/B33*100)</f>
        <v/>
      </c>
      <c r="D33" s="19" t="n">
        <v>7090</v>
      </c>
      <c r="E33" s="18" t="n">
        <v>479.08040184</v>
      </c>
      <c r="F33" s="20" t="n">
        <v>4.24886302</v>
      </c>
      <c r="G33" s="18" t="n">
        <v>512.42312581</v>
      </c>
      <c r="H33" s="20" t="n">
        <v>4.11934039</v>
      </c>
      <c r="I33" s="18" t="n">
        <v>514.90032873</v>
      </c>
      <c r="J33" s="20" t="n">
        <v>3.16638042</v>
      </c>
      <c r="K33" s="18" t="n">
        <v>506.01697913</v>
      </c>
      <c r="L33" s="20" t="n">
        <v>3.71621063</v>
      </c>
      <c r="M33" s="18" t="n">
        <v>494.5251574</v>
      </c>
      <c r="N33" s="20" t="n">
        <v>4.0164221</v>
      </c>
      <c r="O33" s="18" t="n">
        <v>370.51979334</v>
      </c>
      <c r="P33" s="20" t="n">
        <v>23.88304611</v>
      </c>
      <c r="Q33" s="18" t="s">
        <v>182</v>
      </c>
      <c r="R33" s="20" t="s">
        <v>182</v>
      </c>
      <c r="S33" s="18" t="s">
        <v>182</v>
      </c>
      <c r="T33" s="20" t="s">
        <v>182</v>
      </c>
      <c r="U33" s="18" t="s">
        <v>182</v>
      </c>
      <c r="V33" s="20" t="s">
        <v>182</v>
      </c>
      <c r="W33" s="18" t="n">
        <v>441.25651996</v>
      </c>
      <c r="X33" s="20" t="n">
        <v>8.50976475</v>
      </c>
    </row>
    <row r="34" spans="1:24">
      <c r="A34" s="15" t="s">
        <v>209</v>
      </c>
      <c r="B34" s="17" t="n">
        <v>6350</v>
      </c>
      <c r="C34" s="18">
        <f>(86.0/B34*100)</f>
        <v/>
      </c>
      <c r="D34" s="19" t="n">
        <v>6264</v>
      </c>
      <c r="E34" s="18" t="n">
        <v>433.21325804</v>
      </c>
      <c r="F34" s="20" t="n">
        <v>3.6668834</v>
      </c>
      <c r="G34" s="18" t="n">
        <v>470.20238256</v>
      </c>
      <c r="H34" s="20" t="n">
        <v>3.42864578</v>
      </c>
      <c r="I34" s="18" t="n">
        <v>487.79315465</v>
      </c>
      <c r="J34" s="20" t="n">
        <v>3.76137863</v>
      </c>
      <c r="K34" s="18" t="n">
        <v>485.01250153</v>
      </c>
      <c r="L34" s="20" t="n">
        <v>3.42082942</v>
      </c>
      <c r="M34" s="18" t="n">
        <v>470.1705115</v>
      </c>
      <c r="N34" s="20" t="n">
        <v>3.56127044</v>
      </c>
      <c r="O34" s="18" t="n">
        <v>365.38845725</v>
      </c>
      <c r="P34" s="20" t="n">
        <v>11.8756275</v>
      </c>
      <c r="Q34" s="18" t="s">
        <v>182</v>
      </c>
      <c r="R34" s="20" t="s">
        <v>182</v>
      </c>
      <c r="S34" s="18" t="n">
        <v>306.56969545</v>
      </c>
      <c r="T34" s="20" t="n">
        <v>10.27624616</v>
      </c>
      <c r="U34" s="18" t="s">
        <v>182</v>
      </c>
      <c r="V34" s="20" t="s">
        <v>182</v>
      </c>
      <c r="W34" s="18" t="n">
        <v>368.3319559</v>
      </c>
      <c r="X34" s="20" t="n">
        <v>7.77056684</v>
      </c>
    </row>
    <row r="35" spans="1:24">
      <c r="A35" s="15" t="s">
        <v>210</v>
      </c>
      <c r="B35" s="17" t="n">
        <v>6406</v>
      </c>
      <c r="C35" s="18">
        <f>(69.0/B35*100)</f>
        <v/>
      </c>
      <c r="D35" s="19" t="n">
        <v>6337</v>
      </c>
      <c r="E35" s="18" t="n">
        <v>474.08046322</v>
      </c>
      <c r="F35" s="20" t="n">
        <v>3.29651878</v>
      </c>
      <c r="G35" s="18" t="n">
        <v>515.57280544</v>
      </c>
      <c r="H35" s="20" t="n">
        <v>2.89716388</v>
      </c>
      <c r="I35" s="18" t="n">
        <v>533.95888892</v>
      </c>
      <c r="J35" s="20" t="n">
        <v>2.74182108</v>
      </c>
      <c r="K35" s="18" t="n">
        <v>530.02488179</v>
      </c>
      <c r="L35" s="20" t="n">
        <v>3.31350538</v>
      </c>
      <c r="M35" s="18" t="n">
        <v>517.10877037</v>
      </c>
      <c r="N35" s="20" t="n">
        <v>4.4638075</v>
      </c>
      <c r="O35" s="18" t="n">
        <v>449.89238615</v>
      </c>
      <c r="P35" s="20" t="n">
        <v>20.13442136</v>
      </c>
      <c r="Q35" s="18" t="s">
        <v>182</v>
      </c>
      <c r="R35" s="20" t="s">
        <v>182</v>
      </c>
      <c r="S35" s="18" t="n">
        <v>374.85244494</v>
      </c>
      <c r="T35" s="20" t="n">
        <v>5.84040672</v>
      </c>
      <c r="U35" s="18" t="s">
        <v>182</v>
      </c>
      <c r="V35" s="20" t="s">
        <v>182</v>
      </c>
      <c r="W35" s="18" t="n">
        <v>434.22618624</v>
      </c>
      <c r="X35" s="20" t="n">
        <v>7.71653592</v>
      </c>
    </row>
    <row r="36" spans="1:24">
      <c r="A36" s="15" t="s">
        <v>211</v>
      </c>
      <c r="B36" s="17" t="n">
        <v>6736</v>
      </c>
      <c r="C36" s="18">
        <f>(49.0/B36*100)</f>
        <v/>
      </c>
      <c r="D36" s="19" t="n">
        <v>6687</v>
      </c>
      <c r="E36" s="18" t="n">
        <v>457.27077467</v>
      </c>
      <c r="F36" s="20" t="n">
        <v>3.40194549</v>
      </c>
      <c r="G36" s="18" t="n">
        <v>498.82879505</v>
      </c>
      <c r="H36" s="20" t="n">
        <v>3.30535026</v>
      </c>
      <c r="I36" s="18" t="n">
        <v>508.10834456</v>
      </c>
      <c r="J36" s="20" t="n">
        <v>2.7344167</v>
      </c>
      <c r="K36" s="18" t="n">
        <v>508.44482181</v>
      </c>
      <c r="L36" s="20" t="n">
        <v>2.92133911</v>
      </c>
      <c r="M36" s="18" t="n">
        <v>504.42173998</v>
      </c>
      <c r="N36" s="20" t="n">
        <v>3.82671906</v>
      </c>
      <c r="O36" s="18" t="n">
        <v>402.77024728</v>
      </c>
      <c r="P36" s="20" t="n">
        <v>20.07187489</v>
      </c>
      <c r="Q36" s="18" t="s">
        <v>182</v>
      </c>
      <c r="R36" s="20" t="s">
        <v>182</v>
      </c>
      <c r="S36" s="18" t="s">
        <v>182</v>
      </c>
      <c r="T36" s="20" t="s">
        <v>182</v>
      </c>
      <c r="U36" s="18" t="s">
        <v>182</v>
      </c>
      <c r="V36" s="20" t="s">
        <v>182</v>
      </c>
      <c r="W36" s="18" t="n">
        <v>408.48174375</v>
      </c>
      <c r="X36" s="20" t="n">
        <v>8.20306856</v>
      </c>
    </row>
    <row r="37" spans="1:24">
      <c r="A37" s="15" t="s">
        <v>212</v>
      </c>
      <c r="B37" s="17" t="n">
        <v>5458</v>
      </c>
      <c r="C37" s="18">
        <f>(249.0/B37*100)</f>
        <v/>
      </c>
      <c r="D37" s="19" t="n">
        <v>5209</v>
      </c>
      <c r="E37" s="18" t="n">
        <v>473.02754482</v>
      </c>
      <c r="F37" s="20" t="n">
        <v>4.68947455</v>
      </c>
      <c r="G37" s="18" t="n">
        <v>507.45127062</v>
      </c>
      <c r="H37" s="20" t="n">
        <v>5.13520639</v>
      </c>
      <c r="I37" s="18" t="n">
        <v>513.09312171</v>
      </c>
      <c r="J37" s="20" t="n">
        <v>3.88794893</v>
      </c>
      <c r="K37" s="18" t="n">
        <v>507.56743289</v>
      </c>
      <c r="L37" s="20" t="n">
        <v>3.9503079</v>
      </c>
      <c r="M37" s="18" t="n">
        <v>500.33253598</v>
      </c>
      <c r="N37" s="20" t="n">
        <v>5.12983459</v>
      </c>
      <c r="O37" s="18" t="n">
        <v>375.64834003</v>
      </c>
      <c r="P37" s="20" t="n">
        <v>18.6662725</v>
      </c>
      <c r="Q37" s="18" t="s">
        <v>182</v>
      </c>
      <c r="R37" s="20" t="s">
        <v>182</v>
      </c>
      <c r="S37" s="18" t="s">
        <v>182</v>
      </c>
      <c r="T37" s="20" t="s">
        <v>182</v>
      </c>
      <c r="U37" s="18" t="s">
        <v>182</v>
      </c>
      <c r="V37" s="20" t="s">
        <v>182</v>
      </c>
      <c r="W37" s="18" t="n">
        <v>398.25117904</v>
      </c>
      <c r="X37" s="20" t="n">
        <v>6.07353646</v>
      </c>
    </row>
    <row r="38" spans="1:24">
      <c r="A38" s="15" t="s">
        <v>213</v>
      </c>
      <c r="B38" s="17" t="n">
        <v>5860</v>
      </c>
      <c r="C38" s="18">
        <f>(64.0/B38*100)</f>
        <v/>
      </c>
      <c r="D38" s="19" t="n">
        <v>5796</v>
      </c>
      <c r="E38" s="18" t="n">
        <v>472.99746221</v>
      </c>
      <c r="F38" s="20" t="n">
        <v>4.71459786</v>
      </c>
      <c r="G38" s="18" t="n">
        <v>511.91586086</v>
      </c>
      <c r="H38" s="20" t="n">
        <v>4.43355954</v>
      </c>
      <c r="I38" s="18" t="n">
        <v>523.9952737999999</v>
      </c>
      <c r="J38" s="20" t="n">
        <v>3.37529159</v>
      </c>
      <c r="K38" s="18" t="n">
        <v>525.68690477</v>
      </c>
      <c r="L38" s="20" t="n">
        <v>4.40624082</v>
      </c>
      <c r="M38" s="18" t="n">
        <v>500.76674248</v>
      </c>
      <c r="N38" s="20" t="n">
        <v>5.37952012</v>
      </c>
      <c r="O38" s="18" t="n">
        <v>402.04188708</v>
      </c>
      <c r="P38" s="20" t="n">
        <v>20.43643395</v>
      </c>
      <c r="Q38" s="18" t="s">
        <v>182</v>
      </c>
      <c r="R38" s="20" t="s">
        <v>182</v>
      </c>
      <c r="S38" s="18" t="s">
        <v>182</v>
      </c>
      <c r="T38" s="20" t="s">
        <v>182</v>
      </c>
      <c r="U38" s="18" t="s">
        <v>182</v>
      </c>
      <c r="V38" s="20" t="s">
        <v>182</v>
      </c>
      <c r="W38" s="18" t="n">
        <v>415.64534811</v>
      </c>
      <c r="X38" s="20" t="n">
        <v>5.96439163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464.23147879</v>
      </c>
      <c r="F40" s="20" t="n">
        <v>4.44276811</v>
      </c>
      <c r="G40" s="18" t="n">
        <v>521.46577981</v>
      </c>
      <c r="H40" s="20" t="n">
        <v>4.43228973</v>
      </c>
      <c r="I40" s="18" t="n">
        <v>533.66226126</v>
      </c>
      <c r="J40" s="20" t="n">
        <v>3.2681375</v>
      </c>
      <c r="K40" s="18" t="n">
        <v>537.51805791</v>
      </c>
      <c r="L40" s="20" t="n">
        <v>4.08090723</v>
      </c>
      <c r="M40" s="18" t="n">
        <v>510.66194647</v>
      </c>
      <c r="N40" s="20" t="n">
        <v>5.2442827</v>
      </c>
      <c r="O40" s="18" t="n">
        <v>426.93516324</v>
      </c>
      <c r="P40" s="20" t="n">
        <v>18.49453323</v>
      </c>
      <c r="Q40" s="18" t="s">
        <v>182</v>
      </c>
      <c r="R40" s="20" t="s">
        <v>182</v>
      </c>
      <c r="S40" s="18" t="n">
        <v>496.75531263</v>
      </c>
      <c r="T40" s="20" t="n">
        <v>2.35939816</v>
      </c>
      <c r="U40" s="18" t="s">
        <v>182</v>
      </c>
      <c r="V40" s="20" t="s">
        <v>182</v>
      </c>
      <c r="W40" s="18" t="n">
        <v>408.4805717</v>
      </c>
      <c r="X40" s="20" t="n">
        <v>6.77544348</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383.16679595</v>
      </c>
      <c r="F46" s="20" t="n">
        <v>2.93225684</v>
      </c>
      <c r="G46" s="18" t="n">
        <v>402.68854824</v>
      </c>
      <c r="H46" s="20" t="n">
        <v>3.76606119</v>
      </c>
      <c r="I46" s="18" t="n">
        <v>438.45301284</v>
      </c>
      <c r="J46" s="20" t="n">
        <v>3.97063632</v>
      </c>
      <c r="K46" s="18" t="n">
        <v>432.08961329</v>
      </c>
      <c r="L46" s="20" t="n">
        <v>3.74539877</v>
      </c>
      <c r="M46" s="18" t="n">
        <v>430.66271916</v>
      </c>
      <c r="N46" s="20" t="n">
        <v>4.03537557</v>
      </c>
      <c r="O46" s="18" t="n">
        <v>312.92535084</v>
      </c>
      <c r="P46" s="20" t="n">
        <v>7.92700056</v>
      </c>
      <c r="Q46" s="18" t="s">
        <v>182</v>
      </c>
      <c r="R46" s="20" t="s">
        <v>182</v>
      </c>
      <c r="S46" s="18" t="s">
        <v>182</v>
      </c>
      <c r="T46" s="20" t="s">
        <v>182</v>
      </c>
      <c r="U46" s="18" t="s">
        <v>182</v>
      </c>
      <c r="V46" s="20" t="s">
        <v>182</v>
      </c>
      <c r="W46" s="18" t="n">
        <v>377.560289</v>
      </c>
      <c r="X46" s="20" t="n">
        <v>3.00950086</v>
      </c>
    </row>
    <row r="47" spans="1:24">
      <c r="A47" s="15" t="s">
        <v>222</v>
      </c>
      <c r="B47" s="17" t="n">
        <v>5928</v>
      </c>
      <c r="C47" s="18">
        <f>(148.0/B47*100)</f>
        <v/>
      </c>
      <c r="D47" s="19" t="n">
        <v>5780</v>
      </c>
      <c r="E47" s="18" t="n">
        <v>410.51345408</v>
      </c>
      <c r="F47" s="20" t="n">
        <v>5.05746472</v>
      </c>
      <c r="G47" s="18" t="n">
        <v>456.38683046</v>
      </c>
      <c r="H47" s="20" t="n">
        <v>5.40813391</v>
      </c>
      <c r="I47" s="18" t="n">
        <v>478.30560486</v>
      </c>
      <c r="J47" s="20" t="n">
        <v>4.61974162</v>
      </c>
      <c r="K47" s="18" t="n">
        <v>479.65630757</v>
      </c>
      <c r="L47" s="20" t="n">
        <v>4.27809041</v>
      </c>
      <c r="M47" s="18" t="n">
        <v>461.49968433</v>
      </c>
      <c r="N47" s="20" t="n">
        <v>5.03835646</v>
      </c>
      <c r="O47" s="18" t="n">
        <v>348.82167177</v>
      </c>
      <c r="P47" s="20" t="n">
        <v>12.30753065</v>
      </c>
      <c r="Q47" s="18" t="s">
        <v>182</v>
      </c>
      <c r="R47" s="20" t="s">
        <v>182</v>
      </c>
      <c r="S47" s="18" t="s">
        <v>182</v>
      </c>
      <c r="T47" s="20" t="s">
        <v>182</v>
      </c>
      <c r="U47" s="18" t="s">
        <v>182</v>
      </c>
      <c r="V47" s="20" t="s">
        <v>182</v>
      </c>
      <c r="W47" s="18" t="n">
        <v>372.40946277</v>
      </c>
      <c r="X47" s="20" t="n">
        <v>4.90821995</v>
      </c>
    </row>
    <row r="48" spans="1:24">
      <c r="A48" s="15" t="s">
        <v>223</v>
      </c>
      <c r="B48" s="17" t="n">
        <v>9841</v>
      </c>
      <c r="C48" s="18">
        <f>(19.0/B48*100)</f>
        <v/>
      </c>
      <c r="D48" s="19" t="n">
        <v>9822</v>
      </c>
      <c r="E48" s="18" t="n">
        <v>498.12569489</v>
      </c>
      <c r="F48" s="20" t="n">
        <v>5.19153616</v>
      </c>
      <c r="G48" s="18" t="n">
        <v>528.43539187</v>
      </c>
      <c r="H48" s="20" t="n">
        <v>5.07843702</v>
      </c>
      <c r="I48" s="18" t="n">
        <v>535.47429388</v>
      </c>
      <c r="J48" s="20" t="n">
        <v>6.05843142</v>
      </c>
      <c r="K48" s="18" t="n">
        <v>540.28132444</v>
      </c>
      <c r="L48" s="20" t="n">
        <v>7.22315364</v>
      </c>
      <c r="M48" s="18" t="n">
        <v>518.21112089</v>
      </c>
      <c r="N48" s="20" t="n">
        <v>4.7204711</v>
      </c>
      <c r="O48" s="18" t="n">
        <v>368.01592311</v>
      </c>
      <c r="P48" s="20" t="n">
        <v>9.39603602</v>
      </c>
      <c r="Q48" s="18" t="s">
        <v>182</v>
      </c>
      <c r="R48" s="20" t="s">
        <v>182</v>
      </c>
      <c r="S48" s="18" t="s">
        <v>182</v>
      </c>
      <c r="T48" s="20" t="s">
        <v>182</v>
      </c>
      <c r="U48" s="18" t="s">
        <v>182</v>
      </c>
      <c r="V48" s="20" t="s">
        <v>182</v>
      </c>
      <c r="W48" s="18" t="n">
        <v>470.39971638</v>
      </c>
      <c r="X48" s="20" t="n">
        <v>20.9653593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397.4678375</v>
      </c>
      <c r="F50" s="20" t="n">
        <v>2.76643377</v>
      </c>
      <c r="G50" s="18" t="n">
        <v>418.76732401</v>
      </c>
      <c r="H50" s="20" t="n">
        <v>3.57852902</v>
      </c>
      <c r="I50" s="18" t="n">
        <v>436.06299728</v>
      </c>
      <c r="J50" s="20" t="n">
        <v>3.01583945</v>
      </c>
      <c r="K50" s="18" t="n">
        <v>441.92596839</v>
      </c>
      <c r="L50" s="20" t="n">
        <v>2.96637274</v>
      </c>
      <c r="M50" s="18" t="n">
        <v>439.40120855</v>
      </c>
      <c r="N50" s="20" t="n">
        <v>4.26840061</v>
      </c>
      <c r="O50" s="18" t="n">
        <v>342.28571311</v>
      </c>
      <c r="P50" s="20" t="n">
        <v>7.20984175</v>
      </c>
      <c r="Q50" s="18" t="s">
        <v>182</v>
      </c>
      <c r="R50" s="20" t="s">
        <v>182</v>
      </c>
      <c r="S50" s="18" t="s">
        <v>182</v>
      </c>
      <c r="T50" s="20" t="s">
        <v>182</v>
      </c>
      <c r="U50" s="18" t="s">
        <v>182</v>
      </c>
      <c r="V50" s="20" t="s">
        <v>182</v>
      </c>
      <c r="W50" s="18" t="n">
        <v>378.39886989</v>
      </c>
      <c r="X50" s="20" t="n">
        <v>8.68148558</v>
      </c>
    </row>
    <row r="51" spans="1:24">
      <c r="A51" s="15" t="s">
        <v>226</v>
      </c>
      <c r="B51" s="17" t="n">
        <v>6866</v>
      </c>
      <c r="C51" s="18">
        <f>(117.0/B51*100)</f>
        <v/>
      </c>
      <c r="D51" s="19" t="n">
        <v>6749</v>
      </c>
      <c r="E51" s="18" t="n">
        <v>401.94139161</v>
      </c>
      <c r="F51" s="20" t="n">
        <v>2.40355739</v>
      </c>
      <c r="G51" s="18" t="n">
        <v>425.82272548</v>
      </c>
      <c r="H51" s="20" t="n">
        <v>3.36449831</v>
      </c>
      <c r="I51" s="18" t="n">
        <v>441.3995398</v>
      </c>
      <c r="J51" s="20" t="n">
        <v>2.97271471</v>
      </c>
      <c r="K51" s="18" t="n">
        <v>436.26813671</v>
      </c>
      <c r="L51" s="20" t="n">
        <v>2.9900204</v>
      </c>
      <c r="M51" s="18" t="n">
        <v>431.51571979</v>
      </c>
      <c r="N51" s="20" t="n">
        <v>4.19611084</v>
      </c>
      <c r="O51" s="18" t="n">
        <v>338.25263876</v>
      </c>
      <c r="P51" s="20" t="n">
        <v>12.07032198</v>
      </c>
      <c r="Q51" s="18" t="s">
        <v>182</v>
      </c>
      <c r="R51" s="20" t="s">
        <v>182</v>
      </c>
      <c r="S51" s="18" t="n">
        <v>410.85572185</v>
      </c>
      <c r="T51" s="20" t="n">
        <v>3.7997542</v>
      </c>
      <c r="U51" s="18" t="s">
        <v>182</v>
      </c>
      <c r="V51" s="20" t="s">
        <v>182</v>
      </c>
      <c r="W51" s="18" t="n">
        <v>391.97214484</v>
      </c>
      <c r="X51" s="20" t="n">
        <v>4.84110986</v>
      </c>
    </row>
    <row r="52" spans="1:24">
      <c r="A52" s="15" t="s">
        <v>227</v>
      </c>
      <c r="B52" s="17" t="n">
        <v>5809</v>
      </c>
      <c r="C52" s="18">
        <f>(119.0/B52*100)</f>
        <v/>
      </c>
      <c r="D52" s="19" t="n">
        <v>5690</v>
      </c>
      <c r="E52" s="18" t="n">
        <v>437.52268007</v>
      </c>
      <c r="F52" s="20" t="n">
        <v>3.61273979</v>
      </c>
      <c r="G52" s="18" t="n">
        <v>476.73685748</v>
      </c>
      <c r="H52" s="20" t="n">
        <v>3.65948041</v>
      </c>
      <c r="I52" s="18" t="n">
        <v>495.6923687</v>
      </c>
      <c r="J52" s="20" t="n">
        <v>3.27733007</v>
      </c>
      <c r="K52" s="18" t="n">
        <v>496.17432516</v>
      </c>
      <c r="L52" s="20" t="n">
        <v>3.26098024</v>
      </c>
      <c r="M52" s="18" t="n">
        <v>484.43519985</v>
      </c>
      <c r="N52" s="20" t="n">
        <v>4.19267869</v>
      </c>
      <c r="O52" s="18" t="n">
        <v>375.14413407</v>
      </c>
      <c r="P52" s="20" t="n">
        <v>19.23248649</v>
      </c>
      <c r="Q52" s="18" t="s">
        <v>182</v>
      </c>
      <c r="R52" s="20" t="s">
        <v>182</v>
      </c>
      <c r="S52" s="18" t="s">
        <v>182</v>
      </c>
      <c r="T52" s="20" t="s">
        <v>182</v>
      </c>
      <c r="U52" s="18" t="s">
        <v>182</v>
      </c>
      <c r="V52" s="20" t="s">
        <v>182</v>
      </c>
      <c r="W52" s="18" t="n">
        <v>395.86216079</v>
      </c>
      <c r="X52" s="20" t="n">
        <v>6.00159455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327.29323365</v>
      </c>
      <c r="F54" s="20" t="n">
        <v>2.95706475</v>
      </c>
      <c r="G54" s="18" t="n">
        <v>334.18915138</v>
      </c>
      <c r="H54" s="20" t="n">
        <v>4.42589603</v>
      </c>
      <c r="I54" s="18" t="n">
        <v>354.03830838</v>
      </c>
      <c r="J54" s="20" t="n">
        <v>4.67013743</v>
      </c>
      <c r="K54" s="18" t="n">
        <v>357.27853156</v>
      </c>
      <c r="L54" s="20" t="n">
        <v>4.96891182</v>
      </c>
      <c r="M54" s="18" t="n">
        <v>360.28118408</v>
      </c>
      <c r="N54" s="20" t="n">
        <v>5.81961972</v>
      </c>
      <c r="O54" s="18" t="n">
        <v>287.87524075</v>
      </c>
      <c r="P54" s="20" t="n">
        <v>6.80918889</v>
      </c>
      <c r="Q54" s="18" t="s">
        <v>182</v>
      </c>
      <c r="R54" s="20" t="s">
        <v>182</v>
      </c>
      <c r="S54" s="18" t="s">
        <v>182</v>
      </c>
      <c r="T54" s="20" t="s">
        <v>182</v>
      </c>
      <c r="U54" s="18" t="s">
        <v>182</v>
      </c>
      <c r="V54" s="20" t="s">
        <v>182</v>
      </c>
      <c r="W54" s="18" t="n">
        <v>287.38123243</v>
      </c>
      <c r="X54" s="20" t="n">
        <v>3.93104735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501.34330853</v>
      </c>
      <c r="F56" s="20" t="n">
        <v>3.75388807</v>
      </c>
      <c r="G56" s="18" t="n">
        <v>526.9981451</v>
      </c>
      <c r="H56" s="20" t="n">
        <v>4.01116004</v>
      </c>
      <c r="I56" s="18" t="n">
        <v>531.77768867</v>
      </c>
      <c r="J56" s="20" t="n">
        <v>3.15089787</v>
      </c>
      <c r="K56" s="18" t="n">
        <v>536.82265446</v>
      </c>
      <c r="L56" s="20" t="n">
        <v>3.52230147</v>
      </c>
      <c r="M56" s="18" t="n">
        <v>517.36423696</v>
      </c>
      <c r="N56" s="20" t="n">
        <v>3.71435037</v>
      </c>
      <c r="O56" s="18" t="n">
        <v>436.58358831</v>
      </c>
      <c r="P56" s="20" t="n">
        <v>14.70024244</v>
      </c>
      <c r="Q56" s="18" t="s">
        <v>182</v>
      </c>
      <c r="R56" s="20" t="s">
        <v>182</v>
      </c>
      <c r="S56" s="18" t="s">
        <v>182</v>
      </c>
      <c r="T56" s="20" t="s">
        <v>182</v>
      </c>
      <c r="U56" s="18" t="s">
        <v>182</v>
      </c>
      <c r="V56" s="20" t="s">
        <v>182</v>
      </c>
      <c r="W56" s="18" t="n">
        <v>469.06871031</v>
      </c>
      <c r="X56" s="20" t="n">
        <v>18.19093676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472.49630495</v>
      </c>
      <c r="F61" s="20" t="n">
        <v>3.01901399</v>
      </c>
      <c r="G61" s="18" t="n">
        <v>491.70196802</v>
      </c>
      <c r="H61" s="20" t="n">
        <v>3.96699244</v>
      </c>
      <c r="I61" s="18" t="n">
        <v>490.59234213</v>
      </c>
      <c r="J61" s="20" t="n">
        <v>3.77293395</v>
      </c>
      <c r="K61" s="18" t="n">
        <v>482.23158994</v>
      </c>
      <c r="L61" s="20" t="n">
        <v>3.95105046</v>
      </c>
      <c r="M61" s="18" t="n">
        <v>468.4248373</v>
      </c>
      <c r="N61" s="20" t="n">
        <v>4.36846743</v>
      </c>
      <c r="O61" s="18" t="n">
        <v>391.25523445</v>
      </c>
      <c r="P61" s="20" t="n">
        <v>13.81308759</v>
      </c>
      <c r="Q61" s="18" t="s">
        <v>182</v>
      </c>
      <c r="R61" s="20" t="s">
        <v>182</v>
      </c>
      <c r="S61" s="18" t="s">
        <v>182</v>
      </c>
      <c r="T61" s="20" t="s">
        <v>182</v>
      </c>
      <c r="U61" s="18" t="s">
        <v>182</v>
      </c>
      <c r="V61" s="20" t="s">
        <v>182</v>
      </c>
      <c r="W61" s="18" t="n">
        <v>379.68368243</v>
      </c>
      <c r="X61" s="20" t="n">
        <v>7.50995035</v>
      </c>
    </row>
    <row r="62" spans="1:24">
      <c r="A62" s="15" t="s">
        <v>237</v>
      </c>
      <c r="B62" s="17" t="n">
        <v>4476</v>
      </c>
      <c r="C62" s="18">
        <f>(5.0/B62*100)</f>
        <v/>
      </c>
      <c r="D62" s="19" t="n">
        <v>4471</v>
      </c>
      <c r="E62" s="18" t="n">
        <v>504.4749938</v>
      </c>
      <c r="F62" s="20" t="n">
        <v>3.14383799</v>
      </c>
      <c r="G62" s="18" t="n">
        <v>524.97732391</v>
      </c>
      <c r="H62" s="20" t="n">
        <v>2.85873779</v>
      </c>
      <c r="I62" s="18" t="n">
        <v>534.69717621</v>
      </c>
      <c r="J62" s="20" t="n">
        <v>2.29659379</v>
      </c>
      <c r="K62" s="18" t="n">
        <v>544.47429561</v>
      </c>
      <c r="L62" s="20" t="n">
        <v>2.63276745</v>
      </c>
      <c r="M62" s="18" t="n">
        <v>533.0599627</v>
      </c>
      <c r="N62" s="20" t="n">
        <v>3.28971668</v>
      </c>
      <c r="O62" s="18" t="n">
        <v>440.45044192</v>
      </c>
      <c r="P62" s="20" t="n">
        <v>12.98438904</v>
      </c>
      <c r="Q62" s="18" t="s">
        <v>182</v>
      </c>
      <c r="R62" s="20" t="s">
        <v>182</v>
      </c>
      <c r="S62" s="18" t="s">
        <v>182</v>
      </c>
      <c r="T62" s="20" t="s">
        <v>182</v>
      </c>
      <c r="U62" s="18" t="s">
        <v>182</v>
      </c>
      <c r="V62" s="20" t="s">
        <v>182</v>
      </c>
      <c r="W62" s="18" t="n">
        <v>478.69561663</v>
      </c>
      <c r="X62" s="20" t="n">
        <v>13.49531531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368.54578481</v>
      </c>
      <c r="F67" s="20" t="n">
        <v>3.2924668</v>
      </c>
      <c r="G67" s="18" t="n">
        <v>394.15821557</v>
      </c>
      <c r="H67" s="20" t="n">
        <v>2.72091781</v>
      </c>
      <c r="I67" s="18" t="n">
        <v>410.31879762</v>
      </c>
      <c r="J67" s="20" t="n">
        <v>3.0497999</v>
      </c>
      <c r="K67" s="18" t="n">
        <v>415.65019531</v>
      </c>
      <c r="L67" s="20" t="n">
        <v>2.8838803</v>
      </c>
      <c r="M67" s="18" t="n">
        <v>413.00286071</v>
      </c>
      <c r="N67" s="20" t="n">
        <v>4.73451236</v>
      </c>
      <c r="O67" s="18" t="n">
        <v>314.73335773</v>
      </c>
      <c r="P67" s="20" t="n">
        <v>5.00611208</v>
      </c>
      <c r="Q67" s="18" t="s">
        <v>182</v>
      </c>
      <c r="R67" s="20" t="s">
        <v>182</v>
      </c>
      <c r="S67" s="18" t="s">
        <v>182</v>
      </c>
      <c r="T67" s="20" t="s">
        <v>182</v>
      </c>
      <c r="U67" s="18" t="s">
        <v>182</v>
      </c>
      <c r="V67" s="20" t="s">
        <v>182</v>
      </c>
      <c r="W67" s="18" t="n">
        <v>333.87897211</v>
      </c>
      <c r="X67" s="20" t="n">
        <v>6.28833004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459.26046404</v>
      </c>
      <c r="F70" s="20" t="n">
        <v>3.93862134</v>
      </c>
      <c r="G70" s="18" t="n">
        <v>477.15731828</v>
      </c>
      <c r="H70" s="20" t="n">
        <v>4.6936202</v>
      </c>
      <c r="I70" s="18" t="n">
        <v>498.88275099</v>
      </c>
      <c r="J70" s="20" t="n">
        <v>3.19749622</v>
      </c>
      <c r="K70" s="18" t="n">
        <v>500.22845594</v>
      </c>
      <c r="L70" s="20" t="n">
        <v>4.00162317</v>
      </c>
      <c r="M70" s="18" t="n">
        <v>499.06206481</v>
      </c>
      <c r="N70" s="20" t="n">
        <v>3.15287069</v>
      </c>
      <c r="O70" s="18" t="n">
        <v>426.80252046</v>
      </c>
      <c r="P70" s="20" t="n">
        <v>12.48021567</v>
      </c>
      <c r="Q70" s="18" t="s">
        <v>182</v>
      </c>
      <c r="R70" s="20" t="s">
        <v>182</v>
      </c>
      <c r="S70" s="18" t="s">
        <v>182</v>
      </c>
      <c r="T70" s="20" t="s">
        <v>182</v>
      </c>
      <c r="U70" s="18" t="s">
        <v>182</v>
      </c>
      <c r="V70" s="20" t="s">
        <v>182</v>
      </c>
      <c r="W70" s="18" t="n">
        <v>428.85900818</v>
      </c>
      <c r="X70" s="20" t="n">
        <v>5.94553261</v>
      </c>
    </row>
    <row r="71" spans="1:24">
      <c r="A71" s="15" t="s">
        <v>246</v>
      </c>
      <c r="B71" s="17" t="n">
        <v>6115</v>
      </c>
      <c r="C71" s="18">
        <f>(116.0/B71*100)</f>
        <v/>
      </c>
      <c r="D71" s="19" t="n">
        <v>5999</v>
      </c>
      <c r="E71" s="18" t="n">
        <v>512.43454765</v>
      </c>
      <c r="F71" s="20" t="n">
        <v>3.7264467</v>
      </c>
      <c r="G71" s="18" t="n">
        <v>544.28390846</v>
      </c>
      <c r="H71" s="20" t="n">
        <v>3.59831334</v>
      </c>
      <c r="I71" s="18" t="n">
        <v>559.36601261</v>
      </c>
      <c r="J71" s="20" t="n">
        <v>2.75834831</v>
      </c>
      <c r="K71" s="18" t="n">
        <v>574.1924142</v>
      </c>
      <c r="L71" s="20" t="n">
        <v>2.59873394</v>
      </c>
      <c r="M71" s="18" t="n">
        <v>579.72241858</v>
      </c>
      <c r="N71" s="20" t="n">
        <v>3.72637391</v>
      </c>
      <c r="O71" s="18" t="n">
        <v>471.86148039</v>
      </c>
      <c r="P71" s="20" t="n">
        <v>16.79592165</v>
      </c>
      <c r="Q71" s="18" t="s">
        <v>182</v>
      </c>
      <c r="R71" s="20" t="s">
        <v>182</v>
      </c>
      <c r="S71" s="18" t="s">
        <v>182</v>
      </c>
      <c r="T71" s="20" t="s">
        <v>182</v>
      </c>
      <c r="U71" s="18" t="s">
        <v>182</v>
      </c>
      <c r="V71" s="20" t="s">
        <v>182</v>
      </c>
      <c r="W71" s="18" t="n">
        <v>498.91721151</v>
      </c>
      <c r="X71" s="20" t="n">
        <v>12.39854935</v>
      </c>
    </row>
    <row r="72" spans="1:24">
      <c r="A72" s="15" t="s">
        <v>247</v>
      </c>
      <c r="B72" s="17" t="n">
        <v>7708</v>
      </c>
      <c r="C72" s="18">
        <f>(8.0/B72*100)</f>
        <v/>
      </c>
      <c r="D72" s="19" t="n">
        <v>7700</v>
      </c>
      <c r="E72" s="18" t="n">
        <v>489.53485306</v>
      </c>
      <c r="F72" s="20" t="n">
        <v>4.44759681</v>
      </c>
      <c r="G72" s="18" t="n">
        <v>540.85264074</v>
      </c>
      <c r="H72" s="20" t="n">
        <v>3.62320511</v>
      </c>
      <c r="I72" s="18" t="n">
        <v>547.78768868</v>
      </c>
      <c r="J72" s="20" t="n">
        <v>3.01386626</v>
      </c>
      <c r="K72" s="18" t="n">
        <v>542.51137225</v>
      </c>
      <c r="L72" s="20" t="n">
        <v>3.70203041</v>
      </c>
      <c r="M72" s="18" t="n">
        <v>523.82263041</v>
      </c>
      <c r="N72" s="20" t="n">
        <v>4.2323908</v>
      </c>
      <c r="O72" s="18" t="n">
        <v>372.27040999</v>
      </c>
      <c r="P72" s="20" t="n">
        <v>12.74001428</v>
      </c>
      <c r="Q72" s="18" t="s">
        <v>182</v>
      </c>
      <c r="R72" s="20" t="s">
        <v>182</v>
      </c>
      <c r="S72" s="18" t="s">
        <v>182</v>
      </c>
      <c r="T72" s="20" t="s">
        <v>182</v>
      </c>
      <c r="U72" s="18" t="s">
        <v>182</v>
      </c>
      <c r="V72" s="20" t="s">
        <v>182</v>
      </c>
      <c r="W72" s="18" t="n">
        <v>490.34788555</v>
      </c>
      <c r="X72" s="20" t="n">
        <v>18.18055358</v>
      </c>
    </row>
    <row r="73" spans="1:24">
      <c r="A73" s="15" t="s">
        <v>248</v>
      </c>
      <c r="B73" s="17" t="n">
        <v>8249</v>
      </c>
      <c r="C73" s="18">
        <f>(236.0/B73*100)</f>
        <v/>
      </c>
      <c r="D73" s="19" t="n">
        <v>8013</v>
      </c>
      <c r="E73" s="18" t="n">
        <v>399.27391447</v>
      </c>
      <c r="F73" s="20" t="n">
        <v>3.12911675</v>
      </c>
      <c r="G73" s="18" t="n">
        <v>414.77247312</v>
      </c>
      <c r="H73" s="20" t="n">
        <v>3.35881667</v>
      </c>
      <c r="I73" s="18" t="n">
        <v>426.35457804</v>
      </c>
      <c r="J73" s="20" t="n">
        <v>3.09994919</v>
      </c>
      <c r="K73" s="18" t="n">
        <v>433.93544797</v>
      </c>
      <c r="L73" s="20" t="n">
        <v>3.96231279</v>
      </c>
      <c r="M73" s="18" t="n">
        <v>441.23058698</v>
      </c>
      <c r="N73" s="20" t="n">
        <v>4.63826635</v>
      </c>
      <c r="O73" s="18" t="n">
        <v>365.92427462</v>
      </c>
      <c r="P73" s="20" t="n">
        <v>6.5296247</v>
      </c>
      <c r="Q73" s="18" t="s">
        <v>182</v>
      </c>
      <c r="R73" s="20" t="s">
        <v>182</v>
      </c>
      <c r="S73" s="18" t="s">
        <v>182</v>
      </c>
      <c r="T73" s="20" t="s">
        <v>182</v>
      </c>
      <c r="U73" s="18" t="s">
        <v>182</v>
      </c>
      <c r="V73" s="20" t="s">
        <v>182</v>
      </c>
      <c r="W73" s="18" t="n">
        <v>365.8978127</v>
      </c>
      <c r="X73" s="20" t="n">
        <v>6.34238575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412.06185515</v>
      </c>
      <c r="F77" s="20" t="n">
        <v>2.86188315</v>
      </c>
      <c r="G77" s="18" t="n">
        <v>441.26503138</v>
      </c>
      <c r="H77" s="20" t="n">
        <v>4.75271757</v>
      </c>
      <c r="I77" s="18" t="n">
        <v>471.52554787</v>
      </c>
      <c r="J77" s="20" t="n">
        <v>3.65690698</v>
      </c>
      <c r="K77" s="18" t="n">
        <v>464.83842282</v>
      </c>
      <c r="L77" s="20" t="n">
        <v>2.88151715</v>
      </c>
      <c r="M77" s="18" t="n">
        <v>450.73874712</v>
      </c>
      <c r="N77" s="20" t="n">
        <v>3.15739066</v>
      </c>
      <c r="O77" s="18" t="n">
        <v>348.85074945</v>
      </c>
      <c r="P77" s="20" t="n">
        <v>12.28258255</v>
      </c>
      <c r="Q77" s="18" t="s">
        <v>182</v>
      </c>
      <c r="R77" s="20" t="s">
        <v>182</v>
      </c>
      <c r="S77" s="18" t="s">
        <v>182</v>
      </c>
      <c r="T77" s="20" t="s">
        <v>182</v>
      </c>
      <c r="U77" s="18" t="s">
        <v>182</v>
      </c>
      <c r="V77" s="20" t="s">
        <v>182</v>
      </c>
      <c r="W77" s="18" t="n">
        <v>371.56588252</v>
      </c>
      <c r="X77" s="20" t="n">
        <v>3.1841572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518.4811214600001</v>
      </c>
      <c r="F7" s="20" t="n">
        <v>4.08470368</v>
      </c>
      <c r="G7" s="18" t="n">
        <v>543.57392171</v>
      </c>
      <c r="H7" s="20" t="n">
        <v>2.89297577</v>
      </c>
      <c r="I7" s="18" t="n">
        <v>523.95912055</v>
      </c>
      <c r="J7" s="20" t="n">
        <v>2.48045872</v>
      </c>
      <c r="K7" s="18" t="n">
        <v>506.77476957</v>
      </c>
      <c r="L7" s="20" t="n">
        <v>2.44536189</v>
      </c>
      <c r="M7" s="18" t="n">
        <v>491.78046026</v>
      </c>
      <c r="N7" s="20" t="n">
        <v>3.14504453</v>
      </c>
      <c r="O7" s="18" t="n">
        <v>399.22513467</v>
      </c>
      <c r="P7" s="20" t="n">
        <v>11.70453418</v>
      </c>
      <c r="Q7" s="18" t="s">
        <v>182</v>
      </c>
      <c r="R7" s="20" t="s">
        <v>182</v>
      </c>
      <c r="S7" s="18" t="s">
        <v>182</v>
      </c>
      <c r="T7" s="20" t="s">
        <v>182</v>
      </c>
      <c r="U7" s="18" t="s">
        <v>182</v>
      </c>
      <c r="V7" s="20" t="s">
        <v>182</v>
      </c>
      <c r="W7" s="18" t="n">
        <v>459.88190706</v>
      </c>
      <c r="X7" s="20" t="n">
        <v>5.56579145</v>
      </c>
    </row>
    <row r="8" spans="1:24">
      <c r="A8" s="15" t="s">
        <v>183</v>
      </c>
      <c r="B8" s="17" t="n">
        <v>7007</v>
      </c>
      <c r="C8" s="18">
        <f>(143.0/B8*100)</f>
        <v/>
      </c>
      <c r="D8" s="19" t="n">
        <v>6864</v>
      </c>
      <c r="E8" s="18" t="n">
        <v>503.84559972</v>
      </c>
      <c r="F8" s="20" t="n">
        <v>3.0307712</v>
      </c>
      <c r="G8" s="18" t="n">
        <v>526.98034832</v>
      </c>
      <c r="H8" s="20" t="n">
        <v>3.54547995</v>
      </c>
      <c r="I8" s="18" t="n">
        <v>516.05796532</v>
      </c>
      <c r="J8" s="20" t="n">
        <v>3.88658645</v>
      </c>
      <c r="K8" s="18" t="n">
        <v>497.15489456</v>
      </c>
      <c r="L8" s="20" t="n">
        <v>3.76587556</v>
      </c>
      <c r="M8" s="18" t="n">
        <v>472.35024208</v>
      </c>
      <c r="N8" s="20" t="n">
        <v>3.62926364</v>
      </c>
      <c r="O8" s="18" t="n">
        <v>404.28336089</v>
      </c>
      <c r="P8" s="20" t="n">
        <v>27.90899541</v>
      </c>
      <c r="Q8" s="18" t="s">
        <v>182</v>
      </c>
      <c r="R8" s="20" t="s">
        <v>182</v>
      </c>
      <c r="S8" s="18" t="n">
        <v>368.48347797</v>
      </c>
      <c r="T8" s="20" t="n">
        <v>14.99112476</v>
      </c>
      <c r="U8" s="18" t="s">
        <v>182</v>
      </c>
      <c r="V8" s="20" t="s">
        <v>182</v>
      </c>
      <c r="W8" s="18" t="n">
        <v>403.28469079</v>
      </c>
      <c r="X8" s="20" t="n">
        <v>6.5507624</v>
      </c>
    </row>
    <row r="9" spans="1:24">
      <c r="A9" s="15" t="s">
        <v>184</v>
      </c>
      <c r="B9" s="17" t="n">
        <v>9651</v>
      </c>
      <c r="C9" s="18">
        <f>(547.0/B9*100)</f>
        <v/>
      </c>
      <c r="D9" s="19" t="n">
        <v>9104</v>
      </c>
      <c r="E9" s="18" t="n">
        <v>512.4092417000001</v>
      </c>
      <c r="F9" s="20" t="n">
        <v>3.61338517</v>
      </c>
      <c r="G9" s="18" t="n">
        <v>531.15248064</v>
      </c>
      <c r="H9" s="20" t="n">
        <v>3.53102163</v>
      </c>
      <c r="I9" s="18" t="n">
        <v>527.76794693</v>
      </c>
      <c r="J9" s="20" t="n">
        <v>3.31105585</v>
      </c>
      <c r="K9" s="18" t="n">
        <v>512.00608591</v>
      </c>
      <c r="L9" s="20" t="n">
        <v>2.72088319</v>
      </c>
      <c r="M9" s="18" t="n">
        <v>491.00745438</v>
      </c>
      <c r="N9" s="20" t="n">
        <v>3.15988737</v>
      </c>
      <c r="O9" s="18" t="n">
        <v>463.23865553</v>
      </c>
      <c r="P9" s="20" t="n">
        <v>37.28992185</v>
      </c>
      <c r="Q9" s="18" t="s">
        <v>182</v>
      </c>
      <c r="R9" s="20" t="s">
        <v>182</v>
      </c>
      <c r="S9" s="18" t="n">
        <v>374.78530698</v>
      </c>
      <c r="T9" s="20" t="n">
        <v>11.62763904</v>
      </c>
      <c r="U9" s="18" t="s">
        <v>182</v>
      </c>
      <c r="V9" s="20" t="s">
        <v>182</v>
      </c>
      <c r="W9" s="18" t="n">
        <v>414.62510876</v>
      </c>
      <c r="X9" s="20" t="n">
        <v>6.73768884</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423.22668135</v>
      </c>
      <c r="F11" s="20" t="n">
        <v>5.39114138</v>
      </c>
      <c r="G11" s="18" t="n">
        <v>453.98552512</v>
      </c>
      <c r="H11" s="20" t="n">
        <v>5.29091311</v>
      </c>
      <c r="I11" s="18" t="n">
        <v>460.08189764</v>
      </c>
      <c r="J11" s="20" t="n">
        <v>2.84373321</v>
      </c>
      <c r="K11" s="18" t="n">
        <v>460.88510469</v>
      </c>
      <c r="L11" s="20" t="n">
        <v>2.97277378</v>
      </c>
      <c r="M11" s="18" t="n">
        <v>443.19875509</v>
      </c>
      <c r="N11" s="20" t="n">
        <v>3.10697634</v>
      </c>
      <c r="O11" s="18" t="n">
        <v>334.19992151</v>
      </c>
      <c r="P11" s="20" t="n">
        <v>26.53553138</v>
      </c>
      <c r="Q11" s="18" t="s">
        <v>182</v>
      </c>
      <c r="R11" s="20" t="s">
        <v>182</v>
      </c>
      <c r="S11" s="18" t="s">
        <v>182</v>
      </c>
      <c r="T11" s="20" t="s">
        <v>182</v>
      </c>
      <c r="U11" s="18" t="s">
        <v>182</v>
      </c>
      <c r="V11" s="20" t="s">
        <v>182</v>
      </c>
      <c r="W11" s="18" t="n">
        <v>391.81742983</v>
      </c>
      <c r="X11" s="20" t="n">
        <v>6.92940307</v>
      </c>
    </row>
    <row r="12" spans="1:24">
      <c r="A12" s="15" t="s">
        <v>187</v>
      </c>
      <c r="B12" s="17" t="n">
        <v>6894</v>
      </c>
      <c r="C12" s="18">
        <f>(127.0/B12*100)</f>
        <v/>
      </c>
      <c r="D12" s="19" t="n">
        <v>6767</v>
      </c>
      <c r="E12" s="18" t="n">
        <v>481.5031304</v>
      </c>
      <c r="F12" s="20" t="n">
        <v>5.33387953</v>
      </c>
      <c r="G12" s="18" t="n">
        <v>519.5315634900001</v>
      </c>
      <c r="H12" s="20" t="n">
        <v>4.17072663</v>
      </c>
      <c r="I12" s="18" t="n">
        <v>510.97753976</v>
      </c>
      <c r="J12" s="20" t="n">
        <v>2.75919069</v>
      </c>
      <c r="K12" s="18" t="n">
        <v>504.49938943</v>
      </c>
      <c r="L12" s="20" t="n">
        <v>2.91711886</v>
      </c>
      <c r="M12" s="18" t="n">
        <v>484.42842994</v>
      </c>
      <c r="N12" s="20" t="n">
        <v>3.1319547</v>
      </c>
      <c r="O12" s="18" t="n">
        <v>437.59846771</v>
      </c>
      <c r="P12" s="20" t="n">
        <v>23.70905564</v>
      </c>
      <c r="Q12" s="18" t="s">
        <v>182</v>
      </c>
      <c r="R12" s="20" t="s">
        <v>182</v>
      </c>
      <c r="S12" s="18" t="n">
        <v>366.6777112</v>
      </c>
      <c r="T12" s="20" t="n">
        <v>14.39052153</v>
      </c>
      <c r="U12" s="18" t="s">
        <v>182</v>
      </c>
      <c r="V12" s="20" t="s">
        <v>182</v>
      </c>
      <c r="W12" s="18" t="n">
        <v>414.69979878</v>
      </c>
      <c r="X12" s="20" t="n">
        <v>7.15237473</v>
      </c>
    </row>
    <row r="13" spans="1:24">
      <c r="A13" s="15" t="s">
        <v>188</v>
      </c>
      <c r="B13" s="17" t="n">
        <v>7161</v>
      </c>
      <c r="C13" s="18">
        <f>(315.0/B13*100)</f>
        <v/>
      </c>
      <c r="D13" s="19" t="n">
        <v>6846</v>
      </c>
      <c r="E13" s="18" t="n">
        <v>513.09346764</v>
      </c>
      <c r="F13" s="20" t="n">
        <v>3.40759559</v>
      </c>
      <c r="G13" s="18" t="n">
        <v>522.79500248</v>
      </c>
      <c r="H13" s="20" t="n">
        <v>3.39410829</v>
      </c>
      <c r="I13" s="18" t="n">
        <v>516.79679985</v>
      </c>
      <c r="J13" s="20" t="n">
        <v>3.34171496</v>
      </c>
      <c r="K13" s="18" t="n">
        <v>507.70441586</v>
      </c>
      <c r="L13" s="20" t="n">
        <v>3.31619373</v>
      </c>
      <c r="M13" s="18" t="n">
        <v>500.26401174</v>
      </c>
      <c r="N13" s="20" t="n">
        <v>3.65058779</v>
      </c>
      <c r="O13" s="18" t="n">
        <v>390.10166835</v>
      </c>
      <c r="P13" s="20" t="n">
        <v>18.95112793</v>
      </c>
      <c r="Q13" s="18" t="s">
        <v>182</v>
      </c>
      <c r="R13" s="20" t="s">
        <v>182</v>
      </c>
      <c r="S13" s="18" t="n">
        <v>436.36003517</v>
      </c>
      <c r="T13" s="20" t="n">
        <v>6.43426798</v>
      </c>
      <c r="U13" s="18" t="s">
        <v>182</v>
      </c>
      <c r="V13" s="20" t="s">
        <v>182</v>
      </c>
      <c r="W13" s="18" t="n">
        <v>408.9762303</v>
      </c>
      <c r="X13" s="20" t="n">
        <v>5.53232217</v>
      </c>
    </row>
    <row r="14" spans="1:24">
      <c r="A14" s="15" t="s">
        <v>189</v>
      </c>
      <c r="B14" s="17" t="n">
        <v>5587</v>
      </c>
      <c r="C14" s="18">
        <f>(192.0/B14*100)</f>
        <v/>
      </c>
      <c r="D14" s="19" t="n">
        <v>5395</v>
      </c>
      <c r="E14" s="18" t="n">
        <v>534.21985422</v>
      </c>
      <c r="F14" s="20" t="n">
        <v>5.32992232</v>
      </c>
      <c r="G14" s="18" t="n">
        <v>554.96577321</v>
      </c>
      <c r="H14" s="20" t="n">
        <v>3.21149773</v>
      </c>
      <c r="I14" s="18" t="n">
        <v>538.23872259</v>
      </c>
      <c r="J14" s="20" t="n">
        <v>3.30570595</v>
      </c>
      <c r="K14" s="18" t="n">
        <v>534.0753527000001</v>
      </c>
      <c r="L14" s="20" t="n">
        <v>3.14422524</v>
      </c>
      <c r="M14" s="18" t="n">
        <v>519.64681416</v>
      </c>
      <c r="N14" s="20" t="n">
        <v>3.19172851</v>
      </c>
      <c r="O14" s="18" t="n">
        <v>411.80482108</v>
      </c>
      <c r="P14" s="20" t="n">
        <v>14.84367386</v>
      </c>
      <c r="Q14" s="18" t="s">
        <v>182</v>
      </c>
      <c r="R14" s="20" t="s">
        <v>182</v>
      </c>
      <c r="S14" s="18" t="s">
        <v>182</v>
      </c>
      <c r="T14" s="20" t="s">
        <v>182</v>
      </c>
      <c r="U14" s="18" t="s">
        <v>182</v>
      </c>
      <c r="V14" s="20" t="s">
        <v>182</v>
      </c>
      <c r="W14" s="18" t="n">
        <v>472.47052169</v>
      </c>
      <c r="X14" s="20" t="n">
        <v>12.02166983</v>
      </c>
    </row>
    <row r="15" spans="1:24">
      <c r="A15" s="15" t="s">
        <v>190</v>
      </c>
      <c r="B15" s="17" t="n">
        <v>5882</v>
      </c>
      <c r="C15" s="18">
        <f>(145.0/B15*100)</f>
        <v/>
      </c>
      <c r="D15" s="19" t="n">
        <v>5737</v>
      </c>
      <c r="E15" s="18" t="n">
        <v>553.69623032</v>
      </c>
      <c r="F15" s="20" t="n">
        <v>3.36359633</v>
      </c>
      <c r="G15" s="18" t="n">
        <v>550.85852333</v>
      </c>
      <c r="H15" s="20" t="n">
        <v>3.32754531</v>
      </c>
      <c r="I15" s="18" t="n">
        <v>531.26742804</v>
      </c>
      <c r="J15" s="20" t="n">
        <v>2.63407194</v>
      </c>
      <c r="K15" s="18" t="n">
        <v>521.82511641</v>
      </c>
      <c r="L15" s="20" t="n">
        <v>3.71650328</v>
      </c>
      <c r="M15" s="18" t="n">
        <v>516.2149578900001</v>
      </c>
      <c r="N15" s="20" t="n">
        <v>3.94992107</v>
      </c>
      <c r="O15" s="18" t="n">
        <v>369.57234507</v>
      </c>
      <c r="P15" s="20" t="n">
        <v>20.35970452</v>
      </c>
      <c r="Q15" s="18" t="s">
        <v>182</v>
      </c>
      <c r="R15" s="20" t="s">
        <v>182</v>
      </c>
      <c r="S15" s="18" t="n">
        <v>375.95013089</v>
      </c>
      <c r="T15" s="20" t="n">
        <v>17.42774697</v>
      </c>
      <c r="U15" s="18" t="s">
        <v>182</v>
      </c>
      <c r="V15" s="20" t="s">
        <v>182</v>
      </c>
      <c r="W15" s="18" t="n">
        <v>459.95889878</v>
      </c>
      <c r="X15" s="20" t="n">
        <v>8.41757556</v>
      </c>
    </row>
    <row r="16" spans="1:24">
      <c r="A16" s="15" t="s">
        <v>191</v>
      </c>
      <c r="B16" s="17" t="n">
        <v>6108</v>
      </c>
      <c r="C16" s="18">
        <f>(258.0/B16*100)</f>
        <v/>
      </c>
      <c r="D16" s="19" t="n">
        <v>5850</v>
      </c>
      <c r="E16" s="18" t="n">
        <v>496.55659386</v>
      </c>
      <c r="F16" s="20" t="n">
        <v>5.10750857</v>
      </c>
      <c r="G16" s="18" t="n">
        <v>530.09607834</v>
      </c>
      <c r="H16" s="20" t="n">
        <v>4.10990446</v>
      </c>
      <c r="I16" s="18" t="n">
        <v>522.18796462</v>
      </c>
      <c r="J16" s="20" t="n">
        <v>3.06065456</v>
      </c>
      <c r="K16" s="18" t="n">
        <v>505.47038784</v>
      </c>
      <c r="L16" s="20" t="n">
        <v>3.20377684</v>
      </c>
      <c r="M16" s="18" t="n">
        <v>485.51490597</v>
      </c>
      <c r="N16" s="20" t="n">
        <v>3.30701551</v>
      </c>
      <c r="O16" s="18" t="n">
        <v>357.87742959</v>
      </c>
      <c r="P16" s="20" t="n">
        <v>15.84799712</v>
      </c>
      <c r="Q16" s="18" t="s">
        <v>182</v>
      </c>
      <c r="R16" s="20" t="s">
        <v>182</v>
      </c>
      <c r="S16" s="18" t="s">
        <v>182</v>
      </c>
      <c r="T16" s="20" t="s">
        <v>182</v>
      </c>
      <c r="U16" s="18" t="s">
        <v>182</v>
      </c>
      <c r="V16" s="20" t="s">
        <v>182</v>
      </c>
      <c r="W16" s="18" t="n">
        <v>398.99153901</v>
      </c>
      <c r="X16" s="20" t="n">
        <v>7.26026906</v>
      </c>
    </row>
    <row r="17" spans="1:24">
      <c r="A17" s="15" t="s">
        <v>192</v>
      </c>
      <c r="B17" s="17" t="n">
        <v>6504</v>
      </c>
      <c r="C17" s="18">
        <f>(784.0/B17*100)</f>
        <v/>
      </c>
      <c r="D17" s="19" t="n">
        <v>5720</v>
      </c>
      <c r="E17" s="18" t="n">
        <v>524.59262142</v>
      </c>
      <c r="F17" s="20" t="n">
        <v>3.50396824</v>
      </c>
      <c r="G17" s="18" t="n">
        <v>547.16487884</v>
      </c>
      <c r="H17" s="20" t="n">
        <v>3.16192478</v>
      </c>
      <c r="I17" s="18" t="n">
        <v>527.78985776</v>
      </c>
      <c r="J17" s="20" t="n">
        <v>3.83153267</v>
      </c>
      <c r="K17" s="18" t="n">
        <v>505.49470078</v>
      </c>
      <c r="L17" s="20" t="n">
        <v>4.60546074</v>
      </c>
      <c r="M17" s="18" t="n">
        <v>488.94371659</v>
      </c>
      <c r="N17" s="20" t="n">
        <v>4.3853839</v>
      </c>
      <c r="O17" s="18" t="s">
        <v>182</v>
      </c>
      <c r="P17" s="20" t="s">
        <v>182</v>
      </c>
      <c r="Q17" s="18" t="s">
        <v>182</v>
      </c>
      <c r="R17" s="20" t="s">
        <v>182</v>
      </c>
      <c r="S17" s="18" t="n">
        <v>360.48925247</v>
      </c>
      <c r="T17" s="20" t="n">
        <v>12.44339086</v>
      </c>
      <c r="U17" s="18" t="s">
        <v>182</v>
      </c>
      <c r="V17" s="20" t="s">
        <v>182</v>
      </c>
      <c r="W17" s="18" t="n">
        <v>418.30191308</v>
      </c>
      <c r="X17" s="20" t="n">
        <v>10.2372674</v>
      </c>
    </row>
    <row r="18" spans="1:24">
      <c r="A18" s="15" t="s">
        <v>193</v>
      </c>
      <c r="B18" s="17" t="n">
        <v>5532</v>
      </c>
      <c r="C18" s="18">
        <f>(39.0/B18*100)</f>
        <v/>
      </c>
      <c r="D18" s="19" t="n">
        <v>5493</v>
      </c>
      <c r="E18" s="18" t="n">
        <v>452.60188889</v>
      </c>
      <c r="F18" s="20" t="n">
        <v>5.48016903</v>
      </c>
      <c r="G18" s="18" t="n">
        <v>469.05934538</v>
      </c>
      <c r="H18" s="20" t="n">
        <v>5.40234563</v>
      </c>
      <c r="I18" s="18" t="n">
        <v>464.85840988</v>
      </c>
      <c r="J18" s="20" t="n">
        <v>4.71371009</v>
      </c>
      <c r="K18" s="18" t="n">
        <v>464.42656412</v>
      </c>
      <c r="L18" s="20" t="n">
        <v>3.47174999</v>
      </c>
      <c r="M18" s="18" t="n">
        <v>453.9523449</v>
      </c>
      <c r="N18" s="20" t="n">
        <v>4.29099113</v>
      </c>
      <c r="O18" s="18" t="n">
        <v>360.38730974</v>
      </c>
      <c r="P18" s="20" t="n">
        <v>15.45481746</v>
      </c>
      <c r="Q18" s="18" t="s">
        <v>182</v>
      </c>
      <c r="R18" s="20" t="s">
        <v>182</v>
      </c>
      <c r="S18" s="18" t="s">
        <v>182</v>
      </c>
      <c r="T18" s="20" t="s">
        <v>182</v>
      </c>
      <c r="U18" s="18" t="s">
        <v>182</v>
      </c>
      <c r="V18" s="20" t="s">
        <v>182</v>
      </c>
      <c r="W18" s="18" t="n">
        <v>383.39785843</v>
      </c>
      <c r="X18" s="20" t="n">
        <v>7.19979231</v>
      </c>
    </row>
    <row r="19" spans="1:24">
      <c r="A19" s="15" t="s">
        <v>194</v>
      </c>
      <c r="B19" s="17" t="n">
        <v>5658</v>
      </c>
      <c r="C19" s="18">
        <f>(137.0/B19*100)</f>
        <v/>
      </c>
      <c r="D19" s="19" t="n">
        <v>5521</v>
      </c>
      <c r="E19" s="18" t="n">
        <v>472.20899251</v>
      </c>
      <c r="F19" s="20" t="n">
        <v>7.49725234</v>
      </c>
      <c r="G19" s="18" t="n">
        <v>494.21677076</v>
      </c>
      <c r="H19" s="20" t="n">
        <v>5.00417769</v>
      </c>
      <c r="I19" s="18" t="n">
        <v>493.65314216</v>
      </c>
      <c r="J19" s="20" t="n">
        <v>4.11335245</v>
      </c>
      <c r="K19" s="18" t="n">
        <v>484.7306481</v>
      </c>
      <c r="L19" s="20" t="n">
        <v>3.85222594</v>
      </c>
      <c r="M19" s="18" t="n">
        <v>466.47699193</v>
      </c>
      <c r="N19" s="20" t="n">
        <v>3.00175735</v>
      </c>
      <c r="O19" s="18" t="n">
        <v>398.28162032</v>
      </c>
      <c r="P19" s="20" t="n">
        <v>18.24528118</v>
      </c>
      <c r="Q19" s="18" t="s">
        <v>182</v>
      </c>
      <c r="R19" s="20" t="s">
        <v>182</v>
      </c>
      <c r="S19" s="18" t="s">
        <v>182</v>
      </c>
      <c r="T19" s="20" t="s">
        <v>182</v>
      </c>
      <c r="U19" s="18" t="s">
        <v>182</v>
      </c>
      <c r="V19" s="20" t="s">
        <v>182</v>
      </c>
      <c r="W19" s="18" t="n">
        <v>386.15999782</v>
      </c>
      <c r="X19" s="20" t="n">
        <v>7.44788853</v>
      </c>
    </row>
    <row r="20" spans="1:24">
      <c r="A20" s="15" t="s">
        <v>195</v>
      </c>
      <c r="B20" s="17" t="n">
        <v>3371</v>
      </c>
      <c r="C20" s="18">
        <f>(81.0/B20*100)</f>
        <v/>
      </c>
      <c r="D20" s="19" t="n">
        <v>3290</v>
      </c>
      <c r="E20" s="18" t="n">
        <v>485.31615951</v>
      </c>
      <c r="F20" s="20" t="n">
        <v>4.77003259</v>
      </c>
      <c r="G20" s="18" t="n">
        <v>492.00729904</v>
      </c>
      <c r="H20" s="20" t="n">
        <v>3.48592707</v>
      </c>
      <c r="I20" s="18" t="n">
        <v>481.54621089</v>
      </c>
      <c r="J20" s="20" t="n">
        <v>3.33194283</v>
      </c>
      <c r="K20" s="18" t="n">
        <v>474.29871381</v>
      </c>
      <c r="L20" s="20" t="n">
        <v>3.87919141</v>
      </c>
      <c r="M20" s="18" t="n">
        <v>453.71971704</v>
      </c>
      <c r="N20" s="20" t="n">
        <v>4.34923274</v>
      </c>
      <c r="O20" s="18" t="s">
        <v>182</v>
      </c>
      <c r="P20" s="20" t="s">
        <v>182</v>
      </c>
      <c r="Q20" s="18" t="s">
        <v>182</v>
      </c>
      <c r="R20" s="20" t="s">
        <v>182</v>
      </c>
      <c r="S20" s="18" t="s">
        <v>182</v>
      </c>
      <c r="T20" s="20" t="s">
        <v>182</v>
      </c>
      <c r="U20" s="18" t="s">
        <v>182</v>
      </c>
      <c r="V20" s="20" t="s">
        <v>182</v>
      </c>
      <c r="W20" s="18" t="n">
        <v>394.12236479</v>
      </c>
      <c r="X20" s="20" t="n">
        <v>8.203363449999999</v>
      </c>
    </row>
    <row r="21" spans="1:24">
      <c r="A21" s="15" t="s">
        <v>196</v>
      </c>
      <c r="B21" s="17" t="n">
        <v>5741</v>
      </c>
      <c r="C21" s="18">
        <f>(79.0/B21*100)</f>
        <v/>
      </c>
      <c r="D21" s="19" t="n">
        <v>5662</v>
      </c>
      <c r="E21" s="18" t="n">
        <v>497.96156778</v>
      </c>
      <c r="F21" s="20" t="n">
        <v>4.6367113</v>
      </c>
      <c r="G21" s="18" t="n">
        <v>524.00640578</v>
      </c>
      <c r="H21" s="20" t="n">
        <v>4.12692253</v>
      </c>
      <c r="I21" s="18" t="n">
        <v>514.5812032699999</v>
      </c>
      <c r="J21" s="20" t="n">
        <v>2.77656583</v>
      </c>
      <c r="K21" s="18" t="n">
        <v>504.19351798</v>
      </c>
      <c r="L21" s="20" t="n">
        <v>3.02601651</v>
      </c>
      <c r="M21" s="18" t="n">
        <v>482.53275725</v>
      </c>
      <c r="N21" s="20" t="n">
        <v>3.70410655</v>
      </c>
      <c r="O21" s="18" t="n">
        <v>391.25398188</v>
      </c>
      <c r="P21" s="20" t="n">
        <v>27.06373982</v>
      </c>
      <c r="Q21" s="18" t="s">
        <v>182</v>
      </c>
      <c r="R21" s="20" t="s">
        <v>182</v>
      </c>
      <c r="S21" s="18" t="s">
        <v>182</v>
      </c>
      <c r="T21" s="20" t="s">
        <v>182</v>
      </c>
      <c r="U21" s="18" t="s">
        <v>182</v>
      </c>
      <c r="V21" s="20" t="s">
        <v>182</v>
      </c>
      <c r="W21" s="18" t="n">
        <v>439.8936792</v>
      </c>
      <c r="X21" s="20" t="n">
        <v>9.18147018</v>
      </c>
    </row>
    <row r="22" spans="1:24">
      <c r="A22" s="15" t="s">
        <v>197</v>
      </c>
      <c r="B22" s="17" t="n">
        <v>6598</v>
      </c>
      <c r="C22" s="18">
        <f>(100.0/B22*100)</f>
        <v/>
      </c>
      <c r="D22" s="19" t="n">
        <v>6498</v>
      </c>
      <c r="E22" s="18" t="n">
        <v>468.83143952</v>
      </c>
      <c r="F22" s="20" t="n">
        <v>6.98322484</v>
      </c>
      <c r="G22" s="18" t="n">
        <v>490.71300137</v>
      </c>
      <c r="H22" s="20" t="n">
        <v>4.83045114</v>
      </c>
      <c r="I22" s="18" t="n">
        <v>484.40450001</v>
      </c>
      <c r="J22" s="20" t="n">
        <v>4.58294771</v>
      </c>
      <c r="K22" s="18" t="n">
        <v>487.9734869</v>
      </c>
      <c r="L22" s="20" t="n">
        <v>4.49629644</v>
      </c>
      <c r="M22" s="18" t="n">
        <v>478.07444716</v>
      </c>
      <c r="N22" s="20" t="n">
        <v>4.22980548</v>
      </c>
      <c r="O22" s="18" t="n">
        <v>369.67259299</v>
      </c>
      <c r="P22" s="20" t="n">
        <v>6.57132704</v>
      </c>
      <c r="Q22" s="18" t="s">
        <v>182</v>
      </c>
      <c r="R22" s="20" t="s">
        <v>182</v>
      </c>
      <c r="S22" s="18" t="n">
        <v>448.28166515</v>
      </c>
      <c r="T22" s="20" t="n">
        <v>8.782882710000001</v>
      </c>
      <c r="U22" s="18" t="s">
        <v>182</v>
      </c>
      <c r="V22" s="20" t="s">
        <v>182</v>
      </c>
      <c r="W22" s="18" t="n">
        <v>366.0371487</v>
      </c>
      <c r="X22" s="20" t="n">
        <v>7.57859135</v>
      </c>
    </row>
    <row r="23" spans="1:24">
      <c r="A23" s="15" t="s">
        <v>198</v>
      </c>
      <c r="B23" s="17" t="n">
        <v>11583</v>
      </c>
      <c r="C23" s="18">
        <f>(512.0/B23*100)</f>
        <v/>
      </c>
      <c r="D23" s="19" t="n">
        <v>11071</v>
      </c>
      <c r="E23" s="18" t="n">
        <v>479.81586247</v>
      </c>
      <c r="F23" s="20" t="n">
        <v>4.90661971</v>
      </c>
      <c r="G23" s="18" t="n">
        <v>497.32405266</v>
      </c>
      <c r="H23" s="20" t="n">
        <v>4.78201732</v>
      </c>
      <c r="I23" s="18" t="n">
        <v>495.98178539</v>
      </c>
      <c r="J23" s="20" t="n">
        <v>4.55388539</v>
      </c>
      <c r="K23" s="18" t="n">
        <v>488.55730927</v>
      </c>
      <c r="L23" s="20" t="n">
        <v>3.12157012</v>
      </c>
      <c r="M23" s="18" t="n">
        <v>474.34285671</v>
      </c>
      <c r="N23" s="20" t="n">
        <v>3.44637311</v>
      </c>
      <c r="O23" s="18" t="n">
        <v>422.45727389</v>
      </c>
      <c r="P23" s="20" t="n">
        <v>20.79919267</v>
      </c>
      <c r="Q23" s="18" t="s">
        <v>182</v>
      </c>
      <c r="R23" s="20" t="s">
        <v>182</v>
      </c>
      <c r="S23" s="18" t="s">
        <v>182</v>
      </c>
      <c r="T23" s="20" t="s">
        <v>182</v>
      </c>
      <c r="U23" s="18" t="s">
        <v>182</v>
      </c>
      <c r="V23" s="20" t="s">
        <v>182</v>
      </c>
      <c r="W23" s="18" t="n">
        <v>411.12228137</v>
      </c>
      <c r="X23" s="20" t="n">
        <v>6.54716854</v>
      </c>
    </row>
    <row r="24" spans="1:24">
      <c r="A24" s="15" t="s">
        <v>199</v>
      </c>
      <c r="B24" s="17" t="n">
        <v>6647</v>
      </c>
      <c r="C24" s="18">
        <f>(17.0/B24*100)</f>
        <v/>
      </c>
      <c r="D24" s="19" t="n">
        <v>6630</v>
      </c>
      <c r="E24" s="18" t="n">
        <v>548.3702531</v>
      </c>
      <c r="F24" s="20" t="n">
        <v>3.29025244</v>
      </c>
      <c r="G24" s="18" t="n">
        <v>551.99518204</v>
      </c>
      <c r="H24" s="20" t="n">
        <v>4.03873904</v>
      </c>
      <c r="I24" s="18" t="n">
        <v>542.74395358</v>
      </c>
      <c r="J24" s="20" t="n">
        <v>3.46237387</v>
      </c>
      <c r="K24" s="18" t="n">
        <v>521.76993554</v>
      </c>
      <c r="L24" s="20" t="n">
        <v>5.11938682</v>
      </c>
      <c r="M24" s="18" t="n">
        <v>506.06652832</v>
      </c>
      <c r="N24" s="20" t="n">
        <v>4.49807588</v>
      </c>
      <c r="O24" s="18" t="n">
        <v>433.56577698</v>
      </c>
      <c r="P24" s="20" t="n">
        <v>16.09010253</v>
      </c>
      <c r="Q24" s="18" t="s">
        <v>182</v>
      </c>
      <c r="R24" s="20" t="s">
        <v>182</v>
      </c>
      <c r="S24" s="18" t="s">
        <v>182</v>
      </c>
      <c r="T24" s="20" t="s">
        <v>182</v>
      </c>
      <c r="U24" s="18" t="s">
        <v>182</v>
      </c>
      <c r="V24" s="20" t="s">
        <v>182</v>
      </c>
      <c r="W24" s="18" t="n">
        <v>460.61157782</v>
      </c>
      <c r="X24" s="20" t="n">
        <v>14.83899681</v>
      </c>
    </row>
    <row r="25" spans="1:24">
      <c r="A25" s="15" t="s">
        <v>200</v>
      </c>
      <c r="B25" s="17" t="n">
        <v>5581</v>
      </c>
      <c r="C25" s="18">
        <f>(28.0/B25*100)</f>
        <v/>
      </c>
      <c r="D25" s="19" t="n">
        <v>5553</v>
      </c>
      <c r="E25" s="18" t="n">
        <v>510.38419557</v>
      </c>
      <c r="F25" s="20" t="n">
        <v>4.50320079</v>
      </c>
      <c r="G25" s="18" t="n">
        <v>538.61253523</v>
      </c>
      <c r="H25" s="20" t="n">
        <v>4.61344885</v>
      </c>
      <c r="I25" s="18" t="n">
        <v>520.60507117</v>
      </c>
      <c r="J25" s="20" t="n">
        <v>3.86536635</v>
      </c>
      <c r="K25" s="18" t="n">
        <v>511.69264541</v>
      </c>
      <c r="L25" s="20" t="n">
        <v>3.65869681</v>
      </c>
      <c r="M25" s="18" t="n">
        <v>492.67879753</v>
      </c>
      <c r="N25" s="20" t="n">
        <v>4.32469598</v>
      </c>
      <c r="O25" s="18" t="n">
        <v>398.37895835</v>
      </c>
      <c r="P25" s="20" t="n">
        <v>24.81113575</v>
      </c>
      <c r="Q25" s="18" t="s">
        <v>182</v>
      </c>
      <c r="R25" s="20" t="s">
        <v>182</v>
      </c>
      <c r="S25" s="18" t="s">
        <v>182</v>
      </c>
      <c r="T25" s="20" t="s">
        <v>182</v>
      </c>
      <c r="U25" s="18" t="s">
        <v>182</v>
      </c>
      <c r="V25" s="20" t="s">
        <v>182</v>
      </c>
      <c r="W25" s="18" t="n">
        <v>464.36071952</v>
      </c>
      <c r="X25" s="20" t="n">
        <v>17.0169832</v>
      </c>
    </row>
    <row r="26" spans="1:24">
      <c r="A26" s="15" t="s">
        <v>201</v>
      </c>
      <c r="B26" s="17" t="n">
        <v>4869</v>
      </c>
      <c r="C26" s="18">
        <f>(100.0/B26*100)</f>
        <v/>
      </c>
      <c r="D26" s="19" t="n">
        <v>4769</v>
      </c>
      <c r="E26" s="18" t="n">
        <v>490.30218176</v>
      </c>
      <c r="F26" s="20" t="n">
        <v>4.8440583</v>
      </c>
      <c r="G26" s="18" t="n">
        <v>498.69552379</v>
      </c>
      <c r="H26" s="20" t="n">
        <v>3.72239151</v>
      </c>
      <c r="I26" s="18" t="n">
        <v>499.22037242</v>
      </c>
      <c r="J26" s="20" t="n">
        <v>3.12116685</v>
      </c>
      <c r="K26" s="18" t="n">
        <v>490.12110578</v>
      </c>
      <c r="L26" s="20" t="n">
        <v>2.62433297</v>
      </c>
      <c r="M26" s="18" t="n">
        <v>482.89066705</v>
      </c>
      <c r="N26" s="20" t="n">
        <v>2.76669579</v>
      </c>
      <c r="O26" s="18" t="s">
        <v>182</v>
      </c>
      <c r="P26" s="20" t="s">
        <v>182</v>
      </c>
      <c r="Q26" s="18" t="s">
        <v>182</v>
      </c>
      <c r="R26" s="20" t="s">
        <v>182</v>
      </c>
      <c r="S26" s="18" t="s">
        <v>182</v>
      </c>
      <c r="T26" s="20" t="s">
        <v>182</v>
      </c>
      <c r="U26" s="18" t="s">
        <v>182</v>
      </c>
      <c r="V26" s="20" t="s">
        <v>182</v>
      </c>
      <c r="W26" s="18" t="n">
        <v>441.8023489</v>
      </c>
      <c r="X26" s="20" t="n">
        <v>9.02277937</v>
      </c>
    </row>
    <row r="27" spans="1:24">
      <c r="A27" s="15" t="s">
        <v>202</v>
      </c>
      <c r="B27" s="17" t="n">
        <v>5299</v>
      </c>
      <c r="C27" s="18">
        <f>(174.0/B27*100)</f>
        <v/>
      </c>
      <c r="D27" s="19" t="n">
        <v>5125</v>
      </c>
      <c r="E27" s="18" t="n">
        <v>502.03817852</v>
      </c>
      <c r="F27" s="20" t="n">
        <v>3.7845269</v>
      </c>
      <c r="G27" s="18" t="n">
        <v>510.87519389</v>
      </c>
      <c r="H27" s="20" t="n">
        <v>3.98426279</v>
      </c>
      <c r="I27" s="18" t="n">
        <v>501.2602558</v>
      </c>
      <c r="J27" s="20" t="n">
        <v>2.95975909</v>
      </c>
      <c r="K27" s="18" t="n">
        <v>488.84144603</v>
      </c>
      <c r="L27" s="20" t="n">
        <v>2.91577712</v>
      </c>
      <c r="M27" s="18" t="n">
        <v>473.58556668</v>
      </c>
      <c r="N27" s="20" t="n">
        <v>2.83019834</v>
      </c>
      <c r="O27" s="18" t="n">
        <v>423.08830904</v>
      </c>
      <c r="P27" s="20" t="n">
        <v>13.04402712</v>
      </c>
      <c r="Q27" s="18" t="s">
        <v>182</v>
      </c>
      <c r="R27" s="20" t="s">
        <v>182</v>
      </c>
      <c r="S27" s="18" t="s">
        <v>182</v>
      </c>
      <c r="T27" s="20" t="s">
        <v>182</v>
      </c>
      <c r="U27" s="18" t="s">
        <v>182</v>
      </c>
      <c r="V27" s="20" t="s">
        <v>182</v>
      </c>
      <c r="W27" s="18" t="n">
        <v>406.83812014</v>
      </c>
      <c r="X27" s="20" t="n">
        <v>4.09685039</v>
      </c>
    </row>
    <row r="28" spans="1:24">
      <c r="A28" s="15" t="s">
        <v>203</v>
      </c>
      <c r="B28" s="17" t="n">
        <v>7568</v>
      </c>
      <c r="C28" s="18">
        <f>(134.0/B28*100)</f>
        <v/>
      </c>
      <c r="D28" s="19" t="n">
        <v>7434</v>
      </c>
      <c r="E28" s="18" t="n">
        <v>399.97207747</v>
      </c>
      <c r="F28" s="20" t="n">
        <v>2.95138683</v>
      </c>
      <c r="G28" s="18" t="n">
        <v>421.7425541</v>
      </c>
      <c r="H28" s="20" t="n">
        <v>3.55301901</v>
      </c>
      <c r="I28" s="18" t="n">
        <v>425.91582945</v>
      </c>
      <c r="J28" s="20" t="n">
        <v>2.97632399</v>
      </c>
      <c r="K28" s="18" t="n">
        <v>423.34913487</v>
      </c>
      <c r="L28" s="20" t="n">
        <v>2.88185003</v>
      </c>
      <c r="M28" s="18" t="n">
        <v>422.88873849</v>
      </c>
      <c r="N28" s="20" t="n">
        <v>3.04707553</v>
      </c>
      <c r="O28" s="18" t="n">
        <v>344.27389666</v>
      </c>
      <c r="P28" s="20" t="n">
        <v>9.63881198</v>
      </c>
      <c r="Q28" s="18" t="s">
        <v>182</v>
      </c>
      <c r="R28" s="20" t="s">
        <v>182</v>
      </c>
      <c r="S28" s="18" t="s">
        <v>182</v>
      </c>
      <c r="T28" s="20" t="s">
        <v>182</v>
      </c>
      <c r="U28" s="18" t="s">
        <v>182</v>
      </c>
      <c r="V28" s="20" t="s">
        <v>182</v>
      </c>
      <c r="W28" s="18" t="n">
        <v>373.86107518</v>
      </c>
      <c r="X28" s="20" t="n">
        <v>8.32245412</v>
      </c>
    </row>
    <row r="29" spans="1:24">
      <c r="A29" s="15" t="s">
        <v>204</v>
      </c>
      <c r="B29" s="17" t="n">
        <v>5385</v>
      </c>
      <c r="C29" s="18">
        <f>(36.0/B29*100)</f>
        <v/>
      </c>
      <c r="D29" s="19" t="n">
        <v>5349</v>
      </c>
      <c r="E29" s="18" t="n">
        <v>517.23816279</v>
      </c>
      <c r="F29" s="20" t="n">
        <v>4.40595268</v>
      </c>
      <c r="G29" s="18" t="n">
        <v>534.51763066</v>
      </c>
      <c r="H29" s="20" t="n">
        <v>3.55252028</v>
      </c>
      <c r="I29" s="18" t="n">
        <v>525.1669948700001</v>
      </c>
      <c r="J29" s="20" t="n">
        <v>3.42488002</v>
      </c>
      <c r="K29" s="18" t="n">
        <v>507.1405165</v>
      </c>
      <c r="L29" s="20" t="n">
        <v>3.47166389</v>
      </c>
      <c r="M29" s="18" t="n">
        <v>486.61837637</v>
      </c>
      <c r="N29" s="20" t="n">
        <v>3.86693014</v>
      </c>
      <c r="O29" s="18" t="n">
        <v>388.44308495</v>
      </c>
      <c r="P29" s="20" t="n">
        <v>43.1387278</v>
      </c>
      <c r="Q29" s="18" t="s">
        <v>182</v>
      </c>
      <c r="R29" s="20" t="s">
        <v>182</v>
      </c>
      <c r="S29" s="18" t="n">
        <v>358.28551468</v>
      </c>
      <c r="T29" s="20" t="n">
        <v>8.567023300000001</v>
      </c>
      <c r="U29" s="18" t="s">
        <v>182</v>
      </c>
      <c r="V29" s="20" t="s">
        <v>182</v>
      </c>
      <c r="W29" s="18" t="n">
        <v>420.9402889</v>
      </c>
      <c r="X29" s="20" t="n">
        <v>17.62431552</v>
      </c>
    </row>
    <row r="30" spans="1:24">
      <c r="A30" s="15" t="s">
        <v>205</v>
      </c>
      <c r="B30" s="17" t="n">
        <v>4520</v>
      </c>
      <c r="C30" s="18">
        <f>(546.0/B30*100)</f>
        <v/>
      </c>
      <c r="D30" s="19" t="n">
        <v>3974</v>
      </c>
      <c r="E30" s="18" t="n">
        <v>539.11190859</v>
      </c>
      <c r="F30" s="20" t="n">
        <v>5.80214356</v>
      </c>
      <c r="G30" s="18" t="n">
        <v>550.81088161</v>
      </c>
      <c r="H30" s="20" t="n">
        <v>4.96623159</v>
      </c>
      <c r="I30" s="18" t="n">
        <v>527.02538027</v>
      </c>
      <c r="J30" s="20" t="n">
        <v>3.64731102</v>
      </c>
      <c r="K30" s="18" t="n">
        <v>516.41059763</v>
      </c>
      <c r="L30" s="20" t="n">
        <v>4.45133958</v>
      </c>
      <c r="M30" s="18" t="n">
        <v>491.9103296</v>
      </c>
      <c r="N30" s="20" t="n">
        <v>4.44252542</v>
      </c>
      <c r="O30" s="18" t="n">
        <v>424.31209289</v>
      </c>
      <c r="P30" s="20" t="n">
        <v>24.50636863</v>
      </c>
      <c r="Q30" s="18" t="s">
        <v>182</v>
      </c>
      <c r="R30" s="20" t="s">
        <v>182</v>
      </c>
      <c r="S30" s="18" t="s">
        <v>182</v>
      </c>
      <c r="T30" s="20" t="s">
        <v>182</v>
      </c>
      <c r="U30" s="18" t="s">
        <v>182</v>
      </c>
      <c r="V30" s="20" t="s">
        <v>182</v>
      </c>
      <c r="W30" s="18" t="n">
        <v>434.78043808</v>
      </c>
      <c r="X30" s="20" t="n">
        <v>8.170068300000001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507.89984593</v>
      </c>
      <c r="F32" s="20" t="n">
        <v>5.51402703</v>
      </c>
      <c r="G32" s="18" t="n">
        <v>518.68064878</v>
      </c>
      <c r="H32" s="20" t="n">
        <v>4.73909017</v>
      </c>
      <c r="I32" s="18" t="n">
        <v>514.87225777</v>
      </c>
      <c r="J32" s="20" t="n">
        <v>3.10628683</v>
      </c>
      <c r="K32" s="18" t="n">
        <v>498.71461488</v>
      </c>
      <c r="L32" s="20" t="n">
        <v>3.52046353</v>
      </c>
      <c r="M32" s="18" t="n">
        <v>478.19534671</v>
      </c>
      <c r="N32" s="20" t="n">
        <v>3.24125853</v>
      </c>
      <c r="O32" s="18" t="n">
        <v>431.81477785</v>
      </c>
      <c r="P32" s="20" t="n">
        <v>23.17705872</v>
      </c>
      <c r="Q32" s="18" t="s">
        <v>182</v>
      </c>
      <c r="R32" s="20" t="s">
        <v>182</v>
      </c>
      <c r="S32" s="18" t="s">
        <v>182</v>
      </c>
      <c r="T32" s="20" t="s">
        <v>182</v>
      </c>
      <c r="U32" s="18" t="s">
        <v>182</v>
      </c>
      <c r="V32" s="20" t="s">
        <v>182</v>
      </c>
      <c r="W32" s="18" t="n">
        <v>425.79023264</v>
      </c>
      <c r="X32" s="20" t="n">
        <v>9.36319803</v>
      </c>
    </row>
    <row r="33" spans="1:24">
      <c r="A33" s="15" t="s">
        <v>208</v>
      </c>
      <c r="B33" s="17" t="n">
        <v>7325</v>
      </c>
      <c r="C33" s="18">
        <f>(235.0/B33*100)</f>
        <v/>
      </c>
      <c r="D33" s="19" t="n">
        <v>7090</v>
      </c>
      <c r="E33" s="18" t="n">
        <v>488.72444643</v>
      </c>
      <c r="F33" s="20" t="n">
        <v>5.58348924</v>
      </c>
      <c r="G33" s="18" t="n">
        <v>520.02751453</v>
      </c>
      <c r="H33" s="20" t="n">
        <v>3.97394319</v>
      </c>
      <c r="I33" s="18" t="n">
        <v>516.82956042</v>
      </c>
      <c r="J33" s="20" t="n">
        <v>3.12258642</v>
      </c>
      <c r="K33" s="18" t="n">
        <v>499.2566701</v>
      </c>
      <c r="L33" s="20" t="n">
        <v>3.9712892</v>
      </c>
      <c r="M33" s="18" t="n">
        <v>488.42411846</v>
      </c>
      <c r="N33" s="20" t="n">
        <v>3.83274299</v>
      </c>
      <c r="O33" s="18" t="n">
        <v>370.51979334</v>
      </c>
      <c r="P33" s="20" t="n">
        <v>23.88304611</v>
      </c>
      <c r="Q33" s="18" t="s">
        <v>182</v>
      </c>
      <c r="R33" s="20" t="s">
        <v>182</v>
      </c>
      <c r="S33" s="18" t="s">
        <v>182</v>
      </c>
      <c r="T33" s="20" t="s">
        <v>182</v>
      </c>
      <c r="U33" s="18" t="s">
        <v>182</v>
      </c>
      <c r="V33" s="20" t="s">
        <v>182</v>
      </c>
      <c r="W33" s="18" t="n">
        <v>444.04853649</v>
      </c>
      <c r="X33" s="20" t="n">
        <v>7.88910048</v>
      </c>
    </row>
    <row r="34" spans="1:24">
      <c r="A34" s="15" t="s">
        <v>209</v>
      </c>
      <c r="B34" s="17" t="n">
        <v>6350</v>
      </c>
      <c r="C34" s="18">
        <f>(86.0/B34*100)</f>
        <v/>
      </c>
      <c r="D34" s="19" t="n">
        <v>6264</v>
      </c>
      <c r="E34" s="18" t="n">
        <v>447.74102491</v>
      </c>
      <c r="F34" s="20" t="n">
        <v>5.17916396</v>
      </c>
      <c r="G34" s="18" t="n">
        <v>481.1277106</v>
      </c>
      <c r="H34" s="20" t="n">
        <v>4.25465759</v>
      </c>
      <c r="I34" s="18" t="n">
        <v>484.14760883</v>
      </c>
      <c r="J34" s="20" t="n">
        <v>3.21907701</v>
      </c>
      <c r="K34" s="18" t="n">
        <v>476.00126013</v>
      </c>
      <c r="L34" s="20" t="n">
        <v>3.10477362</v>
      </c>
      <c r="M34" s="18" t="n">
        <v>458.95494572</v>
      </c>
      <c r="N34" s="20" t="n">
        <v>3.55111306</v>
      </c>
      <c r="O34" s="18" t="n">
        <v>365.38845725</v>
      </c>
      <c r="P34" s="20" t="n">
        <v>11.8756275</v>
      </c>
      <c r="Q34" s="18" t="s">
        <v>182</v>
      </c>
      <c r="R34" s="20" t="s">
        <v>182</v>
      </c>
      <c r="S34" s="18" t="n">
        <v>306.56969545</v>
      </c>
      <c r="T34" s="20" t="n">
        <v>10.27624616</v>
      </c>
      <c r="U34" s="18" t="s">
        <v>182</v>
      </c>
      <c r="V34" s="20" t="s">
        <v>182</v>
      </c>
      <c r="W34" s="18" t="n">
        <v>367.35667379</v>
      </c>
      <c r="X34" s="20" t="n">
        <v>8.50939116</v>
      </c>
    </row>
    <row r="35" spans="1:24">
      <c r="A35" s="15" t="s">
        <v>210</v>
      </c>
      <c r="B35" s="17" t="n">
        <v>6406</v>
      </c>
      <c r="C35" s="18">
        <f>(69.0/B35*100)</f>
        <v/>
      </c>
      <c r="D35" s="19" t="n">
        <v>6337</v>
      </c>
      <c r="E35" s="18" t="n">
        <v>505.51060417</v>
      </c>
      <c r="F35" s="20" t="n">
        <v>3.14608448</v>
      </c>
      <c r="G35" s="18" t="n">
        <v>535.4039174</v>
      </c>
      <c r="H35" s="20" t="n">
        <v>3.2194025</v>
      </c>
      <c r="I35" s="18" t="n">
        <v>526.95525513</v>
      </c>
      <c r="J35" s="20" t="n">
        <v>3.13268128</v>
      </c>
      <c r="K35" s="18" t="n">
        <v>515.358016</v>
      </c>
      <c r="L35" s="20" t="n">
        <v>3.69464</v>
      </c>
      <c r="M35" s="18" t="n">
        <v>510.08342142</v>
      </c>
      <c r="N35" s="20" t="n">
        <v>3.9031872</v>
      </c>
      <c r="O35" s="18" t="n">
        <v>449.89238615</v>
      </c>
      <c r="P35" s="20" t="n">
        <v>20.13442136</v>
      </c>
      <c r="Q35" s="18" t="s">
        <v>182</v>
      </c>
      <c r="R35" s="20" t="s">
        <v>182</v>
      </c>
      <c r="S35" s="18" t="n">
        <v>374.85244494</v>
      </c>
      <c r="T35" s="20" t="n">
        <v>5.84040672</v>
      </c>
      <c r="U35" s="18" t="s">
        <v>182</v>
      </c>
      <c r="V35" s="20" t="s">
        <v>182</v>
      </c>
      <c r="W35" s="18" t="n">
        <v>431.739447</v>
      </c>
      <c r="X35" s="20" t="n">
        <v>7.20453864</v>
      </c>
    </row>
    <row r="36" spans="1:24">
      <c r="A36" s="15" t="s">
        <v>211</v>
      </c>
      <c r="B36" s="17" t="n">
        <v>6736</v>
      </c>
      <c r="C36" s="18">
        <f>(49.0/B36*100)</f>
        <v/>
      </c>
      <c r="D36" s="19" t="n">
        <v>6687</v>
      </c>
      <c r="E36" s="18" t="n">
        <v>485.89334728</v>
      </c>
      <c r="F36" s="20" t="n">
        <v>4.73150301</v>
      </c>
      <c r="G36" s="18" t="n">
        <v>503.83215594</v>
      </c>
      <c r="H36" s="20" t="n">
        <v>2.98033343</v>
      </c>
      <c r="I36" s="18" t="n">
        <v>503.33624634</v>
      </c>
      <c r="J36" s="20" t="n">
        <v>2.56665517</v>
      </c>
      <c r="K36" s="18" t="n">
        <v>495.87560666</v>
      </c>
      <c r="L36" s="20" t="n">
        <v>2.80382557</v>
      </c>
      <c r="M36" s="18" t="n">
        <v>483.37407146</v>
      </c>
      <c r="N36" s="20" t="n">
        <v>3.87914708</v>
      </c>
      <c r="O36" s="18" t="n">
        <v>402.77024728</v>
      </c>
      <c r="P36" s="20" t="n">
        <v>20.07187489</v>
      </c>
      <c r="Q36" s="18" t="s">
        <v>182</v>
      </c>
      <c r="R36" s="20" t="s">
        <v>182</v>
      </c>
      <c r="S36" s="18" t="s">
        <v>182</v>
      </c>
      <c r="T36" s="20" t="s">
        <v>182</v>
      </c>
      <c r="U36" s="18" t="s">
        <v>182</v>
      </c>
      <c r="V36" s="20" t="s">
        <v>182</v>
      </c>
      <c r="W36" s="18" t="n">
        <v>418.58333949</v>
      </c>
      <c r="X36" s="20" t="n">
        <v>8.66226099</v>
      </c>
    </row>
    <row r="37" spans="1:24">
      <c r="A37" s="15" t="s">
        <v>212</v>
      </c>
      <c r="B37" s="17" t="n">
        <v>5458</v>
      </c>
      <c r="C37" s="18">
        <f>(249.0/B37*100)</f>
        <v/>
      </c>
      <c r="D37" s="19" t="n">
        <v>5209</v>
      </c>
      <c r="E37" s="18" t="n">
        <v>514.34753399</v>
      </c>
      <c r="F37" s="20" t="n">
        <v>3.82840032</v>
      </c>
      <c r="G37" s="18" t="n">
        <v>522.83275485</v>
      </c>
      <c r="H37" s="20" t="n">
        <v>5.20156002</v>
      </c>
      <c r="I37" s="18" t="n">
        <v>507.19284698</v>
      </c>
      <c r="J37" s="20" t="n">
        <v>4.850424</v>
      </c>
      <c r="K37" s="18" t="n">
        <v>492.17954734</v>
      </c>
      <c r="L37" s="20" t="n">
        <v>4.72596275</v>
      </c>
      <c r="M37" s="18" t="n">
        <v>477.80529992</v>
      </c>
      <c r="N37" s="20" t="n">
        <v>4.22923669</v>
      </c>
      <c r="O37" s="18" t="n">
        <v>375.64834003</v>
      </c>
      <c r="P37" s="20" t="n">
        <v>18.6662725</v>
      </c>
      <c r="Q37" s="18" t="s">
        <v>182</v>
      </c>
      <c r="R37" s="20" t="s">
        <v>182</v>
      </c>
      <c r="S37" s="18" t="s">
        <v>182</v>
      </c>
      <c r="T37" s="20" t="s">
        <v>182</v>
      </c>
      <c r="U37" s="18" t="s">
        <v>182</v>
      </c>
      <c r="V37" s="20" t="s">
        <v>182</v>
      </c>
      <c r="W37" s="18" t="n">
        <v>399.0121647</v>
      </c>
      <c r="X37" s="20" t="n">
        <v>6.13753839</v>
      </c>
    </row>
    <row r="38" spans="1:24">
      <c r="A38" s="15" t="s">
        <v>213</v>
      </c>
      <c r="B38" s="17" t="n">
        <v>5860</v>
      </c>
      <c r="C38" s="18">
        <f>(64.0/B38*100)</f>
        <v/>
      </c>
      <c r="D38" s="19" t="n">
        <v>5796</v>
      </c>
      <c r="E38" s="18" t="n">
        <v>514.14879695</v>
      </c>
      <c r="F38" s="20" t="n">
        <v>4.9016818</v>
      </c>
      <c r="G38" s="18" t="n">
        <v>538.59249292</v>
      </c>
      <c r="H38" s="20" t="n">
        <v>4.44601794</v>
      </c>
      <c r="I38" s="18" t="n">
        <v>526.49194135</v>
      </c>
      <c r="J38" s="20" t="n">
        <v>3.63240072</v>
      </c>
      <c r="K38" s="18" t="n">
        <v>509.6662268</v>
      </c>
      <c r="L38" s="20" t="n">
        <v>4.45316377</v>
      </c>
      <c r="M38" s="18" t="n">
        <v>477.66310185</v>
      </c>
      <c r="N38" s="20" t="n">
        <v>4.07016843</v>
      </c>
      <c r="O38" s="18" t="n">
        <v>402.04188708</v>
      </c>
      <c r="P38" s="20" t="n">
        <v>20.43643395</v>
      </c>
      <c r="Q38" s="18" t="s">
        <v>182</v>
      </c>
      <c r="R38" s="20" t="s">
        <v>182</v>
      </c>
      <c r="S38" s="18" t="s">
        <v>182</v>
      </c>
      <c r="T38" s="20" t="s">
        <v>182</v>
      </c>
      <c r="U38" s="18" t="s">
        <v>182</v>
      </c>
      <c r="V38" s="20" t="s">
        <v>182</v>
      </c>
      <c r="W38" s="18" t="n">
        <v>424.20425891</v>
      </c>
      <c r="X38" s="20" t="n">
        <v>6.8425037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521.71092599</v>
      </c>
      <c r="F40" s="20" t="n">
        <v>6.03211138</v>
      </c>
      <c r="G40" s="18" t="n">
        <v>547.85090048</v>
      </c>
      <c r="H40" s="20" t="n">
        <v>4.70967122</v>
      </c>
      <c r="I40" s="18" t="n">
        <v>530.56057564</v>
      </c>
      <c r="J40" s="20" t="n">
        <v>3.80751919</v>
      </c>
      <c r="K40" s="18" t="n">
        <v>514.79201804</v>
      </c>
      <c r="L40" s="20" t="n">
        <v>4.0146111</v>
      </c>
      <c r="M40" s="18" t="n">
        <v>488.49485234</v>
      </c>
      <c r="N40" s="20" t="n">
        <v>3.2603511</v>
      </c>
      <c r="O40" s="18" t="n">
        <v>426.93516324</v>
      </c>
      <c r="P40" s="20" t="n">
        <v>18.49453323</v>
      </c>
      <c r="Q40" s="18" t="s">
        <v>182</v>
      </c>
      <c r="R40" s="20" t="s">
        <v>182</v>
      </c>
      <c r="S40" s="18" t="n">
        <v>496.75531263</v>
      </c>
      <c r="T40" s="20" t="n">
        <v>2.35939816</v>
      </c>
      <c r="U40" s="18" t="s">
        <v>182</v>
      </c>
      <c r="V40" s="20" t="s">
        <v>182</v>
      </c>
      <c r="W40" s="18" t="n">
        <v>416.58200377</v>
      </c>
      <c r="X40" s="20" t="n">
        <v>7.03398431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374.35980815</v>
      </c>
      <c r="F46" s="20" t="n">
        <v>3.6301024</v>
      </c>
      <c r="G46" s="18" t="n">
        <v>401.59811021</v>
      </c>
      <c r="H46" s="20" t="n">
        <v>4.22264373</v>
      </c>
      <c r="I46" s="18" t="n">
        <v>427.44104559</v>
      </c>
      <c r="J46" s="20" t="n">
        <v>4.1591261</v>
      </c>
      <c r="K46" s="18" t="n">
        <v>427.2767432</v>
      </c>
      <c r="L46" s="20" t="n">
        <v>3.53861336</v>
      </c>
      <c r="M46" s="18" t="n">
        <v>422.74925567</v>
      </c>
      <c r="N46" s="20" t="n">
        <v>3.53440383</v>
      </c>
      <c r="O46" s="18" t="n">
        <v>312.92535084</v>
      </c>
      <c r="P46" s="20" t="n">
        <v>7.92700056</v>
      </c>
      <c r="Q46" s="18" t="s">
        <v>182</v>
      </c>
      <c r="R46" s="20" t="s">
        <v>182</v>
      </c>
      <c r="S46" s="18" t="s">
        <v>182</v>
      </c>
      <c r="T46" s="20" t="s">
        <v>182</v>
      </c>
      <c r="U46" s="18" t="s">
        <v>182</v>
      </c>
      <c r="V46" s="20" t="s">
        <v>182</v>
      </c>
      <c r="W46" s="18" t="n">
        <v>379.07266802</v>
      </c>
      <c r="X46" s="20" t="n">
        <v>3.07107788</v>
      </c>
    </row>
    <row r="47" spans="1:24">
      <c r="A47" s="15" t="s">
        <v>222</v>
      </c>
      <c r="B47" s="17" t="n">
        <v>5928</v>
      </c>
      <c r="C47" s="18">
        <f>(148.0/B47*100)</f>
        <v/>
      </c>
      <c r="D47" s="19" t="n">
        <v>5780</v>
      </c>
      <c r="E47" s="18" t="n">
        <v>404.91357368</v>
      </c>
      <c r="F47" s="20" t="n">
        <v>6.87478814</v>
      </c>
      <c r="G47" s="18" t="n">
        <v>444.66568013</v>
      </c>
      <c r="H47" s="20" t="n">
        <v>7.43041469</v>
      </c>
      <c r="I47" s="18" t="n">
        <v>472.92159537</v>
      </c>
      <c r="J47" s="20" t="n">
        <v>4.70469756</v>
      </c>
      <c r="K47" s="18" t="n">
        <v>474.03514891</v>
      </c>
      <c r="L47" s="20" t="n">
        <v>4.39904663</v>
      </c>
      <c r="M47" s="18" t="n">
        <v>464.1706985</v>
      </c>
      <c r="N47" s="20" t="n">
        <v>4.34642782</v>
      </c>
      <c r="O47" s="18" t="n">
        <v>348.82167177</v>
      </c>
      <c r="P47" s="20" t="n">
        <v>12.30753065</v>
      </c>
      <c r="Q47" s="18" t="s">
        <v>182</v>
      </c>
      <c r="R47" s="20" t="s">
        <v>182</v>
      </c>
      <c r="S47" s="18" t="s">
        <v>182</v>
      </c>
      <c r="T47" s="20" t="s">
        <v>182</v>
      </c>
      <c r="U47" s="18" t="s">
        <v>182</v>
      </c>
      <c r="V47" s="20" t="s">
        <v>182</v>
      </c>
      <c r="W47" s="18" t="n">
        <v>372.63801452</v>
      </c>
      <c r="X47" s="20" t="n">
        <v>5.0147576</v>
      </c>
    </row>
    <row r="48" spans="1:24">
      <c r="A48" s="15" t="s">
        <v>223</v>
      </c>
      <c r="B48" s="17" t="n">
        <v>9841</v>
      </c>
      <c r="C48" s="18">
        <f>(19.0/B48*100)</f>
        <v/>
      </c>
      <c r="D48" s="19" t="n">
        <v>9822</v>
      </c>
      <c r="E48" s="18" t="n">
        <v>498.19764009</v>
      </c>
      <c r="F48" s="20" t="n">
        <v>7.62961916</v>
      </c>
      <c r="G48" s="18" t="n">
        <v>532.50349592</v>
      </c>
      <c r="H48" s="20" t="n">
        <v>5.62935914</v>
      </c>
      <c r="I48" s="18" t="n">
        <v>534.4201055</v>
      </c>
      <c r="J48" s="20" t="n">
        <v>5.72563196</v>
      </c>
      <c r="K48" s="18" t="n">
        <v>513.5040894</v>
      </c>
      <c r="L48" s="20" t="n">
        <v>4.54416119</v>
      </c>
      <c r="M48" s="18" t="n">
        <v>501.7667221</v>
      </c>
      <c r="N48" s="20" t="n">
        <v>4.75591729</v>
      </c>
      <c r="O48" s="18" t="n">
        <v>368.01592311</v>
      </c>
      <c r="P48" s="20" t="n">
        <v>9.39603602</v>
      </c>
      <c r="Q48" s="18" t="s">
        <v>182</v>
      </c>
      <c r="R48" s="20" t="s">
        <v>182</v>
      </c>
      <c r="S48" s="18" t="s">
        <v>182</v>
      </c>
      <c r="T48" s="20" t="s">
        <v>182</v>
      </c>
      <c r="U48" s="18" t="s">
        <v>182</v>
      </c>
      <c r="V48" s="20" t="s">
        <v>182</v>
      </c>
      <c r="W48" s="18" t="n">
        <v>460.56297921</v>
      </c>
      <c r="X48" s="20" t="n">
        <v>23.90030012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397.08105962</v>
      </c>
      <c r="F50" s="20" t="n">
        <v>3.29718488</v>
      </c>
      <c r="G50" s="18" t="n">
        <v>423.11828619</v>
      </c>
      <c r="H50" s="20" t="n">
        <v>3.36808021</v>
      </c>
      <c r="I50" s="18" t="n">
        <v>430.42722484</v>
      </c>
      <c r="J50" s="20" t="n">
        <v>3.5604272</v>
      </c>
      <c r="K50" s="18" t="n">
        <v>434.54793651</v>
      </c>
      <c r="L50" s="20" t="n">
        <v>2.54262129</v>
      </c>
      <c r="M50" s="18" t="n">
        <v>428.90992675</v>
      </c>
      <c r="N50" s="20" t="n">
        <v>3.63394871</v>
      </c>
      <c r="O50" s="18" t="n">
        <v>342.28571311</v>
      </c>
      <c r="P50" s="20" t="n">
        <v>7.20984175</v>
      </c>
      <c r="Q50" s="18" t="s">
        <v>182</v>
      </c>
      <c r="R50" s="20" t="s">
        <v>182</v>
      </c>
      <c r="S50" s="18" t="s">
        <v>182</v>
      </c>
      <c r="T50" s="20" t="s">
        <v>182</v>
      </c>
      <c r="U50" s="18" t="s">
        <v>182</v>
      </c>
      <c r="V50" s="20" t="s">
        <v>182</v>
      </c>
      <c r="W50" s="18" t="n">
        <v>380.00419897</v>
      </c>
      <c r="X50" s="20" t="n">
        <v>8.950012020000001</v>
      </c>
    </row>
    <row r="51" spans="1:24">
      <c r="A51" s="15" t="s">
        <v>226</v>
      </c>
      <c r="B51" s="17" t="n">
        <v>6866</v>
      </c>
      <c r="C51" s="18">
        <f>(117.0/B51*100)</f>
        <v/>
      </c>
      <c r="D51" s="19" t="n">
        <v>6749</v>
      </c>
      <c r="E51" s="18" t="n">
        <v>393.7733833</v>
      </c>
      <c r="F51" s="20" t="n">
        <v>3.42874066</v>
      </c>
      <c r="G51" s="18" t="n">
        <v>416.96056648</v>
      </c>
      <c r="H51" s="20" t="n">
        <v>4.42852451</v>
      </c>
      <c r="I51" s="18" t="n">
        <v>433.84208121</v>
      </c>
      <c r="J51" s="20" t="n">
        <v>3.14841334</v>
      </c>
      <c r="K51" s="18" t="n">
        <v>429.91749125</v>
      </c>
      <c r="L51" s="20" t="n">
        <v>2.90888555</v>
      </c>
      <c r="M51" s="18" t="n">
        <v>429.45878771</v>
      </c>
      <c r="N51" s="20" t="n">
        <v>3.26889148</v>
      </c>
      <c r="O51" s="18" t="n">
        <v>338.25263876</v>
      </c>
      <c r="P51" s="20" t="n">
        <v>12.07032198</v>
      </c>
      <c r="Q51" s="18" t="s">
        <v>182</v>
      </c>
      <c r="R51" s="20" t="s">
        <v>182</v>
      </c>
      <c r="S51" s="18" t="n">
        <v>410.85572185</v>
      </c>
      <c r="T51" s="20" t="n">
        <v>3.7997542</v>
      </c>
      <c r="U51" s="18" t="s">
        <v>182</v>
      </c>
      <c r="V51" s="20" t="s">
        <v>182</v>
      </c>
      <c r="W51" s="18" t="n">
        <v>394.27549316</v>
      </c>
      <c r="X51" s="20" t="n">
        <v>4.59281736</v>
      </c>
    </row>
    <row r="52" spans="1:24">
      <c r="A52" s="15" t="s">
        <v>227</v>
      </c>
      <c r="B52" s="17" t="n">
        <v>5809</v>
      </c>
      <c r="C52" s="18">
        <f>(119.0/B52*100)</f>
        <v/>
      </c>
      <c r="D52" s="19" t="n">
        <v>5690</v>
      </c>
      <c r="E52" s="18" t="n">
        <v>462.2348923</v>
      </c>
      <c r="F52" s="20" t="n">
        <v>4.80580846</v>
      </c>
      <c r="G52" s="18" t="n">
        <v>485.58504553</v>
      </c>
      <c r="H52" s="20" t="n">
        <v>4.08624404</v>
      </c>
      <c r="I52" s="18" t="n">
        <v>485.46995206</v>
      </c>
      <c r="J52" s="20" t="n">
        <v>3.44995607</v>
      </c>
      <c r="K52" s="18" t="n">
        <v>483.58859539</v>
      </c>
      <c r="L52" s="20" t="n">
        <v>3.30641116</v>
      </c>
      <c r="M52" s="18" t="n">
        <v>473.04602593</v>
      </c>
      <c r="N52" s="20" t="n">
        <v>3.57169269</v>
      </c>
      <c r="O52" s="18" t="n">
        <v>375.14413407</v>
      </c>
      <c r="P52" s="20" t="n">
        <v>19.23248649</v>
      </c>
      <c r="Q52" s="18" t="s">
        <v>182</v>
      </c>
      <c r="R52" s="20" t="s">
        <v>182</v>
      </c>
      <c r="S52" s="18" t="s">
        <v>182</v>
      </c>
      <c r="T52" s="20" t="s">
        <v>182</v>
      </c>
      <c r="U52" s="18" t="s">
        <v>182</v>
      </c>
      <c r="V52" s="20" t="s">
        <v>182</v>
      </c>
      <c r="W52" s="18" t="n">
        <v>399.68424607</v>
      </c>
      <c r="X52" s="20" t="n">
        <v>5.59306252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318.68533473</v>
      </c>
      <c r="F54" s="20" t="n">
        <v>3.63230759</v>
      </c>
      <c r="G54" s="18" t="n">
        <v>328.84350052</v>
      </c>
      <c r="H54" s="20" t="n">
        <v>4.13082178</v>
      </c>
      <c r="I54" s="18" t="n">
        <v>342.37901661</v>
      </c>
      <c r="J54" s="20" t="n">
        <v>4.43443022</v>
      </c>
      <c r="K54" s="18" t="n">
        <v>354.00611296</v>
      </c>
      <c r="L54" s="20" t="n">
        <v>3.83788222</v>
      </c>
      <c r="M54" s="18" t="n">
        <v>368.2472144</v>
      </c>
      <c r="N54" s="20" t="n">
        <v>5.01540728</v>
      </c>
      <c r="O54" s="18" t="n">
        <v>287.87524075</v>
      </c>
      <c r="P54" s="20" t="n">
        <v>6.80918889</v>
      </c>
      <c r="Q54" s="18" t="s">
        <v>182</v>
      </c>
      <c r="R54" s="20" t="s">
        <v>182</v>
      </c>
      <c r="S54" s="18" t="s">
        <v>182</v>
      </c>
      <c r="T54" s="20" t="s">
        <v>182</v>
      </c>
      <c r="U54" s="18" t="s">
        <v>182</v>
      </c>
      <c r="V54" s="20" t="s">
        <v>182</v>
      </c>
      <c r="W54" s="18" t="n">
        <v>288.5871903</v>
      </c>
      <c r="X54" s="20" t="n">
        <v>4.20962921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506.38230522</v>
      </c>
      <c r="F56" s="20" t="n">
        <v>4.78537898</v>
      </c>
      <c r="G56" s="18" t="n">
        <v>536.64754526</v>
      </c>
      <c r="H56" s="20" t="n">
        <v>3.58685009</v>
      </c>
      <c r="I56" s="18" t="n">
        <v>533.1374997</v>
      </c>
      <c r="J56" s="20" t="n">
        <v>3.25900493</v>
      </c>
      <c r="K56" s="18" t="n">
        <v>528.5960466499999</v>
      </c>
      <c r="L56" s="20" t="n">
        <v>3.61455495</v>
      </c>
      <c r="M56" s="18" t="n">
        <v>506.35737011</v>
      </c>
      <c r="N56" s="20" t="n">
        <v>3.51264183</v>
      </c>
      <c r="O56" s="18" t="n">
        <v>436.58358831</v>
      </c>
      <c r="P56" s="20" t="n">
        <v>14.70024244</v>
      </c>
      <c r="Q56" s="18" t="s">
        <v>182</v>
      </c>
      <c r="R56" s="20" t="s">
        <v>182</v>
      </c>
      <c r="S56" s="18" t="s">
        <v>182</v>
      </c>
      <c r="T56" s="20" t="s">
        <v>182</v>
      </c>
      <c r="U56" s="18" t="s">
        <v>182</v>
      </c>
      <c r="V56" s="20" t="s">
        <v>182</v>
      </c>
      <c r="W56" s="18" t="n">
        <v>483.39984834</v>
      </c>
      <c r="X56" s="20" t="n">
        <v>16.52962301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448.37248307</v>
      </c>
      <c r="F61" s="20" t="n">
        <v>6.20984589</v>
      </c>
      <c r="G61" s="18" t="n">
        <v>486.8531214</v>
      </c>
      <c r="H61" s="20" t="n">
        <v>4.54463178</v>
      </c>
      <c r="I61" s="18" t="n">
        <v>489.75191044</v>
      </c>
      <c r="J61" s="20" t="n">
        <v>4.12098957</v>
      </c>
      <c r="K61" s="18" t="n">
        <v>485.05265452</v>
      </c>
      <c r="L61" s="20" t="n">
        <v>2.55849322</v>
      </c>
      <c r="M61" s="18" t="n">
        <v>476.26188113</v>
      </c>
      <c r="N61" s="20" t="n">
        <v>3.25924409</v>
      </c>
      <c r="O61" s="18" t="n">
        <v>391.25523445</v>
      </c>
      <c r="P61" s="20" t="n">
        <v>13.81308759</v>
      </c>
      <c r="Q61" s="18" t="s">
        <v>182</v>
      </c>
      <c r="R61" s="20" t="s">
        <v>182</v>
      </c>
      <c r="S61" s="18" t="s">
        <v>182</v>
      </c>
      <c r="T61" s="20" t="s">
        <v>182</v>
      </c>
      <c r="U61" s="18" t="s">
        <v>182</v>
      </c>
      <c r="V61" s="20" t="s">
        <v>182</v>
      </c>
      <c r="W61" s="18" t="n">
        <v>377.8210542</v>
      </c>
      <c r="X61" s="20" t="n">
        <v>7.29543428</v>
      </c>
    </row>
    <row r="62" spans="1:24">
      <c r="A62" s="15" t="s">
        <v>237</v>
      </c>
      <c r="B62" s="17" t="n">
        <v>4476</v>
      </c>
      <c r="C62" s="18">
        <f>(5.0/B62*100)</f>
        <v/>
      </c>
      <c r="D62" s="19" t="n">
        <v>4471</v>
      </c>
      <c r="E62" s="18" t="n">
        <v>505.9668001</v>
      </c>
      <c r="F62" s="20" t="n">
        <v>4.45525701</v>
      </c>
      <c r="G62" s="18" t="n">
        <v>542.84549488</v>
      </c>
      <c r="H62" s="20" t="n">
        <v>2.83516175</v>
      </c>
      <c r="I62" s="18" t="n">
        <v>536.16668449</v>
      </c>
      <c r="J62" s="20" t="n">
        <v>2.19867216</v>
      </c>
      <c r="K62" s="18" t="n">
        <v>528.21297613</v>
      </c>
      <c r="L62" s="20" t="n">
        <v>2.64581689</v>
      </c>
      <c r="M62" s="18" t="n">
        <v>515.89654881</v>
      </c>
      <c r="N62" s="20" t="n">
        <v>2.60611903</v>
      </c>
      <c r="O62" s="18" t="n">
        <v>440.45044192</v>
      </c>
      <c r="P62" s="20" t="n">
        <v>12.98438904</v>
      </c>
      <c r="Q62" s="18" t="s">
        <v>182</v>
      </c>
      <c r="R62" s="20" t="s">
        <v>182</v>
      </c>
      <c r="S62" s="18" t="s">
        <v>182</v>
      </c>
      <c r="T62" s="20" t="s">
        <v>182</v>
      </c>
      <c r="U62" s="18" t="s">
        <v>182</v>
      </c>
      <c r="V62" s="20" t="s">
        <v>182</v>
      </c>
      <c r="W62" s="18" t="n">
        <v>507.96620319</v>
      </c>
      <c r="X62" s="20" t="n">
        <v>11.58512306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375.25358876</v>
      </c>
      <c r="F67" s="20" t="n">
        <v>2.7235789</v>
      </c>
      <c r="G67" s="18" t="n">
        <v>404.43574765</v>
      </c>
      <c r="H67" s="20" t="n">
        <v>3.41090803</v>
      </c>
      <c r="I67" s="18" t="n">
        <v>414.22671987</v>
      </c>
      <c r="J67" s="20" t="n">
        <v>2.46795883</v>
      </c>
      <c r="K67" s="18" t="n">
        <v>413.48691577</v>
      </c>
      <c r="L67" s="20" t="n">
        <v>3.29505398</v>
      </c>
      <c r="M67" s="18" t="n">
        <v>412.80511433</v>
      </c>
      <c r="N67" s="20" t="n">
        <v>4.57153097</v>
      </c>
      <c r="O67" s="18" t="n">
        <v>314.73335773</v>
      </c>
      <c r="P67" s="20" t="n">
        <v>5.00611208</v>
      </c>
      <c r="Q67" s="18" t="s">
        <v>182</v>
      </c>
      <c r="R67" s="20" t="s">
        <v>182</v>
      </c>
      <c r="S67" s="18" t="s">
        <v>182</v>
      </c>
      <c r="T67" s="20" t="s">
        <v>182</v>
      </c>
      <c r="U67" s="18" t="s">
        <v>182</v>
      </c>
      <c r="V67" s="20" t="s">
        <v>182</v>
      </c>
      <c r="W67" s="18" t="n">
        <v>329.2556088</v>
      </c>
      <c r="X67" s="20" t="n">
        <v>6.05963934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467.22759788</v>
      </c>
      <c r="F70" s="20" t="n">
        <v>5.38526159</v>
      </c>
      <c r="G70" s="18" t="n">
        <v>491.53847309</v>
      </c>
      <c r="H70" s="20" t="n">
        <v>5.47828766</v>
      </c>
      <c r="I70" s="18" t="n">
        <v>497.37340965</v>
      </c>
      <c r="J70" s="20" t="n">
        <v>3.77603593</v>
      </c>
      <c r="K70" s="18" t="n">
        <v>496.0906727</v>
      </c>
      <c r="L70" s="20" t="n">
        <v>2.99171016</v>
      </c>
      <c r="M70" s="18" t="n">
        <v>488.54613152</v>
      </c>
      <c r="N70" s="20" t="n">
        <v>3.44971587</v>
      </c>
      <c r="O70" s="18" t="n">
        <v>426.80252046</v>
      </c>
      <c r="P70" s="20" t="n">
        <v>12.48021567</v>
      </c>
      <c r="Q70" s="18" t="s">
        <v>182</v>
      </c>
      <c r="R70" s="20" t="s">
        <v>182</v>
      </c>
      <c r="S70" s="18" t="s">
        <v>182</v>
      </c>
      <c r="T70" s="20" t="s">
        <v>182</v>
      </c>
      <c r="U70" s="18" t="s">
        <v>182</v>
      </c>
      <c r="V70" s="20" t="s">
        <v>182</v>
      </c>
      <c r="W70" s="18" t="n">
        <v>436.54166016</v>
      </c>
      <c r="X70" s="20" t="n">
        <v>6.43862611</v>
      </c>
    </row>
    <row r="71" spans="1:24">
      <c r="A71" s="15" t="s">
        <v>246</v>
      </c>
      <c r="B71" s="17" t="n">
        <v>6115</v>
      </c>
      <c r="C71" s="18">
        <f>(116.0/B71*100)</f>
        <v/>
      </c>
      <c r="D71" s="19" t="n">
        <v>5999</v>
      </c>
      <c r="E71" s="18" t="n">
        <v>558.69561118</v>
      </c>
      <c r="F71" s="20" t="n">
        <v>3.70777235</v>
      </c>
      <c r="G71" s="18" t="n">
        <v>577.988619</v>
      </c>
      <c r="H71" s="20" t="n">
        <v>3.51459343</v>
      </c>
      <c r="I71" s="18" t="n">
        <v>556.29236566</v>
      </c>
      <c r="J71" s="20" t="n">
        <v>2.76271471</v>
      </c>
      <c r="K71" s="18" t="n">
        <v>549.53467543</v>
      </c>
      <c r="L71" s="20" t="n">
        <v>2.90928283</v>
      </c>
      <c r="M71" s="18" t="n">
        <v>539.62006373</v>
      </c>
      <c r="N71" s="20" t="n">
        <v>3.48457155</v>
      </c>
      <c r="O71" s="18" t="n">
        <v>471.86148039</v>
      </c>
      <c r="P71" s="20" t="n">
        <v>16.79592165</v>
      </c>
      <c r="Q71" s="18" t="s">
        <v>182</v>
      </c>
      <c r="R71" s="20" t="s">
        <v>182</v>
      </c>
      <c r="S71" s="18" t="s">
        <v>182</v>
      </c>
      <c r="T71" s="20" t="s">
        <v>182</v>
      </c>
      <c r="U71" s="18" t="s">
        <v>182</v>
      </c>
      <c r="V71" s="20" t="s">
        <v>182</v>
      </c>
      <c r="W71" s="18" t="n">
        <v>527.1289245</v>
      </c>
      <c r="X71" s="20" t="n">
        <v>12.2880207</v>
      </c>
    </row>
    <row r="72" spans="1:24">
      <c r="A72" s="15" t="s">
        <v>247</v>
      </c>
      <c r="B72" s="17" t="n">
        <v>7708</v>
      </c>
      <c r="C72" s="18">
        <f>(8.0/B72*100)</f>
        <v/>
      </c>
      <c r="D72" s="19" t="n">
        <v>7700</v>
      </c>
      <c r="E72" s="18" t="n">
        <v>524.87024263</v>
      </c>
      <c r="F72" s="20" t="n">
        <v>7.02880983</v>
      </c>
      <c r="G72" s="18" t="n">
        <v>554.89654398</v>
      </c>
      <c r="H72" s="20" t="n">
        <v>3.94335089</v>
      </c>
      <c r="I72" s="18" t="n">
        <v>551.58538199</v>
      </c>
      <c r="J72" s="20" t="n">
        <v>2.80153064</v>
      </c>
      <c r="K72" s="18" t="n">
        <v>525.24210048</v>
      </c>
      <c r="L72" s="20" t="n">
        <v>3.74733916</v>
      </c>
      <c r="M72" s="18" t="n">
        <v>499.61288185</v>
      </c>
      <c r="N72" s="20" t="n">
        <v>3.41873965</v>
      </c>
      <c r="O72" s="18" t="n">
        <v>372.27040999</v>
      </c>
      <c r="P72" s="20" t="n">
        <v>12.74001428</v>
      </c>
      <c r="Q72" s="18" t="s">
        <v>182</v>
      </c>
      <c r="R72" s="20" t="s">
        <v>182</v>
      </c>
      <c r="S72" s="18" t="s">
        <v>182</v>
      </c>
      <c r="T72" s="20" t="s">
        <v>182</v>
      </c>
      <c r="U72" s="18" t="s">
        <v>182</v>
      </c>
      <c r="V72" s="20" t="s">
        <v>182</v>
      </c>
      <c r="W72" s="18" t="n">
        <v>498.64525938</v>
      </c>
      <c r="X72" s="20" t="n">
        <v>20.67868116</v>
      </c>
    </row>
    <row r="73" spans="1:24">
      <c r="A73" s="15" t="s">
        <v>248</v>
      </c>
      <c r="B73" s="17" t="n">
        <v>8249</v>
      </c>
      <c r="C73" s="18">
        <f>(236.0/B73*100)</f>
        <v/>
      </c>
      <c r="D73" s="19" t="n">
        <v>8013</v>
      </c>
      <c r="E73" s="18" t="n">
        <v>396.1737437</v>
      </c>
      <c r="F73" s="20" t="n">
        <v>4.3507014</v>
      </c>
      <c r="G73" s="18" t="n">
        <v>422.34926113</v>
      </c>
      <c r="H73" s="20" t="n">
        <v>4.5036707</v>
      </c>
      <c r="I73" s="18" t="n">
        <v>428.91219495</v>
      </c>
      <c r="J73" s="20" t="n">
        <v>2.95207678</v>
      </c>
      <c r="K73" s="18" t="n">
        <v>428.11324319</v>
      </c>
      <c r="L73" s="20" t="n">
        <v>3.8577732</v>
      </c>
      <c r="M73" s="18" t="n">
        <v>426.08090328</v>
      </c>
      <c r="N73" s="20" t="n">
        <v>3.69323282</v>
      </c>
      <c r="O73" s="18" t="n">
        <v>365.92427462</v>
      </c>
      <c r="P73" s="20" t="n">
        <v>6.5296247</v>
      </c>
      <c r="Q73" s="18" t="s">
        <v>182</v>
      </c>
      <c r="R73" s="20" t="s">
        <v>182</v>
      </c>
      <c r="S73" s="18" t="s">
        <v>182</v>
      </c>
      <c r="T73" s="20" t="s">
        <v>182</v>
      </c>
      <c r="U73" s="18" t="s">
        <v>182</v>
      </c>
      <c r="V73" s="20" t="s">
        <v>182</v>
      </c>
      <c r="W73" s="18" t="n">
        <v>385.38498312</v>
      </c>
      <c r="X73" s="20" t="n">
        <v>7.86505678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422.30116999</v>
      </c>
      <c r="F77" s="20" t="n">
        <v>3.88525928</v>
      </c>
      <c r="G77" s="18" t="n">
        <v>462.01776968</v>
      </c>
      <c r="H77" s="20" t="n">
        <v>4.33823308</v>
      </c>
      <c r="I77" s="18" t="n">
        <v>461.86531467</v>
      </c>
      <c r="J77" s="20" t="n">
        <v>3.59000918</v>
      </c>
      <c r="K77" s="18" t="n">
        <v>457.13247501</v>
      </c>
      <c r="L77" s="20" t="n">
        <v>3.03537014</v>
      </c>
      <c r="M77" s="18" t="n">
        <v>446.47987069</v>
      </c>
      <c r="N77" s="20" t="n">
        <v>2.9534739</v>
      </c>
      <c r="O77" s="18" t="n">
        <v>348.85074945</v>
      </c>
      <c r="P77" s="20" t="n">
        <v>12.28258255</v>
      </c>
      <c r="Q77" s="18" t="s">
        <v>182</v>
      </c>
      <c r="R77" s="20" t="s">
        <v>182</v>
      </c>
      <c r="S77" s="18" t="s">
        <v>182</v>
      </c>
      <c r="T77" s="20" t="s">
        <v>182</v>
      </c>
      <c r="U77" s="18" t="s">
        <v>182</v>
      </c>
      <c r="V77" s="20" t="s">
        <v>182</v>
      </c>
      <c r="W77" s="18" t="n">
        <v>371.56944895</v>
      </c>
      <c r="X77" s="20" t="n">
        <v>3.23447637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531.92613051</v>
      </c>
      <c r="F7" s="20" t="n">
        <v>1.61956428</v>
      </c>
      <c r="G7" s="18" t="n">
        <v>526.1004738399999</v>
      </c>
      <c r="H7" s="20" t="n">
        <v>3.02940149</v>
      </c>
      <c r="I7" s="18" t="n">
        <v>491.18210852</v>
      </c>
      <c r="J7" s="20" t="n">
        <v>3.31389837</v>
      </c>
      <c r="K7" s="18" t="n">
        <v>474.39354138</v>
      </c>
      <c r="L7" s="20" t="n">
        <v>4.51822598</v>
      </c>
      <c r="M7" s="18" t="n">
        <v>453.46567387</v>
      </c>
      <c r="N7" s="20" t="n">
        <v>4.14579489</v>
      </c>
      <c r="O7" s="18" t="n">
        <v>399.22513467</v>
      </c>
      <c r="P7" s="20" t="n">
        <v>11.70453418</v>
      </c>
      <c r="Q7" s="18" t="s">
        <v>182</v>
      </c>
      <c r="R7" s="20" t="s">
        <v>182</v>
      </c>
      <c r="S7" s="18" t="s">
        <v>182</v>
      </c>
      <c r="T7" s="20" t="s">
        <v>182</v>
      </c>
      <c r="U7" s="18" t="s">
        <v>182</v>
      </c>
      <c r="V7" s="20" t="s">
        <v>182</v>
      </c>
      <c r="W7" s="18" t="n">
        <v>456.91209632</v>
      </c>
      <c r="X7" s="20" t="n">
        <v>5.37507219</v>
      </c>
    </row>
    <row r="8" spans="1:24">
      <c r="A8" s="15" t="s">
        <v>183</v>
      </c>
      <c r="B8" s="17" t="n">
        <v>7007</v>
      </c>
      <c r="C8" s="18">
        <f>(143.0/B8*100)</f>
        <v/>
      </c>
      <c r="D8" s="19" t="n">
        <v>6864</v>
      </c>
      <c r="E8" s="18" t="n">
        <v>523.37506438</v>
      </c>
      <c r="F8" s="20" t="n">
        <v>2.86331303</v>
      </c>
      <c r="G8" s="18" t="n">
        <v>514.20837137</v>
      </c>
      <c r="H8" s="20" t="n">
        <v>3.46206668</v>
      </c>
      <c r="I8" s="18" t="n">
        <v>491.11181311</v>
      </c>
      <c r="J8" s="20" t="n">
        <v>3.99648086</v>
      </c>
      <c r="K8" s="18" t="n">
        <v>468.35102112</v>
      </c>
      <c r="L8" s="20" t="n">
        <v>4.86334293</v>
      </c>
      <c r="M8" s="18" t="n">
        <v>442.08651404</v>
      </c>
      <c r="N8" s="20" t="n">
        <v>4.30775077</v>
      </c>
      <c r="O8" s="18" t="n">
        <v>404.28336089</v>
      </c>
      <c r="P8" s="20" t="n">
        <v>27.90899541</v>
      </c>
      <c r="Q8" s="18" t="s">
        <v>182</v>
      </c>
      <c r="R8" s="20" t="s">
        <v>182</v>
      </c>
      <c r="S8" s="18" t="n">
        <v>368.48347797</v>
      </c>
      <c r="T8" s="20" t="n">
        <v>14.99112476</v>
      </c>
      <c r="U8" s="18" t="s">
        <v>182</v>
      </c>
      <c r="V8" s="20" t="s">
        <v>182</v>
      </c>
      <c r="W8" s="18" t="n">
        <v>404.30524184</v>
      </c>
      <c r="X8" s="20" t="n">
        <v>6.33919859</v>
      </c>
    </row>
    <row r="9" spans="1:24">
      <c r="A9" s="15" t="s">
        <v>184</v>
      </c>
      <c r="B9" s="17" t="n">
        <v>9651</v>
      </c>
      <c r="C9" s="18">
        <f>(547.0/B9*100)</f>
        <v/>
      </c>
      <c r="D9" s="19" t="n">
        <v>9104</v>
      </c>
      <c r="E9" s="18" t="n">
        <v>527.02395777</v>
      </c>
      <c r="F9" s="20" t="n">
        <v>2.18991166</v>
      </c>
      <c r="G9" s="18" t="n">
        <v>514.01706046</v>
      </c>
      <c r="H9" s="20" t="n">
        <v>3.94387715</v>
      </c>
      <c r="I9" s="18" t="n">
        <v>492.67862242</v>
      </c>
      <c r="J9" s="20" t="n">
        <v>3.89977179</v>
      </c>
      <c r="K9" s="18" t="n">
        <v>480.14745329</v>
      </c>
      <c r="L9" s="20" t="n">
        <v>4.90078458</v>
      </c>
      <c r="M9" s="18" t="n">
        <v>457.12045248</v>
      </c>
      <c r="N9" s="20" t="n">
        <v>4.40233166</v>
      </c>
      <c r="O9" s="18" t="n">
        <v>463.23865553</v>
      </c>
      <c r="P9" s="20" t="n">
        <v>37.28992185</v>
      </c>
      <c r="Q9" s="18" t="s">
        <v>182</v>
      </c>
      <c r="R9" s="20" t="s">
        <v>182</v>
      </c>
      <c r="S9" s="18" t="n">
        <v>374.78530698</v>
      </c>
      <c r="T9" s="20" t="n">
        <v>11.62763904</v>
      </c>
      <c r="U9" s="18" t="s">
        <v>182</v>
      </c>
      <c r="V9" s="20" t="s">
        <v>182</v>
      </c>
      <c r="W9" s="18" t="n">
        <v>412.36696496</v>
      </c>
      <c r="X9" s="20" t="n">
        <v>5.94561116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464.17567373</v>
      </c>
      <c r="F11" s="20" t="n">
        <v>2.86514028</v>
      </c>
      <c r="G11" s="18" t="n">
        <v>452.40010543</v>
      </c>
      <c r="H11" s="20" t="n">
        <v>4.12536259</v>
      </c>
      <c r="I11" s="18" t="n">
        <v>438.47495509</v>
      </c>
      <c r="J11" s="20" t="n">
        <v>4.03605298</v>
      </c>
      <c r="K11" s="18" t="n">
        <v>431.1187159</v>
      </c>
      <c r="L11" s="20" t="n">
        <v>3.89046553</v>
      </c>
      <c r="M11" s="18" t="n">
        <v>418.54833561</v>
      </c>
      <c r="N11" s="20" t="n">
        <v>4.52028507</v>
      </c>
      <c r="O11" s="18" t="n">
        <v>334.19992151</v>
      </c>
      <c r="P11" s="20" t="n">
        <v>26.53553138</v>
      </c>
      <c r="Q11" s="18" t="s">
        <v>182</v>
      </c>
      <c r="R11" s="20" t="s">
        <v>182</v>
      </c>
      <c r="S11" s="18" t="s">
        <v>182</v>
      </c>
      <c r="T11" s="20" t="s">
        <v>182</v>
      </c>
      <c r="U11" s="18" t="s">
        <v>182</v>
      </c>
      <c r="V11" s="20" t="s">
        <v>182</v>
      </c>
      <c r="W11" s="18" t="n">
        <v>390.9150352</v>
      </c>
      <c r="X11" s="20" t="n">
        <v>7.01638591</v>
      </c>
    </row>
    <row r="12" spans="1:24">
      <c r="A12" s="15" t="s">
        <v>187</v>
      </c>
      <c r="B12" s="17" t="n">
        <v>6894</v>
      </c>
      <c r="C12" s="18">
        <f>(127.0/B12*100)</f>
        <v/>
      </c>
      <c r="D12" s="19" t="n">
        <v>6767</v>
      </c>
      <c r="E12" s="18" t="n">
        <v>515.53040715</v>
      </c>
      <c r="F12" s="20" t="n">
        <v>2.19021016</v>
      </c>
      <c r="G12" s="18" t="n">
        <v>506.75725892</v>
      </c>
      <c r="H12" s="20" t="n">
        <v>3.40860541</v>
      </c>
      <c r="I12" s="18" t="n">
        <v>483.45078284</v>
      </c>
      <c r="J12" s="20" t="n">
        <v>4.46650502</v>
      </c>
      <c r="K12" s="18" t="n">
        <v>472.70021901</v>
      </c>
      <c r="L12" s="20" t="n">
        <v>4.79663438</v>
      </c>
      <c r="M12" s="18" t="n">
        <v>454.76490923</v>
      </c>
      <c r="N12" s="20" t="n">
        <v>4.44705082</v>
      </c>
      <c r="O12" s="18" t="n">
        <v>437.59846771</v>
      </c>
      <c r="P12" s="20" t="n">
        <v>23.70905564</v>
      </c>
      <c r="Q12" s="18" t="s">
        <v>182</v>
      </c>
      <c r="R12" s="20" t="s">
        <v>182</v>
      </c>
      <c r="S12" s="18" t="n">
        <v>366.6777112</v>
      </c>
      <c r="T12" s="20" t="n">
        <v>14.39052153</v>
      </c>
      <c r="U12" s="18" t="s">
        <v>182</v>
      </c>
      <c r="V12" s="20" t="s">
        <v>182</v>
      </c>
      <c r="W12" s="18" t="n">
        <v>410.12643655</v>
      </c>
      <c r="X12" s="20" t="n">
        <v>6.77347663</v>
      </c>
    </row>
    <row r="13" spans="1:24">
      <c r="A13" s="15" t="s">
        <v>188</v>
      </c>
      <c r="B13" s="17" t="n">
        <v>7161</v>
      </c>
      <c r="C13" s="18">
        <f>(315.0/B13*100)</f>
        <v/>
      </c>
      <c r="D13" s="19" t="n">
        <v>6846</v>
      </c>
      <c r="E13" s="18" t="n">
        <v>526.18014412</v>
      </c>
      <c r="F13" s="20" t="n">
        <v>2.13484773</v>
      </c>
      <c r="G13" s="18" t="n">
        <v>506.94799838</v>
      </c>
      <c r="H13" s="20" t="n">
        <v>3.93206415</v>
      </c>
      <c r="I13" s="18" t="n">
        <v>484.41789972</v>
      </c>
      <c r="J13" s="20" t="n">
        <v>4.82573003</v>
      </c>
      <c r="K13" s="18" t="n">
        <v>465.11052247</v>
      </c>
      <c r="L13" s="20" t="n">
        <v>5.54169529</v>
      </c>
      <c r="M13" s="18" t="n">
        <v>466.53309482</v>
      </c>
      <c r="N13" s="20" t="n">
        <v>6.03055588</v>
      </c>
      <c r="O13" s="18" t="n">
        <v>390.10166835</v>
      </c>
      <c r="P13" s="20" t="n">
        <v>18.95112793</v>
      </c>
      <c r="Q13" s="18" t="s">
        <v>182</v>
      </c>
      <c r="R13" s="20" t="s">
        <v>182</v>
      </c>
      <c r="S13" s="18" t="n">
        <v>436.36003517</v>
      </c>
      <c r="T13" s="20" t="n">
        <v>6.43426798</v>
      </c>
      <c r="U13" s="18" t="s">
        <v>182</v>
      </c>
      <c r="V13" s="20" t="s">
        <v>182</v>
      </c>
      <c r="W13" s="18" t="n">
        <v>419.73400905</v>
      </c>
      <c r="X13" s="20" t="n">
        <v>6.63087897</v>
      </c>
    </row>
    <row r="14" spans="1:24">
      <c r="A14" s="15" t="s">
        <v>189</v>
      </c>
      <c r="B14" s="17" t="n">
        <v>5587</v>
      </c>
      <c r="C14" s="18">
        <f>(192.0/B14*100)</f>
        <v/>
      </c>
      <c r="D14" s="19" t="n">
        <v>5395</v>
      </c>
      <c r="E14" s="18" t="n">
        <v>555.3102598</v>
      </c>
      <c r="F14" s="20" t="n">
        <v>2.18099758</v>
      </c>
      <c r="G14" s="18" t="n">
        <v>543.99154506</v>
      </c>
      <c r="H14" s="20" t="n">
        <v>3.6757552</v>
      </c>
      <c r="I14" s="18" t="n">
        <v>508.41267126</v>
      </c>
      <c r="J14" s="20" t="n">
        <v>4.23382635</v>
      </c>
      <c r="K14" s="18" t="n">
        <v>495.00972005</v>
      </c>
      <c r="L14" s="20" t="n">
        <v>4.68812761</v>
      </c>
      <c r="M14" s="18" t="n">
        <v>492.82707449</v>
      </c>
      <c r="N14" s="20" t="n">
        <v>4.70715024</v>
      </c>
      <c r="O14" s="18" t="n">
        <v>411.80482108</v>
      </c>
      <c r="P14" s="20" t="n">
        <v>14.84367386</v>
      </c>
      <c r="Q14" s="18" t="s">
        <v>182</v>
      </c>
      <c r="R14" s="20" t="s">
        <v>182</v>
      </c>
      <c r="S14" s="18" t="s">
        <v>182</v>
      </c>
      <c r="T14" s="20" t="s">
        <v>182</v>
      </c>
      <c r="U14" s="18" t="s">
        <v>182</v>
      </c>
      <c r="V14" s="20" t="s">
        <v>182</v>
      </c>
      <c r="W14" s="18" t="n">
        <v>476.80222685</v>
      </c>
      <c r="X14" s="20" t="n">
        <v>10.38330828</v>
      </c>
    </row>
    <row r="15" spans="1:24">
      <c r="A15" s="15" t="s">
        <v>190</v>
      </c>
      <c r="B15" s="17" t="n">
        <v>5882</v>
      </c>
      <c r="C15" s="18">
        <f>(145.0/B15*100)</f>
        <v/>
      </c>
      <c r="D15" s="19" t="n">
        <v>5737</v>
      </c>
      <c r="E15" s="18" t="n">
        <v>548.63022916</v>
      </c>
      <c r="F15" s="20" t="n">
        <v>2.38466218</v>
      </c>
      <c r="G15" s="18" t="n">
        <v>542.46426507</v>
      </c>
      <c r="H15" s="20" t="n">
        <v>3.9355821</v>
      </c>
      <c r="I15" s="18" t="n">
        <v>515.11141572</v>
      </c>
      <c r="J15" s="20" t="n">
        <v>4.09166065</v>
      </c>
      <c r="K15" s="18" t="n">
        <v>495.66651368</v>
      </c>
      <c r="L15" s="20" t="n">
        <v>5.90153895</v>
      </c>
      <c r="M15" s="18" t="n">
        <v>492.56816874</v>
      </c>
      <c r="N15" s="20" t="n">
        <v>6.76898756</v>
      </c>
      <c r="O15" s="18" t="n">
        <v>369.57234507</v>
      </c>
      <c r="P15" s="20" t="n">
        <v>20.35970452</v>
      </c>
      <c r="Q15" s="18" t="s">
        <v>182</v>
      </c>
      <c r="R15" s="20" t="s">
        <v>182</v>
      </c>
      <c r="S15" s="18" t="n">
        <v>375.95013089</v>
      </c>
      <c r="T15" s="20" t="n">
        <v>17.42774697</v>
      </c>
      <c r="U15" s="18" t="s">
        <v>182</v>
      </c>
      <c r="V15" s="20" t="s">
        <v>182</v>
      </c>
      <c r="W15" s="18" t="n">
        <v>459.07716656</v>
      </c>
      <c r="X15" s="20" t="n">
        <v>7.78811867</v>
      </c>
    </row>
    <row r="16" spans="1:24">
      <c r="A16" s="15" t="s">
        <v>191</v>
      </c>
      <c r="B16" s="17" t="n">
        <v>6108</v>
      </c>
      <c r="C16" s="18">
        <f>(258.0/B16*100)</f>
        <v/>
      </c>
      <c r="D16" s="19" t="n">
        <v>5850</v>
      </c>
      <c r="E16" s="18" t="n">
        <v>521.2448040100001</v>
      </c>
      <c r="F16" s="20" t="n">
        <v>2.32082704</v>
      </c>
      <c r="G16" s="18" t="n">
        <v>515.85435897</v>
      </c>
      <c r="H16" s="20" t="n">
        <v>4.38992742</v>
      </c>
      <c r="I16" s="18" t="n">
        <v>481.46822324</v>
      </c>
      <c r="J16" s="20" t="n">
        <v>4.62294774</v>
      </c>
      <c r="K16" s="18" t="n">
        <v>466.59564325</v>
      </c>
      <c r="L16" s="20" t="n">
        <v>5.90018047</v>
      </c>
      <c r="M16" s="18" t="n">
        <v>445.45655062</v>
      </c>
      <c r="N16" s="20" t="n">
        <v>5.63874935</v>
      </c>
      <c r="O16" s="18" t="n">
        <v>357.87742959</v>
      </c>
      <c r="P16" s="20" t="n">
        <v>15.84799712</v>
      </c>
      <c r="Q16" s="18" t="s">
        <v>182</v>
      </c>
      <c r="R16" s="20" t="s">
        <v>182</v>
      </c>
      <c r="S16" s="18" t="s">
        <v>182</v>
      </c>
      <c r="T16" s="20" t="s">
        <v>182</v>
      </c>
      <c r="U16" s="18" t="s">
        <v>182</v>
      </c>
      <c r="V16" s="20" t="s">
        <v>182</v>
      </c>
      <c r="W16" s="18" t="n">
        <v>399.40444373</v>
      </c>
      <c r="X16" s="20" t="n">
        <v>7.31123354</v>
      </c>
    </row>
    <row r="17" spans="1:24">
      <c r="A17" s="15" t="s">
        <v>192</v>
      </c>
      <c r="B17" s="17" t="n">
        <v>6504</v>
      </c>
      <c r="C17" s="18">
        <f>(784.0/B17*100)</f>
        <v/>
      </c>
      <c r="D17" s="19" t="n">
        <v>5720</v>
      </c>
      <c r="E17" s="18" t="n">
        <v>535.02524274</v>
      </c>
      <c r="F17" s="20" t="n">
        <v>2.51767449</v>
      </c>
      <c r="G17" s="18" t="n">
        <v>520.61799254</v>
      </c>
      <c r="H17" s="20" t="n">
        <v>4.26745509</v>
      </c>
      <c r="I17" s="18" t="n">
        <v>497.74517054</v>
      </c>
      <c r="J17" s="20" t="n">
        <v>6.12642096</v>
      </c>
      <c r="K17" s="18" t="n">
        <v>475.79462177</v>
      </c>
      <c r="L17" s="20" t="n">
        <v>7.35900044</v>
      </c>
      <c r="M17" s="18" t="n">
        <v>463.23045403</v>
      </c>
      <c r="N17" s="20" t="n">
        <v>5.30741764</v>
      </c>
      <c r="O17" s="18" t="s">
        <v>182</v>
      </c>
      <c r="P17" s="20" t="s">
        <v>182</v>
      </c>
      <c r="Q17" s="18" t="s">
        <v>182</v>
      </c>
      <c r="R17" s="20" t="s">
        <v>182</v>
      </c>
      <c r="S17" s="18" t="n">
        <v>360.48925247</v>
      </c>
      <c r="T17" s="20" t="n">
        <v>12.44339086</v>
      </c>
      <c r="U17" s="18" t="s">
        <v>182</v>
      </c>
      <c r="V17" s="20" t="s">
        <v>182</v>
      </c>
      <c r="W17" s="18" t="n">
        <v>432.78734837</v>
      </c>
      <c r="X17" s="20" t="n">
        <v>10.14757163</v>
      </c>
    </row>
    <row r="18" spans="1:24">
      <c r="A18" s="15" t="s">
        <v>193</v>
      </c>
      <c r="B18" s="17" t="n">
        <v>5532</v>
      </c>
      <c r="C18" s="18">
        <f>(39.0/B18*100)</f>
        <v/>
      </c>
      <c r="D18" s="19" t="n">
        <v>5493</v>
      </c>
      <c r="E18" s="18" t="n">
        <v>482.23992488</v>
      </c>
      <c r="F18" s="20" t="n">
        <v>4.20166126</v>
      </c>
      <c r="G18" s="18" t="n">
        <v>475.41870931</v>
      </c>
      <c r="H18" s="20" t="n">
        <v>5.00732057</v>
      </c>
      <c r="I18" s="18" t="n">
        <v>460.00174719</v>
      </c>
      <c r="J18" s="20" t="n">
        <v>4.85577577</v>
      </c>
      <c r="K18" s="18" t="n">
        <v>443.39835698</v>
      </c>
      <c r="L18" s="20" t="n">
        <v>3.87676794</v>
      </c>
      <c r="M18" s="18" t="n">
        <v>443.91636442</v>
      </c>
      <c r="N18" s="20" t="n">
        <v>3.82180963</v>
      </c>
      <c r="O18" s="18" t="n">
        <v>360.38730974</v>
      </c>
      <c r="P18" s="20" t="n">
        <v>15.45481746</v>
      </c>
      <c r="Q18" s="18" t="s">
        <v>182</v>
      </c>
      <c r="R18" s="20" t="s">
        <v>182</v>
      </c>
      <c r="S18" s="18" t="s">
        <v>182</v>
      </c>
      <c r="T18" s="20" t="s">
        <v>182</v>
      </c>
      <c r="U18" s="18" t="s">
        <v>182</v>
      </c>
      <c r="V18" s="20" t="s">
        <v>182</v>
      </c>
      <c r="W18" s="18" t="n">
        <v>386.00580487</v>
      </c>
      <c r="X18" s="20" t="n">
        <v>7.53829638</v>
      </c>
    </row>
    <row r="19" spans="1:24">
      <c r="A19" s="15" t="s">
        <v>194</v>
      </c>
      <c r="B19" s="17" t="n">
        <v>5658</v>
      </c>
      <c r="C19" s="18">
        <f>(137.0/B19*100)</f>
        <v/>
      </c>
      <c r="D19" s="19" t="n">
        <v>5521</v>
      </c>
      <c r="E19" s="18" t="n">
        <v>503.58398846</v>
      </c>
      <c r="F19" s="20" t="n">
        <v>3.31266769</v>
      </c>
      <c r="G19" s="18" t="n">
        <v>502.51200005</v>
      </c>
      <c r="H19" s="20" t="n">
        <v>3.77240246</v>
      </c>
      <c r="I19" s="18" t="n">
        <v>467.23772798</v>
      </c>
      <c r="J19" s="20" t="n">
        <v>4.02296689</v>
      </c>
      <c r="K19" s="18" t="n">
        <v>440.02756258</v>
      </c>
      <c r="L19" s="20" t="n">
        <v>4.35202699</v>
      </c>
      <c r="M19" s="18" t="n">
        <v>435.98648837</v>
      </c>
      <c r="N19" s="20" t="n">
        <v>4.64066305</v>
      </c>
      <c r="O19" s="18" t="n">
        <v>398.28162032</v>
      </c>
      <c r="P19" s="20" t="n">
        <v>18.24528118</v>
      </c>
      <c r="Q19" s="18" t="s">
        <v>182</v>
      </c>
      <c r="R19" s="20" t="s">
        <v>182</v>
      </c>
      <c r="S19" s="18" t="s">
        <v>182</v>
      </c>
      <c r="T19" s="20" t="s">
        <v>182</v>
      </c>
      <c r="U19" s="18" t="s">
        <v>182</v>
      </c>
      <c r="V19" s="20" t="s">
        <v>182</v>
      </c>
      <c r="W19" s="18" t="n">
        <v>381.4813871</v>
      </c>
      <c r="X19" s="20" t="n">
        <v>7.14218025</v>
      </c>
    </row>
    <row r="20" spans="1:24">
      <c r="A20" s="15" t="s">
        <v>195</v>
      </c>
      <c r="B20" s="17" t="n">
        <v>3371</v>
      </c>
      <c r="C20" s="18">
        <f>(81.0/B20*100)</f>
        <v/>
      </c>
      <c r="D20" s="19" t="n">
        <v>3290</v>
      </c>
      <c r="E20" s="18" t="n">
        <v>491.2433977</v>
      </c>
      <c r="F20" s="20" t="n">
        <v>2.12049852</v>
      </c>
      <c r="G20" s="18" t="n">
        <v>488.86370012</v>
      </c>
      <c r="H20" s="20" t="n">
        <v>4.12375386</v>
      </c>
      <c r="I20" s="18" t="n">
        <v>455.41227608</v>
      </c>
      <c r="J20" s="20" t="n">
        <v>5.52709191</v>
      </c>
      <c r="K20" s="18" t="n">
        <v>439.16769959</v>
      </c>
      <c r="L20" s="20" t="n">
        <v>6.22070529</v>
      </c>
      <c r="M20" s="18" t="n">
        <v>430.88021684</v>
      </c>
      <c r="N20" s="20" t="n">
        <v>5.39579565</v>
      </c>
      <c r="O20" s="18" t="s">
        <v>182</v>
      </c>
      <c r="P20" s="20" t="s">
        <v>182</v>
      </c>
      <c r="Q20" s="18" t="s">
        <v>182</v>
      </c>
      <c r="R20" s="20" t="s">
        <v>182</v>
      </c>
      <c r="S20" s="18" t="s">
        <v>182</v>
      </c>
      <c r="T20" s="20" t="s">
        <v>182</v>
      </c>
      <c r="U20" s="18" t="s">
        <v>182</v>
      </c>
      <c r="V20" s="20" t="s">
        <v>182</v>
      </c>
      <c r="W20" s="18" t="n">
        <v>384.78205842</v>
      </c>
      <c r="X20" s="20" t="n">
        <v>7.78855602</v>
      </c>
    </row>
    <row r="21" spans="1:24">
      <c r="A21" s="15" t="s">
        <v>196</v>
      </c>
      <c r="B21" s="17" t="n">
        <v>5741</v>
      </c>
      <c r="C21" s="18">
        <f>(79.0/B21*100)</f>
        <v/>
      </c>
      <c r="D21" s="19" t="n">
        <v>5662</v>
      </c>
      <c r="E21" s="18" t="n">
        <v>514.67263106</v>
      </c>
      <c r="F21" s="20" t="n">
        <v>2.54747197</v>
      </c>
      <c r="G21" s="18" t="n">
        <v>512.81341037</v>
      </c>
      <c r="H21" s="20" t="n">
        <v>3.9957841</v>
      </c>
      <c r="I21" s="18" t="n">
        <v>498.09205005</v>
      </c>
      <c r="J21" s="20" t="n">
        <v>3.82509097</v>
      </c>
      <c r="K21" s="18" t="n">
        <v>480.38338118</v>
      </c>
      <c r="L21" s="20" t="n">
        <v>4.42215262</v>
      </c>
      <c r="M21" s="18" t="n">
        <v>453.88028868</v>
      </c>
      <c r="N21" s="20" t="n">
        <v>6.15658499</v>
      </c>
      <c r="O21" s="18" t="n">
        <v>391.25398188</v>
      </c>
      <c r="P21" s="20" t="n">
        <v>27.06373982</v>
      </c>
      <c r="Q21" s="18" t="s">
        <v>182</v>
      </c>
      <c r="R21" s="20" t="s">
        <v>182</v>
      </c>
      <c r="S21" s="18" t="s">
        <v>182</v>
      </c>
      <c r="T21" s="20" t="s">
        <v>182</v>
      </c>
      <c r="U21" s="18" t="s">
        <v>182</v>
      </c>
      <c r="V21" s="20" t="s">
        <v>182</v>
      </c>
      <c r="W21" s="18" t="n">
        <v>430.00169898</v>
      </c>
      <c r="X21" s="20" t="n">
        <v>8.268401689999999</v>
      </c>
    </row>
    <row r="22" spans="1:24">
      <c r="A22" s="15" t="s">
        <v>197</v>
      </c>
      <c r="B22" s="17" t="n">
        <v>6598</v>
      </c>
      <c r="C22" s="18">
        <f>(100.0/B22*100)</f>
        <v/>
      </c>
      <c r="D22" s="19" t="n">
        <v>6498</v>
      </c>
      <c r="E22" s="18" t="n">
        <v>511.40481153</v>
      </c>
      <c r="F22" s="20" t="n">
        <v>4.07988824</v>
      </c>
      <c r="G22" s="18" t="n">
        <v>471.84301815</v>
      </c>
      <c r="H22" s="20" t="n">
        <v>4.96454769</v>
      </c>
      <c r="I22" s="18" t="n">
        <v>443.66274823</v>
      </c>
      <c r="J22" s="20" t="n">
        <v>4.87062492</v>
      </c>
      <c r="K22" s="18" t="n">
        <v>444.30205659</v>
      </c>
      <c r="L22" s="20" t="n">
        <v>5.58363198</v>
      </c>
      <c r="M22" s="18" t="n">
        <v>446.63372842</v>
      </c>
      <c r="N22" s="20" t="n">
        <v>5.07235365</v>
      </c>
      <c r="O22" s="18" t="n">
        <v>369.67259299</v>
      </c>
      <c r="P22" s="20" t="n">
        <v>6.57132704</v>
      </c>
      <c r="Q22" s="18" t="s">
        <v>182</v>
      </c>
      <c r="R22" s="20" t="s">
        <v>182</v>
      </c>
      <c r="S22" s="18" t="n">
        <v>448.28166515</v>
      </c>
      <c r="T22" s="20" t="n">
        <v>8.782882710000001</v>
      </c>
      <c r="U22" s="18" t="s">
        <v>182</v>
      </c>
      <c r="V22" s="20" t="s">
        <v>182</v>
      </c>
      <c r="W22" s="18" t="n">
        <v>367.12552263</v>
      </c>
      <c r="X22" s="20" t="n">
        <v>7.25527835</v>
      </c>
    </row>
    <row r="23" spans="1:24">
      <c r="A23" s="15" t="s">
        <v>198</v>
      </c>
      <c r="B23" s="17" t="n">
        <v>11583</v>
      </c>
      <c r="C23" s="18">
        <f>(512.0/B23*100)</f>
        <v/>
      </c>
      <c r="D23" s="19" t="n">
        <v>11071</v>
      </c>
      <c r="E23" s="18" t="n">
        <v>506.13031822</v>
      </c>
      <c r="F23" s="20" t="n">
        <v>3.32791365</v>
      </c>
      <c r="G23" s="18" t="n">
        <v>496.51892727</v>
      </c>
      <c r="H23" s="20" t="n">
        <v>4.43170957</v>
      </c>
      <c r="I23" s="18" t="n">
        <v>482.67162318</v>
      </c>
      <c r="J23" s="20" t="n">
        <v>4.25506839</v>
      </c>
      <c r="K23" s="18" t="n">
        <v>462.44190214</v>
      </c>
      <c r="L23" s="20" t="n">
        <v>3.55942811</v>
      </c>
      <c r="M23" s="18" t="n">
        <v>463.95995097</v>
      </c>
      <c r="N23" s="20" t="n">
        <v>4.54494268</v>
      </c>
      <c r="O23" s="18" t="n">
        <v>422.45727389</v>
      </c>
      <c r="P23" s="20" t="n">
        <v>20.79919267</v>
      </c>
      <c r="Q23" s="18" t="s">
        <v>182</v>
      </c>
      <c r="R23" s="20" t="s">
        <v>182</v>
      </c>
      <c r="S23" s="18" t="s">
        <v>182</v>
      </c>
      <c r="T23" s="20" t="s">
        <v>182</v>
      </c>
      <c r="U23" s="18" t="s">
        <v>182</v>
      </c>
      <c r="V23" s="20" t="s">
        <v>182</v>
      </c>
      <c r="W23" s="18" t="n">
        <v>411.04998558</v>
      </c>
      <c r="X23" s="20" t="n">
        <v>5.59383275</v>
      </c>
    </row>
    <row r="24" spans="1:24">
      <c r="A24" s="15" t="s">
        <v>199</v>
      </c>
      <c r="B24" s="17" t="n">
        <v>6647</v>
      </c>
      <c r="C24" s="18">
        <f>(17.0/B24*100)</f>
        <v/>
      </c>
      <c r="D24" s="19" t="n">
        <v>6630</v>
      </c>
      <c r="E24" s="18" t="n">
        <v>547.04400162</v>
      </c>
      <c r="F24" s="20" t="n">
        <v>2.9052982</v>
      </c>
      <c r="G24" s="18" t="n">
        <v>534.35416603</v>
      </c>
      <c r="H24" s="20" t="n">
        <v>4.91297333</v>
      </c>
      <c r="I24" s="18" t="n">
        <v>520.9438804</v>
      </c>
      <c r="J24" s="20" t="n">
        <v>5.70149859</v>
      </c>
      <c r="K24" s="18" t="n">
        <v>498.57425147</v>
      </c>
      <c r="L24" s="20" t="n">
        <v>10.009175</v>
      </c>
      <c r="M24" s="18" t="n">
        <v>474.31241047</v>
      </c>
      <c r="N24" s="20" t="n">
        <v>6.89927923</v>
      </c>
      <c r="O24" s="18" t="n">
        <v>433.56577698</v>
      </c>
      <c r="P24" s="20" t="n">
        <v>16.09010253</v>
      </c>
      <c r="Q24" s="18" t="s">
        <v>182</v>
      </c>
      <c r="R24" s="20" t="s">
        <v>182</v>
      </c>
      <c r="S24" s="18" t="s">
        <v>182</v>
      </c>
      <c r="T24" s="20" t="s">
        <v>182</v>
      </c>
      <c r="U24" s="18" t="s">
        <v>182</v>
      </c>
      <c r="V24" s="20" t="s">
        <v>182</v>
      </c>
      <c r="W24" s="18" t="n">
        <v>481.66358164</v>
      </c>
      <c r="X24" s="20" t="n">
        <v>14.52764309</v>
      </c>
    </row>
    <row r="25" spans="1:24">
      <c r="A25" s="15" t="s">
        <v>200</v>
      </c>
      <c r="B25" s="17" t="n">
        <v>5581</v>
      </c>
      <c r="C25" s="18">
        <f>(28.0/B25*100)</f>
        <v/>
      </c>
      <c r="D25" s="19" t="n">
        <v>5553</v>
      </c>
      <c r="E25" s="18" t="n">
        <v>530.0795191</v>
      </c>
      <c r="F25" s="20" t="n">
        <v>3.08271977</v>
      </c>
      <c r="G25" s="18" t="n">
        <v>516.2710825</v>
      </c>
      <c r="H25" s="20" t="n">
        <v>4.4878695</v>
      </c>
      <c r="I25" s="18" t="n">
        <v>480.59831221</v>
      </c>
      <c r="J25" s="20" t="n">
        <v>5.98715908</v>
      </c>
      <c r="K25" s="18" t="n">
        <v>477.16182481</v>
      </c>
      <c r="L25" s="20" t="n">
        <v>6.31795485</v>
      </c>
      <c r="M25" s="18" t="n">
        <v>457.86883927</v>
      </c>
      <c r="N25" s="20" t="n">
        <v>7.17392636</v>
      </c>
      <c r="O25" s="18" t="n">
        <v>398.37895835</v>
      </c>
      <c r="P25" s="20" t="n">
        <v>24.81113575</v>
      </c>
      <c r="Q25" s="18" t="s">
        <v>182</v>
      </c>
      <c r="R25" s="20" t="s">
        <v>182</v>
      </c>
      <c r="S25" s="18" t="s">
        <v>182</v>
      </c>
      <c r="T25" s="20" t="s">
        <v>182</v>
      </c>
      <c r="U25" s="18" t="s">
        <v>182</v>
      </c>
      <c r="V25" s="20" t="s">
        <v>182</v>
      </c>
      <c r="W25" s="18" t="n">
        <v>430.45935375</v>
      </c>
      <c r="X25" s="20" t="n">
        <v>16.55627191</v>
      </c>
    </row>
    <row r="26" spans="1:24">
      <c r="A26" s="15" t="s">
        <v>201</v>
      </c>
      <c r="B26" s="17" t="n">
        <v>4869</v>
      </c>
      <c r="C26" s="18">
        <f>(100.0/B26*100)</f>
        <v/>
      </c>
      <c r="D26" s="19" t="n">
        <v>4769</v>
      </c>
      <c r="E26" s="18" t="n">
        <v>504.30187282</v>
      </c>
      <c r="F26" s="20" t="n">
        <v>2.56782571</v>
      </c>
      <c r="G26" s="18" t="n">
        <v>501.48953031</v>
      </c>
      <c r="H26" s="20" t="n">
        <v>3.4450742</v>
      </c>
      <c r="I26" s="18" t="n">
        <v>482.34565447</v>
      </c>
      <c r="J26" s="20" t="n">
        <v>3.21069567</v>
      </c>
      <c r="K26" s="18" t="n">
        <v>476.77005149</v>
      </c>
      <c r="L26" s="20" t="n">
        <v>3.45505103</v>
      </c>
      <c r="M26" s="18" t="n">
        <v>468.89151813</v>
      </c>
      <c r="N26" s="20" t="n">
        <v>4.04869154</v>
      </c>
      <c r="O26" s="18" t="s">
        <v>182</v>
      </c>
      <c r="P26" s="20" t="s">
        <v>182</v>
      </c>
      <c r="Q26" s="18" t="s">
        <v>182</v>
      </c>
      <c r="R26" s="20" t="s">
        <v>182</v>
      </c>
      <c r="S26" s="18" t="s">
        <v>182</v>
      </c>
      <c r="T26" s="20" t="s">
        <v>182</v>
      </c>
      <c r="U26" s="18" t="s">
        <v>182</v>
      </c>
      <c r="V26" s="20" t="s">
        <v>182</v>
      </c>
      <c r="W26" s="18" t="n">
        <v>439.9381452</v>
      </c>
      <c r="X26" s="20" t="n">
        <v>9.38570893</v>
      </c>
    </row>
    <row r="27" spans="1:24">
      <c r="A27" s="15" t="s">
        <v>202</v>
      </c>
      <c r="B27" s="17" t="n">
        <v>5299</v>
      </c>
      <c r="C27" s="18">
        <f>(174.0/B27*100)</f>
        <v/>
      </c>
      <c r="D27" s="19" t="n">
        <v>5125</v>
      </c>
      <c r="E27" s="18" t="n">
        <v>519.21893468</v>
      </c>
      <c r="F27" s="20" t="n">
        <v>1.89159313</v>
      </c>
      <c r="G27" s="18" t="n">
        <v>500.82531602</v>
      </c>
      <c r="H27" s="20" t="n">
        <v>4.09877106</v>
      </c>
      <c r="I27" s="18" t="n">
        <v>461.261912</v>
      </c>
      <c r="J27" s="20" t="n">
        <v>4.48389738</v>
      </c>
      <c r="K27" s="18" t="n">
        <v>451.48564484</v>
      </c>
      <c r="L27" s="20" t="n">
        <v>4.29344795</v>
      </c>
      <c r="M27" s="18" t="n">
        <v>435.50179083</v>
      </c>
      <c r="N27" s="20" t="n">
        <v>4.28548772</v>
      </c>
      <c r="O27" s="18" t="n">
        <v>423.08830904</v>
      </c>
      <c r="P27" s="20" t="n">
        <v>13.04402712</v>
      </c>
      <c r="Q27" s="18" t="s">
        <v>182</v>
      </c>
      <c r="R27" s="20" t="s">
        <v>182</v>
      </c>
      <c r="S27" s="18" t="s">
        <v>182</v>
      </c>
      <c r="T27" s="20" t="s">
        <v>182</v>
      </c>
      <c r="U27" s="18" t="s">
        <v>182</v>
      </c>
      <c r="V27" s="20" t="s">
        <v>182</v>
      </c>
      <c r="W27" s="18" t="n">
        <v>409.2602543</v>
      </c>
      <c r="X27" s="20" t="n">
        <v>4.00457557</v>
      </c>
    </row>
    <row r="28" spans="1:24">
      <c r="A28" s="15" t="s">
        <v>203</v>
      </c>
      <c r="B28" s="17" t="n">
        <v>7568</v>
      </c>
      <c r="C28" s="18">
        <f>(134.0/B28*100)</f>
        <v/>
      </c>
      <c r="D28" s="19" t="n">
        <v>7434</v>
      </c>
      <c r="E28" s="18" t="n">
        <v>421.14190096</v>
      </c>
      <c r="F28" s="20" t="n">
        <v>2.32430574</v>
      </c>
      <c r="G28" s="18" t="n">
        <v>423.82417964</v>
      </c>
      <c r="H28" s="20" t="n">
        <v>3.28529118</v>
      </c>
      <c r="I28" s="18" t="n">
        <v>420.35245225</v>
      </c>
      <c r="J28" s="20" t="n">
        <v>3.52889454</v>
      </c>
      <c r="K28" s="18" t="n">
        <v>407.14250767</v>
      </c>
      <c r="L28" s="20" t="n">
        <v>3.56851534</v>
      </c>
      <c r="M28" s="18" t="n">
        <v>411.50507147</v>
      </c>
      <c r="N28" s="20" t="n">
        <v>4.29939553</v>
      </c>
      <c r="O28" s="18" t="n">
        <v>344.27389666</v>
      </c>
      <c r="P28" s="20" t="n">
        <v>9.63881198</v>
      </c>
      <c r="Q28" s="18" t="s">
        <v>182</v>
      </c>
      <c r="R28" s="20" t="s">
        <v>182</v>
      </c>
      <c r="S28" s="18" t="s">
        <v>182</v>
      </c>
      <c r="T28" s="20" t="s">
        <v>182</v>
      </c>
      <c r="U28" s="18" t="s">
        <v>182</v>
      </c>
      <c r="V28" s="20" t="s">
        <v>182</v>
      </c>
      <c r="W28" s="18" t="n">
        <v>369.93178119</v>
      </c>
      <c r="X28" s="20" t="n">
        <v>6.3926824</v>
      </c>
    </row>
    <row r="29" spans="1:24">
      <c r="A29" s="15" t="s">
        <v>204</v>
      </c>
      <c r="B29" s="17" t="n">
        <v>5385</v>
      </c>
      <c r="C29" s="18">
        <f>(36.0/B29*100)</f>
        <v/>
      </c>
      <c r="D29" s="19" t="n">
        <v>5349</v>
      </c>
      <c r="E29" s="18" t="n">
        <v>522.4550239</v>
      </c>
      <c r="F29" s="20" t="n">
        <v>2.25483355</v>
      </c>
      <c r="G29" s="18" t="n">
        <v>527.86807369</v>
      </c>
      <c r="H29" s="20" t="n">
        <v>4.57777822</v>
      </c>
      <c r="I29" s="18" t="n">
        <v>494.2290829</v>
      </c>
      <c r="J29" s="20" t="n">
        <v>5.27482831</v>
      </c>
      <c r="K29" s="18" t="n">
        <v>477.04077165</v>
      </c>
      <c r="L29" s="20" t="n">
        <v>6.47444004</v>
      </c>
      <c r="M29" s="18" t="n">
        <v>454.29195081</v>
      </c>
      <c r="N29" s="20" t="n">
        <v>6.40917173</v>
      </c>
      <c r="O29" s="18" t="n">
        <v>388.44308495</v>
      </c>
      <c r="P29" s="20" t="n">
        <v>43.1387278</v>
      </c>
      <c r="Q29" s="18" t="s">
        <v>182</v>
      </c>
      <c r="R29" s="20" t="s">
        <v>182</v>
      </c>
      <c r="S29" s="18" t="n">
        <v>358.28551468</v>
      </c>
      <c r="T29" s="20" t="n">
        <v>8.567023300000001</v>
      </c>
      <c r="U29" s="18" t="s">
        <v>182</v>
      </c>
      <c r="V29" s="20" t="s">
        <v>182</v>
      </c>
      <c r="W29" s="18" t="n">
        <v>417.51915446</v>
      </c>
      <c r="X29" s="20" t="n">
        <v>13.7332955</v>
      </c>
    </row>
    <row r="30" spans="1:24">
      <c r="A30" s="15" t="s">
        <v>205</v>
      </c>
      <c r="B30" s="17" t="n">
        <v>4520</v>
      </c>
      <c r="C30" s="18">
        <f>(546.0/B30*100)</f>
        <v/>
      </c>
      <c r="D30" s="19" t="n">
        <v>3974</v>
      </c>
      <c r="E30" s="18" t="n">
        <v>539.3249469</v>
      </c>
      <c r="F30" s="20" t="n">
        <v>2.80067244</v>
      </c>
      <c r="G30" s="18" t="n">
        <v>534.83491206</v>
      </c>
      <c r="H30" s="20" t="n">
        <v>4.3285744</v>
      </c>
      <c r="I30" s="18" t="n">
        <v>496.25178464</v>
      </c>
      <c r="J30" s="20" t="n">
        <v>5.08573405</v>
      </c>
      <c r="K30" s="18" t="n">
        <v>480.9680598</v>
      </c>
      <c r="L30" s="20" t="n">
        <v>8.125708810000001</v>
      </c>
      <c r="M30" s="18" t="n">
        <v>455.85467714</v>
      </c>
      <c r="N30" s="20" t="n">
        <v>5.98631031</v>
      </c>
      <c r="O30" s="18" t="n">
        <v>424.31209289</v>
      </c>
      <c r="P30" s="20" t="n">
        <v>24.50636863</v>
      </c>
      <c r="Q30" s="18" t="s">
        <v>182</v>
      </c>
      <c r="R30" s="20" t="s">
        <v>182</v>
      </c>
      <c r="S30" s="18" t="s">
        <v>182</v>
      </c>
      <c r="T30" s="20" t="s">
        <v>182</v>
      </c>
      <c r="U30" s="18" t="s">
        <v>182</v>
      </c>
      <c r="V30" s="20" t="s">
        <v>182</v>
      </c>
      <c r="W30" s="18" t="n">
        <v>427.02023292</v>
      </c>
      <c r="X30" s="20" t="n">
        <v>7.98272938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521.58720765</v>
      </c>
      <c r="F32" s="20" t="n">
        <v>2.93983352</v>
      </c>
      <c r="G32" s="18" t="n">
        <v>508.73215433</v>
      </c>
      <c r="H32" s="20" t="n">
        <v>3.70870657</v>
      </c>
      <c r="I32" s="18" t="n">
        <v>483.33503917</v>
      </c>
      <c r="J32" s="20" t="n">
        <v>4.6592928</v>
      </c>
      <c r="K32" s="18" t="n">
        <v>467.96838783</v>
      </c>
      <c r="L32" s="20" t="n">
        <v>5.0110259</v>
      </c>
      <c r="M32" s="18" t="n">
        <v>458.16992093</v>
      </c>
      <c r="N32" s="20" t="n">
        <v>4.66117549</v>
      </c>
      <c r="O32" s="18" t="n">
        <v>431.81477785</v>
      </c>
      <c r="P32" s="20" t="n">
        <v>23.17705872</v>
      </c>
      <c r="Q32" s="18" t="s">
        <v>182</v>
      </c>
      <c r="R32" s="20" t="s">
        <v>182</v>
      </c>
      <c r="S32" s="18" t="s">
        <v>182</v>
      </c>
      <c r="T32" s="20" t="s">
        <v>182</v>
      </c>
      <c r="U32" s="18" t="s">
        <v>182</v>
      </c>
      <c r="V32" s="20" t="s">
        <v>182</v>
      </c>
      <c r="W32" s="18" t="n">
        <v>426.9985055</v>
      </c>
      <c r="X32" s="20" t="n">
        <v>10.12683623</v>
      </c>
    </row>
    <row r="33" spans="1:24">
      <c r="A33" s="15" t="s">
        <v>208</v>
      </c>
      <c r="B33" s="17" t="n">
        <v>7325</v>
      </c>
      <c r="C33" s="18">
        <f>(235.0/B33*100)</f>
        <v/>
      </c>
      <c r="D33" s="19" t="n">
        <v>7090</v>
      </c>
      <c r="E33" s="18" t="n">
        <v>523.61981051</v>
      </c>
      <c r="F33" s="20" t="n">
        <v>2.86452062</v>
      </c>
      <c r="G33" s="18" t="n">
        <v>511.53767869</v>
      </c>
      <c r="H33" s="20" t="n">
        <v>3.6120608</v>
      </c>
      <c r="I33" s="18" t="n">
        <v>498.35832739</v>
      </c>
      <c r="J33" s="20" t="n">
        <v>3.35344453</v>
      </c>
      <c r="K33" s="18" t="n">
        <v>474.33686519</v>
      </c>
      <c r="L33" s="20" t="n">
        <v>4.46783652</v>
      </c>
      <c r="M33" s="18" t="n">
        <v>467.92637732</v>
      </c>
      <c r="N33" s="20" t="n">
        <v>4.67747735</v>
      </c>
      <c r="O33" s="18" t="n">
        <v>370.51979334</v>
      </c>
      <c r="P33" s="20" t="n">
        <v>23.88304611</v>
      </c>
      <c r="Q33" s="18" t="s">
        <v>182</v>
      </c>
      <c r="R33" s="20" t="s">
        <v>182</v>
      </c>
      <c r="S33" s="18" t="s">
        <v>182</v>
      </c>
      <c r="T33" s="20" t="s">
        <v>182</v>
      </c>
      <c r="U33" s="18" t="s">
        <v>182</v>
      </c>
      <c r="V33" s="20" t="s">
        <v>182</v>
      </c>
      <c r="W33" s="18" t="n">
        <v>451.74418088</v>
      </c>
      <c r="X33" s="20" t="n">
        <v>7.87387389</v>
      </c>
    </row>
    <row r="34" spans="1:24">
      <c r="A34" s="15" t="s">
        <v>209</v>
      </c>
      <c r="B34" s="17" t="n">
        <v>6350</v>
      </c>
      <c r="C34" s="18">
        <f>(86.0/B34*100)</f>
        <v/>
      </c>
      <c r="D34" s="19" t="n">
        <v>6264</v>
      </c>
      <c r="E34" s="18" t="n">
        <v>489.12840133</v>
      </c>
      <c r="F34" s="20" t="n">
        <v>2.53008986</v>
      </c>
      <c r="G34" s="18" t="n">
        <v>473.27056643</v>
      </c>
      <c r="H34" s="20" t="n">
        <v>4.16079639</v>
      </c>
      <c r="I34" s="18" t="n">
        <v>456.88324116</v>
      </c>
      <c r="J34" s="20" t="n">
        <v>4.28366777</v>
      </c>
      <c r="K34" s="18" t="n">
        <v>445.60487509</v>
      </c>
      <c r="L34" s="20" t="n">
        <v>4.61759352</v>
      </c>
      <c r="M34" s="18" t="n">
        <v>438.66889425</v>
      </c>
      <c r="N34" s="20" t="n">
        <v>3.84609074</v>
      </c>
      <c r="O34" s="18" t="n">
        <v>365.38845725</v>
      </c>
      <c r="P34" s="20" t="n">
        <v>11.8756275</v>
      </c>
      <c r="Q34" s="18" t="s">
        <v>182</v>
      </c>
      <c r="R34" s="20" t="s">
        <v>182</v>
      </c>
      <c r="S34" s="18" t="n">
        <v>306.56969545</v>
      </c>
      <c r="T34" s="20" t="n">
        <v>10.27624616</v>
      </c>
      <c r="U34" s="18" t="s">
        <v>182</v>
      </c>
      <c r="V34" s="20" t="s">
        <v>182</v>
      </c>
      <c r="W34" s="18" t="n">
        <v>370.40582924</v>
      </c>
      <c r="X34" s="20" t="n">
        <v>8.3358653</v>
      </c>
    </row>
    <row r="35" spans="1:24">
      <c r="A35" s="15" t="s">
        <v>210</v>
      </c>
      <c r="B35" s="17" t="n">
        <v>6406</v>
      </c>
      <c r="C35" s="18">
        <f>(69.0/B35*100)</f>
        <v/>
      </c>
      <c r="D35" s="19" t="n">
        <v>6337</v>
      </c>
      <c r="E35" s="18" t="n">
        <v>536.25422768</v>
      </c>
      <c r="F35" s="20" t="n">
        <v>2.02331411</v>
      </c>
      <c r="G35" s="18" t="n">
        <v>525.08176129</v>
      </c>
      <c r="H35" s="20" t="n">
        <v>3.48895625</v>
      </c>
      <c r="I35" s="18" t="n">
        <v>502.17706659</v>
      </c>
      <c r="J35" s="20" t="n">
        <v>3.52667365</v>
      </c>
      <c r="K35" s="18" t="n">
        <v>473.17022664</v>
      </c>
      <c r="L35" s="20" t="n">
        <v>4.88440359</v>
      </c>
      <c r="M35" s="18" t="n">
        <v>483.4210658</v>
      </c>
      <c r="N35" s="20" t="n">
        <v>5.53172378</v>
      </c>
      <c r="O35" s="18" t="n">
        <v>449.89238615</v>
      </c>
      <c r="P35" s="20" t="n">
        <v>20.13442136</v>
      </c>
      <c r="Q35" s="18" t="s">
        <v>182</v>
      </c>
      <c r="R35" s="20" t="s">
        <v>182</v>
      </c>
      <c r="S35" s="18" t="n">
        <v>374.85244494</v>
      </c>
      <c r="T35" s="20" t="n">
        <v>5.84040672</v>
      </c>
      <c r="U35" s="18" t="s">
        <v>182</v>
      </c>
      <c r="V35" s="20" t="s">
        <v>182</v>
      </c>
      <c r="W35" s="18" t="n">
        <v>418.59560288</v>
      </c>
      <c r="X35" s="20" t="n">
        <v>6.07223221</v>
      </c>
    </row>
    <row r="36" spans="1:24">
      <c r="A36" s="15" t="s">
        <v>211</v>
      </c>
      <c r="B36" s="17" t="n">
        <v>6736</v>
      </c>
      <c r="C36" s="18">
        <f>(49.0/B36*100)</f>
        <v/>
      </c>
      <c r="D36" s="19" t="n">
        <v>6687</v>
      </c>
      <c r="E36" s="18" t="n">
        <v>505.21729078</v>
      </c>
      <c r="F36" s="20" t="n">
        <v>2.24650075</v>
      </c>
      <c r="G36" s="18" t="n">
        <v>506.58714457</v>
      </c>
      <c r="H36" s="20" t="n">
        <v>3.49189118</v>
      </c>
      <c r="I36" s="18" t="n">
        <v>487.95286871</v>
      </c>
      <c r="J36" s="20" t="n">
        <v>3.6092316</v>
      </c>
      <c r="K36" s="18" t="n">
        <v>474.75816882</v>
      </c>
      <c r="L36" s="20" t="n">
        <v>4.37807238</v>
      </c>
      <c r="M36" s="18" t="n">
        <v>459.39606915</v>
      </c>
      <c r="N36" s="20" t="n">
        <v>5.22624916</v>
      </c>
      <c r="O36" s="18" t="n">
        <v>402.77024728</v>
      </c>
      <c r="P36" s="20" t="n">
        <v>20.07187489</v>
      </c>
      <c r="Q36" s="18" t="s">
        <v>182</v>
      </c>
      <c r="R36" s="20" t="s">
        <v>182</v>
      </c>
      <c r="S36" s="18" t="s">
        <v>182</v>
      </c>
      <c r="T36" s="20" t="s">
        <v>182</v>
      </c>
      <c r="U36" s="18" t="s">
        <v>182</v>
      </c>
      <c r="V36" s="20" t="s">
        <v>182</v>
      </c>
      <c r="W36" s="18" t="n">
        <v>412.92382277</v>
      </c>
      <c r="X36" s="20" t="n">
        <v>8.334090120000001</v>
      </c>
    </row>
    <row r="37" spans="1:24">
      <c r="A37" s="15" t="s">
        <v>212</v>
      </c>
      <c r="B37" s="17" t="n">
        <v>5458</v>
      </c>
      <c r="C37" s="18">
        <f>(249.0/B37*100)</f>
        <v/>
      </c>
      <c r="D37" s="19" t="n">
        <v>5209</v>
      </c>
      <c r="E37" s="18" t="n">
        <v>518.84381604</v>
      </c>
      <c r="F37" s="20" t="n">
        <v>3.51967276</v>
      </c>
      <c r="G37" s="18" t="n">
        <v>514.69821092</v>
      </c>
      <c r="H37" s="20" t="n">
        <v>4.801384</v>
      </c>
      <c r="I37" s="18" t="n">
        <v>480.16090568</v>
      </c>
      <c r="J37" s="20" t="n">
        <v>5.39495106</v>
      </c>
      <c r="K37" s="18" t="n">
        <v>474.72295315</v>
      </c>
      <c r="L37" s="20" t="n">
        <v>5.80343475</v>
      </c>
      <c r="M37" s="18" t="n">
        <v>455.54097017</v>
      </c>
      <c r="N37" s="20" t="n">
        <v>5.23459976</v>
      </c>
      <c r="O37" s="18" t="n">
        <v>375.64834003</v>
      </c>
      <c r="P37" s="20" t="n">
        <v>18.6662725</v>
      </c>
      <c r="Q37" s="18" t="s">
        <v>182</v>
      </c>
      <c r="R37" s="20" t="s">
        <v>182</v>
      </c>
      <c r="S37" s="18" t="s">
        <v>182</v>
      </c>
      <c r="T37" s="20" t="s">
        <v>182</v>
      </c>
      <c r="U37" s="18" t="s">
        <v>182</v>
      </c>
      <c r="V37" s="20" t="s">
        <v>182</v>
      </c>
      <c r="W37" s="18" t="n">
        <v>400.43353522</v>
      </c>
      <c r="X37" s="20" t="n">
        <v>6.1508215</v>
      </c>
    </row>
    <row r="38" spans="1:24">
      <c r="A38" s="15" t="s">
        <v>213</v>
      </c>
      <c r="B38" s="17" t="n">
        <v>5860</v>
      </c>
      <c r="C38" s="18">
        <f>(64.0/B38*100)</f>
        <v/>
      </c>
      <c r="D38" s="19" t="n">
        <v>5796</v>
      </c>
      <c r="E38" s="18" t="n">
        <v>529.40563745</v>
      </c>
      <c r="F38" s="20" t="n">
        <v>2.70929002</v>
      </c>
      <c r="G38" s="18" t="n">
        <v>523.78657176</v>
      </c>
      <c r="H38" s="20" t="n">
        <v>4.33392152</v>
      </c>
      <c r="I38" s="18" t="n">
        <v>473.87802235</v>
      </c>
      <c r="J38" s="20" t="n">
        <v>5.55554549</v>
      </c>
      <c r="K38" s="18" t="n">
        <v>462.72578136</v>
      </c>
      <c r="L38" s="20" t="n">
        <v>6.21922644</v>
      </c>
      <c r="M38" s="18" t="n">
        <v>441.61519506</v>
      </c>
      <c r="N38" s="20" t="n">
        <v>5.72278674</v>
      </c>
      <c r="O38" s="18" t="n">
        <v>402.04188708</v>
      </c>
      <c r="P38" s="20" t="n">
        <v>20.43643395</v>
      </c>
      <c r="Q38" s="18" t="s">
        <v>182</v>
      </c>
      <c r="R38" s="20" t="s">
        <v>182</v>
      </c>
      <c r="S38" s="18" t="s">
        <v>182</v>
      </c>
      <c r="T38" s="20" t="s">
        <v>182</v>
      </c>
      <c r="U38" s="18" t="s">
        <v>182</v>
      </c>
      <c r="V38" s="20" t="s">
        <v>182</v>
      </c>
      <c r="W38" s="18" t="n">
        <v>424.87174071</v>
      </c>
      <c r="X38" s="20" t="n">
        <v>6.1436666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533.6517655</v>
      </c>
      <c r="F40" s="20" t="n">
        <v>2.87394796</v>
      </c>
      <c r="G40" s="18" t="n">
        <v>531.96150679</v>
      </c>
      <c r="H40" s="20" t="n">
        <v>3.55326709</v>
      </c>
      <c r="I40" s="18" t="n">
        <v>508.46282067</v>
      </c>
      <c r="J40" s="20" t="n">
        <v>5.60458367</v>
      </c>
      <c r="K40" s="18" t="n">
        <v>477.83714453</v>
      </c>
      <c r="L40" s="20" t="n">
        <v>6.33951407</v>
      </c>
      <c r="M40" s="18" t="n">
        <v>454.90219871</v>
      </c>
      <c r="N40" s="20" t="n">
        <v>5.4664814</v>
      </c>
      <c r="O40" s="18" t="n">
        <v>426.93516324</v>
      </c>
      <c r="P40" s="20" t="n">
        <v>18.49453323</v>
      </c>
      <c r="Q40" s="18" t="s">
        <v>182</v>
      </c>
      <c r="R40" s="20" t="s">
        <v>182</v>
      </c>
      <c r="S40" s="18" t="n">
        <v>496.75531263</v>
      </c>
      <c r="T40" s="20" t="n">
        <v>2.35939816</v>
      </c>
      <c r="U40" s="18" t="s">
        <v>182</v>
      </c>
      <c r="V40" s="20" t="s">
        <v>182</v>
      </c>
      <c r="W40" s="18" t="n">
        <v>414.59837974</v>
      </c>
      <c r="X40" s="20" t="n">
        <v>7.10759001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425.02212778</v>
      </c>
      <c r="F46" s="20" t="n">
        <v>3.31186739</v>
      </c>
      <c r="G46" s="18" t="n">
        <v>413.00201717</v>
      </c>
      <c r="H46" s="20" t="n">
        <v>4.40600729</v>
      </c>
      <c r="I46" s="18" t="n">
        <v>419.27508071</v>
      </c>
      <c r="J46" s="20" t="n">
        <v>4.39014728</v>
      </c>
      <c r="K46" s="18" t="n">
        <v>407.52032678</v>
      </c>
      <c r="L46" s="20" t="n">
        <v>3.48231102</v>
      </c>
      <c r="M46" s="18" t="n">
        <v>407.47359649</v>
      </c>
      <c r="N46" s="20" t="n">
        <v>4.25028585</v>
      </c>
      <c r="O46" s="18" t="n">
        <v>312.92535084</v>
      </c>
      <c r="P46" s="20" t="n">
        <v>7.92700056</v>
      </c>
      <c r="Q46" s="18" t="s">
        <v>182</v>
      </c>
      <c r="R46" s="20" t="s">
        <v>182</v>
      </c>
      <c r="S46" s="18" t="s">
        <v>182</v>
      </c>
      <c r="T46" s="20" t="s">
        <v>182</v>
      </c>
      <c r="U46" s="18" t="s">
        <v>182</v>
      </c>
      <c r="V46" s="20" t="s">
        <v>182</v>
      </c>
      <c r="W46" s="18" t="n">
        <v>377.58067792</v>
      </c>
      <c r="X46" s="20" t="n">
        <v>3.0433932</v>
      </c>
    </row>
    <row r="47" spans="1:24">
      <c r="A47" s="15" t="s">
        <v>222</v>
      </c>
      <c r="B47" s="17" t="n">
        <v>5928</v>
      </c>
      <c r="C47" s="18">
        <f>(148.0/B47*100)</f>
        <v/>
      </c>
      <c r="D47" s="19" t="n">
        <v>5780</v>
      </c>
      <c r="E47" s="18" t="n">
        <v>486.73472217</v>
      </c>
      <c r="F47" s="20" t="n">
        <v>4.80544981</v>
      </c>
      <c r="G47" s="18" t="n">
        <v>473.62098972</v>
      </c>
      <c r="H47" s="20" t="n">
        <v>5.93459435</v>
      </c>
      <c r="I47" s="18" t="n">
        <v>460.51396504</v>
      </c>
      <c r="J47" s="20" t="n">
        <v>4.65912595</v>
      </c>
      <c r="K47" s="18" t="n">
        <v>443.23856324</v>
      </c>
      <c r="L47" s="20" t="n">
        <v>4.07616261</v>
      </c>
      <c r="M47" s="18" t="n">
        <v>436.01325836</v>
      </c>
      <c r="N47" s="20" t="n">
        <v>4.9115051</v>
      </c>
      <c r="O47" s="18" t="n">
        <v>348.82167177</v>
      </c>
      <c r="P47" s="20" t="n">
        <v>12.30753065</v>
      </c>
      <c r="Q47" s="18" t="s">
        <v>182</v>
      </c>
      <c r="R47" s="20" t="s">
        <v>182</v>
      </c>
      <c r="S47" s="18" t="s">
        <v>182</v>
      </c>
      <c r="T47" s="20" t="s">
        <v>182</v>
      </c>
      <c r="U47" s="18" t="s">
        <v>182</v>
      </c>
      <c r="V47" s="20" t="s">
        <v>182</v>
      </c>
      <c r="W47" s="18" t="n">
        <v>372.47061294</v>
      </c>
      <c r="X47" s="20" t="n">
        <v>4.91953894</v>
      </c>
    </row>
    <row r="48" spans="1:24">
      <c r="A48" s="15" t="s">
        <v>223</v>
      </c>
      <c r="B48" s="17" t="n">
        <v>9841</v>
      </c>
      <c r="C48" s="18">
        <f>(19.0/B48*100)</f>
        <v/>
      </c>
      <c r="D48" s="19" t="n">
        <v>9822</v>
      </c>
      <c r="E48" s="18" t="n">
        <v>532.71148124</v>
      </c>
      <c r="F48" s="20" t="n">
        <v>5.50175685</v>
      </c>
      <c r="G48" s="18" t="n">
        <v>534.0195111100001</v>
      </c>
      <c r="H48" s="20" t="n">
        <v>4.62413979</v>
      </c>
      <c r="I48" s="18" t="n">
        <v>519.60391695</v>
      </c>
      <c r="J48" s="20" t="n">
        <v>5.44237565</v>
      </c>
      <c r="K48" s="18" t="n">
        <v>487.43462816</v>
      </c>
      <c r="L48" s="20" t="n">
        <v>5.70595591</v>
      </c>
      <c r="M48" s="18" t="n">
        <v>483.88874579</v>
      </c>
      <c r="N48" s="20" t="n">
        <v>6.00730152</v>
      </c>
      <c r="O48" s="18" t="n">
        <v>368.01592311</v>
      </c>
      <c r="P48" s="20" t="n">
        <v>9.39603602</v>
      </c>
      <c r="Q48" s="18" t="s">
        <v>182</v>
      </c>
      <c r="R48" s="20" t="s">
        <v>182</v>
      </c>
      <c r="S48" s="18" t="s">
        <v>182</v>
      </c>
      <c r="T48" s="20" t="s">
        <v>182</v>
      </c>
      <c r="U48" s="18" t="s">
        <v>182</v>
      </c>
      <c r="V48" s="20" t="s">
        <v>182</v>
      </c>
      <c r="W48" s="18" t="n">
        <v>444.87617516</v>
      </c>
      <c r="X48" s="20" t="n">
        <v>23.06095373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420.68671313</v>
      </c>
      <c r="F50" s="20" t="n">
        <v>2.97522433</v>
      </c>
      <c r="G50" s="18" t="n">
        <v>427.24418363</v>
      </c>
      <c r="H50" s="20" t="n">
        <v>3.96095867</v>
      </c>
      <c r="I50" s="18" t="n">
        <v>423.02977248</v>
      </c>
      <c r="J50" s="20" t="n">
        <v>3.29496427</v>
      </c>
      <c r="K50" s="18" t="n">
        <v>429.31397837</v>
      </c>
      <c r="L50" s="20" t="n">
        <v>3.01170869</v>
      </c>
      <c r="M50" s="18" t="n">
        <v>422.25860328</v>
      </c>
      <c r="N50" s="20" t="n">
        <v>4.00090061</v>
      </c>
      <c r="O50" s="18" t="n">
        <v>342.28571311</v>
      </c>
      <c r="P50" s="20" t="n">
        <v>7.20984175</v>
      </c>
      <c r="Q50" s="18" t="s">
        <v>182</v>
      </c>
      <c r="R50" s="20" t="s">
        <v>182</v>
      </c>
      <c r="S50" s="18" t="s">
        <v>182</v>
      </c>
      <c r="T50" s="20" t="s">
        <v>182</v>
      </c>
      <c r="U50" s="18" t="s">
        <v>182</v>
      </c>
      <c r="V50" s="20" t="s">
        <v>182</v>
      </c>
      <c r="W50" s="18" t="n">
        <v>378.88277742</v>
      </c>
      <c r="X50" s="20" t="n">
        <v>7.9659934</v>
      </c>
    </row>
    <row r="51" spans="1:24">
      <c r="A51" s="15" t="s">
        <v>226</v>
      </c>
      <c r="B51" s="17" t="n">
        <v>6866</v>
      </c>
      <c r="C51" s="18">
        <f>(117.0/B51*100)</f>
        <v/>
      </c>
      <c r="D51" s="19" t="n">
        <v>6749</v>
      </c>
      <c r="E51" s="18" t="n">
        <v>429.33992179</v>
      </c>
      <c r="F51" s="20" t="n">
        <v>2.68529712</v>
      </c>
      <c r="G51" s="18" t="n">
        <v>430.52742322</v>
      </c>
      <c r="H51" s="20" t="n">
        <v>3.99683384</v>
      </c>
      <c r="I51" s="18" t="n">
        <v>422.49426047</v>
      </c>
      <c r="J51" s="20" t="n">
        <v>3.89016367</v>
      </c>
      <c r="K51" s="18" t="n">
        <v>415.13987783</v>
      </c>
      <c r="L51" s="20" t="n">
        <v>3.44926355</v>
      </c>
      <c r="M51" s="18" t="n">
        <v>409.43135578</v>
      </c>
      <c r="N51" s="20" t="n">
        <v>4.5885741</v>
      </c>
      <c r="O51" s="18" t="n">
        <v>338.25263876</v>
      </c>
      <c r="P51" s="20" t="n">
        <v>12.07032198</v>
      </c>
      <c r="Q51" s="18" t="s">
        <v>182</v>
      </c>
      <c r="R51" s="20" t="s">
        <v>182</v>
      </c>
      <c r="S51" s="18" t="n">
        <v>410.85572185</v>
      </c>
      <c r="T51" s="20" t="n">
        <v>3.7997542</v>
      </c>
      <c r="U51" s="18" t="s">
        <v>182</v>
      </c>
      <c r="V51" s="20" t="s">
        <v>182</v>
      </c>
      <c r="W51" s="18" t="n">
        <v>392.44273939</v>
      </c>
      <c r="X51" s="20" t="n">
        <v>4.57300359</v>
      </c>
    </row>
    <row r="52" spans="1:24">
      <c r="A52" s="15" t="s">
        <v>227</v>
      </c>
      <c r="B52" s="17" t="n">
        <v>5809</v>
      </c>
      <c r="C52" s="18">
        <f>(119.0/B52*100)</f>
        <v/>
      </c>
      <c r="D52" s="19" t="n">
        <v>5690</v>
      </c>
      <c r="E52" s="18" t="n">
        <v>492.27293805</v>
      </c>
      <c r="F52" s="20" t="n">
        <v>2.64018053</v>
      </c>
      <c r="G52" s="18" t="n">
        <v>482.74266673</v>
      </c>
      <c r="H52" s="20" t="n">
        <v>3.88641308</v>
      </c>
      <c r="I52" s="18" t="n">
        <v>466.96937734</v>
      </c>
      <c r="J52" s="20" t="n">
        <v>3.770393</v>
      </c>
      <c r="K52" s="18" t="n">
        <v>450.49272548</v>
      </c>
      <c r="L52" s="20" t="n">
        <v>4.8691882</v>
      </c>
      <c r="M52" s="18" t="n">
        <v>449.92854532</v>
      </c>
      <c r="N52" s="20" t="n">
        <v>5.20770764</v>
      </c>
      <c r="O52" s="18" t="n">
        <v>375.14413407</v>
      </c>
      <c r="P52" s="20" t="n">
        <v>19.23248649</v>
      </c>
      <c r="Q52" s="18" t="s">
        <v>182</v>
      </c>
      <c r="R52" s="20" t="s">
        <v>182</v>
      </c>
      <c r="S52" s="18" t="s">
        <v>182</v>
      </c>
      <c r="T52" s="20" t="s">
        <v>182</v>
      </c>
      <c r="U52" s="18" t="s">
        <v>182</v>
      </c>
      <c r="V52" s="20" t="s">
        <v>182</v>
      </c>
      <c r="W52" s="18" t="n">
        <v>396.09933139</v>
      </c>
      <c r="X52" s="20" t="n">
        <v>5.37320462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345.41902689</v>
      </c>
      <c r="F54" s="20" t="n">
        <v>4.01677077</v>
      </c>
      <c r="G54" s="18" t="n">
        <v>345.31528187</v>
      </c>
      <c r="H54" s="20" t="n">
        <v>4.71399704</v>
      </c>
      <c r="I54" s="18" t="n">
        <v>344.13613585</v>
      </c>
      <c r="J54" s="20" t="n">
        <v>4.77200187</v>
      </c>
      <c r="K54" s="18" t="n">
        <v>338.18087981</v>
      </c>
      <c r="L54" s="20" t="n">
        <v>4.07361156</v>
      </c>
      <c r="M54" s="18" t="n">
        <v>349.16163807</v>
      </c>
      <c r="N54" s="20" t="n">
        <v>4.92043975</v>
      </c>
      <c r="O54" s="18" t="n">
        <v>287.87524075</v>
      </c>
      <c r="P54" s="20" t="n">
        <v>6.80918889</v>
      </c>
      <c r="Q54" s="18" t="s">
        <v>182</v>
      </c>
      <c r="R54" s="20" t="s">
        <v>182</v>
      </c>
      <c r="S54" s="18" t="s">
        <v>182</v>
      </c>
      <c r="T54" s="20" t="s">
        <v>182</v>
      </c>
      <c r="U54" s="18" t="s">
        <v>182</v>
      </c>
      <c r="V54" s="20" t="s">
        <v>182</v>
      </c>
      <c r="W54" s="18" t="n">
        <v>289.20591565</v>
      </c>
      <c r="X54" s="20" t="n">
        <v>3.61485322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536.99841455</v>
      </c>
      <c r="F56" s="20" t="n">
        <v>2.65288019</v>
      </c>
      <c r="G56" s="18" t="n">
        <v>528.1387529</v>
      </c>
      <c r="H56" s="20" t="n">
        <v>3.68028741</v>
      </c>
      <c r="I56" s="18" t="n">
        <v>507.66244469</v>
      </c>
      <c r="J56" s="20" t="n">
        <v>4.72534885</v>
      </c>
      <c r="K56" s="18" t="n">
        <v>504.98745229</v>
      </c>
      <c r="L56" s="20" t="n">
        <v>4.36366947</v>
      </c>
      <c r="M56" s="18" t="n">
        <v>480.63314162</v>
      </c>
      <c r="N56" s="20" t="n">
        <v>4.88387049</v>
      </c>
      <c r="O56" s="18" t="n">
        <v>436.58358831</v>
      </c>
      <c r="P56" s="20" t="n">
        <v>14.70024244</v>
      </c>
      <c r="Q56" s="18" t="s">
        <v>182</v>
      </c>
      <c r="R56" s="20" t="s">
        <v>182</v>
      </c>
      <c r="S56" s="18" t="s">
        <v>182</v>
      </c>
      <c r="T56" s="20" t="s">
        <v>182</v>
      </c>
      <c r="U56" s="18" t="s">
        <v>182</v>
      </c>
      <c r="V56" s="20" t="s">
        <v>182</v>
      </c>
      <c r="W56" s="18" t="n">
        <v>459.20929429</v>
      </c>
      <c r="X56" s="20" t="n">
        <v>20.33068082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499.55208358</v>
      </c>
      <c r="F61" s="20" t="n">
        <v>3.06612495</v>
      </c>
      <c r="G61" s="18" t="n">
        <v>488.80084136</v>
      </c>
      <c r="H61" s="20" t="n">
        <v>3.89000697</v>
      </c>
      <c r="I61" s="18" t="n">
        <v>459.29490892</v>
      </c>
      <c r="J61" s="20" t="n">
        <v>4.00951118</v>
      </c>
      <c r="K61" s="18" t="n">
        <v>451.84514319</v>
      </c>
      <c r="L61" s="20" t="n">
        <v>3.89849874</v>
      </c>
      <c r="M61" s="18" t="n">
        <v>441.63685294</v>
      </c>
      <c r="N61" s="20" t="n">
        <v>4.35971644</v>
      </c>
      <c r="O61" s="18" t="n">
        <v>391.25523445</v>
      </c>
      <c r="P61" s="20" t="n">
        <v>13.81308759</v>
      </c>
      <c r="Q61" s="18" t="s">
        <v>182</v>
      </c>
      <c r="R61" s="20" t="s">
        <v>182</v>
      </c>
      <c r="S61" s="18" t="s">
        <v>182</v>
      </c>
      <c r="T61" s="20" t="s">
        <v>182</v>
      </c>
      <c r="U61" s="18" t="s">
        <v>182</v>
      </c>
      <c r="V61" s="20" t="s">
        <v>182</v>
      </c>
      <c r="W61" s="18" t="n">
        <v>386.97950342</v>
      </c>
      <c r="X61" s="20" t="n">
        <v>7.84828129</v>
      </c>
    </row>
    <row r="62" spans="1:24">
      <c r="A62" s="15" t="s">
        <v>237</v>
      </c>
      <c r="B62" s="17" t="n">
        <v>4476</v>
      </c>
      <c r="C62" s="18">
        <f>(5.0/B62*100)</f>
        <v/>
      </c>
      <c r="D62" s="19" t="n">
        <v>4471</v>
      </c>
      <c r="E62" s="18" t="n">
        <v>541.66439283</v>
      </c>
      <c r="F62" s="20" t="n">
        <v>1.62445479</v>
      </c>
      <c r="G62" s="18" t="n">
        <v>535.14094884</v>
      </c>
      <c r="H62" s="20" t="n">
        <v>3.10567955</v>
      </c>
      <c r="I62" s="18" t="n">
        <v>512.91638825</v>
      </c>
      <c r="J62" s="20" t="n">
        <v>3.43016084</v>
      </c>
      <c r="K62" s="18" t="n">
        <v>500.52286732</v>
      </c>
      <c r="L62" s="20" t="n">
        <v>4.15783968</v>
      </c>
      <c r="M62" s="18" t="n">
        <v>490.8278987</v>
      </c>
      <c r="N62" s="20" t="n">
        <v>4.884079</v>
      </c>
      <c r="O62" s="18" t="n">
        <v>440.45044192</v>
      </c>
      <c r="P62" s="20" t="n">
        <v>12.98438904</v>
      </c>
      <c r="Q62" s="18" t="s">
        <v>182</v>
      </c>
      <c r="R62" s="20" t="s">
        <v>182</v>
      </c>
      <c r="S62" s="18" t="s">
        <v>182</v>
      </c>
      <c r="T62" s="20" t="s">
        <v>182</v>
      </c>
      <c r="U62" s="18" t="s">
        <v>182</v>
      </c>
      <c r="V62" s="20" t="s">
        <v>182</v>
      </c>
      <c r="W62" s="18" t="n">
        <v>472.25263078</v>
      </c>
      <c r="X62" s="20" t="n">
        <v>17.52161822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391.75917619</v>
      </c>
      <c r="F67" s="20" t="n">
        <v>2.80682633</v>
      </c>
      <c r="G67" s="18" t="n">
        <v>406.67772534</v>
      </c>
      <c r="H67" s="20" t="n">
        <v>3.51531483</v>
      </c>
      <c r="I67" s="18" t="n">
        <v>409.62465764</v>
      </c>
      <c r="J67" s="20" t="n">
        <v>2.5533279</v>
      </c>
      <c r="K67" s="18" t="n">
        <v>407.9167788</v>
      </c>
      <c r="L67" s="20" t="n">
        <v>3.35986095</v>
      </c>
      <c r="M67" s="18" t="n">
        <v>408.69015627</v>
      </c>
      <c r="N67" s="20" t="n">
        <v>5.0845697</v>
      </c>
      <c r="O67" s="18" t="n">
        <v>314.73335773</v>
      </c>
      <c r="P67" s="20" t="n">
        <v>5.00611208</v>
      </c>
      <c r="Q67" s="18" t="s">
        <v>182</v>
      </c>
      <c r="R67" s="20" t="s">
        <v>182</v>
      </c>
      <c r="S67" s="18" t="s">
        <v>182</v>
      </c>
      <c r="T67" s="20" t="s">
        <v>182</v>
      </c>
      <c r="U67" s="18" t="s">
        <v>182</v>
      </c>
      <c r="V67" s="20" t="s">
        <v>182</v>
      </c>
      <c r="W67" s="18" t="n">
        <v>320.43593671</v>
      </c>
      <c r="X67" s="20" t="n">
        <v>5.79718034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504.69387584</v>
      </c>
      <c r="F70" s="20" t="n">
        <v>3.01226681</v>
      </c>
      <c r="G70" s="18" t="n">
        <v>501.51980382</v>
      </c>
      <c r="H70" s="20" t="n">
        <v>4.10352664</v>
      </c>
      <c r="I70" s="18" t="n">
        <v>486.04484923</v>
      </c>
      <c r="J70" s="20" t="n">
        <v>4.62324851</v>
      </c>
      <c r="K70" s="18" t="n">
        <v>481.58291584</v>
      </c>
      <c r="L70" s="20" t="n">
        <v>4.20371566</v>
      </c>
      <c r="M70" s="18" t="n">
        <v>479.71169118</v>
      </c>
      <c r="N70" s="20" t="n">
        <v>4.10933405</v>
      </c>
      <c r="O70" s="18" t="n">
        <v>426.80252046</v>
      </c>
      <c r="P70" s="20" t="n">
        <v>12.48021567</v>
      </c>
      <c r="Q70" s="18" t="s">
        <v>182</v>
      </c>
      <c r="R70" s="20" t="s">
        <v>182</v>
      </c>
      <c r="S70" s="18" t="s">
        <v>182</v>
      </c>
      <c r="T70" s="20" t="s">
        <v>182</v>
      </c>
      <c r="U70" s="18" t="s">
        <v>182</v>
      </c>
      <c r="V70" s="20" t="s">
        <v>182</v>
      </c>
      <c r="W70" s="18" t="n">
        <v>435.29127111</v>
      </c>
      <c r="X70" s="20" t="n">
        <v>6.30404653</v>
      </c>
    </row>
    <row r="71" spans="1:24">
      <c r="A71" s="15" t="s">
        <v>246</v>
      </c>
      <c r="B71" s="17" t="n">
        <v>6115</v>
      </c>
      <c r="C71" s="18">
        <f>(116.0/B71*100)</f>
        <v/>
      </c>
      <c r="D71" s="19" t="n">
        <v>5999</v>
      </c>
      <c r="E71" s="18" t="n">
        <v>576.21844595</v>
      </c>
      <c r="F71" s="20" t="n">
        <v>1.59874957</v>
      </c>
      <c r="G71" s="18" t="n">
        <v>560.20344142</v>
      </c>
      <c r="H71" s="20" t="n">
        <v>3.34304046</v>
      </c>
      <c r="I71" s="18" t="n">
        <v>521.53842361</v>
      </c>
      <c r="J71" s="20" t="n">
        <v>3.64635728</v>
      </c>
      <c r="K71" s="18" t="n">
        <v>512.9452652799999</v>
      </c>
      <c r="L71" s="20" t="n">
        <v>5.09116962</v>
      </c>
      <c r="M71" s="18" t="n">
        <v>503.53191322</v>
      </c>
      <c r="N71" s="20" t="n">
        <v>6.28736154</v>
      </c>
      <c r="O71" s="18" t="n">
        <v>471.86148039</v>
      </c>
      <c r="P71" s="20" t="n">
        <v>16.79592165</v>
      </c>
      <c r="Q71" s="18" t="s">
        <v>182</v>
      </c>
      <c r="R71" s="20" t="s">
        <v>182</v>
      </c>
      <c r="S71" s="18" t="s">
        <v>182</v>
      </c>
      <c r="T71" s="20" t="s">
        <v>182</v>
      </c>
      <c r="U71" s="18" t="s">
        <v>182</v>
      </c>
      <c r="V71" s="20" t="s">
        <v>182</v>
      </c>
      <c r="W71" s="18" t="n">
        <v>489.51765958</v>
      </c>
      <c r="X71" s="20" t="n">
        <v>13.88624661</v>
      </c>
    </row>
    <row r="72" spans="1:24">
      <c r="A72" s="15" t="s">
        <v>247</v>
      </c>
      <c r="B72" s="17" t="n">
        <v>7708</v>
      </c>
      <c r="C72" s="18">
        <f>(8.0/B72*100)</f>
        <v/>
      </c>
      <c r="D72" s="19" t="n">
        <v>7700</v>
      </c>
      <c r="E72" s="18" t="n">
        <v>546.90584569</v>
      </c>
      <c r="F72" s="20" t="n">
        <v>2.86821038</v>
      </c>
      <c r="G72" s="18" t="n">
        <v>544.79076805</v>
      </c>
      <c r="H72" s="20" t="n">
        <v>3.84376527</v>
      </c>
      <c r="I72" s="18" t="n">
        <v>521.15758796</v>
      </c>
      <c r="J72" s="20" t="n">
        <v>4.12682743</v>
      </c>
      <c r="K72" s="18" t="n">
        <v>493.29370703</v>
      </c>
      <c r="L72" s="20" t="n">
        <v>5.49271888</v>
      </c>
      <c r="M72" s="18" t="n">
        <v>469.57139368</v>
      </c>
      <c r="N72" s="20" t="n">
        <v>4.70843597</v>
      </c>
      <c r="O72" s="18" t="n">
        <v>372.27040999</v>
      </c>
      <c r="P72" s="20" t="n">
        <v>12.74001428</v>
      </c>
      <c r="Q72" s="18" t="s">
        <v>182</v>
      </c>
      <c r="R72" s="20" t="s">
        <v>182</v>
      </c>
      <c r="S72" s="18" t="s">
        <v>182</v>
      </c>
      <c r="T72" s="20" t="s">
        <v>182</v>
      </c>
      <c r="U72" s="18" t="s">
        <v>182</v>
      </c>
      <c r="V72" s="20" t="s">
        <v>182</v>
      </c>
      <c r="W72" s="18" t="n">
        <v>476.06074965</v>
      </c>
      <c r="X72" s="20" t="n">
        <v>14.94502253</v>
      </c>
    </row>
    <row r="73" spans="1:24">
      <c r="A73" s="15" t="s">
        <v>248</v>
      </c>
      <c r="B73" s="17" t="n">
        <v>8249</v>
      </c>
      <c r="C73" s="18">
        <f>(236.0/B73*100)</f>
        <v/>
      </c>
      <c r="D73" s="19" t="n">
        <v>8013</v>
      </c>
      <c r="E73" s="18" t="n">
        <v>440.52893552</v>
      </c>
      <c r="F73" s="20" t="n">
        <v>4.46382678</v>
      </c>
      <c r="G73" s="18" t="n">
        <v>435.74676107</v>
      </c>
      <c r="H73" s="20" t="n">
        <v>4.63596243</v>
      </c>
      <c r="I73" s="18" t="n">
        <v>421.69174512</v>
      </c>
      <c r="J73" s="20" t="n">
        <v>2.98815843</v>
      </c>
      <c r="K73" s="18" t="n">
        <v>413.53845375</v>
      </c>
      <c r="L73" s="20" t="n">
        <v>3.54657959</v>
      </c>
      <c r="M73" s="18" t="n">
        <v>413.85967103</v>
      </c>
      <c r="N73" s="20" t="n">
        <v>3.12968774</v>
      </c>
      <c r="O73" s="18" t="n">
        <v>365.92427462</v>
      </c>
      <c r="P73" s="20" t="n">
        <v>6.5296247</v>
      </c>
      <c r="Q73" s="18" t="s">
        <v>182</v>
      </c>
      <c r="R73" s="20" t="s">
        <v>182</v>
      </c>
      <c r="S73" s="18" t="s">
        <v>182</v>
      </c>
      <c r="T73" s="20" t="s">
        <v>182</v>
      </c>
      <c r="U73" s="18" t="s">
        <v>182</v>
      </c>
      <c r="V73" s="20" t="s">
        <v>182</v>
      </c>
      <c r="W73" s="18" t="n">
        <v>370.14868742</v>
      </c>
      <c r="X73" s="20" t="n">
        <v>6.10985606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463.32383017</v>
      </c>
      <c r="F77" s="20" t="n">
        <v>2.75323749</v>
      </c>
      <c r="G77" s="18" t="n">
        <v>459.45191804</v>
      </c>
      <c r="H77" s="20" t="n">
        <v>4.27391193</v>
      </c>
      <c r="I77" s="18" t="n">
        <v>449.55928021</v>
      </c>
      <c r="J77" s="20" t="n">
        <v>4.34618589</v>
      </c>
      <c r="K77" s="18" t="n">
        <v>434.80999077</v>
      </c>
      <c r="L77" s="20" t="n">
        <v>3.59225387</v>
      </c>
      <c r="M77" s="18" t="n">
        <v>422.98348123</v>
      </c>
      <c r="N77" s="20" t="n">
        <v>3.61529796</v>
      </c>
      <c r="O77" s="18" t="n">
        <v>348.85074945</v>
      </c>
      <c r="P77" s="20" t="n">
        <v>12.28258255</v>
      </c>
      <c r="Q77" s="18" t="s">
        <v>182</v>
      </c>
      <c r="R77" s="20" t="s">
        <v>182</v>
      </c>
      <c r="S77" s="18" t="s">
        <v>182</v>
      </c>
      <c r="T77" s="20" t="s">
        <v>182</v>
      </c>
      <c r="U77" s="18" t="s">
        <v>182</v>
      </c>
      <c r="V77" s="20" t="s">
        <v>182</v>
      </c>
      <c r="W77" s="18" t="n">
        <v>371.80323247</v>
      </c>
      <c r="X77" s="20" t="n">
        <v>3.08870185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530.5392527</v>
      </c>
      <c r="F7" s="20" t="n">
        <v>3.83705795</v>
      </c>
      <c r="G7" s="18" t="n">
        <v>540.74440984</v>
      </c>
      <c r="H7" s="20" t="n">
        <v>1.87776603</v>
      </c>
      <c r="I7" s="18" t="n">
        <v>509.87439469</v>
      </c>
      <c r="J7" s="20" t="n">
        <v>2.54336943</v>
      </c>
      <c r="K7" s="18" t="n">
        <v>480.7660595</v>
      </c>
      <c r="L7" s="20" t="n">
        <v>3.40286152</v>
      </c>
      <c r="M7" s="18" t="n">
        <v>453.64208129</v>
      </c>
      <c r="N7" s="20" t="n">
        <v>3.94855163</v>
      </c>
      <c r="O7" s="18" t="n">
        <v>399.22513467</v>
      </c>
      <c r="P7" s="20" t="n">
        <v>11.70453418</v>
      </c>
      <c r="Q7" s="18" t="s">
        <v>182</v>
      </c>
      <c r="R7" s="20" t="s">
        <v>182</v>
      </c>
      <c r="S7" s="18" t="s">
        <v>182</v>
      </c>
      <c r="T7" s="20" t="s">
        <v>182</v>
      </c>
      <c r="U7" s="18" t="s">
        <v>182</v>
      </c>
      <c r="V7" s="20" t="s">
        <v>182</v>
      </c>
      <c r="W7" s="18" t="n">
        <v>455.59811417</v>
      </c>
      <c r="X7" s="20" t="n">
        <v>5.67265354</v>
      </c>
    </row>
    <row r="8" spans="1:24">
      <c r="A8" s="15" t="s">
        <v>183</v>
      </c>
      <c r="B8" s="17" t="n">
        <v>7007</v>
      </c>
      <c r="C8" s="18">
        <f>(143.0/B8*100)</f>
        <v/>
      </c>
      <c r="D8" s="19" t="n">
        <v>6864</v>
      </c>
      <c r="E8" s="18" t="n">
        <v>494.91281182</v>
      </c>
      <c r="F8" s="20" t="n">
        <v>4.06253614</v>
      </c>
      <c r="G8" s="18" t="n">
        <v>532.2204193699999</v>
      </c>
      <c r="H8" s="20" t="n">
        <v>2.36840474</v>
      </c>
      <c r="I8" s="18" t="n">
        <v>506.14428385</v>
      </c>
      <c r="J8" s="20" t="n">
        <v>3.61974869</v>
      </c>
      <c r="K8" s="18" t="n">
        <v>484.77829804</v>
      </c>
      <c r="L8" s="20" t="n">
        <v>4.44728581</v>
      </c>
      <c r="M8" s="18" t="n">
        <v>443.75343722</v>
      </c>
      <c r="N8" s="20" t="n">
        <v>4.22904597</v>
      </c>
      <c r="O8" s="18" t="n">
        <v>404.28336089</v>
      </c>
      <c r="P8" s="20" t="n">
        <v>27.90899541</v>
      </c>
      <c r="Q8" s="18" t="s">
        <v>182</v>
      </c>
      <c r="R8" s="20" t="s">
        <v>182</v>
      </c>
      <c r="S8" s="18" t="n">
        <v>368.48347797</v>
      </c>
      <c r="T8" s="20" t="n">
        <v>14.99112476</v>
      </c>
      <c r="U8" s="18" t="s">
        <v>182</v>
      </c>
      <c r="V8" s="20" t="s">
        <v>182</v>
      </c>
      <c r="W8" s="18" t="n">
        <v>402.92967315</v>
      </c>
      <c r="X8" s="20" t="n">
        <v>6.52487767</v>
      </c>
    </row>
    <row r="9" spans="1:24">
      <c r="A9" s="15" t="s">
        <v>184</v>
      </c>
      <c r="B9" s="17" t="n">
        <v>9651</v>
      </c>
      <c r="C9" s="18">
        <f>(547.0/B9*100)</f>
        <v/>
      </c>
      <c r="D9" s="19" t="n">
        <v>9104</v>
      </c>
      <c r="E9" s="18" t="n">
        <v>511.66213344</v>
      </c>
      <c r="F9" s="20" t="n">
        <v>4.51614088</v>
      </c>
      <c r="G9" s="18" t="n">
        <v>541.44239035</v>
      </c>
      <c r="H9" s="20" t="n">
        <v>2.68778152</v>
      </c>
      <c r="I9" s="18" t="n">
        <v>515.32765295</v>
      </c>
      <c r="J9" s="20" t="n">
        <v>2.86269922</v>
      </c>
      <c r="K9" s="18" t="n">
        <v>494.84434716</v>
      </c>
      <c r="L9" s="20" t="n">
        <v>3.2938965</v>
      </c>
      <c r="M9" s="18" t="n">
        <v>466.33570522</v>
      </c>
      <c r="N9" s="20" t="n">
        <v>3.48666374</v>
      </c>
      <c r="O9" s="18" t="n">
        <v>463.23865553</v>
      </c>
      <c r="P9" s="20" t="n">
        <v>37.28992185</v>
      </c>
      <c r="Q9" s="18" t="s">
        <v>182</v>
      </c>
      <c r="R9" s="20" t="s">
        <v>182</v>
      </c>
      <c r="S9" s="18" t="n">
        <v>374.78530698</v>
      </c>
      <c r="T9" s="20" t="n">
        <v>11.62763904</v>
      </c>
      <c r="U9" s="18" t="s">
        <v>182</v>
      </c>
      <c r="V9" s="20" t="s">
        <v>182</v>
      </c>
      <c r="W9" s="18" t="n">
        <v>409.00790825</v>
      </c>
      <c r="X9" s="20" t="n">
        <v>6.67160286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(114.0/B11*100)</f>
        <v/>
      </c>
      <c r="D11" s="19" t="n">
        <v>6939</v>
      </c>
      <c r="E11" s="18" t="n">
        <v>442.29079872</v>
      </c>
      <c r="F11" s="20" t="n">
        <v>4.32772015</v>
      </c>
      <c r="G11" s="18" t="n">
        <v>475.42592534</v>
      </c>
      <c r="H11" s="20" t="n">
        <v>3.27005174</v>
      </c>
      <c r="I11" s="18" t="n">
        <v>458.0272177</v>
      </c>
      <c r="J11" s="20" t="n">
        <v>3.21046726</v>
      </c>
      <c r="K11" s="18" t="n">
        <v>443.28013403</v>
      </c>
      <c r="L11" s="20" t="n">
        <v>3.45714841</v>
      </c>
      <c r="M11" s="18" t="n">
        <v>427.50467178</v>
      </c>
      <c r="N11" s="20" t="n">
        <v>3.91099328</v>
      </c>
      <c r="O11" s="18" t="n">
        <v>334.19992151</v>
      </c>
      <c r="P11" s="20" t="n">
        <v>26.53553138</v>
      </c>
      <c r="Q11" s="18" t="s">
        <v>182</v>
      </c>
      <c r="R11" s="20" t="s">
        <v>182</v>
      </c>
      <c r="S11" s="18" t="s">
        <v>182</v>
      </c>
      <c r="T11" s="20" t="s">
        <v>182</v>
      </c>
      <c r="U11" s="18" t="s">
        <v>182</v>
      </c>
      <c r="V11" s="20" t="s">
        <v>182</v>
      </c>
      <c r="W11" s="18" t="n">
        <v>388.32489501</v>
      </c>
      <c r="X11" s="20" t="n">
        <v>6.9182225</v>
      </c>
    </row>
    <row r="12" spans="1:24">
      <c r="A12" s="15" t="s">
        <v>187</v>
      </c>
      <c r="B12" s="17" t="n">
        <v>6894</v>
      </c>
      <c r="C12" s="18">
        <f>(127.0/B12*100)</f>
        <v/>
      </c>
      <c r="D12" s="19" t="n">
        <v>6767</v>
      </c>
      <c r="E12" s="18" t="n">
        <v>504.37922902</v>
      </c>
      <c r="F12" s="20" t="n">
        <v>4.21677859</v>
      </c>
      <c r="G12" s="18" t="n">
        <v>526.74424713</v>
      </c>
      <c r="H12" s="20" t="n">
        <v>2.78040707</v>
      </c>
      <c r="I12" s="18" t="n">
        <v>502.29268032</v>
      </c>
      <c r="J12" s="20" t="n">
        <v>3.20539198</v>
      </c>
      <c r="K12" s="18" t="n">
        <v>484.29443194</v>
      </c>
      <c r="L12" s="20" t="n">
        <v>3.57485232</v>
      </c>
      <c r="M12" s="18" t="n">
        <v>465.15221947</v>
      </c>
      <c r="N12" s="20" t="n">
        <v>3.93978745</v>
      </c>
      <c r="O12" s="18" t="n">
        <v>437.59846771</v>
      </c>
      <c r="P12" s="20" t="n">
        <v>23.70905564</v>
      </c>
      <c r="Q12" s="18" t="s">
        <v>182</v>
      </c>
      <c r="R12" s="20" t="s">
        <v>182</v>
      </c>
      <c r="S12" s="18" t="n">
        <v>366.6777112</v>
      </c>
      <c r="T12" s="20" t="n">
        <v>14.39052153</v>
      </c>
      <c r="U12" s="18" t="s">
        <v>182</v>
      </c>
      <c r="V12" s="20" t="s">
        <v>182</v>
      </c>
      <c r="W12" s="18" t="n">
        <v>408.12642046</v>
      </c>
      <c r="X12" s="20" t="n">
        <v>7.07119269</v>
      </c>
    </row>
    <row r="13" spans="1:24">
      <c r="A13" s="15" t="s">
        <v>188</v>
      </c>
      <c r="B13" s="17" t="n">
        <v>7161</v>
      </c>
      <c r="C13" s="18">
        <f>(315.0/B13*100)</f>
        <v/>
      </c>
      <c r="D13" s="19" t="n">
        <v>6846</v>
      </c>
      <c r="E13" s="18" t="n">
        <v>508.74433402</v>
      </c>
      <c r="F13" s="20" t="n">
        <v>4.15899706</v>
      </c>
      <c r="G13" s="18" t="n">
        <v>528.33773555</v>
      </c>
      <c r="H13" s="20" t="n">
        <v>2.5701054</v>
      </c>
      <c r="I13" s="18" t="n">
        <v>514.32508907</v>
      </c>
      <c r="J13" s="20" t="n">
        <v>2.79866473</v>
      </c>
      <c r="K13" s="18" t="n">
        <v>484.52911163</v>
      </c>
      <c r="L13" s="20" t="n">
        <v>4.33656395</v>
      </c>
      <c r="M13" s="18" t="n">
        <v>465.42030196</v>
      </c>
      <c r="N13" s="20" t="n">
        <v>5.43152623</v>
      </c>
      <c r="O13" s="18" t="n">
        <v>390.10166835</v>
      </c>
      <c r="P13" s="20" t="n">
        <v>18.95112793</v>
      </c>
      <c r="Q13" s="18" t="s">
        <v>182</v>
      </c>
      <c r="R13" s="20" t="s">
        <v>182</v>
      </c>
      <c r="S13" s="18" t="n">
        <v>436.36003517</v>
      </c>
      <c r="T13" s="20" t="n">
        <v>6.43426798</v>
      </c>
      <c r="U13" s="18" t="s">
        <v>182</v>
      </c>
      <c r="V13" s="20" t="s">
        <v>182</v>
      </c>
      <c r="W13" s="18" t="n">
        <v>408.80339392</v>
      </c>
      <c r="X13" s="20" t="n">
        <v>5.71517206</v>
      </c>
    </row>
    <row r="14" spans="1:24">
      <c r="A14" s="15" t="s">
        <v>189</v>
      </c>
      <c r="B14" s="17" t="n">
        <v>5587</v>
      </c>
      <c r="C14" s="18">
        <f>(192.0/B14*100)</f>
        <v/>
      </c>
      <c r="D14" s="19" t="n">
        <v>5395</v>
      </c>
      <c r="E14" s="18" t="n">
        <v>545.30295143</v>
      </c>
      <c r="F14" s="20" t="n">
        <v>4.38795397</v>
      </c>
      <c r="G14" s="18" t="n">
        <v>559.18407626</v>
      </c>
      <c r="H14" s="20" t="n">
        <v>2.55311315</v>
      </c>
      <c r="I14" s="18" t="n">
        <v>531.8563060499999</v>
      </c>
      <c r="J14" s="20" t="n">
        <v>2.90354794</v>
      </c>
      <c r="K14" s="18" t="n">
        <v>511.18300539</v>
      </c>
      <c r="L14" s="20" t="n">
        <v>4.39343149</v>
      </c>
      <c r="M14" s="18" t="n">
        <v>487.49722465</v>
      </c>
      <c r="N14" s="20" t="n">
        <v>4.94240953</v>
      </c>
      <c r="O14" s="18" t="n">
        <v>411.80482108</v>
      </c>
      <c r="P14" s="20" t="n">
        <v>14.84367386</v>
      </c>
      <c r="Q14" s="18" t="s">
        <v>182</v>
      </c>
      <c r="R14" s="20" t="s">
        <v>182</v>
      </c>
      <c r="S14" s="18" t="s">
        <v>182</v>
      </c>
      <c r="T14" s="20" t="s">
        <v>182</v>
      </c>
      <c r="U14" s="18" t="s">
        <v>182</v>
      </c>
      <c r="V14" s="20" t="s">
        <v>182</v>
      </c>
      <c r="W14" s="18" t="n">
        <v>458.72165933</v>
      </c>
      <c r="X14" s="20" t="n">
        <v>11.62621493</v>
      </c>
    </row>
    <row r="15" spans="1:24">
      <c r="A15" s="15" t="s">
        <v>190</v>
      </c>
      <c r="B15" s="17" t="n">
        <v>5882</v>
      </c>
      <c r="C15" s="18">
        <f>(145.0/B15*100)</f>
        <v/>
      </c>
      <c r="D15" s="19" t="n">
        <v>5737</v>
      </c>
      <c r="E15" s="18" t="n">
        <v>527.50705114</v>
      </c>
      <c r="F15" s="20" t="n">
        <v>5.30762956</v>
      </c>
      <c r="G15" s="18" t="n">
        <v>559.8525588700001</v>
      </c>
      <c r="H15" s="20" t="n">
        <v>2.59779924</v>
      </c>
      <c r="I15" s="18" t="n">
        <v>533.02449156</v>
      </c>
      <c r="J15" s="20" t="n">
        <v>2.87007972</v>
      </c>
      <c r="K15" s="18" t="n">
        <v>510.42392254</v>
      </c>
      <c r="L15" s="20" t="n">
        <v>4.1592865</v>
      </c>
      <c r="M15" s="18" t="n">
        <v>494.19165872</v>
      </c>
      <c r="N15" s="20" t="n">
        <v>4.65296053</v>
      </c>
      <c r="O15" s="18" t="n">
        <v>369.57234507</v>
      </c>
      <c r="P15" s="20" t="n">
        <v>20.35970452</v>
      </c>
      <c r="Q15" s="18" t="s">
        <v>182</v>
      </c>
      <c r="R15" s="20" t="s">
        <v>182</v>
      </c>
      <c r="S15" s="18" t="n">
        <v>375.95013089</v>
      </c>
      <c r="T15" s="20" t="n">
        <v>17.42774697</v>
      </c>
      <c r="U15" s="18" t="s">
        <v>182</v>
      </c>
      <c r="V15" s="20" t="s">
        <v>182</v>
      </c>
      <c r="W15" s="18" t="n">
        <v>454.40556468</v>
      </c>
      <c r="X15" s="20" t="n">
        <v>8.820368220000001</v>
      </c>
    </row>
    <row r="16" spans="1:24">
      <c r="A16" s="15" t="s">
        <v>191</v>
      </c>
      <c r="B16" s="17" t="n">
        <v>6108</v>
      </c>
      <c r="C16" s="18">
        <f>(258.0/B16*100)</f>
        <v/>
      </c>
      <c r="D16" s="19" t="n">
        <v>5850</v>
      </c>
      <c r="E16" s="18" t="n">
        <v>507.1183596</v>
      </c>
      <c r="F16" s="20" t="n">
        <v>4.83677752</v>
      </c>
      <c r="G16" s="18" t="n">
        <v>537.51528101</v>
      </c>
      <c r="H16" s="20" t="n">
        <v>2.82617068</v>
      </c>
      <c r="I16" s="18" t="n">
        <v>517.5804714</v>
      </c>
      <c r="J16" s="20" t="n">
        <v>3.02735715</v>
      </c>
      <c r="K16" s="18" t="n">
        <v>482.49225992</v>
      </c>
      <c r="L16" s="20" t="n">
        <v>3.62583832</v>
      </c>
      <c r="M16" s="18" t="n">
        <v>461.1766556</v>
      </c>
      <c r="N16" s="20" t="n">
        <v>3.54213621</v>
      </c>
      <c r="O16" s="18" t="n">
        <v>357.87742959</v>
      </c>
      <c r="P16" s="20" t="n">
        <v>15.84799712</v>
      </c>
      <c r="Q16" s="18" t="s">
        <v>182</v>
      </c>
      <c r="R16" s="20" t="s">
        <v>182</v>
      </c>
      <c r="S16" s="18" t="s">
        <v>182</v>
      </c>
      <c r="T16" s="20" t="s">
        <v>182</v>
      </c>
      <c r="U16" s="18" t="s">
        <v>182</v>
      </c>
      <c r="V16" s="20" t="s">
        <v>182</v>
      </c>
      <c r="W16" s="18" t="n">
        <v>390.78913783</v>
      </c>
      <c r="X16" s="20" t="n">
        <v>7.62959522</v>
      </c>
    </row>
    <row r="17" spans="1:24">
      <c r="A17" s="15" t="s">
        <v>192</v>
      </c>
      <c r="B17" s="17" t="n">
        <v>6504</v>
      </c>
      <c r="C17" s="18">
        <f>(784.0/B17*100)</f>
        <v/>
      </c>
      <c r="D17" s="19" t="n">
        <v>5720</v>
      </c>
      <c r="E17" s="18" t="n">
        <v>528.79515329</v>
      </c>
      <c r="F17" s="20" t="n">
        <v>3.95108822</v>
      </c>
      <c r="G17" s="18" t="n">
        <v>540.76716565</v>
      </c>
      <c r="H17" s="20" t="n">
        <v>2.78430766</v>
      </c>
      <c r="I17" s="18" t="n">
        <v>521.59902762</v>
      </c>
      <c r="J17" s="20" t="n">
        <v>3.61011038</v>
      </c>
      <c r="K17" s="18" t="n">
        <v>496.28733883</v>
      </c>
      <c r="L17" s="20" t="n">
        <v>5.99224856</v>
      </c>
      <c r="M17" s="18" t="n">
        <v>461.22388204</v>
      </c>
      <c r="N17" s="20" t="n">
        <v>4.56472747</v>
      </c>
      <c r="O17" s="18" t="s">
        <v>182</v>
      </c>
      <c r="P17" s="20" t="s">
        <v>182</v>
      </c>
      <c r="Q17" s="18" t="s">
        <v>182</v>
      </c>
      <c r="R17" s="20" t="s">
        <v>182</v>
      </c>
      <c r="S17" s="18" t="n">
        <v>360.48925247</v>
      </c>
      <c r="T17" s="20" t="n">
        <v>12.44339086</v>
      </c>
      <c r="U17" s="18" t="s">
        <v>182</v>
      </c>
      <c r="V17" s="20" t="s">
        <v>182</v>
      </c>
      <c r="W17" s="18" t="n">
        <v>418.2675016</v>
      </c>
      <c r="X17" s="20" t="n">
        <v>10.00313358</v>
      </c>
    </row>
    <row r="18" spans="1:24">
      <c r="A18" s="15" t="s">
        <v>193</v>
      </c>
      <c r="B18" s="17" t="n">
        <v>5532</v>
      </c>
      <c r="C18" s="18">
        <f>(39.0/B18*100)</f>
        <v/>
      </c>
      <c r="D18" s="19" t="n">
        <v>5493</v>
      </c>
      <c r="E18" s="18" t="n">
        <v>468.49090607</v>
      </c>
      <c r="F18" s="20" t="n">
        <v>4.84509586</v>
      </c>
      <c r="G18" s="18" t="n">
        <v>480.87820369</v>
      </c>
      <c r="H18" s="20" t="n">
        <v>4.63957421</v>
      </c>
      <c r="I18" s="18" t="n">
        <v>467.76632316</v>
      </c>
      <c r="J18" s="20" t="n">
        <v>4.32594672</v>
      </c>
      <c r="K18" s="18" t="n">
        <v>453.82203921</v>
      </c>
      <c r="L18" s="20" t="n">
        <v>3.99173596</v>
      </c>
      <c r="M18" s="18" t="n">
        <v>435.99225563</v>
      </c>
      <c r="N18" s="20" t="n">
        <v>4.11115601</v>
      </c>
      <c r="O18" s="18" t="n">
        <v>360.38730974</v>
      </c>
      <c r="P18" s="20" t="n">
        <v>15.45481746</v>
      </c>
      <c r="Q18" s="18" t="s">
        <v>182</v>
      </c>
      <c r="R18" s="20" t="s">
        <v>182</v>
      </c>
      <c r="S18" s="18" t="s">
        <v>182</v>
      </c>
      <c r="T18" s="20" t="s">
        <v>182</v>
      </c>
      <c r="U18" s="18" t="s">
        <v>182</v>
      </c>
      <c r="V18" s="20" t="s">
        <v>182</v>
      </c>
      <c r="W18" s="18" t="n">
        <v>377.55070293</v>
      </c>
      <c r="X18" s="20" t="n">
        <v>7.75817</v>
      </c>
    </row>
    <row r="19" spans="1:24">
      <c r="A19" s="15" t="s">
        <v>194</v>
      </c>
      <c r="B19" s="17" t="n">
        <v>5658</v>
      </c>
      <c r="C19" s="18">
        <f>(137.0/B19*100)</f>
        <v/>
      </c>
      <c r="D19" s="19" t="n">
        <v>5521</v>
      </c>
      <c r="E19" s="18" t="n">
        <v>483.33689078</v>
      </c>
      <c r="F19" s="20" t="n">
        <v>5.3287719</v>
      </c>
      <c r="G19" s="18" t="n">
        <v>510.02446986</v>
      </c>
      <c r="H19" s="20" t="n">
        <v>3.47671925</v>
      </c>
      <c r="I19" s="18" t="n">
        <v>487.29184899</v>
      </c>
      <c r="J19" s="20" t="n">
        <v>2.97415656</v>
      </c>
      <c r="K19" s="18" t="n">
        <v>459.70098437</v>
      </c>
      <c r="L19" s="20" t="n">
        <v>3.9570788</v>
      </c>
      <c r="M19" s="18" t="n">
        <v>439.34549224</v>
      </c>
      <c r="N19" s="20" t="n">
        <v>3.93585621</v>
      </c>
      <c r="O19" s="18" t="n">
        <v>398.28162032</v>
      </c>
      <c r="P19" s="20" t="n">
        <v>18.24528118</v>
      </c>
      <c r="Q19" s="18" t="s">
        <v>182</v>
      </c>
      <c r="R19" s="20" t="s">
        <v>182</v>
      </c>
      <c r="S19" s="18" t="s">
        <v>182</v>
      </c>
      <c r="T19" s="20" t="s">
        <v>182</v>
      </c>
      <c r="U19" s="18" t="s">
        <v>182</v>
      </c>
      <c r="V19" s="20" t="s">
        <v>182</v>
      </c>
      <c r="W19" s="18" t="n">
        <v>382.74898377</v>
      </c>
      <c r="X19" s="20" t="n">
        <v>7.4323855</v>
      </c>
    </row>
    <row r="20" spans="1:24">
      <c r="A20" s="15" t="s">
        <v>195</v>
      </c>
      <c r="B20" s="17" t="n">
        <v>3371</v>
      </c>
      <c r="C20" s="18">
        <f>(81.0/B20*100)</f>
        <v/>
      </c>
      <c r="D20" s="19" t="n">
        <v>3290</v>
      </c>
      <c r="E20" s="18" t="n">
        <v>467.8848101</v>
      </c>
      <c r="F20" s="20" t="n">
        <v>5.31260165</v>
      </c>
      <c r="G20" s="18" t="n">
        <v>502.69148405</v>
      </c>
      <c r="H20" s="20" t="n">
        <v>2.62839893</v>
      </c>
      <c r="I20" s="18" t="n">
        <v>476.33124702</v>
      </c>
      <c r="J20" s="20" t="n">
        <v>3.24439708</v>
      </c>
      <c r="K20" s="18" t="n">
        <v>453.37462566</v>
      </c>
      <c r="L20" s="20" t="n">
        <v>4.81444308</v>
      </c>
      <c r="M20" s="18" t="n">
        <v>430.36022255</v>
      </c>
      <c r="N20" s="20" t="n">
        <v>5.66423634</v>
      </c>
      <c r="O20" s="18" t="s">
        <v>182</v>
      </c>
      <c r="P20" s="20" t="s">
        <v>182</v>
      </c>
      <c r="Q20" s="18" t="s">
        <v>182</v>
      </c>
      <c r="R20" s="20" t="s">
        <v>182</v>
      </c>
      <c r="S20" s="18" t="s">
        <v>182</v>
      </c>
      <c r="T20" s="20" t="s">
        <v>182</v>
      </c>
      <c r="U20" s="18" t="s">
        <v>182</v>
      </c>
      <c r="V20" s="20" t="s">
        <v>182</v>
      </c>
      <c r="W20" s="18" t="n">
        <v>386.89286205</v>
      </c>
      <c r="X20" s="20" t="n">
        <v>7.58702212</v>
      </c>
    </row>
    <row r="21" spans="1:24">
      <c r="A21" s="15" t="s">
        <v>196</v>
      </c>
      <c r="B21" s="17" t="n">
        <v>5741</v>
      </c>
      <c r="C21" s="18">
        <f>(79.0/B21*100)</f>
        <v/>
      </c>
      <c r="D21" s="19" t="n">
        <v>5662</v>
      </c>
      <c r="E21" s="18" t="n">
        <v>499.62057437</v>
      </c>
      <c r="F21" s="20" t="n">
        <v>5.62984677</v>
      </c>
      <c r="G21" s="18" t="n">
        <v>527.8422188</v>
      </c>
      <c r="H21" s="20" t="n">
        <v>2.8364097</v>
      </c>
      <c r="I21" s="18" t="n">
        <v>508.21692234</v>
      </c>
      <c r="J21" s="20" t="n">
        <v>2.66321763</v>
      </c>
      <c r="K21" s="18" t="n">
        <v>487.41855439</v>
      </c>
      <c r="L21" s="20" t="n">
        <v>3.39638888</v>
      </c>
      <c r="M21" s="18" t="n">
        <v>452.61553807</v>
      </c>
      <c r="N21" s="20" t="n">
        <v>4.59456001</v>
      </c>
      <c r="O21" s="18" t="n">
        <v>391.25398188</v>
      </c>
      <c r="P21" s="20" t="n">
        <v>27.06373982</v>
      </c>
      <c r="Q21" s="18" t="s">
        <v>182</v>
      </c>
      <c r="R21" s="20" t="s">
        <v>182</v>
      </c>
      <c r="S21" s="18" t="s">
        <v>182</v>
      </c>
      <c r="T21" s="20" t="s">
        <v>182</v>
      </c>
      <c r="U21" s="18" t="s">
        <v>182</v>
      </c>
      <c r="V21" s="20" t="s">
        <v>182</v>
      </c>
      <c r="W21" s="18" t="n">
        <v>422.83300933</v>
      </c>
      <c r="X21" s="20" t="n">
        <v>9.577432099999999</v>
      </c>
    </row>
    <row r="22" spans="1:24">
      <c r="A22" s="15" t="s">
        <v>197</v>
      </c>
      <c r="B22" s="17" t="n">
        <v>6598</v>
      </c>
      <c r="C22" s="18">
        <f>(100.0/B22*100)</f>
        <v/>
      </c>
      <c r="D22" s="19" t="n">
        <v>6498</v>
      </c>
      <c r="E22" s="18" t="n">
        <v>476.37987644</v>
      </c>
      <c r="F22" s="20" t="n">
        <v>11.05836086</v>
      </c>
      <c r="G22" s="18" t="n">
        <v>507.35961157</v>
      </c>
      <c r="H22" s="20" t="n">
        <v>4.2340903</v>
      </c>
      <c r="I22" s="18" t="n">
        <v>486.65792414</v>
      </c>
      <c r="J22" s="20" t="n">
        <v>4.53825581</v>
      </c>
      <c r="K22" s="18" t="n">
        <v>464.97173476</v>
      </c>
      <c r="L22" s="20" t="n">
        <v>4.29863647</v>
      </c>
      <c r="M22" s="18" t="n">
        <v>456.18892772</v>
      </c>
      <c r="N22" s="20" t="n">
        <v>4.51041694</v>
      </c>
      <c r="O22" s="18" t="n">
        <v>369.67259299</v>
      </c>
      <c r="P22" s="20" t="n">
        <v>6.57132704</v>
      </c>
      <c r="Q22" s="18" t="s">
        <v>182</v>
      </c>
      <c r="R22" s="20" t="s">
        <v>182</v>
      </c>
      <c r="S22" s="18" t="n">
        <v>448.28166515</v>
      </c>
      <c r="T22" s="20" t="n">
        <v>8.782882710000001</v>
      </c>
      <c r="U22" s="18" t="s">
        <v>182</v>
      </c>
      <c r="V22" s="20" t="s">
        <v>182</v>
      </c>
      <c r="W22" s="18" t="n">
        <v>361.10833414</v>
      </c>
      <c r="X22" s="20" t="n">
        <v>7.10771809</v>
      </c>
    </row>
    <row r="23" spans="1:24">
      <c r="A23" s="15" t="s">
        <v>198</v>
      </c>
      <c r="B23" s="17" t="n">
        <v>11583</v>
      </c>
      <c r="C23" s="18">
        <f>(512.0/B23*100)</f>
        <v/>
      </c>
      <c r="D23" s="19" t="n">
        <v>11071</v>
      </c>
      <c r="E23" s="18" t="n">
        <v>476.65945754</v>
      </c>
      <c r="F23" s="20" t="n">
        <v>5.99769359</v>
      </c>
      <c r="G23" s="18" t="n">
        <v>512.36502331</v>
      </c>
      <c r="H23" s="20" t="n">
        <v>3.12547931</v>
      </c>
      <c r="I23" s="18" t="n">
        <v>496.53835604</v>
      </c>
      <c r="J23" s="20" t="n">
        <v>3.34390597</v>
      </c>
      <c r="K23" s="18" t="n">
        <v>473.10400449</v>
      </c>
      <c r="L23" s="20" t="n">
        <v>3.22699405</v>
      </c>
      <c r="M23" s="18" t="n">
        <v>461.10266128</v>
      </c>
      <c r="N23" s="20" t="n">
        <v>4.3128301</v>
      </c>
      <c r="O23" s="18" t="n">
        <v>422.45727389</v>
      </c>
      <c r="P23" s="20" t="n">
        <v>20.79919267</v>
      </c>
      <c r="Q23" s="18" t="s">
        <v>182</v>
      </c>
      <c r="R23" s="20" t="s">
        <v>182</v>
      </c>
      <c r="S23" s="18" t="s">
        <v>182</v>
      </c>
      <c r="T23" s="20" t="s">
        <v>182</v>
      </c>
      <c r="U23" s="18" t="s">
        <v>182</v>
      </c>
      <c r="V23" s="20" t="s">
        <v>182</v>
      </c>
      <c r="W23" s="18" t="n">
        <v>408.19543559</v>
      </c>
      <c r="X23" s="20" t="n">
        <v>6.29254683</v>
      </c>
    </row>
    <row r="24" spans="1:24">
      <c r="A24" s="15" t="s">
        <v>199</v>
      </c>
      <c r="B24" s="17" t="n">
        <v>6647</v>
      </c>
      <c r="C24" s="18">
        <f>(17.0/B24*100)</f>
        <v/>
      </c>
      <c r="D24" s="19" t="n">
        <v>6630</v>
      </c>
      <c r="E24" s="18" t="n">
        <v>530.22198481</v>
      </c>
      <c r="F24" s="20" t="n">
        <v>3.98646206</v>
      </c>
      <c r="G24" s="18" t="n">
        <v>556.16770235</v>
      </c>
      <c r="H24" s="20" t="n">
        <v>3.22624373</v>
      </c>
      <c r="I24" s="18" t="n">
        <v>541.41365146</v>
      </c>
      <c r="J24" s="20" t="n">
        <v>3.7767871</v>
      </c>
      <c r="K24" s="18" t="n">
        <v>510.81828408</v>
      </c>
      <c r="L24" s="20" t="n">
        <v>7.26135731</v>
      </c>
      <c r="M24" s="18" t="n">
        <v>494.85723067</v>
      </c>
      <c r="N24" s="20" t="n">
        <v>5.20348413</v>
      </c>
      <c r="O24" s="18" t="n">
        <v>433.56577698</v>
      </c>
      <c r="P24" s="20" t="n">
        <v>16.09010253</v>
      </c>
      <c r="Q24" s="18" t="s">
        <v>182</v>
      </c>
      <c r="R24" s="20" t="s">
        <v>182</v>
      </c>
      <c r="S24" s="18" t="s">
        <v>182</v>
      </c>
      <c r="T24" s="20" t="s">
        <v>182</v>
      </c>
      <c r="U24" s="18" t="s">
        <v>182</v>
      </c>
      <c r="V24" s="20" t="s">
        <v>182</v>
      </c>
      <c r="W24" s="18" t="n">
        <v>444.83147816</v>
      </c>
      <c r="X24" s="20" t="n">
        <v>16.54279985</v>
      </c>
    </row>
    <row r="25" spans="1:24">
      <c r="A25" s="15" t="s">
        <v>200</v>
      </c>
      <c r="B25" s="17" t="n">
        <v>5581</v>
      </c>
      <c r="C25" s="18">
        <f>(28.0/B25*100)</f>
        <v/>
      </c>
      <c r="D25" s="19" t="n">
        <v>5553</v>
      </c>
      <c r="E25" s="18" t="n">
        <v>513.46476949</v>
      </c>
      <c r="F25" s="20" t="n">
        <v>5.35788974</v>
      </c>
      <c r="G25" s="18" t="n">
        <v>536.64278093</v>
      </c>
      <c r="H25" s="20" t="n">
        <v>3.45657462</v>
      </c>
      <c r="I25" s="18" t="n">
        <v>512.21376475</v>
      </c>
      <c r="J25" s="20" t="n">
        <v>3.50895835</v>
      </c>
      <c r="K25" s="18" t="n">
        <v>486.64394276</v>
      </c>
      <c r="L25" s="20" t="n">
        <v>4.75525955</v>
      </c>
      <c r="M25" s="18" t="n">
        <v>474.321061</v>
      </c>
      <c r="N25" s="20" t="n">
        <v>6.90589904</v>
      </c>
      <c r="O25" s="18" t="n">
        <v>398.37895835</v>
      </c>
      <c r="P25" s="20" t="n">
        <v>24.81113575</v>
      </c>
      <c r="Q25" s="18" t="s">
        <v>182</v>
      </c>
      <c r="R25" s="20" t="s">
        <v>182</v>
      </c>
      <c r="S25" s="18" t="s">
        <v>182</v>
      </c>
      <c r="T25" s="20" t="s">
        <v>182</v>
      </c>
      <c r="U25" s="18" t="s">
        <v>182</v>
      </c>
      <c r="V25" s="20" t="s">
        <v>182</v>
      </c>
      <c r="W25" s="18" t="n">
        <v>424.39628767</v>
      </c>
      <c r="X25" s="20" t="n">
        <v>21.24583251</v>
      </c>
    </row>
    <row r="26" spans="1:24">
      <c r="A26" s="15" t="s">
        <v>201</v>
      </c>
      <c r="B26" s="17" t="n">
        <v>4869</v>
      </c>
      <c r="C26" s="18">
        <f>(100.0/B26*100)</f>
        <v/>
      </c>
      <c r="D26" s="19" t="n">
        <v>4769</v>
      </c>
      <c r="E26" s="18" t="n">
        <v>491.70537922</v>
      </c>
      <c r="F26" s="20" t="n">
        <v>4.55835419</v>
      </c>
      <c r="G26" s="18" t="n">
        <v>511.26500601</v>
      </c>
      <c r="H26" s="20" t="n">
        <v>2.79991699</v>
      </c>
      <c r="I26" s="18" t="n">
        <v>497.9726979</v>
      </c>
      <c r="J26" s="20" t="n">
        <v>2.64722177</v>
      </c>
      <c r="K26" s="18" t="n">
        <v>472.39477078</v>
      </c>
      <c r="L26" s="20" t="n">
        <v>3.14910265</v>
      </c>
      <c r="M26" s="18" t="n">
        <v>461.90969005</v>
      </c>
      <c r="N26" s="20" t="n">
        <v>3.71258123</v>
      </c>
      <c r="O26" s="18" t="s">
        <v>182</v>
      </c>
      <c r="P26" s="20" t="s">
        <v>182</v>
      </c>
      <c r="Q26" s="18" t="s">
        <v>182</v>
      </c>
      <c r="R26" s="20" t="s">
        <v>182</v>
      </c>
      <c r="S26" s="18" t="s">
        <v>182</v>
      </c>
      <c r="T26" s="20" t="s">
        <v>182</v>
      </c>
      <c r="U26" s="18" t="s">
        <v>182</v>
      </c>
      <c r="V26" s="20" t="s">
        <v>182</v>
      </c>
      <c r="W26" s="18" t="n">
        <v>430.72670171</v>
      </c>
      <c r="X26" s="20" t="n">
        <v>8.67998416</v>
      </c>
    </row>
    <row r="27" spans="1:24">
      <c r="A27" s="15" t="s">
        <v>202</v>
      </c>
      <c r="B27" s="17" t="n">
        <v>5299</v>
      </c>
      <c r="C27" s="18">
        <f>(174.0/B27*100)</f>
        <v/>
      </c>
      <c r="D27" s="19" t="n">
        <v>5125</v>
      </c>
      <c r="E27" s="18" t="n">
        <v>496.32208288</v>
      </c>
      <c r="F27" s="20" t="n">
        <v>4.01520759</v>
      </c>
      <c r="G27" s="18" t="n">
        <v>524.03521356</v>
      </c>
      <c r="H27" s="20" t="n">
        <v>2.41684129</v>
      </c>
      <c r="I27" s="18" t="n">
        <v>493.28910285</v>
      </c>
      <c r="J27" s="20" t="n">
        <v>2.92489773</v>
      </c>
      <c r="K27" s="18" t="n">
        <v>468.29453511</v>
      </c>
      <c r="L27" s="20" t="n">
        <v>3.84085856</v>
      </c>
      <c r="M27" s="18" t="n">
        <v>446.42794336</v>
      </c>
      <c r="N27" s="20" t="n">
        <v>3.8088945</v>
      </c>
      <c r="O27" s="18" t="n">
        <v>423.08830904</v>
      </c>
      <c r="P27" s="20" t="n">
        <v>13.04402712</v>
      </c>
      <c r="Q27" s="18" t="s">
        <v>182</v>
      </c>
      <c r="R27" s="20" t="s">
        <v>182</v>
      </c>
      <c r="S27" s="18" t="s">
        <v>182</v>
      </c>
      <c r="T27" s="20" t="s">
        <v>182</v>
      </c>
      <c r="U27" s="18" t="s">
        <v>182</v>
      </c>
      <c r="V27" s="20" t="s">
        <v>182</v>
      </c>
      <c r="W27" s="18" t="n">
        <v>401.97505073</v>
      </c>
      <c r="X27" s="20" t="n">
        <v>3.99122665</v>
      </c>
    </row>
    <row r="28" spans="1:24">
      <c r="A28" s="15" t="s">
        <v>203</v>
      </c>
      <c r="B28" s="17" t="n">
        <v>7568</v>
      </c>
      <c r="C28" s="18">
        <f>(134.0/B28*100)</f>
        <v/>
      </c>
      <c r="D28" s="19" t="n">
        <v>7434</v>
      </c>
      <c r="E28" s="18" t="n">
        <v>407.62080046</v>
      </c>
      <c r="F28" s="20" t="n">
        <v>2.63587502</v>
      </c>
      <c r="G28" s="18" t="n">
        <v>432.07861885</v>
      </c>
      <c r="H28" s="20" t="n">
        <v>3.34208989</v>
      </c>
      <c r="I28" s="18" t="n">
        <v>428.39811138</v>
      </c>
      <c r="J28" s="20" t="n">
        <v>2.91772693</v>
      </c>
      <c r="K28" s="18" t="n">
        <v>415.25283554</v>
      </c>
      <c r="L28" s="20" t="n">
        <v>3.36850218</v>
      </c>
      <c r="M28" s="18" t="n">
        <v>411.51215966</v>
      </c>
      <c r="N28" s="20" t="n">
        <v>3.39364116</v>
      </c>
      <c r="O28" s="18" t="n">
        <v>344.27389666</v>
      </c>
      <c r="P28" s="20" t="n">
        <v>9.63881198</v>
      </c>
      <c r="Q28" s="18" t="s">
        <v>182</v>
      </c>
      <c r="R28" s="20" t="s">
        <v>182</v>
      </c>
      <c r="S28" s="18" t="s">
        <v>182</v>
      </c>
      <c r="T28" s="20" t="s">
        <v>182</v>
      </c>
      <c r="U28" s="18" t="s">
        <v>182</v>
      </c>
      <c r="V28" s="20" t="s">
        <v>182</v>
      </c>
      <c r="W28" s="18" t="n">
        <v>356.96992233</v>
      </c>
      <c r="X28" s="20" t="n">
        <v>8.345049319999999</v>
      </c>
    </row>
    <row r="29" spans="1:24">
      <c r="A29" s="15" t="s">
        <v>204</v>
      </c>
      <c r="B29" s="17" t="n">
        <v>5385</v>
      </c>
      <c r="C29" s="18">
        <f>(36.0/B29*100)</f>
        <v/>
      </c>
      <c r="D29" s="19" t="n">
        <v>5349</v>
      </c>
      <c r="E29" s="18" t="n">
        <v>498.64031203</v>
      </c>
      <c r="F29" s="20" t="n">
        <v>6.22920242</v>
      </c>
      <c r="G29" s="18" t="n">
        <v>536.79368216</v>
      </c>
      <c r="H29" s="20" t="n">
        <v>2.54968002</v>
      </c>
      <c r="I29" s="18" t="n">
        <v>521.93043988</v>
      </c>
      <c r="J29" s="20" t="n">
        <v>2.77286291</v>
      </c>
      <c r="K29" s="18" t="n">
        <v>493.32104469</v>
      </c>
      <c r="L29" s="20" t="n">
        <v>4.248936</v>
      </c>
      <c r="M29" s="18" t="n">
        <v>462.13685567</v>
      </c>
      <c r="N29" s="20" t="n">
        <v>5.07886508</v>
      </c>
      <c r="O29" s="18" t="n">
        <v>388.44308495</v>
      </c>
      <c r="P29" s="20" t="n">
        <v>43.1387278</v>
      </c>
      <c r="Q29" s="18" t="s">
        <v>182</v>
      </c>
      <c r="R29" s="20" t="s">
        <v>182</v>
      </c>
      <c r="S29" s="18" t="n">
        <v>358.28551468</v>
      </c>
      <c r="T29" s="20" t="n">
        <v>8.567023300000001</v>
      </c>
      <c r="U29" s="18" t="s">
        <v>182</v>
      </c>
      <c r="V29" s="20" t="s">
        <v>182</v>
      </c>
      <c r="W29" s="18" t="n">
        <v>399.71538015</v>
      </c>
      <c r="X29" s="20" t="n">
        <v>13.26999531</v>
      </c>
    </row>
    <row r="30" spans="1:24">
      <c r="A30" s="15" t="s">
        <v>205</v>
      </c>
      <c r="B30" s="17" t="n">
        <v>4520</v>
      </c>
      <c r="C30" s="18">
        <f>(546.0/B30*100)</f>
        <v/>
      </c>
      <c r="D30" s="19" t="n">
        <v>3974</v>
      </c>
      <c r="E30" s="18" t="n">
        <v>536.75794747</v>
      </c>
      <c r="F30" s="20" t="n">
        <v>6.24199326</v>
      </c>
      <c r="G30" s="18" t="n">
        <v>549.48538521</v>
      </c>
      <c r="H30" s="20" t="n">
        <v>3.17507681</v>
      </c>
      <c r="I30" s="18" t="n">
        <v>520.24697807</v>
      </c>
      <c r="J30" s="20" t="n">
        <v>3.44310915</v>
      </c>
      <c r="K30" s="18" t="n">
        <v>488.79079075</v>
      </c>
      <c r="L30" s="20" t="n">
        <v>5.44604191</v>
      </c>
      <c r="M30" s="18" t="n">
        <v>456.67275977</v>
      </c>
      <c r="N30" s="20" t="n">
        <v>5.32300504</v>
      </c>
      <c r="O30" s="18" t="n">
        <v>424.31209289</v>
      </c>
      <c r="P30" s="20" t="n">
        <v>24.50636863</v>
      </c>
      <c r="Q30" s="18" t="s">
        <v>182</v>
      </c>
      <c r="R30" s="20" t="s">
        <v>182</v>
      </c>
      <c r="S30" s="18" t="s">
        <v>182</v>
      </c>
      <c r="T30" s="20" t="s">
        <v>182</v>
      </c>
      <c r="U30" s="18" t="s">
        <v>182</v>
      </c>
      <c r="V30" s="20" t="s">
        <v>182</v>
      </c>
      <c r="W30" s="18" t="n">
        <v>422.41165098</v>
      </c>
      <c r="X30" s="20" t="n">
        <v>7.10281553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(16.0/B32*100)</f>
        <v/>
      </c>
      <c r="D32" s="19" t="n">
        <v>4462</v>
      </c>
      <c r="E32" s="18" t="n">
        <v>499.86010612</v>
      </c>
      <c r="F32" s="20" t="n">
        <v>4.4378712</v>
      </c>
      <c r="G32" s="18" t="n">
        <v>525.3964254799999</v>
      </c>
      <c r="H32" s="20" t="n">
        <v>3.10906221</v>
      </c>
      <c r="I32" s="18" t="n">
        <v>509.57927385</v>
      </c>
      <c r="J32" s="20" t="n">
        <v>3.62355971</v>
      </c>
      <c r="K32" s="18" t="n">
        <v>482.43044878</v>
      </c>
      <c r="L32" s="20" t="n">
        <v>3.60368985</v>
      </c>
      <c r="M32" s="18" t="n">
        <v>465.74004813</v>
      </c>
      <c r="N32" s="20" t="n">
        <v>4.21426978</v>
      </c>
      <c r="O32" s="18" t="n">
        <v>431.81477785</v>
      </c>
      <c r="P32" s="20" t="n">
        <v>23.17705872</v>
      </c>
      <c r="Q32" s="18" t="s">
        <v>182</v>
      </c>
      <c r="R32" s="20" t="s">
        <v>182</v>
      </c>
      <c r="S32" s="18" t="s">
        <v>182</v>
      </c>
      <c r="T32" s="20" t="s">
        <v>182</v>
      </c>
      <c r="U32" s="18" t="s">
        <v>182</v>
      </c>
      <c r="V32" s="20" t="s">
        <v>182</v>
      </c>
      <c r="W32" s="18" t="n">
        <v>410.0158713</v>
      </c>
      <c r="X32" s="20" t="n">
        <v>10.33391718</v>
      </c>
    </row>
    <row r="33" spans="1:24">
      <c r="A33" s="15" t="s">
        <v>208</v>
      </c>
      <c r="B33" s="17" t="n">
        <v>7325</v>
      </c>
      <c r="C33" s="18">
        <f>(235.0/B33*100)</f>
        <v/>
      </c>
      <c r="D33" s="19" t="n">
        <v>7090</v>
      </c>
      <c r="E33" s="18" t="n">
        <v>489.50155496</v>
      </c>
      <c r="F33" s="20" t="n">
        <v>4.62311993</v>
      </c>
      <c r="G33" s="18" t="n">
        <v>527.60515773</v>
      </c>
      <c r="H33" s="20" t="n">
        <v>3.57568533</v>
      </c>
      <c r="I33" s="18" t="n">
        <v>516.05477855</v>
      </c>
      <c r="J33" s="20" t="n">
        <v>3.15412995</v>
      </c>
      <c r="K33" s="18" t="n">
        <v>491.16920456</v>
      </c>
      <c r="L33" s="20" t="n">
        <v>3.6001418</v>
      </c>
      <c r="M33" s="18" t="n">
        <v>478.26389457</v>
      </c>
      <c r="N33" s="20" t="n">
        <v>3.8594072</v>
      </c>
      <c r="O33" s="18" t="n">
        <v>370.51979334</v>
      </c>
      <c r="P33" s="20" t="n">
        <v>23.88304611</v>
      </c>
      <c r="Q33" s="18" t="s">
        <v>182</v>
      </c>
      <c r="R33" s="20" t="s">
        <v>182</v>
      </c>
      <c r="S33" s="18" t="s">
        <v>182</v>
      </c>
      <c r="T33" s="20" t="s">
        <v>182</v>
      </c>
      <c r="U33" s="18" t="s">
        <v>182</v>
      </c>
      <c r="V33" s="20" t="s">
        <v>182</v>
      </c>
      <c r="W33" s="18" t="n">
        <v>437.16536687</v>
      </c>
      <c r="X33" s="20" t="n">
        <v>8.94454328</v>
      </c>
    </row>
    <row r="34" spans="1:24">
      <c r="A34" s="15" t="s">
        <v>209</v>
      </c>
      <c r="B34" s="17" t="n">
        <v>6350</v>
      </c>
      <c r="C34" s="18">
        <f>(86.0/B34*100)</f>
        <v/>
      </c>
      <c r="D34" s="19" t="n">
        <v>6264</v>
      </c>
      <c r="E34" s="18" t="n">
        <v>471.82812055</v>
      </c>
      <c r="F34" s="20" t="n">
        <v>3.64172968</v>
      </c>
      <c r="G34" s="18" t="n">
        <v>495.12589575</v>
      </c>
      <c r="H34" s="20" t="n">
        <v>3.40121397</v>
      </c>
      <c r="I34" s="18" t="n">
        <v>474.56076238</v>
      </c>
      <c r="J34" s="20" t="n">
        <v>3.43606822</v>
      </c>
      <c r="K34" s="18" t="n">
        <v>453.50365975</v>
      </c>
      <c r="L34" s="20" t="n">
        <v>3.6514186</v>
      </c>
      <c r="M34" s="18" t="n">
        <v>440.23528137</v>
      </c>
      <c r="N34" s="20" t="n">
        <v>3.74765147</v>
      </c>
      <c r="O34" s="18" t="n">
        <v>365.38845725</v>
      </c>
      <c r="P34" s="20" t="n">
        <v>11.8756275</v>
      </c>
      <c r="Q34" s="18" t="s">
        <v>182</v>
      </c>
      <c r="R34" s="20" t="s">
        <v>182</v>
      </c>
      <c r="S34" s="18" t="n">
        <v>306.56969545</v>
      </c>
      <c r="T34" s="20" t="n">
        <v>10.27624616</v>
      </c>
      <c r="U34" s="18" t="s">
        <v>182</v>
      </c>
      <c r="V34" s="20" t="s">
        <v>182</v>
      </c>
      <c r="W34" s="18" t="n">
        <v>362.34902803</v>
      </c>
      <c r="X34" s="20" t="n">
        <v>8.01617111</v>
      </c>
    </row>
    <row r="35" spans="1:24">
      <c r="A35" s="15" t="s">
        <v>210</v>
      </c>
      <c r="B35" s="17" t="n">
        <v>6406</v>
      </c>
      <c r="C35" s="18">
        <f>(69.0/B35*100)</f>
        <v/>
      </c>
      <c r="D35" s="19" t="n">
        <v>6337</v>
      </c>
      <c r="E35" s="18" t="n">
        <v>519.7158563199999</v>
      </c>
      <c r="F35" s="20" t="n">
        <v>2.15057737</v>
      </c>
      <c r="G35" s="18" t="n">
        <v>541.71414534</v>
      </c>
      <c r="H35" s="20" t="n">
        <v>2.97717374</v>
      </c>
      <c r="I35" s="18" t="n">
        <v>524.47432242</v>
      </c>
      <c r="J35" s="20" t="n">
        <v>3.46022751</v>
      </c>
      <c r="K35" s="18" t="n">
        <v>484.74963398</v>
      </c>
      <c r="L35" s="20" t="n">
        <v>4.32119786</v>
      </c>
      <c r="M35" s="18" t="n">
        <v>477.37537344</v>
      </c>
      <c r="N35" s="20" t="n">
        <v>5.21643789</v>
      </c>
      <c r="O35" s="18" t="n">
        <v>449.89238615</v>
      </c>
      <c r="P35" s="20" t="n">
        <v>20.13442136</v>
      </c>
      <c r="Q35" s="18" t="s">
        <v>182</v>
      </c>
      <c r="R35" s="20" t="s">
        <v>182</v>
      </c>
      <c r="S35" s="18" t="n">
        <v>374.85244494</v>
      </c>
      <c r="T35" s="20" t="n">
        <v>5.84040672</v>
      </c>
      <c r="U35" s="18" t="s">
        <v>182</v>
      </c>
      <c r="V35" s="20" t="s">
        <v>182</v>
      </c>
      <c r="W35" s="18" t="n">
        <v>411.53961139</v>
      </c>
      <c r="X35" s="20" t="n">
        <v>6.12418478</v>
      </c>
    </row>
    <row r="36" spans="1:24">
      <c r="A36" s="15" t="s">
        <v>211</v>
      </c>
      <c r="B36" s="17" t="n">
        <v>6736</v>
      </c>
      <c r="C36" s="18">
        <f>(49.0/B36*100)</f>
        <v/>
      </c>
      <c r="D36" s="19" t="n">
        <v>6687</v>
      </c>
      <c r="E36" s="18" t="n">
        <v>485.71083032</v>
      </c>
      <c r="F36" s="20" t="n">
        <v>3.94358084</v>
      </c>
      <c r="G36" s="18" t="n">
        <v>515.62068363</v>
      </c>
      <c r="H36" s="20" t="n">
        <v>2.55202064</v>
      </c>
      <c r="I36" s="18" t="n">
        <v>502.14614373</v>
      </c>
      <c r="J36" s="20" t="n">
        <v>2.63429465</v>
      </c>
      <c r="K36" s="18" t="n">
        <v>479.33919246</v>
      </c>
      <c r="L36" s="20" t="n">
        <v>3.04940282</v>
      </c>
      <c r="M36" s="18" t="n">
        <v>465.95275</v>
      </c>
      <c r="N36" s="20" t="n">
        <v>3.851523</v>
      </c>
      <c r="O36" s="18" t="n">
        <v>402.77024728</v>
      </c>
      <c r="P36" s="20" t="n">
        <v>20.07187489</v>
      </c>
      <c r="Q36" s="18" t="s">
        <v>182</v>
      </c>
      <c r="R36" s="20" t="s">
        <v>182</v>
      </c>
      <c r="S36" s="18" t="s">
        <v>182</v>
      </c>
      <c r="T36" s="20" t="s">
        <v>182</v>
      </c>
      <c r="U36" s="18" t="s">
        <v>182</v>
      </c>
      <c r="V36" s="20" t="s">
        <v>182</v>
      </c>
      <c r="W36" s="18" t="n">
        <v>400.68499131</v>
      </c>
      <c r="X36" s="20" t="n">
        <v>9.697141009999999</v>
      </c>
    </row>
    <row r="37" spans="1:24">
      <c r="A37" s="15" t="s">
        <v>212</v>
      </c>
      <c r="B37" s="17" t="n">
        <v>5458</v>
      </c>
      <c r="C37" s="18">
        <f>(249.0/B37*100)</f>
        <v/>
      </c>
      <c r="D37" s="19" t="n">
        <v>5209</v>
      </c>
      <c r="E37" s="18" t="n">
        <v>503.67280885</v>
      </c>
      <c r="F37" s="20" t="n">
        <v>5.92813969</v>
      </c>
      <c r="G37" s="18" t="n">
        <v>525.7837852</v>
      </c>
      <c r="H37" s="20" t="n">
        <v>3.88523828</v>
      </c>
      <c r="I37" s="18" t="n">
        <v>504.79511076</v>
      </c>
      <c r="J37" s="20" t="n">
        <v>4.20426861</v>
      </c>
      <c r="K37" s="18" t="n">
        <v>474.82585482</v>
      </c>
      <c r="L37" s="20" t="n">
        <v>4.03914595</v>
      </c>
      <c r="M37" s="18" t="n">
        <v>454.87804725</v>
      </c>
      <c r="N37" s="20" t="n">
        <v>5.02914601</v>
      </c>
      <c r="O37" s="18" t="n">
        <v>375.64834003</v>
      </c>
      <c r="P37" s="20" t="n">
        <v>18.6662725</v>
      </c>
      <c r="Q37" s="18" t="s">
        <v>182</v>
      </c>
      <c r="R37" s="20" t="s">
        <v>182</v>
      </c>
      <c r="S37" s="18" t="s">
        <v>182</v>
      </c>
      <c r="T37" s="20" t="s">
        <v>182</v>
      </c>
      <c r="U37" s="18" t="s">
        <v>182</v>
      </c>
      <c r="V37" s="20" t="s">
        <v>182</v>
      </c>
      <c r="W37" s="18" t="n">
        <v>396.68781957</v>
      </c>
      <c r="X37" s="20" t="n">
        <v>6.49081866</v>
      </c>
    </row>
    <row r="38" spans="1:24">
      <c r="A38" s="15" t="s">
        <v>213</v>
      </c>
      <c r="B38" s="17" t="n">
        <v>5860</v>
      </c>
      <c r="C38" s="18">
        <f>(64.0/B38*100)</f>
        <v/>
      </c>
      <c r="D38" s="19" t="n">
        <v>5796</v>
      </c>
      <c r="E38" s="18" t="n">
        <v>509.58417116</v>
      </c>
      <c r="F38" s="20" t="n">
        <v>5.18539392</v>
      </c>
      <c r="G38" s="18" t="n">
        <v>539.05023467</v>
      </c>
      <c r="H38" s="20" t="n">
        <v>2.97460458</v>
      </c>
      <c r="I38" s="18" t="n">
        <v>515.74405226</v>
      </c>
      <c r="J38" s="20" t="n">
        <v>3.82033693</v>
      </c>
      <c r="K38" s="18" t="n">
        <v>477.04091697</v>
      </c>
      <c r="L38" s="20" t="n">
        <v>5.3407075</v>
      </c>
      <c r="M38" s="18" t="n">
        <v>446.0577944</v>
      </c>
      <c r="N38" s="20" t="n">
        <v>5.37483578</v>
      </c>
      <c r="O38" s="18" t="n">
        <v>402.04188708</v>
      </c>
      <c r="P38" s="20" t="n">
        <v>20.43643395</v>
      </c>
      <c r="Q38" s="18" t="s">
        <v>182</v>
      </c>
      <c r="R38" s="20" t="s">
        <v>182</v>
      </c>
      <c r="S38" s="18" t="s">
        <v>182</v>
      </c>
      <c r="T38" s="20" t="s">
        <v>182</v>
      </c>
      <c r="U38" s="18" t="s">
        <v>182</v>
      </c>
      <c r="V38" s="20" t="s">
        <v>182</v>
      </c>
      <c r="W38" s="18" t="n">
        <v>412.72130435</v>
      </c>
      <c r="X38" s="20" t="n">
        <v>5.76664886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(5671.0/B40*100)</f>
        <v/>
      </c>
      <c r="D40" s="19" t="n">
        <v>8486</v>
      </c>
      <c r="E40" s="18" t="n">
        <v>519.27631021</v>
      </c>
      <c r="F40" s="20" t="n">
        <v>6.34612123</v>
      </c>
      <c r="G40" s="18" t="n">
        <v>551.12611497</v>
      </c>
      <c r="H40" s="20" t="n">
        <v>3.56634455</v>
      </c>
      <c r="I40" s="18" t="n">
        <v>520.52155692</v>
      </c>
      <c r="J40" s="20" t="n">
        <v>3.03672893</v>
      </c>
      <c r="K40" s="18" t="n">
        <v>485.75772621</v>
      </c>
      <c r="L40" s="20" t="n">
        <v>4.99069323</v>
      </c>
      <c r="M40" s="18" t="n">
        <v>462.48145616</v>
      </c>
      <c r="N40" s="20" t="n">
        <v>4.28952295</v>
      </c>
      <c r="O40" s="18" t="n">
        <v>426.93516324</v>
      </c>
      <c r="P40" s="20" t="n">
        <v>18.49453323</v>
      </c>
      <c r="Q40" s="18" t="s">
        <v>182</v>
      </c>
      <c r="R40" s="20" t="s">
        <v>182</v>
      </c>
      <c r="S40" s="18" t="n">
        <v>496.75531263</v>
      </c>
      <c r="T40" s="20" t="n">
        <v>2.35939816</v>
      </c>
      <c r="U40" s="18" t="s">
        <v>182</v>
      </c>
      <c r="V40" s="20" t="s">
        <v>182</v>
      </c>
      <c r="W40" s="18" t="n">
        <v>414.13000959</v>
      </c>
      <c r="X40" s="20" t="n">
        <v>7.34940586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(2792.0/B46*100)</f>
        <v/>
      </c>
      <c r="D46" s="19" t="n">
        <v>20349</v>
      </c>
      <c r="E46" s="18" t="n">
        <v>390.7378006</v>
      </c>
      <c r="F46" s="20" t="n">
        <v>3.55931146</v>
      </c>
      <c r="G46" s="18" t="n">
        <v>427.47617094</v>
      </c>
      <c r="H46" s="20" t="n">
        <v>3.81290909</v>
      </c>
      <c r="I46" s="18" t="n">
        <v>432.51838736</v>
      </c>
      <c r="J46" s="20" t="n">
        <v>4.59189609</v>
      </c>
      <c r="K46" s="18" t="n">
        <v>416.90566575</v>
      </c>
      <c r="L46" s="20" t="n">
        <v>3.6097884</v>
      </c>
      <c r="M46" s="18" t="n">
        <v>414.00469819</v>
      </c>
      <c r="N46" s="20" t="n">
        <v>3.75189035</v>
      </c>
      <c r="O46" s="18" t="n">
        <v>312.92535084</v>
      </c>
      <c r="P46" s="20" t="n">
        <v>7.92700056</v>
      </c>
      <c r="Q46" s="18" t="s">
        <v>182</v>
      </c>
      <c r="R46" s="20" t="s">
        <v>182</v>
      </c>
      <c r="S46" s="18" t="s">
        <v>182</v>
      </c>
      <c r="T46" s="20" t="s">
        <v>182</v>
      </c>
      <c r="U46" s="18" t="s">
        <v>182</v>
      </c>
      <c r="V46" s="20" t="s">
        <v>182</v>
      </c>
      <c r="W46" s="18" t="n">
        <v>377.65346725</v>
      </c>
      <c r="X46" s="20" t="n">
        <v>3.0631091</v>
      </c>
    </row>
    <row r="47" spans="1:24">
      <c r="A47" s="15" t="s">
        <v>222</v>
      </c>
      <c r="B47" s="17" t="n">
        <v>5928</v>
      </c>
      <c r="C47" s="18">
        <f>(148.0/B47*100)</f>
        <v/>
      </c>
      <c r="D47" s="19" t="n">
        <v>5780</v>
      </c>
      <c r="E47" s="18" t="n">
        <v>443.43915624</v>
      </c>
      <c r="F47" s="20" t="n">
        <v>6.94975027</v>
      </c>
      <c r="G47" s="18" t="n">
        <v>486.59326331</v>
      </c>
      <c r="H47" s="20" t="n">
        <v>6.12493185</v>
      </c>
      <c r="I47" s="18" t="n">
        <v>477.56139025</v>
      </c>
      <c r="J47" s="20" t="n">
        <v>4.41476517</v>
      </c>
      <c r="K47" s="18" t="n">
        <v>453.80725428</v>
      </c>
      <c r="L47" s="20" t="n">
        <v>4.28543303</v>
      </c>
      <c r="M47" s="18" t="n">
        <v>442.72372743</v>
      </c>
      <c r="N47" s="20" t="n">
        <v>4.36892571</v>
      </c>
      <c r="O47" s="18" t="n">
        <v>348.82167177</v>
      </c>
      <c r="P47" s="20" t="n">
        <v>12.30753065</v>
      </c>
      <c r="Q47" s="18" t="s">
        <v>182</v>
      </c>
      <c r="R47" s="20" t="s">
        <v>182</v>
      </c>
      <c r="S47" s="18" t="s">
        <v>182</v>
      </c>
      <c r="T47" s="20" t="s">
        <v>182</v>
      </c>
      <c r="U47" s="18" t="s">
        <v>182</v>
      </c>
      <c r="V47" s="20" t="s">
        <v>182</v>
      </c>
      <c r="W47" s="18" t="n">
        <v>373.0339431</v>
      </c>
      <c r="X47" s="20" t="n">
        <v>5.12516894</v>
      </c>
    </row>
    <row r="48" spans="1:24">
      <c r="A48" s="15" t="s">
        <v>223</v>
      </c>
      <c r="B48" s="17" t="n">
        <v>9841</v>
      </c>
      <c r="C48" s="18">
        <f>(19.0/B48*100)</f>
        <v/>
      </c>
      <c r="D48" s="19" t="n">
        <v>9822</v>
      </c>
      <c r="E48" s="18" t="n">
        <v>512.5644655</v>
      </c>
      <c r="F48" s="20" t="n">
        <v>6.61138089</v>
      </c>
      <c r="G48" s="18" t="n">
        <v>539.70116125</v>
      </c>
      <c r="H48" s="20" t="n">
        <v>4.93259899</v>
      </c>
      <c r="I48" s="18" t="n">
        <v>523.9727274099999</v>
      </c>
      <c r="J48" s="20" t="n">
        <v>4.82356808</v>
      </c>
      <c r="K48" s="18" t="n">
        <v>498.60272598</v>
      </c>
      <c r="L48" s="20" t="n">
        <v>6.93634044</v>
      </c>
      <c r="M48" s="18" t="n">
        <v>488.04734771</v>
      </c>
      <c r="N48" s="20" t="n">
        <v>4.38644371</v>
      </c>
      <c r="O48" s="18" t="n">
        <v>368.01592311</v>
      </c>
      <c r="P48" s="20" t="n">
        <v>9.39603602</v>
      </c>
      <c r="Q48" s="18" t="s">
        <v>182</v>
      </c>
      <c r="R48" s="20" t="s">
        <v>182</v>
      </c>
      <c r="S48" s="18" t="s">
        <v>182</v>
      </c>
      <c r="T48" s="20" t="s">
        <v>182</v>
      </c>
      <c r="U48" s="18" t="s">
        <v>182</v>
      </c>
      <c r="V48" s="20" t="s">
        <v>182</v>
      </c>
      <c r="W48" s="18" t="n">
        <v>447.72705318</v>
      </c>
      <c r="X48" s="20" t="n">
        <v>26.1055052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(1048.0/B50*100)</f>
        <v/>
      </c>
      <c r="D50" s="19" t="n">
        <v>10747</v>
      </c>
      <c r="E50" s="18" t="n">
        <v>407.36410456</v>
      </c>
      <c r="F50" s="20" t="n">
        <v>3.22442881</v>
      </c>
      <c r="G50" s="18" t="n">
        <v>437.1224407</v>
      </c>
      <c r="H50" s="20" t="n">
        <v>3.13988999</v>
      </c>
      <c r="I50" s="18" t="n">
        <v>432.46888478</v>
      </c>
      <c r="J50" s="20" t="n">
        <v>3.18792161</v>
      </c>
      <c r="K50" s="18" t="n">
        <v>426.91977522</v>
      </c>
      <c r="L50" s="20" t="n">
        <v>3.11667281</v>
      </c>
      <c r="M50" s="18" t="n">
        <v>419.11340087</v>
      </c>
      <c r="N50" s="20" t="n">
        <v>4.09948517</v>
      </c>
      <c r="O50" s="18" t="n">
        <v>342.28571311</v>
      </c>
      <c r="P50" s="20" t="n">
        <v>7.20984175</v>
      </c>
      <c r="Q50" s="18" t="s">
        <v>182</v>
      </c>
      <c r="R50" s="20" t="s">
        <v>182</v>
      </c>
      <c r="S50" s="18" t="s">
        <v>182</v>
      </c>
      <c r="T50" s="20" t="s">
        <v>182</v>
      </c>
      <c r="U50" s="18" t="s">
        <v>182</v>
      </c>
      <c r="V50" s="20" t="s">
        <v>182</v>
      </c>
      <c r="W50" s="18" t="n">
        <v>375.70831986</v>
      </c>
      <c r="X50" s="20" t="n">
        <v>8.32958878</v>
      </c>
    </row>
    <row r="51" spans="1:24">
      <c r="A51" s="15" t="s">
        <v>226</v>
      </c>
      <c r="B51" s="17" t="n">
        <v>6866</v>
      </c>
      <c r="C51" s="18">
        <f>(117.0/B51*100)</f>
        <v/>
      </c>
      <c r="D51" s="19" t="n">
        <v>6749</v>
      </c>
      <c r="E51" s="18" t="n">
        <v>406.35764541</v>
      </c>
      <c r="F51" s="20" t="n">
        <v>3.63237659</v>
      </c>
      <c r="G51" s="18" t="n">
        <v>439.78511097</v>
      </c>
      <c r="H51" s="20" t="n">
        <v>3.8987354</v>
      </c>
      <c r="I51" s="18" t="n">
        <v>430.72757676</v>
      </c>
      <c r="J51" s="20" t="n">
        <v>2.76075394</v>
      </c>
      <c r="K51" s="18" t="n">
        <v>421.9678477</v>
      </c>
      <c r="L51" s="20" t="n">
        <v>2.91228535</v>
      </c>
      <c r="M51" s="18" t="n">
        <v>416.30896986</v>
      </c>
      <c r="N51" s="20" t="n">
        <v>2.88962339</v>
      </c>
      <c r="O51" s="18" t="n">
        <v>338.25263876</v>
      </c>
      <c r="P51" s="20" t="n">
        <v>12.07032198</v>
      </c>
      <c r="Q51" s="18" t="s">
        <v>182</v>
      </c>
      <c r="R51" s="20" t="s">
        <v>182</v>
      </c>
      <c r="S51" s="18" t="n">
        <v>410.85572185</v>
      </c>
      <c r="T51" s="20" t="n">
        <v>3.7997542</v>
      </c>
      <c r="U51" s="18" t="s">
        <v>182</v>
      </c>
      <c r="V51" s="20" t="s">
        <v>182</v>
      </c>
      <c r="W51" s="18" t="n">
        <v>391.11799776</v>
      </c>
      <c r="X51" s="20" t="n">
        <v>5.060989</v>
      </c>
    </row>
    <row r="52" spans="1:24">
      <c r="A52" s="15" t="s">
        <v>227</v>
      </c>
      <c r="B52" s="17" t="n">
        <v>5809</v>
      </c>
      <c r="C52" s="18">
        <f>(119.0/B52*100)</f>
        <v/>
      </c>
      <c r="D52" s="19" t="n">
        <v>5690</v>
      </c>
      <c r="E52" s="18" t="n">
        <v>467.86120126</v>
      </c>
      <c r="F52" s="20" t="n">
        <v>4.71941091</v>
      </c>
      <c r="G52" s="18" t="n">
        <v>500.32940605</v>
      </c>
      <c r="H52" s="20" t="n">
        <v>3.225783</v>
      </c>
      <c r="I52" s="18" t="n">
        <v>483.11485491</v>
      </c>
      <c r="J52" s="20" t="n">
        <v>3.37229846</v>
      </c>
      <c r="K52" s="18" t="n">
        <v>468.72134828</v>
      </c>
      <c r="L52" s="20" t="n">
        <v>3.50025944</v>
      </c>
      <c r="M52" s="18" t="n">
        <v>456.10096638</v>
      </c>
      <c r="N52" s="20" t="n">
        <v>3.79195009</v>
      </c>
      <c r="O52" s="18" t="n">
        <v>375.14413407</v>
      </c>
      <c r="P52" s="20" t="n">
        <v>19.23248649</v>
      </c>
      <c r="Q52" s="18" t="s">
        <v>182</v>
      </c>
      <c r="R52" s="20" t="s">
        <v>182</v>
      </c>
      <c r="S52" s="18" t="s">
        <v>182</v>
      </c>
      <c r="T52" s="20" t="s">
        <v>182</v>
      </c>
      <c r="U52" s="18" t="s">
        <v>182</v>
      </c>
      <c r="V52" s="20" t="s">
        <v>182</v>
      </c>
      <c r="W52" s="18" t="n">
        <v>391.02604962</v>
      </c>
      <c r="X52" s="20" t="n">
        <v>5.91670011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(469.0/B54*100)</f>
        <v/>
      </c>
      <c r="D54" s="19" t="n">
        <v>4271</v>
      </c>
      <c r="E54" s="18" t="n">
        <v>329.45317111</v>
      </c>
      <c r="F54" s="20" t="n">
        <v>3.95356022</v>
      </c>
      <c r="G54" s="18" t="n">
        <v>342.73103023</v>
      </c>
      <c r="H54" s="20" t="n">
        <v>4.84152124</v>
      </c>
      <c r="I54" s="18" t="n">
        <v>343.0043604</v>
      </c>
      <c r="J54" s="20" t="n">
        <v>4.03892882</v>
      </c>
      <c r="K54" s="18" t="n">
        <v>353.3080889</v>
      </c>
      <c r="L54" s="20" t="n">
        <v>4.04965696</v>
      </c>
      <c r="M54" s="18" t="n">
        <v>353.74722424</v>
      </c>
      <c r="N54" s="20" t="n">
        <v>4.96468409</v>
      </c>
      <c r="O54" s="18" t="n">
        <v>287.87524075</v>
      </c>
      <c r="P54" s="20" t="n">
        <v>6.80918889</v>
      </c>
      <c r="Q54" s="18" t="s">
        <v>182</v>
      </c>
      <c r="R54" s="20" t="s">
        <v>182</v>
      </c>
      <c r="S54" s="18" t="s">
        <v>182</v>
      </c>
      <c r="T54" s="20" t="s">
        <v>182</v>
      </c>
      <c r="U54" s="18" t="s">
        <v>182</v>
      </c>
      <c r="V54" s="20" t="s">
        <v>182</v>
      </c>
      <c r="W54" s="18" t="n">
        <v>289.3193462</v>
      </c>
      <c r="X54" s="20" t="n">
        <v>3.86121297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504.14964491</v>
      </c>
      <c r="F56" s="20" t="n">
        <v>3.66277744</v>
      </c>
      <c r="G56" s="18" t="n">
        <v>543.62814151</v>
      </c>
      <c r="H56" s="20" t="n">
        <v>2.75056832</v>
      </c>
      <c r="I56" s="18" t="n">
        <v>533.58764203</v>
      </c>
      <c r="J56" s="20" t="n">
        <v>3.28343494</v>
      </c>
      <c r="K56" s="18" t="n">
        <v>514.51949089</v>
      </c>
      <c r="L56" s="20" t="n">
        <v>4.46292917</v>
      </c>
      <c r="M56" s="18" t="n">
        <v>495.53281166</v>
      </c>
      <c r="N56" s="20" t="n">
        <v>3.56811341</v>
      </c>
      <c r="O56" s="18" t="n">
        <v>436.58358831</v>
      </c>
      <c r="P56" s="20" t="n">
        <v>14.70024244</v>
      </c>
      <c r="Q56" s="18" t="s">
        <v>182</v>
      </c>
      <c r="R56" s="20" t="s">
        <v>182</v>
      </c>
      <c r="S56" s="18" t="s">
        <v>182</v>
      </c>
      <c r="T56" s="20" t="s">
        <v>182</v>
      </c>
      <c r="U56" s="18" t="s">
        <v>182</v>
      </c>
      <c r="V56" s="20" t="s">
        <v>182</v>
      </c>
      <c r="W56" s="18" t="n">
        <v>448.26791627</v>
      </c>
      <c r="X56" s="20" t="n">
        <v>16.8151536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(263.0/B61*100)</f>
        <v/>
      </c>
      <c r="D61" s="19" t="n">
        <v>6262</v>
      </c>
      <c r="E61" s="18" t="n">
        <v>464.47386391</v>
      </c>
      <c r="F61" s="20" t="n">
        <v>4.47499138</v>
      </c>
      <c r="G61" s="18" t="n">
        <v>506.41128801</v>
      </c>
      <c r="H61" s="20" t="n">
        <v>3.79679608</v>
      </c>
      <c r="I61" s="18" t="n">
        <v>487.62394388</v>
      </c>
      <c r="J61" s="20" t="n">
        <v>3.90532538</v>
      </c>
      <c r="K61" s="18" t="n">
        <v>469.61763662</v>
      </c>
      <c r="L61" s="20" t="n">
        <v>2.98365725</v>
      </c>
      <c r="M61" s="18" t="n">
        <v>455.54283411</v>
      </c>
      <c r="N61" s="20" t="n">
        <v>3.91518263</v>
      </c>
      <c r="O61" s="18" t="n">
        <v>391.25523445</v>
      </c>
      <c r="P61" s="20" t="n">
        <v>13.81308759</v>
      </c>
      <c r="Q61" s="18" t="s">
        <v>182</v>
      </c>
      <c r="R61" s="20" t="s">
        <v>182</v>
      </c>
      <c r="S61" s="18" t="s">
        <v>182</v>
      </c>
      <c r="T61" s="20" t="s">
        <v>182</v>
      </c>
      <c r="U61" s="18" t="s">
        <v>182</v>
      </c>
      <c r="V61" s="20" t="s">
        <v>182</v>
      </c>
      <c r="W61" s="18" t="n">
        <v>376.0138484</v>
      </c>
      <c r="X61" s="20" t="n">
        <v>7.20781944</v>
      </c>
    </row>
    <row r="62" spans="1:24">
      <c r="A62" s="15" t="s">
        <v>237</v>
      </c>
      <c r="B62" s="17" t="n">
        <v>4476</v>
      </c>
      <c r="C62" s="18">
        <f>(5.0/B62*100)</f>
        <v/>
      </c>
      <c r="D62" s="19" t="n">
        <v>4471</v>
      </c>
      <c r="E62" s="18" t="n">
        <v>513.26345097</v>
      </c>
      <c r="F62" s="20" t="n">
        <v>2.77449162</v>
      </c>
      <c r="G62" s="18" t="n">
        <v>544.97980641</v>
      </c>
      <c r="H62" s="20" t="n">
        <v>2.04618069</v>
      </c>
      <c r="I62" s="18" t="n">
        <v>535.82871958</v>
      </c>
      <c r="J62" s="20" t="n">
        <v>2.7735562</v>
      </c>
      <c r="K62" s="18" t="n">
        <v>515.63268521</v>
      </c>
      <c r="L62" s="20" t="n">
        <v>3.82289192</v>
      </c>
      <c r="M62" s="18" t="n">
        <v>505.46578906</v>
      </c>
      <c r="N62" s="20" t="n">
        <v>3.48087492</v>
      </c>
      <c r="O62" s="18" t="n">
        <v>440.45044192</v>
      </c>
      <c r="P62" s="20" t="n">
        <v>12.98438904</v>
      </c>
      <c r="Q62" s="18" t="s">
        <v>182</v>
      </c>
      <c r="R62" s="20" t="s">
        <v>182</v>
      </c>
      <c r="S62" s="18" t="s">
        <v>182</v>
      </c>
      <c r="T62" s="20" t="s">
        <v>182</v>
      </c>
      <c r="U62" s="18" t="s">
        <v>182</v>
      </c>
      <c r="V62" s="20" t="s">
        <v>182</v>
      </c>
      <c r="W62" s="18" t="n">
        <v>460.16852726</v>
      </c>
      <c r="X62" s="20" t="n">
        <v>20.24507112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(35.0/B67*100)</f>
        <v/>
      </c>
      <c r="D67" s="19" t="n">
        <v>6936</v>
      </c>
      <c r="E67" s="18" t="n">
        <v>391.05153245</v>
      </c>
      <c r="F67" s="20" t="n">
        <v>2.51109687</v>
      </c>
      <c r="G67" s="18" t="n">
        <v>416.06860754</v>
      </c>
      <c r="H67" s="20" t="n">
        <v>3.50769627</v>
      </c>
      <c r="I67" s="18" t="n">
        <v>413.96411233</v>
      </c>
      <c r="J67" s="20" t="n">
        <v>3.08645821</v>
      </c>
      <c r="K67" s="18" t="n">
        <v>406.46479669</v>
      </c>
      <c r="L67" s="20" t="n">
        <v>3.42658626</v>
      </c>
      <c r="M67" s="18" t="n">
        <v>398.65578823</v>
      </c>
      <c r="N67" s="20" t="n">
        <v>4.3768562</v>
      </c>
      <c r="O67" s="18" t="n">
        <v>314.73335773</v>
      </c>
      <c r="P67" s="20" t="n">
        <v>5.00611208</v>
      </c>
      <c r="Q67" s="18" t="s">
        <v>182</v>
      </c>
      <c r="R67" s="20" t="s">
        <v>182</v>
      </c>
      <c r="S67" s="18" t="s">
        <v>182</v>
      </c>
      <c r="T67" s="20" t="s">
        <v>182</v>
      </c>
      <c r="U67" s="18" t="s">
        <v>182</v>
      </c>
      <c r="V67" s="20" t="s">
        <v>182</v>
      </c>
      <c r="W67" s="18" t="n">
        <v>308.72175877</v>
      </c>
      <c r="X67" s="20" t="n">
        <v>5.57893125</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498.81479826</v>
      </c>
      <c r="F70" s="20" t="n">
        <v>4.1119947</v>
      </c>
      <c r="G70" s="18" t="n">
        <v>507.81896626</v>
      </c>
      <c r="H70" s="20" t="n">
        <v>3.27931035</v>
      </c>
      <c r="I70" s="18" t="n">
        <v>498.13332879</v>
      </c>
      <c r="J70" s="20" t="n">
        <v>3.7910554</v>
      </c>
      <c r="K70" s="18" t="n">
        <v>478.11999325</v>
      </c>
      <c r="L70" s="20" t="n">
        <v>3.58070877</v>
      </c>
      <c r="M70" s="18" t="n">
        <v>471.65351953</v>
      </c>
      <c r="N70" s="20" t="n">
        <v>4.28042288</v>
      </c>
      <c r="O70" s="18" t="n">
        <v>426.80252046</v>
      </c>
      <c r="P70" s="20" t="n">
        <v>12.48021567</v>
      </c>
      <c r="Q70" s="18" t="s">
        <v>182</v>
      </c>
      <c r="R70" s="20" t="s">
        <v>182</v>
      </c>
      <c r="S70" s="18" t="s">
        <v>182</v>
      </c>
      <c r="T70" s="20" t="s">
        <v>182</v>
      </c>
      <c r="U70" s="18" t="s">
        <v>182</v>
      </c>
      <c r="V70" s="20" t="s">
        <v>182</v>
      </c>
      <c r="W70" s="18" t="n">
        <v>427.08314253</v>
      </c>
      <c r="X70" s="20" t="n">
        <v>6.33976366</v>
      </c>
    </row>
    <row r="71" spans="1:24">
      <c r="A71" s="15" t="s">
        <v>246</v>
      </c>
      <c r="B71" s="17" t="n">
        <v>6115</v>
      </c>
      <c r="C71" s="18">
        <f>(116.0/B71*100)</f>
        <v/>
      </c>
      <c r="D71" s="19" t="n">
        <v>5999</v>
      </c>
      <c r="E71" s="18" t="n">
        <v>563.36404966</v>
      </c>
      <c r="F71" s="20" t="n">
        <v>4.22395015</v>
      </c>
      <c r="G71" s="18" t="n">
        <v>581.47615837</v>
      </c>
      <c r="H71" s="20" t="n">
        <v>1.9260458</v>
      </c>
      <c r="I71" s="18" t="n">
        <v>545.02575276</v>
      </c>
      <c r="J71" s="20" t="n">
        <v>2.86808727</v>
      </c>
      <c r="K71" s="18" t="n">
        <v>515.99359636</v>
      </c>
      <c r="L71" s="20" t="n">
        <v>4.33462006</v>
      </c>
      <c r="M71" s="18" t="n">
        <v>505.22432287</v>
      </c>
      <c r="N71" s="20" t="n">
        <v>4.9489764</v>
      </c>
      <c r="O71" s="18" t="n">
        <v>471.86148039</v>
      </c>
      <c r="P71" s="20" t="n">
        <v>16.79592165</v>
      </c>
      <c r="Q71" s="18" t="s">
        <v>182</v>
      </c>
      <c r="R71" s="20" t="s">
        <v>182</v>
      </c>
      <c r="S71" s="18" t="s">
        <v>182</v>
      </c>
      <c r="T71" s="20" t="s">
        <v>182</v>
      </c>
      <c r="U71" s="18" t="s">
        <v>182</v>
      </c>
      <c r="V71" s="20" t="s">
        <v>182</v>
      </c>
      <c r="W71" s="18" t="n">
        <v>493.75472546</v>
      </c>
      <c r="X71" s="20" t="n">
        <v>16.93233183</v>
      </c>
    </row>
    <row r="72" spans="1:24">
      <c r="A72" s="15" t="s">
        <v>247</v>
      </c>
      <c r="B72" s="17" t="n">
        <v>7708</v>
      </c>
      <c r="C72" s="18">
        <f>(8.0/B72*100)</f>
        <v/>
      </c>
      <c r="D72" s="19" t="n">
        <v>7700</v>
      </c>
      <c r="E72" s="18" t="n">
        <v>503.89429215</v>
      </c>
      <c r="F72" s="20" t="n">
        <v>4.49521972</v>
      </c>
      <c r="G72" s="18" t="n">
        <v>557.75796873</v>
      </c>
      <c r="H72" s="20" t="n">
        <v>3.41922689</v>
      </c>
      <c r="I72" s="18" t="n">
        <v>547.65407651</v>
      </c>
      <c r="J72" s="20" t="n">
        <v>3.18870016</v>
      </c>
      <c r="K72" s="18" t="n">
        <v>517.12610412</v>
      </c>
      <c r="L72" s="20" t="n">
        <v>3.85160161</v>
      </c>
      <c r="M72" s="18" t="n">
        <v>497.4698862</v>
      </c>
      <c r="N72" s="20" t="n">
        <v>3.76860059</v>
      </c>
      <c r="O72" s="18" t="n">
        <v>372.27040999</v>
      </c>
      <c r="P72" s="20" t="n">
        <v>12.74001428</v>
      </c>
      <c r="Q72" s="18" t="s">
        <v>182</v>
      </c>
      <c r="R72" s="20" t="s">
        <v>182</v>
      </c>
      <c r="S72" s="18" t="s">
        <v>182</v>
      </c>
      <c r="T72" s="20" t="s">
        <v>182</v>
      </c>
      <c r="U72" s="18" t="s">
        <v>182</v>
      </c>
      <c r="V72" s="20" t="s">
        <v>182</v>
      </c>
      <c r="W72" s="18" t="n">
        <v>460.32872188</v>
      </c>
      <c r="X72" s="20" t="n">
        <v>21.8832306</v>
      </c>
    </row>
    <row r="73" spans="1:24">
      <c r="A73" s="15" t="s">
        <v>248</v>
      </c>
      <c r="B73" s="17" t="n">
        <v>8249</v>
      </c>
      <c r="C73" s="18">
        <f>(236.0/B73*100)</f>
        <v/>
      </c>
      <c r="D73" s="19" t="n">
        <v>8013</v>
      </c>
      <c r="E73" s="18" t="n">
        <v>401.18322551</v>
      </c>
      <c r="F73" s="20" t="n">
        <v>3.63003476</v>
      </c>
      <c r="G73" s="18" t="n">
        <v>443.02910455</v>
      </c>
      <c r="H73" s="20" t="n">
        <v>4.34360186</v>
      </c>
      <c r="I73" s="18" t="n">
        <v>431.5754758</v>
      </c>
      <c r="J73" s="20" t="n">
        <v>3.34766323</v>
      </c>
      <c r="K73" s="18" t="n">
        <v>418.67642076</v>
      </c>
      <c r="L73" s="20" t="n">
        <v>3.81737454</v>
      </c>
      <c r="M73" s="18" t="n">
        <v>416.33279494</v>
      </c>
      <c r="N73" s="20" t="n">
        <v>3.29452493</v>
      </c>
      <c r="O73" s="18" t="n">
        <v>365.92427462</v>
      </c>
      <c r="P73" s="20" t="n">
        <v>6.5296247</v>
      </c>
      <c r="Q73" s="18" t="s">
        <v>182</v>
      </c>
      <c r="R73" s="20" t="s">
        <v>182</v>
      </c>
      <c r="S73" s="18" t="s">
        <v>182</v>
      </c>
      <c r="T73" s="20" t="s">
        <v>182</v>
      </c>
      <c r="U73" s="18" t="s">
        <v>182</v>
      </c>
      <c r="V73" s="20" t="s">
        <v>182</v>
      </c>
      <c r="W73" s="18" t="n">
        <v>372.13389174</v>
      </c>
      <c r="X73" s="20" t="n">
        <v>7.45382633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(277.0/B77*100)</f>
        <v/>
      </c>
      <c r="D77" s="19" t="n">
        <v>5785</v>
      </c>
      <c r="E77" s="18" t="n">
        <v>426.74744026</v>
      </c>
      <c r="F77" s="20" t="n">
        <v>3.40606219</v>
      </c>
      <c r="G77" s="18" t="n">
        <v>478.89157905</v>
      </c>
      <c r="H77" s="20" t="n">
        <v>4.11031484</v>
      </c>
      <c r="I77" s="18" t="n">
        <v>468.66987492</v>
      </c>
      <c r="J77" s="20" t="n">
        <v>3.14101758</v>
      </c>
      <c r="K77" s="18" t="n">
        <v>446.64264219</v>
      </c>
      <c r="L77" s="20" t="n">
        <v>3.07923792</v>
      </c>
      <c r="M77" s="18" t="n">
        <v>431.13618499</v>
      </c>
      <c r="N77" s="20" t="n">
        <v>3.33494752</v>
      </c>
      <c r="O77" s="18" t="n">
        <v>348.85074945</v>
      </c>
      <c r="P77" s="20" t="n">
        <v>12.28258255</v>
      </c>
      <c r="Q77" s="18" t="s">
        <v>182</v>
      </c>
      <c r="R77" s="20" t="s">
        <v>182</v>
      </c>
      <c r="S77" s="18" t="s">
        <v>182</v>
      </c>
      <c r="T77" s="20" t="s">
        <v>182</v>
      </c>
      <c r="U77" s="18" t="s">
        <v>182</v>
      </c>
      <c r="V77" s="20" t="s">
        <v>182</v>
      </c>
      <c r="W77" s="18" t="n">
        <v>371.24980118</v>
      </c>
      <c r="X77" s="20" t="n">
        <v>3.12640878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448.51290439</v>
      </c>
      <c r="F7" s="20" t="n">
        <v>4.1101935</v>
      </c>
      <c r="G7" s="18" t="n">
        <v>494.88931094</v>
      </c>
      <c r="H7" s="20" t="n">
        <v>3.0710246</v>
      </c>
      <c r="I7" s="18" t="n">
        <v>519.51388428</v>
      </c>
      <c r="J7" s="20" t="n">
        <v>2.11981847</v>
      </c>
      <c r="K7" s="18" t="n">
        <v>537.9019342</v>
      </c>
      <c r="L7" s="20" t="n">
        <v>2.44443378</v>
      </c>
      <c r="M7" s="18" t="n">
        <v>528.49340962</v>
      </c>
      <c r="N7" s="20" t="n">
        <v>3.82534446</v>
      </c>
      <c r="O7" s="18" t="n">
        <v>399.22513467</v>
      </c>
      <c r="P7" s="20" t="n">
        <v>11.70453418</v>
      </c>
      <c r="Q7" s="18" t="s">
        <v>182</v>
      </c>
      <c r="R7" s="20" t="s">
        <v>182</v>
      </c>
      <c r="S7" s="18" t="s">
        <v>182</v>
      </c>
      <c r="T7" s="20" t="s">
        <v>182</v>
      </c>
      <c r="U7" s="18" t="s">
        <v>182</v>
      </c>
      <c r="V7" s="20" t="s">
        <v>182</v>
      </c>
      <c r="W7" s="18" t="n">
        <v>469.68174926</v>
      </c>
      <c r="X7" s="20" t="n">
        <v>5.55302168</v>
      </c>
    </row>
    <row r="8" spans="1:24">
      <c r="A8" s="15" t="s">
        <v>183</v>
      </c>
      <c r="B8" s="17" t="n">
        <v>7007</v>
      </c>
      <c r="C8" s="18">
        <f>(169.0/B8*100)</f>
        <v/>
      </c>
      <c r="D8" s="19" t="n">
        <v>6838</v>
      </c>
      <c r="E8" s="18" t="n">
        <v>448.46735391</v>
      </c>
      <c r="F8" s="20" t="n">
        <v>4.46095752</v>
      </c>
      <c r="G8" s="18" t="n">
        <v>506.95339247</v>
      </c>
      <c r="H8" s="20" t="n">
        <v>3.68291204</v>
      </c>
      <c r="I8" s="18" t="n">
        <v>519.12297741</v>
      </c>
      <c r="J8" s="20" t="n">
        <v>2.7333029</v>
      </c>
      <c r="K8" s="18" t="n">
        <v>515.04561341</v>
      </c>
      <c r="L8" s="20" t="n">
        <v>4.10613933</v>
      </c>
      <c r="M8" s="18" t="n">
        <v>470.43610823</v>
      </c>
      <c r="N8" s="20" t="n">
        <v>6.1249951</v>
      </c>
      <c r="O8" s="18" t="n">
        <v>404.28336089</v>
      </c>
      <c r="P8" s="20" t="n">
        <v>27.90899541</v>
      </c>
      <c r="Q8" s="18" t="s">
        <v>182</v>
      </c>
      <c r="R8" s="20" t="s">
        <v>182</v>
      </c>
      <c r="S8" s="18" t="n">
        <v>368.48347797</v>
      </c>
      <c r="T8" s="20" t="n">
        <v>14.99112476</v>
      </c>
      <c r="U8" s="18" t="s">
        <v>182</v>
      </c>
      <c r="V8" s="20" t="s">
        <v>182</v>
      </c>
      <c r="W8" s="18" t="n">
        <v>403.72336043</v>
      </c>
      <c r="X8" s="20" t="n">
        <v>5.80332748</v>
      </c>
    </row>
    <row r="9" spans="1:24">
      <c r="A9" s="15" t="s">
        <v>184</v>
      </c>
      <c r="B9" s="17" t="n">
        <v>9651</v>
      </c>
      <c r="C9" s="18">
        <f>(568.0/B9*100)</f>
        <v/>
      </c>
      <c r="D9" s="19" t="n">
        <v>9083</v>
      </c>
      <c r="E9" s="18" t="n">
        <v>453.92854022</v>
      </c>
      <c r="F9" s="20" t="n">
        <v>4.29248846</v>
      </c>
      <c r="G9" s="18" t="n">
        <v>515.72218932</v>
      </c>
      <c r="H9" s="20" t="n">
        <v>3.45002198</v>
      </c>
      <c r="I9" s="18" t="n">
        <v>536.11119172</v>
      </c>
      <c r="J9" s="20" t="n">
        <v>2.31030416</v>
      </c>
      <c r="K9" s="18" t="n">
        <v>523.47698102</v>
      </c>
      <c r="L9" s="20" t="n">
        <v>3.14631503</v>
      </c>
      <c r="M9" s="18" t="n">
        <v>479.62209086</v>
      </c>
      <c r="N9" s="20" t="n">
        <v>4.17352499</v>
      </c>
      <c r="O9" s="18" t="n">
        <v>463.23865553</v>
      </c>
      <c r="P9" s="20" t="n">
        <v>37.28992185</v>
      </c>
      <c r="Q9" s="18" t="s">
        <v>182</v>
      </c>
      <c r="R9" s="20" t="s">
        <v>182</v>
      </c>
      <c r="S9" s="18" t="n">
        <v>374.78530698</v>
      </c>
      <c r="T9" s="20" t="n">
        <v>11.62763904</v>
      </c>
      <c r="U9" s="18" t="s">
        <v>182</v>
      </c>
      <c r="V9" s="20" t="s">
        <v>182</v>
      </c>
      <c r="W9" s="18" t="n">
        <v>412.68284435</v>
      </c>
      <c r="X9" s="20" t="n">
        <v>6.0824947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407.257364</v>
      </c>
      <c r="F11" s="20" t="n">
        <v>5.31656889</v>
      </c>
      <c r="G11" s="18" t="n">
        <v>454.99189598</v>
      </c>
      <c r="H11" s="20" t="n">
        <v>3.07263203</v>
      </c>
      <c r="I11" s="18" t="n">
        <v>465.82311742</v>
      </c>
      <c r="J11" s="20" t="n">
        <v>3.04002788</v>
      </c>
      <c r="K11" s="18" t="n">
        <v>455.24527222</v>
      </c>
      <c r="L11" s="20" t="n">
        <v>3.46122236</v>
      </c>
      <c r="M11" s="18" t="n">
        <v>432.0112343</v>
      </c>
      <c r="N11" s="20" t="n">
        <v>4.9375853</v>
      </c>
      <c r="O11" s="18" t="n">
        <v>334.19992151</v>
      </c>
      <c r="P11" s="20" t="n">
        <v>26.53553138</v>
      </c>
      <c r="Q11" s="18" t="s">
        <v>182</v>
      </c>
      <c r="R11" s="20" t="s">
        <v>182</v>
      </c>
      <c r="S11" s="18" t="s">
        <v>182</v>
      </c>
      <c r="T11" s="20" t="s">
        <v>182</v>
      </c>
      <c r="U11" s="18" t="s">
        <v>182</v>
      </c>
      <c r="V11" s="20" t="s">
        <v>182</v>
      </c>
      <c r="W11" s="18" t="n">
        <v>397.88153162</v>
      </c>
      <c r="X11" s="20" t="n">
        <v>6.58889679</v>
      </c>
    </row>
    <row r="12" spans="1:24">
      <c r="A12" s="15" t="s">
        <v>187</v>
      </c>
      <c r="B12" s="17" t="n">
        <v>6894</v>
      </c>
      <c r="C12" s="18">
        <f>(127.0/B12*100)</f>
        <v/>
      </c>
      <c r="D12" s="19" t="n">
        <v>6767</v>
      </c>
      <c r="E12" s="18" t="n">
        <v>461.11379611</v>
      </c>
      <c r="F12" s="20" t="n">
        <v>3.99741553</v>
      </c>
      <c r="G12" s="18" t="n">
        <v>513.21374812</v>
      </c>
      <c r="H12" s="20" t="n">
        <v>3.13141531</v>
      </c>
      <c r="I12" s="18" t="n">
        <v>518.68162695</v>
      </c>
      <c r="J12" s="20" t="n">
        <v>2.58311091</v>
      </c>
      <c r="K12" s="18" t="n">
        <v>503.82328169</v>
      </c>
      <c r="L12" s="20" t="n">
        <v>3.17371607</v>
      </c>
      <c r="M12" s="18" t="n">
        <v>479.23126028</v>
      </c>
      <c r="N12" s="20" t="n">
        <v>4.88155768</v>
      </c>
      <c r="O12" s="18" t="n">
        <v>437.59846771</v>
      </c>
      <c r="P12" s="20" t="n">
        <v>23.70905564</v>
      </c>
      <c r="Q12" s="18" t="s">
        <v>182</v>
      </c>
      <c r="R12" s="20" t="s">
        <v>182</v>
      </c>
      <c r="S12" s="18" t="n">
        <v>366.6777112</v>
      </c>
      <c r="T12" s="20" t="n">
        <v>14.39052153</v>
      </c>
      <c r="U12" s="18" t="s">
        <v>182</v>
      </c>
      <c r="V12" s="20" t="s">
        <v>182</v>
      </c>
      <c r="W12" s="18" t="n">
        <v>405.71190828</v>
      </c>
      <c r="X12" s="20" t="n">
        <v>5.76378806</v>
      </c>
    </row>
    <row r="13" spans="1:24">
      <c r="A13" s="15" t="s">
        <v>188</v>
      </c>
      <c r="B13" s="17" t="n">
        <v>7161</v>
      </c>
      <c r="C13" s="18">
        <f>(329.0/B13*100)</f>
        <v/>
      </c>
      <c r="D13" s="19" t="n">
        <v>6832</v>
      </c>
      <c r="E13" s="18" t="n">
        <v>462.98061267</v>
      </c>
      <c r="F13" s="20" t="n">
        <v>7.15805131</v>
      </c>
      <c r="G13" s="18" t="n">
        <v>502.24914313</v>
      </c>
      <c r="H13" s="20" t="n">
        <v>5.0115847</v>
      </c>
      <c r="I13" s="18" t="n">
        <v>518.39427502</v>
      </c>
      <c r="J13" s="20" t="n">
        <v>2.31087774</v>
      </c>
      <c r="K13" s="18" t="n">
        <v>520.37860573</v>
      </c>
      <c r="L13" s="20" t="n">
        <v>2.97604594</v>
      </c>
      <c r="M13" s="18" t="n">
        <v>511.72780963</v>
      </c>
      <c r="N13" s="20" t="n">
        <v>4.63737738</v>
      </c>
      <c r="O13" s="18" t="n">
        <v>390.10166835</v>
      </c>
      <c r="P13" s="20" t="n">
        <v>18.95112793</v>
      </c>
      <c r="Q13" s="18" t="s">
        <v>182</v>
      </c>
      <c r="R13" s="20" t="s">
        <v>182</v>
      </c>
      <c r="S13" s="18" t="n">
        <v>436.36003517</v>
      </c>
      <c r="T13" s="20" t="n">
        <v>6.43426798</v>
      </c>
      <c r="U13" s="18" t="s">
        <v>182</v>
      </c>
      <c r="V13" s="20" t="s">
        <v>182</v>
      </c>
      <c r="W13" s="18" t="n">
        <v>404.9441382</v>
      </c>
      <c r="X13" s="20" t="n">
        <v>4.95457268</v>
      </c>
    </row>
    <row r="14" spans="1:24">
      <c r="A14" s="15" t="s">
        <v>189</v>
      </c>
      <c r="B14" s="17" t="n">
        <v>5587</v>
      </c>
      <c r="C14" s="18">
        <f>(197.0/B14*100)</f>
        <v/>
      </c>
      <c r="D14" s="19" t="n">
        <v>5390</v>
      </c>
      <c r="E14" s="18" t="n">
        <v>495.97939506</v>
      </c>
      <c r="F14" s="20" t="n">
        <v>5.17774917</v>
      </c>
      <c r="G14" s="18" t="n">
        <v>545.0170247</v>
      </c>
      <c r="H14" s="20" t="n">
        <v>3.65001015</v>
      </c>
      <c r="I14" s="18" t="n">
        <v>552.02799573</v>
      </c>
      <c r="J14" s="20" t="n">
        <v>2.65650207</v>
      </c>
      <c r="K14" s="18" t="n">
        <v>540.77824221</v>
      </c>
      <c r="L14" s="20" t="n">
        <v>3.37646566</v>
      </c>
      <c r="M14" s="18" t="n">
        <v>508.35282703</v>
      </c>
      <c r="N14" s="20" t="n">
        <v>3.63222123</v>
      </c>
      <c r="O14" s="18" t="n">
        <v>411.80482108</v>
      </c>
      <c r="P14" s="20" t="n">
        <v>14.84367386</v>
      </c>
      <c r="Q14" s="18" t="s">
        <v>182</v>
      </c>
      <c r="R14" s="20" t="s">
        <v>182</v>
      </c>
      <c r="S14" s="18" t="s">
        <v>182</v>
      </c>
      <c r="T14" s="20" t="s">
        <v>182</v>
      </c>
      <c r="U14" s="18" t="s">
        <v>182</v>
      </c>
      <c r="V14" s="20" t="s">
        <v>182</v>
      </c>
      <c r="W14" s="18" t="n">
        <v>443.49734093</v>
      </c>
      <c r="X14" s="20" t="n">
        <v>9.232326949999999</v>
      </c>
    </row>
    <row r="15" spans="1:24">
      <c r="A15" s="15" t="s">
        <v>190</v>
      </c>
      <c r="B15" s="17" t="n">
        <v>5882</v>
      </c>
      <c r="C15" s="18">
        <f>(151.0/B15*100)</f>
        <v/>
      </c>
      <c r="D15" s="19" t="n">
        <v>5731</v>
      </c>
      <c r="E15" s="18" t="n">
        <v>496.00094012</v>
      </c>
      <c r="F15" s="20" t="n">
        <v>4.68307127</v>
      </c>
      <c r="G15" s="18" t="n">
        <v>545.12747211</v>
      </c>
      <c r="H15" s="20" t="n">
        <v>2.41693452</v>
      </c>
      <c r="I15" s="18" t="n">
        <v>547.70444747</v>
      </c>
      <c r="J15" s="20" t="n">
        <v>2.94140704</v>
      </c>
      <c r="K15" s="18" t="n">
        <v>531.06086938</v>
      </c>
      <c r="L15" s="20" t="n">
        <v>5.85504736</v>
      </c>
      <c r="M15" s="18" t="n">
        <v>500.63121833</v>
      </c>
      <c r="N15" s="20" t="n">
        <v>8.590057870000001</v>
      </c>
      <c r="O15" s="18" t="n">
        <v>369.57234507</v>
      </c>
      <c r="P15" s="20" t="n">
        <v>20.35970452</v>
      </c>
      <c r="Q15" s="18" t="s">
        <v>182</v>
      </c>
      <c r="R15" s="20" t="s">
        <v>182</v>
      </c>
      <c r="S15" s="18" t="n">
        <v>375.95013089</v>
      </c>
      <c r="T15" s="20" t="n">
        <v>17.42774697</v>
      </c>
      <c r="U15" s="18" t="s">
        <v>182</v>
      </c>
      <c r="V15" s="20" t="s">
        <v>182</v>
      </c>
      <c r="W15" s="18" t="n">
        <v>450.35381435</v>
      </c>
      <c r="X15" s="20" t="n">
        <v>8.07815591</v>
      </c>
    </row>
    <row r="16" spans="1:24">
      <c r="A16" s="15" t="s">
        <v>191</v>
      </c>
      <c r="B16" s="17" t="n">
        <v>6108</v>
      </c>
      <c r="C16" s="18">
        <f>(264.0/B16*100)</f>
        <v/>
      </c>
      <c r="D16" s="19" t="n">
        <v>5844</v>
      </c>
      <c r="E16" s="18" t="n">
        <v>445.72852839</v>
      </c>
      <c r="F16" s="20" t="n">
        <v>4.12338021</v>
      </c>
      <c r="G16" s="18" t="n">
        <v>523.13138565</v>
      </c>
      <c r="H16" s="20" t="n">
        <v>3.14049686</v>
      </c>
      <c r="I16" s="18" t="n">
        <v>530.40267634</v>
      </c>
      <c r="J16" s="20" t="n">
        <v>2.66953327</v>
      </c>
      <c r="K16" s="18" t="n">
        <v>505.86435347</v>
      </c>
      <c r="L16" s="20" t="n">
        <v>3.83934189</v>
      </c>
      <c r="M16" s="18" t="n">
        <v>458.56688248</v>
      </c>
      <c r="N16" s="20" t="n">
        <v>5.0344707</v>
      </c>
      <c r="O16" s="18" t="n">
        <v>357.87742959</v>
      </c>
      <c r="P16" s="20" t="n">
        <v>15.84799712</v>
      </c>
      <c r="Q16" s="18" t="s">
        <v>182</v>
      </c>
      <c r="R16" s="20" t="s">
        <v>182</v>
      </c>
      <c r="S16" s="18" t="s">
        <v>182</v>
      </c>
      <c r="T16" s="20" t="s">
        <v>182</v>
      </c>
      <c r="U16" s="18" t="s">
        <v>182</v>
      </c>
      <c r="V16" s="20" t="s">
        <v>182</v>
      </c>
      <c r="W16" s="18" t="n">
        <v>396.71888208</v>
      </c>
      <c r="X16" s="20" t="n">
        <v>6.8609475</v>
      </c>
    </row>
    <row r="17" spans="1:24">
      <c r="A17" s="15" t="s">
        <v>192</v>
      </c>
      <c r="B17" s="17" t="n">
        <v>6504</v>
      </c>
      <c r="C17" s="18">
        <f>(794.0/B17*100)</f>
        <v/>
      </c>
      <c r="D17" s="19" t="n">
        <v>5710</v>
      </c>
      <c r="E17" s="18" t="n">
        <v>475.51485106</v>
      </c>
      <c r="F17" s="20" t="n">
        <v>4.84684791</v>
      </c>
      <c r="G17" s="18" t="n">
        <v>527.21406641</v>
      </c>
      <c r="H17" s="20" t="n">
        <v>2.83987115</v>
      </c>
      <c r="I17" s="18" t="n">
        <v>532.61032417</v>
      </c>
      <c r="J17" s="20" t="n">
        <v>3.08001692</v>
      </c>
      <c r="K17" s="18" t="n">
        <v>515.72380387</v>
      </c>
      <c r="L17" s="20" t="n">
        <v>5.81903537</v>
      </c>
      <c r="M17" s="18" t="n">
        <v>487.8497037</v>
      </c>
      <c r="N17" s="20" t="n">
        <v>9.757630839999999</v>
      </c>
      <c r="O17" s="18" t="s">
        <v>182</v>
      </c>
      <c r="P17" s="20" t="s">
        <v>182</v>
      </c>
      <c r="Q17" s="18" t="s">
        <v>182</v>
      </c>
      <c r="R17" s="20" t="s">
        <v>182</v>
      </c>
      <c r="S17" s="18" t="n">
        <v>360.48925247</v>
      </c>
      <c r="T17" s="20" t="n">
        <v>12.44339086</v>
      </c>
      <c r="U17" s="18" t="s">
        <v>182</v>
      </c>
      <c r="V17" s="20" t="s">
        <v>182</v>
      </c>
      <c r="W17" s="18" t="n">
        <v>416.20188766</v>
      </c>
      <c r="X17" s="20" t="n">
        <v>10.41944952</v>
      </c>
    </row>
    <row r="18" spans="1:24">
      <c r="A18" s="15" t="s">
        <v>193</v>
      </c>
      <c r="B18" s="17" t="n">
        <v>5532</v>
      </c>
      <c r="C18" s="18">
        <f>(40.0/B18*100)</f>
        <v/>
      </c>
      <c r="D18" s="19" t="n">
        <v>5492</v>
      </c>
      <c r="E18" s="18" t="n">
        <v>425.8994834</v>
      </c>
      <c r="F18" s="20" t="n">
        <v>4.72499764</v>
      </c>
      <c r="G18" s="18" t="n">
        <v>474.01785366</v>
      </c>
      <c r="H18" s="20" t="n">
        <v>4.24945868</v>
      </c>
      <c r="I18" s="18" t="n">
        <v>483.79270694</v>
      </c>
      <c r="J18" s="20" t="n">
        <v>4.56832795</v>
      </c>
      <c r="K18" s="18" t="n">
        <v>460.50451987</v>
      </c>
      <c r="L18" s="20" t="n">
        <v>4.65430066</v>
      </c>
      <c r="M18" s="18" t="n">
        <v>442.84354953</v>
      </c>
      <c r="N18" s="20" t="n">
        <v>3.93531444</v>
      </c>
      <c r="O18" s="18" t="n">
        <v>360.38730974</v>
      </c>
      <c r="P18" s="20" t="n">
        <v>15.45481746</v>
      </c>
      <c r="Q18" s="18" t="s">
        <v>182</v>
      </c>
      <c r="R18" s="20" t="s">
        <v>182</v>
      </c>
      <c r="S18" s="18" t="s">
        <v>182</v>
      </c>
      <c r="T18" s="20" t="s">
        <v>182</v>
      </c>
      <c r="U18" s="18" t="s">
        <v>182</v>
      </c>
      <c r="V18" s="20" t="s">
        <v>182</v>
      </c>
      <c r="W18" s="18" t="n">
        <v>383.49307093</v>
      </c>
      <c r="X18" s="20" t="n">
        <v>7.35605037</v>
      </c>
    </row>
    <row r="19" spans="1:24">
      <c r="A19" s="15" t="s">
        <v>194</v>
      </c>
      <c r="B19" s="17" t="n">
        <v>5658</v>
      </c>
      <c r="C19" s="18">
        <f>(154.0/B19*100)</f>
        <v/>
      </c>
      <c r="D19" s="19" t="n">
        <v>5504</v>
      </c>
      <c r="E19" s="18" t="n">
        <v>432.62600869</v>
      </c>
      <c r="F19" s="20" t="n">
        <v>5.01777146</v>
      </c>
      <c r="G19" s="18" t="n">
        <v>494.17991331</v>
      </c>
      <c r="H19" s="20" t="n">
        <v>3.3637027</v>
      </c>
      <c r="I19" s="18" t="n">
        <v>501.33419066</v>
      </c>
      <c r="J19" s="20" t="n">
        <v>3.20237739</v>
      </c>
      <c r="K19" s="18" t="n">
        <v>484.18069712</v>
      </c>
      <c r="L19" s="20" t="n">
        <v>4.47022205</v>
      </c>
      <c r="M19" s="18" t="n">
        <v>442.75338846</v>
      </c>
      <c r="N19" s="20" t="n">
        <v>4.88376359</v>
      </c>
      <c r="O19" s="18" t="n">
        <v>398.28162032</v>
      </c>
      <c r="P19" s="20" t="n">
        <v>18.24528118</v>
      </c>
      <c r="Q19" s="18" t="s">
        <v>182</v>
      </c>
      <c r="R19" s="20" t="s">
        <v>182</v>
      </c>
      <c r="S19" s="18" t="s">
        <v>182</v>
      </c>
      <c r="T19" s="20" t="s">
        <v>182</v>
      </c>
      <c r="U19" s="18" t="s">
        <v>182</v>
      </c>
      <c r="V19" s="20" t="s">
        <v>182</v>
      </c>
      <c r="W19" s="18" t="n">
        <v>390.97761076</v>
      </c>
      <c r="X19" s="20" t="n">
        <v>7.87425904</v>
      </c>
    </row>
    <row r="20" spans="1:24">
      <c r="A20" s="15" t="s">
        <v>195</v>
      </c>
      <c r="B20" s="17" t="n">
        <v>3371</v>
      </c>
      <c r="C20" s="18">
        <f>(81.0/B20*100)</f>
        <v/>
      </c>
      <c r="D20" s="19" t="n">
        <v>3290</v>
      </c>
      <c r="E20" s="18" t="n">
        <v>446.0049973</v>
      </c>
      <c r="F20" s="20" t="n">
        <v>5.90015916</v>
      </c>
      <c r="G20" s="18" t="n">
        <v>485.79220673</v>
      </c>
      <c r="H20" s="20" t="n">
        <v>2.50883476</v>
      </c>
      <c r="I20" s="18" t="n">
        <v>484.40979288</v>
      </c>
      <c r="J20" s="20" t="n">
        <v>3.15309557</v>
      </c>
      <c r="K20" s="18" t="n">
        <v>472.25522127</v>
      </c>
      <c r="L20" s="20" t="n">
        <v>4.67354213</v>
      </c>
      <c r="M20" s="18" t="n">
        <v>459.04057935</v>
      </c>
      <c r="N20" s="20" t="n">
        <v>7.4022158</v>
      </c>
      <c r="O20" s="18" t="s">
        <v>182</v>
      </c>
      <c r="P20" s="20" t="s">
        <v>182</v>
      </c>
      <c r="Q20" s="18" t="s">
        <v>182</v>
      </c>
      <c r="R20" s="20" t="s">
        <v>182</v>
      </c>
      <c r="S20" s="18" t="s">
        <v>182</v>
      </c>
      <c r="T20" s="20" t="s">
        <v>182</v>
      </c>
      <c r="U20" s="18" t="s">
        <v>182</v>
      </c>
      <c r="V20" s="20" t="s">
        <v>182</v>
      </c>
      <c r="W20" s="18" t="n">
        <v>385.9689477</v>
      </c>
      <c r="X20" s="20" t="n">
        <v>7.59383847</v>
      </c>
    </row>
    <row r="21" spans="1:24">
      <c r="A21" s="15" t="s">
        <v>196</v>
      </c>
      <c r="B21" s="17" t="n">
        <v>5741</v>
      </c>
      <c r="C21" s="18">
        <f>(81.0/B21*100)</f>
        <v/>
      </c>
      <c r="D21" s="19" t="n">
        <v>5660</v>
      </c>
      <c r="E21" s="18" t="n">
        <v>465.45813577</v>
      </c>
      <c r="F21" s="20" t="n">
        <v>4.28776152</v>
      </c>
      <c r="G21" s="18" t="n">
        <v>510.93549036</v>
      </c>
      <c r="H21" s="20" t="n">
        <v>2.82543835</v>
      </c>
      <c r="I21" s="18" t="n">
        <v>517.1875899</v>
      </c>
      <c r="J21" s="20" t="n">
        <v>2.66733905</v>
      </c>
      <c r="K21" s="18" t="n">
        <v>510.35708482</v>
      </c>
      <c r="L21" s="20" t="n">
        <v>3.98346236</v>
      </c>
      <c r="M21" s="18" t="n">
        <v>466.769824</v>
      </c>
      <c r="N21" s="20" t="n">
        <v>7.08404636</v>
      </c>
      <c r="O21" s="18" t="n">
        <v>391.25398188</v>
      </c>
      <c r="P21" s="20" t="n">
        <v>27.06373982</v>
      </c>
      <c r="Q21" s="18" t="s">
        <v>182</v>
      </c>
      <c r="R21" s="20" t="s">
        <v>182</v>
      </c>
      <c r="S21" s="18" t="s">
        <v>182</v>
      </c>
      <c r="T21" s="20" t="s">
        <v>182</v>
      </c>
      <c r="U21" s="18" t="s">
        <v>182</v>
      </c>
      <c r="V21" s="20" t="s">
        <v>182</v>
      </c>
      <c r="W21" s="18" t="n">
        <v>428.18588305</v>
      </c>
      <c r="X21" s="20" t="n">
        <v>9.08719061</v>
      </c>
    </row>
    <row r="22" spans="1:24">
      <c r="A22" s="15" t="s">
        <v>197</v>
      </c>
      <c r="B22" s="17" t="n">
        <v>6598</v>
      </c>
      <c r="C22" s="18">
        <f>(102.0/B22*100)</f>
        <v/>
      </c>
      <c r="D22" s="19" t="n">
        <v>6496</v>
      </c>
      <c r="E22" s="18" t="n">
        <v>434.70222524</v>
      </c>
      <c r="F22" s="20" t="n">
        <v>7.19514703</v>
      </c>
      <c r="G22" s="18" t="n">
        <v>495.03077423</v>
      </c>
      <c r="H22" s="20" t="n">
        <v>4.30689555</v>
      </c>
      <c r="I22" s="18" t="n">
        <v>500.8571452</v>
      </c>
      <c r="J22" s="20" t="n">
        <v>4.21253801</v>
      </c>
      <c r="K22" s="18" t="n">
        <v>493.50983068</v>
      </c>
      <c r="L22" s="20" t="n">
        <v>4.99069067</v>
      </c>
      <c r="M22" s="18" t="n">
        <v>454.60545613</v>
      </c>
      <c r="N22" s="20" t="n">
        <v>5.90375064</v>
      </c>
      <c r="O22" s="18" t="n">
        <v>369.67259299</v>
      </c>
      <c r="P22" s="20" t="n">
        <v>6.57132704</v>
      </c>
      <c r="Q22" s="18" t="s">
        <v>182</v>
      </c>
      <c r="R22" s="20" t="s">
        <v>182</v>
      </c>
      <c r="S22" s="18" t="n">
        <v>448.28166515</v>
      </c>
      <c r="T22" s="20" t="n">
        <v>8.782882710000001</v>
      </c>
      <c r="U22" s="18" t="s">
        <v>182</v>
      </c>
      <c r="V22" s="20" t="s">
        <v>182</v>
      </c>
      <c r="W22" s="18" t="n">
        <v>363.18405632</v>
      </c>
      <c r="X22" s="20" t="n">
        <v>7.13330439</v>
      </c>
    </row>
    <row r="23" spans="1:24">
      <c r="A23" s="15" t="s">
        <v>198</v>
      </c>
      <c r="B23" s="17" t="n">
        <v>11583</v>
      </c>
      <c r="C23" s="18">
        <f>(522.0/B23*100)</f>
        <v/>
      </c>
      <c r="D23" s="19" t="n">
        <v>11061</v>
      </c>
      <c r="E23" s="18" t="n">
        <v>450.872879</v>
      </c>
      <c r="F23" s="20" t="n">
        <v>3.82300315</v>
      </c>
      <c r="G23" s="18" t="n">
        <v>496.34735241</v>
      </c>
      <c r="H23" s="20" t="n">
        <v>3.48871539</v>
      </c>
      <c r="I23" s="18" t="n">
        <v>501.62713192</v>
      </c>
      <c r="J23" s="20" t="n">
        <v>3.09864543</v>
      </c>
      <c r="K23" s="18" t="n">
        <v>489.76550708</v>
      </c>
      <c r="L23" s="20" t="n">
        <v>4.29169895</v>
      </c>
      <c r="M23" s="18" t="n">
        <v>467.87302244</v>
      </c>
      <c r="N23" s="20" t="n">
        <v>5.01309966</v>
      </c>
      <c r="O23" s="18" t="n">
        <v>422.45727389</v>
      </c>
      <c r="P23" s="20" t="n">
        <v>20.79919267</v>
      </c>
      <c r="Q23" s="18" t="s">
        <v>182</v>
      </c>
      <c r="R23" s="20" t="s">
        <v>182</v>
      </c>
      <c r="S23" s="18" t="s">
        <v>182</v>
      </c>
      <c r="T23" s="20" t="s">
        <v>182</v>
      </c>
      <c r="U23" s="18" t="s">
        <v>182</v>
      </c>
      <c r="V23" s="20" t="s">
        <v>182</v>
      </c>
      <c r="W23" s="18" t="n">
        <v>414.94780562</v>
      </c>
      <c r="X23" s="20" t="n">
        <v>5.9186644</v>
      </c>
    </row>
    <row r="24" spans="1:24">
      <c r="A24" s="15" t="s">
        <v>199</v>
      </c>
      <c r="B24" s="17" t="n">
        <v>6647</v>
      </c>
      <c r="C24" s="18">
        <f>(20.0/B24*100)</f>
        <v/>
      </c>
      <c r="D24" s="19" t="n">
        <v>6627</v>
      </c>
      <c r="E24" s="18" t="n">
        <v>512.36556601</v>
      </c>
      <c r="F24" s="20" t="n">
        <v>2.98676055</v>
      </c>
      <c r="G24" s="18" t="n">
        <v>555.69549282</v>
      </c>
      <c r="H24" s="20" t="n">
        <v>2.99175122</v>
      </c>
      <c r="I24" s="18" t="n">
        <v>568.57840815</v>
      </c>
      <c r="J24" s="20" t="n">
        <v>3.91523385</v>
      </c>
      <c r="K24" s="18" t="n">
        <v>561.5768846</v>
      </c>
      <c r="L24" s="20" t="n">
        <v>9.98926223</v>
      </c>
      <c r="M24" s="18" t="n">
        <v>539.33581538</v>
      </c>
      <c r="N24" s="20" t="n">
        <v>11.61159533</v>
      </c>
      <c r="O24" s="18" t="n">
        <v>433.56577698</v>
      </c>
      <c r="P24" s="20" t="n">
        <v>16.09010253</v>
      </c>
      <c r="Q24" s="18" t="s">
        <v>182</v>
      </c>
      <c r="R24" s="20" t="s">
        <v>182</v>
      </c>
      <c r="S24" s="18" t="s">
        <v>182</v>
      </c>
      <c r="T24" s="20" t="s">
        <v>182</v>
      </c>
      <c r="U24" s="18" t="s">
        <v>182</v>
      </c>
      <c r="V24" s="20" t="s">
        <v>182</v>
      </c>
      <c r="W24" s="18" t="n">
        <v>441.75039211</v>
      </c>
      <c r="X24" s="20" t="n">
        <v>14.88975843</v>
      </c>
    </row>
    <row r="25" spans="1:24">
      <c r="A25" s="15" t="s">
        <v>200</v>
      </c>
      <c r="B25" s="17" t="n">
        <v>5581</v>
      </c>
      <c r="C25" s="18">
        <f>(28.0/B25*100)</f>
        <v/>
      </c>
      <c r="D25" s="19" t="n">
        <v>5553</v>
      </c>
      <c r="E25" s="18" t="n">
        <v>481.29057672</v>
      </c>
      <c r="F25" s="20" t="n">
        <v>3.97392382</v>
      </c>
      <c r="G25" s="18" t="n">
        <v>523.10574736</v>
      </c>
      <c r="H25" s="20" t="n">
        <v>3.72116491</v>
      </c>
      <c r="I25" s="18" t="n">
        <v>528.68614424</v>
      </c>
      <c r="J25" s="20" t="n">
        <v>3.38059815</v>
      </c>
      <c r="K25" s="18" t="n">
        <v>541.34275038</v>
      </c>
      <c r="L25" s="20" t="n">
        <v>6.2457118</v>
      </c>
      <c r="M25" s="18" t="n">
        <v>524.66769987</v>
      </c>
      <c r="N25" s="20" t="n">
        <v>12.51816812</v>
      </c>
      <c r="O25" s="18" t="n">
        <v>398.37895835</v>
      </c>
      <c r="P25" s="20" t="n">
        <v>24.81113575</v>
      </c>
      <c r="Q25" s="18" t="s">
        <v>182</v>
      </c>
      <c r="R25" s="20" t="s">
        <v>182</v>
      </c>
      <c r="S25" s="18" t="s">
        <v>182</v>
      </c>
      <c r="T25" s="20" t="s">
        <v>182</v>
      </c>
      <c r="U25" s="18" t="s">
        <v>182</v>
      </c>
      <c r="V25" s="20" t="s">
        <v>182</v>
      </c>
      <c r="W25" s="18" t="n">
        <v>431.17014907</v>
      </c>
      <c r="X25" s="20" t="n">
        <v>17.83238241</v>
      </c>
    </row>
    <row r="26" spans="1:24">
      <c r="A26" s="15" t="s">
        <v>201</v>
      </c>
      <c r="B26" s="17" t="n">
        <v>4869</v>
      </c>
      <c r="C26" s="18">
        <f>(102.0/B26*100)</f>
        <v/>
      </c>
      <c r="D26" s="19" t="n">
        <v>4767</v>
      </c>
      <c r="E26" s="18" t="n">
        <v>453.94340935</v>
      </c>
      <c r="F26" s="20" t="n">
        <v>4.89599836</v>
      </c>
      <c r="G26" s="18" t="n">
        <v>489.02237815</v>
      </c>
      <c r="H26" s="20" t="n">
        <v>2.79314753</v>
      </c>
      <c r="I26" s="18" t="n">
        <v>505.98949776</v>
      </c>
      <c r="J26" s="20" t="n">
        <v>2.37241881</v>
      </c>
      <c r="K26" s="18" t="n">
        <v>500.02124653</v>
      </c>
      <c r="L26" s="20" t="n">
        <v>2.9319457</v>
      </c>
      <c r="M26" s="18" t="n">
        <v>480.9406423</v>
      </c>
      <c r="N26" s="20" t="n">
        <v>4.2980512</v>
      </c>
      <c r="O26" s="18" t="s">
        <v>182</v>
      </c>
      <c r="P26" s="20" t="s">
        <v>182</v>
      </c>
      <c r="Q26" s="18" t="s">
        <v>182</v>
      </c>
      <c r="R26" s="20" t="s">
        <v>182</v>
      </c>
      <c r="S26" s="18" t="s">
        <v>182</v>
      </c>
      <c r="T26" s="20" t="s">
        <v>182</v>
      </c>
      <c r="U26" s="18" t="s">
        <v>182</v>
      </c>
      <c r="V26" s="20" t="s">
        <v>182</v>
      </c>
      <c r="W26" s="18" t="n">
        <v>428.73564466</v>
      </c>
      <c r="X26" s="20" t="n">
        <v>7.76192957</v>
      </c>
    </row>
    <row r="27" spans="1:24">
      <c r="A27" s="15" t="s">
        <v>202</v>
      </c>
      <c r="B27" s="17" t="n">
        <v>5299</v>
      </c>
      <c r="C27" s="18">
        <f>(186.0/B27*100)</f>
        <v/>
      </c>
      <c r="D27" s="19" t="n">
        <v>5113</v>
      </c>
      <c r="E27" s="18" t="n">
        <v>441.56780648</v>
      </c>
      <c r="F27" s="20" t="n">
        <v>4.15495161</v>
      </c>
      <c r="G27" s="18" t="n">
        <v>502.92428591</v>
      </c>
      <c r="H27" s="20" t="n">
        <v>3.08028552</v>
      </c>
      <c r="I27" s="18" t="n">
        <v>506.69521556</v>
      </c>
      <c r="J27" s="20" t="n">
        <v>2.00798988</v>
      </c>
      <c r="K27" s="18" t="n">
        <v>500.63179395</v>
      </c>
      <c r="L27" s="20" t="n">
        <v>3.94943896</v>
      </c>
      <c r="M27" s="18" t="n">
        <v>463.82710597</v>
      </c>
      <c r="N27" s="20" t="n">
        <v>5.51400728</v>
      </c>
      <c r="O27" s="18" t="n">
        <v>423.08830904</v>
      </c>
      <c r="P27" s="20" t="n">
        <v>13.04402712</v>
      </c>
      <c r="Q27" s="18" t="s">
        <v>182</v>
      </c>
      <c r="R27" s="20" t="s">
        <v>182</v>
      </c>
      <c r="S27" s="18" t="s">
        <v>182</v>
      </c>
      <c r="T27" s="20" t="s">
        <v>182</v>
      </c>
      <c r="U27" s="18" t="s">
        <v>182</v>
      </c>
      <c r="V27" s="20" t="s">
        <v>182</v>
      </c>
      <c r="W27" s="18" t="n">
        <v>411.23529425</v>
      </c>
      <c r="X27" s="20" t="n">
        <v>4.05779903</v>
      </c>
    </row>
    <row r="28" spans="1:24">
      <c r="A28" s="15" t="s">
        <v>203</v>
      </c>
      <c r="B28" s="17" t="n">
        <v>7568</v>
      </c>
      <c r="C28" s="18">
        <f>(135.0/B28*100)</f>
        <v/>
      </c>
      <c r="D28" s="19" t="n">
        <v>7433</v>
      </c>
      <c r="E28" s="18" t="n">
        <v>375.95325263</v>
      </c>
      <c r="F28" s="20" t="n">
        <v>2.98860938</v>
      </c>
      <c r="G28" s="18" t="n">
        <v>405.95224482</v>
      </c>
      <c r="H28" s="20" t="n">
        <v>3.49206714</v>
      </c>
      <c r="I28" s="18" t="n">
        <v>431.46693751</v>
      </c>
      <c r="J28" s="20" t="n">
        <v>2.37290661</v>
      </c>
      <c r="K28" s="18" t="n">
        <v>435.69341089</v>
      </c>
      <c r="L28" s="20" t="n">
        <v>2.65677638</v>
      </c>
      <c r="M28" s="18" t="n">
        <v>428.11585426</v>
      </c>
      <c r="N28" s="20" t="n">
        <v>5.0211319</v>
      </c>
      <c r="O28" s="18" t="n">
        <v>344.27389666</v>
      </c>
      <c r="P28" s="20" t="n">
        <v>9.63881198</v>
      </c>
      <c r="Q28" s="18" t="s">
        <v>182</v>
      </c>
      <c r="R28" s="20" t="s">
        <v>182</v>
      </c>
      <c r="S28" s="18" t="s">
        <v>182</v>
      </c>
      <c r="T28" s="20" t="s">
        <v>182</v>
      </c>
      <c r="U28" s="18" t="s">
        <v>182</v>
      </c>
      <c r="V28" s="20" t="s">
        <v>182</v>
      </c>
      <c r="W28" s="18" t="n">
        <v>351.66808124</v>
      </c>
      <c r="X28" s="20" t="n">
        <v>10.61615715</v>
      </c>
    </row>
    <row r="29" spans="1:24">
      <c r="A29" s="15" t="s">
        <v>204</v>
      </c>
      <c r="B29" s="17" t="n">
        <v>5385</v>
      </c>
      <c r="C29" s="18">
        <f>(37.0/B29*100)</f>
        <v/>
      </c>
      <c r="D29" s="19" t="n">
        <v>5348</v>
      </c>
      <c r="E29" s="18" t="n">
        <v>434.1788501</v>
      </c>
      <c r="F29" s="20" t="n">
        <v>5.68507307</v>
      </c>
      <c r="G29" s="18" t="n">
        <v>507.38511039</v>
      </c>
      <c r="H29" s="20" t="n">
        <v>3.77253577</v>
      </c>
      <c r="I29" s="18" t="n">
        <v>526.74669209</v>
      </c>
      <c r="J29" s="20" t="n">
        <v>2.88809496</v>
      </c>
      <c r="K29" s="18" t="n">
        <v>529.91736494</v>
      </c>
      <c r="L29" s="20" t="n">
        <v>3.45073024</v>
      </c>
      <c r="M29" s="18" t="n">
        <v>505.68033033</v>
      </c>
      <c r="N29" s="20" t="n">
        <v>7.53677325</v>
      </c>
      <c r="O29" s="18" t="n">
        <v>388.44308495</v>
      </c>
      <c r="P29" s="20" t="n">
        <v>43.1387278</v>
      </c>
      <c r="Q29" s="18" t="s">
        <v>182</v>
      </c>
      <c r="R29" s="20" t="s">
        <v>182</v>
      </c>
      <c r="S29" s="18" t="n">
        <v>358.28551468</v>
      </c>
      <c r="T29" s="20" t="n">
        <v>8.567023300000001</v>
      </c>
      <c r="U29" s="18" t="s">
        <v>182</v>
      </c>
      <c r="V29" s="20" t="s">
        <v>182</v>
      </c>
      <c r="W29" s="18" t="n">
        <v>391.49465832</v>
      </c>
      <c r="X29" s="20" t="n">
        <v>9.544150589999999</v>
      </c>
    </row>
    <row r="30" spans="1:24">
      <c r="A30" s="15" t="s">
        <v>205</v>
      </c>
      <c r="B30" s="17" t="n">
        <v>4520</v>
      </c>
      <c r="C30" s="18">
        <f>(577.0/B30*100)</f>
        <v/>
      </c>
      <c r="D30" s="19" t="n">
        <v>3943</v>
      </c>
      <c r="E30" s="18" t="n">
        <v>469.06754318</v>
      </c>
      <c r="F30" s="20" t="n">
        <v>5.51145009</v>
      </c>
      <c r="G30" s="18" t="n">
        <v>518.91227669</v>
      </c>
      <c r="H30" s="20" t="n">
        <v>5.42656055</v>
      </c>
      <c r="I30" s="18" t="n">
        <v>532.86901983</v>
      </c>
      <c r="J30" s="20" t="n">
        <v>3.39264461</v>
      </c>
      <c r="K30" s="18" t="n">
        <v>534.56905781</v>
      </c>
      <c r="L30" s="20" t="n">
        <v>3.75470984</v>
      </c>
      <c r="M30" s="18" t="n">
        <v>520.86542321</v>
      </c>
      <c r="N30" s="20" t="n">
        <v>6.24615906</v>
      </c>
      <c r="O30" s="18" t="n">
        <v>424.31209289</v>
      </c>
      <c r="P30" s="20" t="n">
        <v>24.50636863</v>
      </c>
      <c r="Q30" s="18" t="s">
        <v>182</v>
      </c>
      <c r="R30" s="20" t="s">
        <v>182</v>
      </c>
      <c r="S30" s="18" t="s">
        <v>182</v>
      </c>
      <c r="T30" s="20" t="s">
        <v>182</v>
      </c>
      <c r="U30" s="18" t="s">
        <v>182</v>
      </c>
      <c r="V30" s="20" t="s">
        <v>182</v>
      </c>
      <c r="W30" s="18" t="n">
        <v>431.44808073</v>
      </c>
      <c r="X30" s="20" t="n">
        <v>6.19822797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465.20973258</v>
      </c>
      <c r="F32" s="20" t="n">
        <v>4.88774076</v>
      </c>
      <c r="G32" s="18" t="n">
        <v>511.7867202</v>
      </c>
      <c r="H32" s="20" t="n">
        <v>3.87806996</v>
      </c>
      <c r="I32" s="18" t="n">
        <v>516.86265011</v>
      </c>
      <c r="J32" s="20" t="n">
        <v>3.08057268</v>
      </c>
      <c r="K32" s="18" t="n">
        <v>510.13572121</v>
      </c>
      <c r="L32" s="20" t="n">
        <v>3.62240745</v>
      </c>
      <c r="M32" s="18" t="n">
        <v>481.65714486</v>
      </c>
      <c r="N32" s="20" t="n">
        <v>4.21577661</v>
      </c>
      <c r="O32" s="18" t="n">
        <v>431.81477785</v>
      </c>
      <c r="P32" s="20" t="n">
        <v>23.17705872</v>
      </c>
      <c r="Q32" s="18" t="s">
        <v>182</v>
      </c>
      <c r="R32" s="20" t="s">
        <v>182</v>
      </c>
      <c r="S32" s="18" t="s">
        <v>182</v>
      </c>
      <c r="T32" s="20" t="s">
        <v>182</v>
      </c>
      <c r="U32" s="18" t="s">
        <v>182</v>
      </c>
      <c r="V32" s="20" t="s">
        <v>182</v>
      </c>
      <c r="W32" s="18" t="n">
        <v>411.65753164</v>
      </c>
      <c r="X32" s="20" t="n">
        <v>9.64824628</v>
      </c>
    </row>
    <row r="33" spans="1:24">
      <c r="A33" s="15" t="s">
        <v>208</v>
      </c>
      <c r="B33" s="17" t="n">
        <v>7325</v>
      </c>
      <c r="C33" s="18">
        <f>(246.0/B33*100)</f>
        <v/>
      </c>
      <c r="D33" s="19" t="n">
        <v>7079</v>
      </c>
      <c r="E33" s="18" t="n">
        <v>471.46917859</v>
      </c>
      <c r="F33" s="20" t="n">
        <v>4.92376669</v>
      </c>
      <c r="G33" s="18" t="n">
        <v>519.77437677</v>
      </c>
      <c r="H33" s="20" t="n">
        <v>3.51187844</v>
      </c>
      <c r="I33" s="18" t="n">
        <v>514.70566258</v>
      </c>
      <c r="J33" s="20" t="n">
        <v>3.03105875</v>
      </c>
      <c r="K33" s="18" t="n">
        <v>492.61137247</v>
      </c>
      <c r="L33" s="20" t="n">
        <v>3.8312574</v>
      </c>
      <c r="M33" s="18" t="n">
        <v>465.19053807</v>
      </c>
      <c r="N33" s="20" t="n">
        <v>4.7627115</v>
      </c>
      <c r="O33" s="18" t="n">
        <v>370.51979334</v>
      </c>
      <c r="P33" s="20" t="n">
        <v>23.88304611</v>
      </c>
      <c r="Q33" s="18" t="s">
        <v>182</v>
      </c>
      <c r="R33" s="20" t="s">
        <v>182</v>
      </c>
      <c r="S33" s="18" t="s">
        <v>182</v>
      </c>
      <c r="T33" s="20" t="s">
        <v>182</v>
      </c>
      <c r="U33" s="18" t="s">
        <v>182</v>
      </c>
      <c r="V33" s="20" t="s">
        <v>182</v>
      </c>
      <c r="W33" s="18" t="n">
        <v>430.40141072</v>
      </c>
      <c r="X33" s="20" t="n">
        <v>10.22233053</v>
      </c>
    </row>
    <row r="34" spans="1:24">
      <c r="A34" s="15" t="s">
        <v>209</v>
      </c>
      <c r="B34" s="17" t="n">
        <v>6350</v>
      </c>
      <c r="C34" s="18">
        <f>(87.0/B34*100)</f>
        <v/>
      </c>
      <c r="D34" s="19" t="n">
        <v>6263</v>
      </c>
      <c r="E34" s="18" t="n">
        <v>411.76693877</v>
      </c>
      <c r="F34" s="20" t="n">
        <v>4.40810057</v>
      </c>
      <c r="G34" s="18" t="n">
        <v>475.00251925</v>
      </c>
      <c r="H34" s="20" t="n">
        <v>2.95927489</v>
      </c>
      <c r="I34" s="18" t="n">
        <v>496.28606009</v>
      </c>
      <c r="J34" s="20" t="n">
        <v>2.9559163</v>
      </c>
      <c r="K34" s="18" t="n">
        <v>483.21422221</v>
      </c>
      <c r="L34" s="20" t="n">
        <v>3.75612781</v>
      </c>
      <c r="M34" s="18" t="n">
        <v>452.00385585</v>
      </c>
      <c r="N34" s="20" t="n">
        <v>5.02045816</v>
      </c>
      <c r="O34" s="18" t="n">
        <v>365.38845725</v>
      </c>
      <c r="P34" s="20" t="n">
        <v>11.8756275</v>
      </c>
      <c r="Q34" s="18" t="s">
        <v>182</v>
      </c>
      <c r="R34" s="20" t="s">
        <v>182</v>
      </c>
      <c r="S34" s="18" t="n">
        <v>306.56969545</v>
      </c>
      <c r="T34" s="20" t="n">
        <v>10.27624616</v>
      </c>
      <c r="U34" s="18" t="s">
        <v>182</v>
      </c>
      <c r="V34" s="20" t="s">
        <v>182</v>
      </c>
      <c r="W34" s="18" t="n">
        <v>382.79464222</v>
      </c>
      <c r="X34" s="20" t="n">
        <v>7.63536797</v>
      </c>
    </row>
    <row r="35" spans="1:24">
      <c r="A35" s="15" t="s">
        <v>210</v>
      </c>
      <c r="B35" s="17" t="n">
        <v>6406</v>
      </c>
      <c r="C35" s="18">
        <f>(76.0/B35*100)</f>
        <v/>
      </c>
      <c r="D35" s="19" t="n">
        <v>6330</v>
      </c>
      <c r="E35" s="18" t="n">
        <v>462.97559812</v>
      </c>
      <c r="F35" s="20" t="n">
        <v>4.51159042</v>
      </c>
      <c r="G35" s="18" t="n">
        <v>518.7500901</v>
      </c>
      <c r="H35" s="20" t="n">
        <v>3.02773975</v>
      </c>
      <c r="I35" s="18" t="n">
        <v>534.32404101</v>
      </c>
      <c r="J35" s="20" t="n">
        <v>2.26767627</v>
      </c>
      <c r="K35" s="18" t="n">
        <v>532.40153715</v>
      </c>
      <c r="L35" s="20" t="n">
        <v>4.44420283</v>
      </c>
      <c r="M35" s="18" t="n">
        <v>490.80383142</v>
      </c>
      <c r="N35" s="20" t="n">
        <v>6.25509055</v>
      </c>
      <c r="O35" s="18" t="n">
        <v>449.89238615</v>
      </c>
      <c r="P35" s="20" t="n">
        <v>20.13442136</v>
      </c>
      <c r="Q35" s="18" t="s">
        <v>182</v>
      </c>
      <c r="R35" s="20" t="s">
        <v>182</v>
      </c>
      <c r="S35" s="18" t="n">
        <v>374.85244494</v>
      </c>
      <c r="T35" s="20" t="n">
        <v>5.84040672</v>
      </c>
      <c r="U35" s="18" t="s">
        <v>182</v>
      </c>
      <c r="V35" s="20" t="s">
        <v>182</v>
      </c>
      <c r="W35" s="18" t="n">
        <v>427.52116284</v>
      </c>
      <c r="X35" s="20" t="n">
        <v>6.19396228</v>
      </c>
    </row>
    <row r="36" spans="1:24">
      <c r="A36" s="15" t="s">
        <v>211</v>
      </c>
      <c r="B36" s="17" t="n">
        <v>6736</v>
      </c>
      <c r="C36" s="18">
        <f>(54.0/B36*100)</f>
        <v/>
      </c>
      <c r="D36" s="19" t="n">
        <v>6682</v>
      </c>
      <c r="E36" s="18" t="n">
        <v>435.93434252</v>
      </c>
      <c r="F36" s="20" t="n">
        <v>4.94080008</v>
      </c>
      <c r="G36" s="18" t="n">
        <v>498.19192653</v>
      </c>
      <c r="H36" s="20" t="n">
        <v>2.71788709</v>
      </c>
      <c r="I36" s="18" t="n">
        <v>510.70314565</v>
      </c>
      <c r="J36" s="20" t="n">
        <v>2.67491947</v>
      </c>
      <c r="K36" s="18" t="n">
        <v>503.22415299</v>
      </c>
      <c r="L36" s="20" t="n">
        <v>3.0980398</v>
      </c>
      <c r="M36" s="18" t="n">
        <v>478.66964557</v>
      </c>
      <c r="N36" s="20" t="n">
        <v>5.58133257</v>
      </c>
      <c r="O36" s="18" t="n">
        <v>402.77024728</v>
      </c>
      <c r="P36" s="20" t="n">
        <v>20.07187489</v>
      </c>
      <c r="Q36" s="18" t="s">
        <v>182</v>
      </c>
      <c r="R36" s="20" t="s">
        <v>182</v>
      </c>
      <c r="S36" s="18" t="s">
        <v>182</v>
      </c>
      <c r="T36" s="20" t="s">
        <v>182</v>
      </c>
      <c r="U36" s="18" t="s">
        <v>182</v>
      </c>
      <c r="V36" s="20" t="s">
        <v>182</v>
      </c>
      <c r="W36" s="18" t="n">
        <v>406.69425666</v>
      </c>
      <c r="X36" s="20" t="n">
        <v>8.0756523</v>
      </c>
    </row>
    <row r="37" spans="1:24">
      <c r="A37" s="15" t="s">
        <v>212</v>
      </c>
      <c r="B37" s="17" t="n">
        <v>5458</v>
      </c>
      <c r="C37" s="18">
        <f>(271.0/B37*100)</f>
        <v/>
      </c>
      <c r="D37" s="19" t="n">
        <v>5187</v>
      </c>
      <c r="E37" s="18" t="n">
        <v>460.29492913</v>
      </c>
      <c r="F37" s="20" t="n">
        <v>6.10763287</v>
      </c>
      <c r="G37" s="18" t="n">
        <v>507.23369424</v>
      </c>
      <c r="H37" s="20" t="n">
        <v>5.01625136</v>
      </c>
      <c r="I37" s="18" t="n">
        <v>516.32644047</v>
      </c>
      <c r="J37" s="20" t="n">
        <v>3.89703384</v>
      </c>
      <c r="K37" s="18" t="n">
        <v>511.9522529</v>
      </c>
      <c r="L37" s="20" t="n">
        <v>4.51898181</v>
      </c>
      <c r="M37" s="18" t="n">
        <v>479.55655134</v>
      </c>
      <c r="N37" s="20" t="n">
        <v>5.56015425</v>
      </c>
      <c r="O37" s="18" t="n">
        <v>375.64834003</v>
      </c>
      <c r="P37" s="20" t="n">
        <v>18.6662725</v>
      </c>
      <c r="Q37" s="18" t="s">
        <v>182</v>
      </c>
      <c r="R37" s="20" t="s">
        <v>182</v>
      </c>
      <c r="S37" s="18" t="s">
        <v>182</v>
      </c>
      <c r="T37" s="20" t="s">
        <v>182</v>
      </c>
      <c r="U37" s="18" t="s">
        <v>182</v>
      </c>
      <c r="V37" s="20" t="s">
        <v>182</v>
      </c>
      <c r="W37" s="18" t="n">
        <v>403.56968551</v>
      </c>
      <c r="X37" s="20" t="n">
        <v>5.73507868</v>
      </c>
    </row>
    <row r="38" spans="1:24">
      <c r="A38" s="15" t="s">
        <v>213</v>
      </c>
      <c r="B38" s="17" t="n">
        <v>5860</v>
      </c>
      <c r="C38" s="18">
        <f>(68.0/B38*100)</f>
        <v/>
      </c>
      <c r="D38" s="19" t="n">
        <v>5792</v>
      </c>
      <c r="E38" s="18" t="n">
        <v>469.46206388</v>
      </c>
      <c r="F38" s="20" t="n">
        <v>4.65685816</v>
      </c>
      <c r="G38" s="18" t="n">
        <v>527.05290598</v>
      </c>
      <c r="H38" s="20" t="n">
        <v>3.48245264</v>
      </c>
      <c r="I38" s="18" t="n">
        <v>525.45791289</v>
      </c>
      <c r="J38" s="20" t="n">
        <v>3.2593396</v>
      </c>
      <c r="K38" s="18" t="n">
        <v>508.58880912</v>
      </c>
      <c r="L38" s="20" t="n">
        <v>5.36072877</v>
      </c>
      <c r="M38" s="18" t="n">
        <v>457.06751477</v>
      </c>
      <c r="N38" s="20" t="n">
        <v>7.09958486</v>
      </c>
      <c r="O38" s="18" t="n">
        <v>402.04188708</v>
      </c>
      <c r="P38" s="20" t="n">
        <v>20.43643395</v>
      </c>
      <c r="Q38" s="18" t="s">
        <v>182</v>
      </c>
      <c r="R38" s="20" t="s">
        <v>182</v>
      </c>
      <c r="S38" s="18" t="s">
        <v>182</v>
      </c>
      <c r="T38" s="20" t="s">
        <v>182</v>
      </c>
      <c r="U38" s="18" t="s">
        <v>182</v>
      </c>
      <c r="V38" s="20" t="s">
        <v>182</v>
      </c>
      <c r="W38" s="18" t="n">
        <v>423.59343764</v>
      </c>
      <c r="X38" s="20" t="n">
        <v>5.83864874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449.13205503</v>
      </c>
      <c r="F40" s="20" t="n">
        <v>6.13042655</v>
      </c>
      <c r="G40" s="18" t="n">
        <v>500.79521363</v>
      </c>
      <c r="H40" s="20" t="n">
        <v>5.48575119</v>
      </c>
      <c r="I40" s="18" t="n">
        <v>529.44099825</v>
      </c>
      <c r="J40" s="20" t="n">
        <v>3.09214828</v>
      </c>
      <c r="K40" s="18" t="n">
        <v>538.2069239</v>
      </c>
      <c r="L40" s="20" t="n">
        <v>3.59815084</v>
      </c>
      <c r="M40" s="18" t="n">
        <v>514.00328666</v>
      </c>
      <c r="N40" s="20" t="n">
        <v>6.70419061</v>
      </c>
      <c r="O40" s="18" t="n">
        <v>426.93516324</v>
      </c>
      <c r="P40" s="20" t="n">
        <v>18.49453323</v>
      </c>
      <c r="Q40" s="18" t="s">
        <v>182</v>
      </c>
      <c r="R40" s="20" t="s">
        <v>182</v>
      </c>
      <c r="S40" s="18" t="n">
        <v>496.75531263</v>
      </c>
      <c r="T40" s="20" t="n">
        <v>2.35939816</v>
      </c>
      <c r="U40" s="18" t="s">
        <v>182</v>
      </c>
      <c r="V40" s="20" t="s">
        <v>182</v>
      </c>
      <c r="W40" s="18" t="n">
        <v>415.36041189</v>
      </c>
      <c r="X40" s="20" t="n">
        <v>6.77927135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362.0564738</v>
      </c>
      <c r="F46" s="20" t="n">
        <v>3.95484711</v>
      </c>
      <c r="G46" s="18" t="n">
        <v>410.63181617</v>
      </c>
      <c r="H46" s="20" t="n">
        <v>3.57746786</v>
      </c>
      <c r="I46" s="18" t="n">
        <v>438.41797984</v>
      </c>
      <c r="J46" s="20" t="n">
        <v>3.47064991</v>
      </c>
      <c r="K46" s="18" t="n">
        <v>425.31593385</v>
      </c>
      <c r="L46" s="20" t="n">
        <v>3.69778249</v>
      </c>
      <c r="M46" s="18" t="n">
        <v>406.25212647</v>
      </c>
      <c r="N46" s="20" t="n">
        <v>5.31701184</v>
      </c>
      <c r="O46" s="18" t="n">
        <v>312.92535084</v>
      </c>
      <c r="P46" s="20" t="n">
        <v>7.92700056</v>
      </c>
      <c r="Q46" s="18" t="s">
        <v>182</v>
      </c>
      <c r="R46" s="20" t="s">
        <v>182</v>
      </c>
      <c r="S46" s="18" t="s">
        <v>182</v>
      </c>
      <c r="T46" s="20" t="s">
        <v>182</v>
      </c>
      <c r="U46" s="18" t="s">
        <v>182</v>
      </c>
      <c r="V46" s="20" t="s">
        <v>182</v>
      </c>
      <c r="W46" s="18" t="n">
        <v>380.33099348</v>
      </c>
      <c r="X46" s="20" t="n">
        <v>3.13599349</v>
      </c>
    </row>
    <row r="47" spans="1:24">
      <c r="A47" s="15" t="s">
        <v>222</v>
      </c>
      <c r="B47" s="17" t="n">
        <v>5928</v>
      </c>
      <c r="C47" s="18">
        <f>(162.0/B47*100)</f>
        <v/>
      </c>
      <c r="D47" s="19" t="n">
        <v>5766</v>
      </c>
      <c r="E47" s="18" t="n">
        <v>403.06640719</v>
      </c>
      <c r="F47" s="20" t="n">
        <v>5.15034722</v>
      </c>
      <c r="G47" s="18" t="n">
        <v>470.89058832</v>
      </c>
      <c r="H47" s="20" t="n">
        <v>4.88312765</v>
      </c>
      <c r="I47" s="18" t="n">
        <v>486.53935539</v>
      </c>
      <c r="J47" s="20" t="n">
        <v>4.51270465</v>
      </c>
      <c r="K47" s="18" t="n">
        <v>475.51416147</v>
      </c>
      <c r="L47" s="20" t="n">
        <v>4.58100661</v>
      </c>
      <c r="M47" s="18" t="n">
        <v>441.86844682</v>
      </c>
      <c r="N47" s="20" t="n">
        <v>7.06505552</v>
      </c>
      <c r="O47" s="18" t="n">
        <v>348.82167177</v>
      </c>
      <c r="P47" s="20" t="n">
        <v>12.30753065</v>
      </c>
      <c r="Q47" s="18" t="s">
        <v>182</v>
      </c>
      <c r="R47" s="20" t="s">
        <v>182</v>
      </c>
      <c r="S47" s="18" t="s">
        <v>182</v>
      </c>
      <c r="T47" s="20" t="s">
        <v>182</v>
      </c>
      <c r="U47" s="18" t="s">
        <v>182</v>
      </c>
      <c r="V47" s="20" t="s">
        <v>182</v>
      </c>
      <c r="W47" s="18" t="n">
        <v>383.40867543</v>
      </c>
      <c r="X47" s="20" t="n">
        <v>5.05165096</v>
      </c>
    </row>
    <row r="48" spans="1:24">
      <c r="A48" s="15" t="s">
        <v>223</v>
      </c>
      <c r="B48" s="17" t="n">
        <v>9841</v>
      </c>
      <c r="C48" s="18">
        <f>(19.0/B48*100)</f>
        <v/>
      </c>
      <c r="D48" s="19" t="n">
        <v>9822</v>
      </c>
      <c r="E48" s="18" t="n">
        <v>488.92287697</v>
      </c>
      <c r="F48" s="20" t="n">
        <v>4.41468451</v>
      </c>
      <c r="G48" s="18" t="n">
        <v>533.51996945</v>
      </c>
      <c r="H48" s="20" t="n">
        <v>5.53304447</v>
      </c>
      <c r="I48" s="18" t="n">
        <v>540.10444889</v>
      </c>
      <c r="J48" s="20" t="n">
        <v>4.86460325</v>
      </c>
      <c r="K48" s="18" t="n">
        <v>542.19793487</v>
      </c>
      <c r="L48" s="20" t="n">
        <v>9.498970890000001</v>
      </c>
      <c r="M48" s="18" t="n">
        <v>504.95253374</v>
      </c>
      <c r="N48" s="20" t="n">
        <v>8.768928000000001</v>
      </c>
      <c r="O48" s="18" t="n">
        <v>368.01592311</v>
      </c>
      <c r="P48" s="20" t="n">
        <v>9.39603602</v>
      </c>
      <c r="Q48" s="18" t="s">
        <v>182</v>
      </c>
      <c r="R48" s="20" t="s">
        <v>182</v>
      </c>
      <c r="S48" s="18" t="s">
        <v>182</v>
      </c>
      <c r="T48" s="20" t="s">
        <v>182</v>
      </c>
      <c r="U48" s="18" t="s">
        <v>182</v>
      </c>
      <c r="V48" s="20" t="s">
        <v>182</v>
      </c>
      <c r="W48" s="18" t="n">
        <v>441.90068488</v>
      </c>
      <c r="X48" s="20" t="n">
        <v>34.75282708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371.6546425</v>
      </c>
      <c r="F50" s="20" t="n">
        <v>4.02585577</v>
      </c>
      <c r="G50" s="18" t="n">
        <v>394.98773285</v>
      </c>
      <c r="H50" s="20" t="n">
        <v>4.0603483</v>
      </c>
      <c r="I50" s="18" t="n">
        <v>432.98907526</v>
      </c>
      <c r="J50" s="20" t="n">
        <v>3.85985845</v>
      </c>
      <c r="K50" s="18" t="n">
        <v>443.05158318</v>
      </c>
      <c r="L50" s="20" t="n">
        <v>2.33709035</v>
      </c>
      <c r="M50" s="18" t="n">
        <v>436.93193307</v>
      </c>
      <c r="N50" s="20" t="n">
        <v>3.47921184</v>
      </c>
      <c r="O50" s="18" t="n">
        <v>342.28571311</v>
      </c>
      <c r="P50" s="20" t="n">
        <v>7.20984175</v>
      </c>
      <c r="Q50" s="18" t="s">
        <v>182</v>
      </c>
      <c r="R50" s="20" t="s">
        <v>182</v>
      </c>
      <c r="S50" s="18" t="s">
        <v>182</v>
      </c>
      <c r="T50" s="20" t="s">
        <v>182</v>
      </c>
      <c r="U50" s="18" t="s">
        <v>182</v>
      </c>
      <c r="V50" s="20" t="s">
        <v>182</v>
      </c>
      <c r="W50" s="18" t="n">
        <v>384.24224255</v>
      </c>
      <c r="X50" s="20" t="n">
        <v>8.11425886</v>
      </c>
    </row>
    <row r="51" spans="1:24">
      <c r="A51" s="15" t="s">
        <v>226</v>
      </c>
      <c r="B51" s="17" t="n">
        <v>6866</v>
      </c>
      <c r="C51" s="18">
        <f>(117.0/B51*100)</f>
        <v/>
      </c>
      <c r="D51" s="19" t="n">
        <v>6749</v>
      </c>
      <c r="E51" s="18" t="n">
        <v>380.9398239</v>
      </c>
      <c r="F51" s="20" t="n">
        <v>3.84216183</v>
      </c>
      <c r="G51" s="18" t="n">
        <v>422.9334828</v>
      </c>
      <c r="H51" s="20" t="n">
        <v>3.20421365</v>
      </c>
      <c r="I51" s="18" t="n">
        <v>435.29904763</v>
      </c>
      <c r="J51" s="20" t="n">
        <v>2.60681808</v>
      </c>
      <c r="K51" s="18" t="n">
        <v>434.65900834</v>
      </c>
      <c r="L51" s="20" t="n">
        <v>3.25299709</v>
      </c>
      <c r="M51" s="18" t="n">
        <v>421.95949863</v>
      </c>
      <c r="N51" s="20" t="n">
        <v>4.28109291</v>
      </c>
      <c r="O51" s="18" t="n">
        <v>338.25263876</v>
      </c>
      <c r="P51" s="20" t="n">
        <v>12.07032198</v>
      </c>
      <c r="Q51" s="18" t="s">
        <v>182</v>
      </c>
      <c r="R51" s="20" t="s">
        <v>182</v>
      </c>
      <c r="S51" s="18" t="n">
        <v>410.85572185</v>
      </c>
      <c r="T51" s="20" t="n">
        <v>3.7997542</v>
      </c>
      <c r="U51" s="18" t="s">
        <v>182</v>
      </c>
      <c r="V51" s="20" t="s">
        <v>182</v>
      </c>
      <c r="W51" s="18" t="n">
        <v>393.70391347</v>
      </c>
      <c r="X51" s="20" t="n">
        <v>5.12475787</v>
      </c>
    </row>
    <row r="52" spans="1:24">
      <c r="A52" s="15" t="s">
        <v>227</v>
      </c>
      <c r="B52" s="17" t="n">
        <v>5809</v>
      </c>
      <c r="C52" s="18">
        <f>(119.0/B52*100)</f>
        <v/>
      </c>
      <c r="D52" s="19" t="n">
        <v>5690</v>
      </c>
      <c r="E52" s="18" t="n">
        <v>431.10044438</v>
      </c>
      <c r="F52" s="20" t="n">
        <v>4.19058703</v>
      </c>
      <c r="G52" s="18" t="n">
        <v>482.38284803</v>
      </c>
      <c r="H52" s="20" t="n">
        <v>3.06950104</v>
      </c>
      <c r="I52" s="18" t="n">
        <v>496.70078725</v>
      </c>
      <c r="J52" s="20" t="n">
        <v>2.92074402</v>
      </c>
      <c r="K52" s="18" t="n">
        <v>487.98958601</v>
      </c>
      <c r="L52" s="20" t="n">
        <v>4.24173193</v>
      </c>
      <c r="M52" s="18" t="n">
        <v>456.80388552</v>
      </c>
      <c r="N52" s="20" t="n">
        <v>5.26289421</v>
      </c>
      <c r="O52" s="18" t="n">
        <v>375.14413407</v>
      </c>
      <c r="P52" s="20" t="n">
        <v>19.23248649</v>
      </c>
      <c r="Q52" s="18" t="s">
        <v>182</v>
      </c>
      <c r="R52" s="20" t="s">
        <v>182</v>
      </c>
      <c r="S52" s="18" t="s">
        <v>182</v>
      </c>
      <c r="T52" s="20" t="s">
        <v>182</v>
      </c>
      <c r="U52" s="18" t="s">
        <v>182</v>
      </c>
      <c r="V52" s="20" t="s">
        <v>182</v>
      </c>
      <c r="W52" s="18" t="n">
        <v>397.58066408</v>
      </c>
      <c r="X52" s="20" t="n">
        <v>4.92155822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306.33569019</v>
      </c>
      <c r="F54" s="20" t="n">
        <v>3.37926466</v>
      </c>
      <c r="G54" s="18" t="n">
        <v>323.07939739</v>
      </c>
      <c r="H54" s="20" t="n">
        <v>4.27992299</v>
      </c>
      <c r="I54" s="18" t="n">
        <v>349.28007922</v>
      </c>
      <c r="J54" s="20" t="n">
        <v>4.0684132</v>
      </c>
      <c r="K54" s="18" t="n">
        <v>357.49585873</v>
      </c>
      <c r="L54" s="20" t="n">
        <v>3.90791089</v>
      </c>
      <c r="M54" s="18" t="n">
        <v>363.97207165</v>
      </c>
      <c r="N54" s="20" t="n">
        <v>5.3890428</v>
      </c>
      <c r="O54" s="18" t="n">
        <v>287.87524075</v>
      </c>
      <c r="P54" s="20" t="n">
        <v>6.80918889</v>
      </c>
      <c r="Q54" s="18" t="s">
        <v>182</v>
      </c>
      <c r="R54" s="20" t="s">
        <v>182</v>
      </c>
      <c r="S54" s="18" t="s">
        <v>182</v>
      </c>
      <c r="T54" s="20" t="s">
        <v>182</v>
      </c>
      <c r="U54" s="18" t="s">
        <v>182</v>
      </c>
      <c r="V54" s="20" t="s">
        <v>182</v>
      </c>
      <c r="W54" s="18" t="n">
        <v>293.48582417</v>
      </c>
      <c r="X54" s="20" t="n">
        <v>4.17050284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475.15846873</v>
      </c>
      <c r="F56" s="20" t="n">
        <v>4.52443421</v>
      </c>
      <c r="G56" s="18" t="n">
        <v>515.93666705</v>
      </c>
      <c r="H56" s="20" t="n">
        <v>3.17220308</v>
      </c>
      <c r="I56" s="18" t="n">
        <v>538.4369842</v>
      </c>
      <c r="J56" s="20" t="n">
        <v>2.74848894</v>
      </c>
      <c r="K56" s="18" t="n">
        <v>542.94618686</v>
      </c>
      <c r="L56" s="20" t="n">
        <v>3.98438807</v>
      </c>
      <c r="M56" s="18" t="n">
        <v>504.72954976</v>
      </c>
      <c r="N56" s="20" t="n">
        <v>7.11302921</v>
      </c>
      <c r="O56" s="18" t="n">
        <v>436.58358831</v>
      </c>
      <c r="P56" s="20" t="n">
        <v>14.70024244</v>
      </c>
      <c r="Q56" s="18" t="s">
        <v>182</v>
      </c>
      <c r="R56" s="20" t="s">
        <v>182</v>
      </c>
      <c r="S56" s="18" t="s">
        <v>182</v>
      </c>
      <c r="T56" s="20" t="s">
        <v>182</v>
      </c>
      <c r="U56" s="18" t="s">
        <v>182</v>
      </c>
      <c r="V56" s="20" t="s">
        <v>182</v>
      </c>
      <c r="W56" s="18" t="n">
        <v>444.67577913</v>
      </c>
      <c r="X56" s="20" t="n">
        <v>15.47185215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434.1579033</v>
      </c>
      <c r="F61" s="20" t="n">
        <v>4.34330596</v>
      </c>
      <c r="G61" s="18" t="n">
        <v>480.95295121</v>
      </c>
      <c r="H61" s="20" t="n">
        <v>3.70677051</v>
      </c>
      <c r="I61" s="18" t="n">
        <v>496.80342191</v>
      </c>
      <c r="J61" s="20" t="n">
        <v>2.90916809</v>
      </c>
      <c r="K61" s="18" t="n">
        <v>494.02659784</v>
      </c>
      <c r="L61" s="20" t="n">
        <v>3.68811902</v>
      </c>
      <c r="M61" s="18" t="n">
        <v>471.35444356</v>
      </c>
      <c r="N61" s="20" t="n">
        <v>4.08557836</v>
      </c>
      <c r="O61" s="18" t="n">
        <v>391.25523445</v>
      </c>
      <c r="P61" s="20" t="n">
        <v>13.81308759</v>
      </c>
      <c r="Q61" s="18" t="s">
        <v>182</v>
      </c>
      <c r="R61" s="20" t="s">
        <v>182</v>
      </c>
      <c r="S61" s="18" t="s">
        <v>182</v>
      </c>
      <c r="T61" s="20" t="s">
        <v>182</v>
      </c>
      <c r="U61" s="18" t="s">
        <v>182</v>
      </c>
      <c r="V61" s="20" t="s">
        <v>182</v>
      </c>
      <c r="W61" s="18" t="n">
        <v>377.99417097</v>
      </c>
      <c r="X61" s="20" t="n">
        <v>7.35524473</v>
      </c>
    </row>
    <row r="62" spans="1:24">
      <c r="A62" s="15" t="s">
        <v>237</v>
      </c>
      <c r="B62" s="17" t="n">
        <v>4476</v>
      </c>
      <c r="C62" s="18">
        <f>(5.0/B62*100)</f>
        <v/>
      </c>
      <c r="D62" s="19" t="n">
        <v>4471</v>
      </c>
      <c r="E62" s="18" t="n">
        <v>476.37205313</v>
      </c>
      <c r="F62" s="20" t="n">
        <v>4.50259714</v>
      </c>
      <c r="G62" s="18" t="n">
        <v>528.87315728</v>
      </c>
      <c r="H62" s="20" t="n">
        <v>1.70709801</v>
      </c>
      <c r="I62" s="18" t="n">
        <v>541.26194249</v>
      </c>
      <c r="J62" s="20" t="n">
        <v>2.15966087</v>
      </c>
      <c r="K62" s="18" t="n">
        <v>548.18552113</v>
      </c>
      <c r="L62" s="20" t="n">
        <v>3.70754114</v>
      </c>
      <c r="M62" s="18" t="n">
        <v>521.5759088900001</v>
      </c>
      <c r="N62" s="20" t="n">
        <v>5.77202517</v>
      </c>
      <c r="O62" s="18" t="n">
        <v>440.45044192</v>
      </c>
      <c r="P62" s="20" t="n">
        <v>12.98438904</v>
      </c>
      <c r="Q62" s="18" t="s">
        <v>182</v>
      </c>
      <c r="R62" s="20" t="s">
        <v>182</v>
      </c>
      <c r="S62" s="18" t="s">
        <v>182</v>
      </c>
      <c r="T62" s="20" t="s">
        <v>182</v>
      </c>
      <c r="U62" s="18" t="s">
        <v>182</v>
      </c>
      <c r="V62" s="20" t="s">
        <v>182</v>
      </c>
      <c r="W62" s="18" t="n">
        <v>455.95940551</v>
      </c>
      <c r="X62" s="20" t="n">
        <v>22.34401374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349.93236599</v>
      </c>
      <c r="F67" s="20" t="n">
        <v>3.15739348</v>
      </c>
      <c r="G67" s="18" t="n">
        <v>380.61099773</v>
      </c>
      <c r="H67" s="20" t="n">
        <v>2.94199907</v>
      </c>
      <c r="I67" s="18" t="n">
        <v>412.8236988</v>
      </c>
      <c r="J67" s="20" t="n">
        <v>2.75287951</v>
      </c>
      <c r="K67" s="18" t="n">
        <v>422.53198339</v>
      </c>
      <c r="L67" s="20" t="n">
        <v>2.82106665</v>
      </c>
      <c r="M67" s="18" t="n">
        <v>409.44432041</v>
      </c>
      <c r="N67" s="20" t="n">
        <v>5.26213362</v>
      </c>
      <c r="O67" s="18" t="n">
        <v>314.73335773</v>
      </c>
      <c r="P67" s="20" t="n">
        <v>5.00611208</v>
      </c>
      <c r="Q67" s="18" t="s">
        <v>182</v>
      </c>
      <c r="R67" s="20" t="s">
        <v>182</v>
      </c>
      <c r="S67" s="18" t="s">
        <v>182</v>
      </c>
      <c r="T67" s="20" t="s">
        <v>182</v>
      </c>
      <c r="U67" s="18" t="s">
        <v>182</v>
      </c>
      <c r="V67" s="20" t="s">
        <v>182</v>
      </c>
      <c r="W67" s="18" t="n">
        <v>318.61432843</v>
      </c>
      <c r="X67" s="20" t="n">
        <v>8.615488770000001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453.20701755</v>
      </c>
      <c r="F70" s="20" t="n">
        <v>4.83732272</v>
      </c>
      <c r="G70" s="18" t="n">
        <v>487.96074867</v>
      </c>
      <c r="H70" s="20" t="n">
        <v>3.87778596</v>
      </c>
      <c r="I70" s="18" t="n">
        <v>500.85817634</v>
      </c>
      <c r="J70" s="20" t="n">
        <v>3.63798782</v>
      </c>
      <c r="K70" s="18" t="n">
        <v>499.65013417</v>
      </c>
      <c r="L70" s="20" t="n">
        <v>3.38358833</v>
      </c>
      <c r="M70" s="18" t="n">
        <v>485.72362852</v>
      </c>
      <c r="N70" s="20" t="n">
        <v>3.86197347</v>
      </c>
      <c r="O70" s="18" t="n">
        <v>426.80252046</v>
      </c>
      <c r="P70" s="20" t="n">
        <v>12.48021567</v>
      </c>
      <c r="Q70" s="18" t="s">
        <v>182</v>
      </c>
      <c r="R70" s="20" t="s">
        <v>182</v>
      </c>
      <c r="S70" s="18" t="s">
        <v>182</v>
      </c>
      <c r="T70" s="20" t="s">
        <v>182</v>
      </c>
      <c r="U70" s="18" t="s">
        <v>182</v>
      </c>
      <c r="V70" s="20" t="s">
        <v>182</v>
      </c>
      <c r="W70" s="18" t="n">
        <v>427.81292842</v>
      </c>
      <c r="X70" s="20" t="n">
        <v>6.1481992</v>
      </c>
    </row>
    <row r="71" spans="1:24">
      <c r="A71" s="15" t="s">
        <v>246</v>
      </c>
      <c r="B71" s="17" t="n">
        <v>6115</v>
      </c>
      <c r="C71" s="18">
        <f>(119.0/B71*100)</f>
        <v/>
      </c>
      <c r="D71" s="19" t="n">
        <v>5996</v>
      </c>
      <c r="E71" s="18" t="n">
        <v>504.33616352</v>
      </c>
      <c r="F71" s="20" t="n">
        <v>4.41826993</v>
      </c>
      <c r="G71" s="18" t="n">
        <v>546.98384643</v>
      </c>
      <c r="H71" s="20" t="n">
        <v>2.91759874</v>
      </c>
      <c r="I71" s="18" t="n">
        <v>565.73814992</v>
      </c>
      <c r="J71" s="20" t="n">
        <v>2.16283257</v>
      </c>
      <c r="K71" s="18" t="n">
        <v>580.46305048</v>
      </c>
      <c r="L71" s="20" t="n">
        <v>3.48956291</v>
      </c>
      <c r="M71" s="18" t="n">
        <v>575.0702681499999</v>
      </c>
      <c r="N71" s="20" t="n">
        <v>6.56446023</v>
      </c>
      <c r="O71" s="18" t="n">
        <v>471.86148039</v>
      </c>
      <c r="P71" s="20" t="n">
        <v>16.79592165</v>
      </c>
      <c r="Q71" s="18" t="s">
        <v>182</v>
      </c>
      <c r="R71" s="20" t="s">
        <v>182</v>
      </c>
      <c r="S71" s="18" t="s">
        <v>182</v>
      </c>
      <c r="T71" s="20" t="s">
        <v>182</v>
      </c>
      <c r="U71" s="18" t="s">
        <v>182</v>
      </c>
      <c r="V71" s="20" t="s">
        <v>182</v>
      </c>
      <c r="W71" s="18" t="n">
        <v>477.95926303</v>
      </c>
      <c r="X71" s="20" t="n">
        <v>16.46511551</v>
      </c>
    </row>
    <row r="72" spans="1:24">
      <c r="A72" s="15" t="s">
        <v>247</v>
      </c>
      <c r="B72" s="17" t="n">
        <v>7708</v>
      </c>
      <c r="C72" s="18">
        <f>(9.0/B72*100)</f>
        <v/>
      </c>
      <c r="D72" s="19" t="n">
        <v>7699</v>
      </c>
      <c r="E72" s="18" t="n">
        <v>474.80894716</v>
      </c>
      <c r="F72" s="20" t="n">
        <v>3.69778247</v>
      </c>
      <c r="G72" s="18" t="n">
        <v>542.9128892799999</v>
      </c>
      <c r="H72" s="20" t="n">
        <v>2.3619063</v>
      </c>
      <c r="I72" s="18" t="n">
        <v>558.33562821</v>
      </c>
      <c r="J72" s="20" t="n">
        <v>4.12078107</v>
      </c>
      <c r="K72" s="18" t="n">
        <v>547.9483979300001</v>
      </c>
      <c r="L72" s="20" t="n">
        <v>9.65227097</v>
      </c>
      <c r="M72" s="18" t="n">
        <v>525.26480801</v>
      </c>
      <c r="N72" s="20" t="n">
        <v>14.49630939</v>
      </c>
      <c r="O72" s="18" t="n">
        <v>372.27040999</v>
      </c>
      <c r="P72" s="20" t="n">
        <v>12.74001428</v>
      </c>
      <c r="Q72" s="18" t="s">
        <v>182</v>
      </c>
      <c r="R72" s="20" t="s">
        <v>182</v>
      </c>
      <c r="S72" s="18" t="s">
        <v>182</v>
      </c>
      <c r="T72" s="20" t="s">
        <v>182</v>
      </c>
      <c r="U72" s="18" t="s">
        <v>182</v>
      </c>
      <c r="V72" s="20" t="s">
        <v>182</v>
      </c>
      <c r="W72" s="18" t="n">
        <v>445.95121277</v>
      </c>
      <c r="X72" s="20" t="n">
        <v>23.01976065</v>
      </c>
    </row>
    <row r="73" spans="1:24">
      <c r="A73" s="15" t="s">
        <v>248</v>
      </c>
      <c r="B73" s="17" t="n">
        <v>8249</v>
      </c>
      <c r="C73" s="18">
        <f>(244.0/B73*100)</f>
        <v/>
      </c>
      <c r="D73" s="19" t="n">
        <v>8005</v>
      </c>
      <c r="E73" s="18" t="n">
        <v>381.92721493</v>
      </c>
      <c r="F73" s="20" t="n">
        <v>3.80670567</v>
      </c>
      <c r="G73" s="18" t="n">
        <v>412.74007852</v>
      </c>
      <c r="H73" s="20" t="n">
        <v>3.53329472</v>
      </c>
      <c r="I73" s="18" t="n">
        <v>434.91848666</v>
      </c>
      <c r="J73" s="20" t="n">
        <v>2.99644394</v>
      </c>
      <c r="K73" s="18" t="n">
        <v>433.06961542</v>
      </c>
      <c r="L73" s="20" t="n">
        <v>3.98782645</v>
      </c>
      <c r="M73" s="18" t="n">
        <v>425.58744004</v>
      </c>
      <c r="N73" s="20" t="n">
        <v>4.4280681</v>
      </c>
      <c r="O73" s="18" t="n">
        <v>365.92427462</v>
      </c>
      <c r="P73" s="20" t="n">
        <v>6.5296247</v>
      </c>
      <c r="Q73" s="18" t="s">
        <v>182</v>
      </c>
      <c r="R73" s="20" t="s">
        <v>182</v>
      </c>
      <c r="S73" s="18" t="s">
        <v>182</v>
      </c>
      <c r="T73" s="20" t="s">
        <v>182</v>
      </c>
      <c r="U73" s="18" t="s">
        <v>182</v>
      </c>
      <c r="V73" s="20" t="s">
        <v>182</v>
      </c>
      <c r="W73" s="18" t="n">
        <v>363.64496037</v>
      </c>
      <c r="X73" s="20" t="n">
        <v>8.26352425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399.43102758</v>
      </c>
      <c r="F77" s="20" t="n">
        <v>4.06326166</v>
      </c>
      <c r="G77" s="18" t="n">
        <v>433.31067446</v>
      </c>
      <c r="H77" s="20" t="n">
        <v>4.19022726</v>
      </c>
      <c r="I77" s="18" t="n">
        <v>471.15975201</v>
      </c>
      <c r="J77" s="20" t="n">
        <v>3.15800784</v>
      </c>
      <c r="K77" s="18" t="n">
        <v>463.18927492</v>
      </c>
      <c r="L77" s="20" t="n">
        <v>2.88865631</v>
      </c>
      <c r="M77" s="18" t="n">
        <v>440.21889012</v>
      </c>
      <c r="N77" s="20" t="n">
        <v>3.45905042</v>
      </c>
      <c r="O77" s="18" t="n">
        <v>348.85074945</v>
      </c>
      <c r="P77" s="20" t="n">
        <v>12.28258255</v>
      </c>
      <c r="Q77" s="18" t="s">
        <v>182</v>
      </c>
      <c r="R77" s="20" t="s">
        <v>182</v>
      </c>
      <c r="S77" s="18" t="s">
        <v>182</v>
      </c>
      <c r="T77" s="20" t="s">
        <v>182</v>
      </c>
      <c r="U77" s="18" t="s">
        <v>182</v>
      </c>
      <c r="V77" s="20" t="s">
        <v>182</v>
      </c>
      <c r="W77" s="18" t="n">
        <v>379.49304651</v>
      </c>
      <c r="X77" s="20" t="n">
        <v>3.40450006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493.09313159</v>
      </c>
      <c r="F7" s="20" t="n">
        <v>3.43095293</v>
      </c>
      <c r="G7" s="18" t="n">
        <v>519.40796352</v>
      </c>
      <c r="H7" s="20" t="n">
        <v>2.58309963</v>
      </c>
      <c r="I7" s="18" t="n">
        <v>524.3688277700001</v>
      </c>
      <c r="J7" s="20" t="n">
        <v>2.21227229</v>
      </c>
      <c r="K7" s="18" t="n">
        <v>526.84596404</v>
      </c>
      <c r="L7" s="20" t="n">
        <v>3.11630042</v>
      </c>
      <c r="M7" s="18" t="n">
        <v>510.96847928</v>
      </c>
      <c r="N7" s="20" t="n">
        <v>4.23854636</v>
      </c>
      <c r="O7" s="18" t="n">
        <v>399.22513467</v>
      </c>
      <c r="P7" s="20" t="n">
        <v>11.70453418</v>
      </c>
      <c r="Q7" s="18" t="s">
        <v>182</v>
      </c>
      <c r="R7" s="20" t="s">
        <v>182</v>
      </c>
      <c r="S7" s="18" t="s">
        <v>182</v>
      </c>
      <c r="T7" s="20" t="s">
        <v>182</v>
      </c>
      <c r="U7" s="18" t="s">
        <v>182</v>
      </c>
      <c r="V7" s="20" t="s">
        <v>182</v>
      </c>
      <c r="W7" s="18" t="n">
        <v>468.88842562</v>
      </c>
      <c r="X7" s="20" t="n">
        <v>5.39383799</v>
      </c>
    </row>
    <row r="8" spans="1:24">
      <c r="A8" s="15" t="s">
        <v>183</v>
      </c>
      <c r="B8" s="17" t="n">
        <v>7007</v>
      </c>
      <c r="C8" s="18">
        <f>(169.0/B8*100)</f>
        <v/>
      </c>
      <c r="D8" s="19" t="n">
        <v>6838</v>
      </c>
      <c r="E8" s="18" t="n">
        <v>512.63466536</v>
      </c>
      <c r="F8" s="20" t="n">
        <v>3.28352909</v>
      </c>
      <c r="G8" s="18" t="n">
        <v>509.41313937</v>
      </c>
      <c r="H8" s="20" t="n">
        <v>3.34358281</v>
      </c>
      <c r="I8" s="18" t="n">
        <v>505.19213598</v>
      </c>
      <c r="J8" s="20" t="n">
        <v>3.02751648</v>
      </c>
      <c r="K8" s="18" t="n">
        <v>485.78073268</v>
      </c>
      <c r="L8" s="20" t="n">
        <v>4.9612537</v>
      </c>
      <c r="M8" s="18" t="n">
        <v>453.19428553</v>
      </c>
      <c r="N8" s="20" t="n">
        <v>6.11752663</v>
      </c>
      <c r="O8" s="18" t="n">
        <v>404.28336089</v>
      </c>
      <c r="P8" s="20" t="n">
        <v>27.90899541</v>
      </c>
      <c r="Q8" s="18" t="s">
        <v>182</v>
      </c>
      <c r="R8" s="20" t="s">
        <v>182</v>
      </c>
      <c r="S8" s="18" t="n">
        <v>368.48347797</v>
      </c>
      <c r="T8" s="20" t="n">
        <v>14.99112476</v>
      </c>
      <c r="U8" s="18" t="s">
        <v>182</v>
      </c>
      <c r="V8" s="20" t="s">
        <v>182</v>
      </c>
      <c r="W8" s="18" t="n">
        <v>413.98267547</v>
      </c>
      <c r="X8" s="20" t="n">
        <v>5.63464591</v>
      </c>
    </row>
    <row r="9" spans="1:24">
      <c r="A9" s="15" t="s">
        <v>184</v>
      </c>
      <c r="B9" s="17" t="n">
        <v>9651</v>
      </c>
      <c r="C9" s="18">
        <f>(568.0/B9*100)</f>
        <v/>
      </c>
      <c r="D9" s="19" t="n">
        <v>9083</v>
      </c>
      <c r="E9" s="18" t="n">
        <v>507.20317605</v>
      </c>
      <c r="F9" s="20" t="n">
        <v>3.6289777</v>
      </c>
      <c r="G9" s="18" t="n">
        <v>526.55719286</v>
      </c>
      <c r="H9" s="20" t="n">
        <v>3.22889588</v>
      </c>
      <c r="I9" s="18" t="n">
        <v>526.7481963499999</v>
      </c>
      <c r="J9" s="20" t="n">
        <v>2.4699258</v>
      </c>
      <c r="K9" s="18" t="n">
        <v>511.80922467</v>
      </c>
      <c r="L9" s="20" t="n">
        <v>3.47883062</v>
      </c>
      <c r="M9" s="18" t="n">
        <v>468.10262974</v>
      </c>
      <c r="N9" s="20" t="n">
        <v>4.84574012</v>
      </c>
      <c r="O9" s="18" t="n">
        <v>463.23865553</v>
      </c>
      <c r="P9" s="20" t="n">
        <v>37.28992185</v>
      </c>
      <c r="Q9" s="18" t="s">
        <v>182</v>
      </c>
      <c r="R9" s="20" t="s">
        <v>182</v>
      </c>
      <c r="S9" s="18" t="n">
        <v>374.78530698</v>
      </c>
      <c r="T9" s="20" t="n">
        <v>11.62763904</v>
      </c>
      <c r="U9" s="18" t="s">
        <v>182</v>
      </c>
      <c r="V9" s="20" t="s">
        <v>182</v>
      </c>
      <c r="W9" s="18" t="n">
        <v>416.39510779</v>
      </c>
      <c r="X9" s="20" t="n">
        <v>5.70795651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442.57056738</v>
      </c>
      <c r="F11" s="20" t="n">
        <v>3.68529869</v>
      </c>
      <c r="G11" s="18" t="n">
        <v>464.48412114</v>
      </c>
      <c r="H11" s="20" t="n">
        <v>3.60585983</v>
      </c>
      <c r="I11" s="18" t="n">
        <v>459.06984149</v>
      </c>
      <c r="J11" s="20" t="n">
        <v>3.37154805</v>
      </c>
      <c r="K11" s="18" t="n">
        <v>440.5181589</v>
      </c>
      <c r="L11" s="20" t="n">
        <v>4.23558543</v>
      </c>
      <c r="M11" s="18" t="n">
        <v>429.68394287</v>
      </c>
      <c r="N11" s="20" t="n">
        <v>5.59543162</v>
      </c>
      <c r="O11" s="18" t="n">
        <v>334.19992151</v>
      </c>
      <c r="P11" s="20" t="n">
        <v>26.53553138</v>
      </c>
      <c r="Q11" s="18" t="s">
        <v>182</v>
      </c>
      <c r="R11" s="20" t="s">
        <v>182</v>
      </c>
      <c r="S11" s="18" t="s">
        <v>182</v>
      </c>
      <c r="T11" s="20" t="s">
        <v>182</v>
      </c>
      <c r="U11" s="18" t="s">
        <v>182</v>
      </c>
      <c r="V11" s="20" t="s">
        <v>182</v>
      </c>
      <c r="W11" s="18" t="n">
        <v>399.40819777</v>
      </c>
      <c r="X11" s="20" t="n">
        <v>6.57921941</v>
      </c>
    </row>
    <row r="12" spans="1:24">
      <c r="A12" s="15" t="s">
        <v>187</v>
      </c>
      <c r="B12" s="17" t="n">
        <v>6894</v>
      </c>
      <c r="C12" s="18">
        <f>(127.0/B12*100)</f>
        <v/>
      </c>
      <c r="D12" s="19" t="n">
        <v>6767</v>
      </c>
      <c r="E12" s="18" t="n">
        <v>502.51203919</v>
      </c>
      <c r="F12" s="20" t="n">
        <v>2.73828021</v>
      </c>
      <c r="G12" s="18" t="n">
        <v>512.84250091</v>
      </c>
      <c r="H12" s="20" t="n">
        <v>2.40921803</v>
      </c>
      <c r="I12" s="18" t="n">
        <v>507.31861756</v>
      </c>
      <c r="J12" s="20" t="n">
        <v>2.80435764</v>
      </c>
      <c r="K12" s="18" t="n">
        <v>493.53203046</v>
      </c>
      <c r="L12" s="20" t="n">
        <v>4.79528473</v>
      </c>
      <c r="M12" s="18" t="n">
        <v>466.64399013</v>
      </c>
      <c r="N12" s="20" t="n">
        <v>5.21467672</v>
      </c>
      <c r="O12" s="18" t="n">
        <v>437.59846771</v>
      </c>
      <c r="P12" s="20" t="n">
        <v>23.70905564</v>
      </c>
      <c r="Q12" s="18" t="s">
        <v>182</v>
      </c>
      <c r="R12" s="20" t="s">
        <v>182</v>
      </c>
      <c r="S12" s="18" t="n">
        <v>366.6777112</v>
      </c>
      <c r="T12" s="20" t="n">
        <v>14.39052153</v>
      </c>
      <c r="U12" s="18" t="s">
        <v>182</v>
      </c>
      <c r="V12" s="20" t="s">
        <v>182</v>
      </c>
      <c r="W12" s="18" t="n">
        <v>412.64074607</v>
      </c>
      <c r="X12" s="20" t="n">
        <v>5.27333643</v>
      </c>
    </row>
    <row r="13" spans="1:24">
      <c r="A13" s="15" t="s">
        <v>188</v>
      </c>
      <c r="B13" s="17" t="n">
        <v>7161</v>
      </c>
      <c r="C13" s="18">
        <f>(329.0/B13*100)</f>
        <v/>
      </c>
      <c r="D13" s="19" t="n">
        <v>6832</v>
      </c>
      <c r="E13" s="18" t="n">
        <v>515.57534919</v>
      </c>
      <c r="F13" s="20" t="n">
        <v>4.16449743</v>
      </c>
      <c r="G13" s="18" t="n">
        <v>529.17560946</v>
      </c>
      <c r="H13" s="20" t="n">
        <v>3.54618004</v>
      </c>
      <c r="I13" s="18" t="n">
        <v>512.29224172</v>
      </c>
      <c r="J13" s="20" t="n">
        <v>2.36878335</v>
      </c>
      <c r="K13" s="18" t="n">
        <v>507.24134688</v>
      </c>
      <c r="L13" s="20" t="n">
        <v>3.34545562</v>
      </c>
      <c r="M13" s="18" t="n">
        <v>500.72403962</v>
      </c>
      <c r="N13" s="20" t="n">
        <v>5.19441949</v>
      </c>
      <c r="O13" s="18" t="n">
        <v>390.10166835</v>
      </c>
      <c r="P13" s="20" t="n">
        <v>18.95112793</v>
      </c>
      <c r="Q13" s="18" t="s">
        <v>182</v>
      </c>
      <c r="R13" s="20" t="s">
        <v>182</v>
      </c>
      <c r="S13" s="18" t="n">
        <v>436.36003517</v>
      </c>
      <c r="T13" s="20" t="n">
        <v>6.43426798</v>
      </c>
      <c r="U13" s="18" t="s">
        <v>182</v>
      </c>
      <c r="V13" s="20" t="s">
        <v>182</v>
      </c>
      <c r="W13" s="18" t="n">
        <v>411.85863924</v>
      </c>
      <c r="X13" s="20" t="n">
        <v>4.91903732</v>
      </c>
    </row>
    <row r="14" spans="1:24">
      <c r="A14" s="15" t="s">
        <v>189</v>
      </c>
      <c r="B14" s="17" t="n">
        <v>5587</v>
      </c>
      <c r="C14" s="18">
        <f>(197.0/B14*100)</f>
        <v/>
      </c>
      <c r="D14" s="19" t="n">
        <v>5390</v>
      </c>
      <c r="E14" s="18" t="n">
        <v>544.72726575</v>
      </c>
      <c r="F14" s="20" t="n">
        <v>3.62545598</v>
      </c>
      <c r="G14" s="18" t="n">
        <v>546.04370672</v>
      </c>
      <c r="H14" s="20" t="n">
        <v>4.03121437</v>
      </c>
      <c r="I14" s="18" t="n">
        <v>543.72827624</v>
      </c>
      <c r="J14" s="20" t="n">
        <v>2.483987</v>
      </c>
      <c r="K14" s="18" t="n">
        <v>530.6969782899999</v>
      </c>
      <c r="L14" s="20" t="n">
        <v>3.48809635</v>
      </c>
      <c r="M14" s="18" t="n">
        <v>502.72311801</v>
      </c>
      <c r="N14" s="20" t="n">
        <v>4.51309579</v>
      </c>
      <c r="O14" s="18" t="n">
        <v>411.80482108</v>
      </c>
      <c r="P14" s="20" t="n">
        <v>14.84367386</v>
      </c>
      <c r="Q14" s="18" t="s">
        <v>182</v>
      </c>
      <c r="R14" s="20" t="s">
        <v>182</v>
      </c>
      <c r="S14" s="18" t="s">
        <v>182</v>
      </c>
      <c r="T14" s="20" t="s">
        <v>182</v>
      </c>
      <c r="U14" s="18" t="s">
        <v>182</v>
      </c>
      <c r="V14" s="20" t="s">
        <v>182</v>
      </c>
      <c r="W14" s="18" t="n">
        <v>456.19486419</v>
      </c>
      <c r="X14" s="20" t="n">
        <v>8.52856688</v>
      </c>
    </row>
    <row r="15" spans="1:24">
      <c r="A15" s="15" t="s">
        <v>190</v>
      </c>
      <c r="B15" s="17" t="n">
        <v>5882</v>
      </c>
      <c r="C15" s="18">
        <f>(151.0/B15*100)</f>
        <v/>
      </c>
      <c r="D15" s="19" t="n">
        <v>5731</v>
      </c>
      <c r="E15" s="18" t="n">
        <v>539.72030466</v>
      </c>
      <c r="F15" s="20" t="n">
        <v>2.67111815</v>
      </c>
      <c r="G15" s="18" t="n">
        <v>550.15575882</v>
      </c>
      <c r="H15" s="20" t="n">
        <v>2.90900253</v>
      </c>
      <c r="I15" s="18" t="n">
        <v>526.13238715</v>
      </c>
      <c r="J15" s="20" t="n">
        <v>3.82121709</v>
      </c>
      <c r="K15" s="18" t="n">
        <v>516.18912439</v>
      </c>
      <c r="L15" s="20" t="n">
        <v>5.65296332</v>
      </c>
      <c r="M15" s="18" t="n">
        <v>487.76692609</v>
      </c>
      <c r="N15" s="20" t="n">
        <v>8.779760209999999</v>
      </c>
      <c r="O15" s="18" t="n">
        <v>369.57234507</v>
      </c>
      <c r="P15" s="20" t="n">
        <v>20.35970452</v>
      </c>
      <c r="Q15" s="18" t="s">
        <v>182</v>
      </c>
      <c r="R15" s="20" t="s">
        <v>182</v>
      </c>
      <c r="S15" s="18" t="n">
        <v>375.95013089</v>
      </c>
      <c r="T15" s="20" t="n">
        <v>17.42774697</v>
      </c>
      <c r="U15" s="18" t="s">
        <v>182</v>
      </c>
      <c r="V15" s="20" t="s">
        <v>182</v>
      </c>
      <c r="W15" s="18" t="n">
        <v>454.52467732</v>
      </c>
      <c r="X15" s="20" t="n">
        <v>8.195782360000001</v>
      </c>
    </row>
    <row r="16" spans="1:24">
      <c r="A16" s="15" t="s">
        <v>191</v>
      </c>
      <c r="B16" s="17" t="n">
        <v>6108</v>
      </c>
      <c r="C16" s="18">
        <f>(264.0/B16*100)</f>
        <v/>
      </c>
      <c r="D16" s="19" t="n">
        <v>5844</v>
      </c>
      <c r="E16" s="18" t="n">
        <v>496.20343426</v>
      </c>
      <c r="F16" s="20" t="n">
        <v>3.57143568</v>
      </c>
      <c r="G16" s="18" t="n">
        <v>524.13473228</v>
      </c>
      <c r="H16" s="20" t="n">
        <v>2.97966211</v>
      </c>
      <c r="I16" s="18" t="n">
        <v>525.3610273</v>
      </c>
      <c r="J16" s="20" t="n">
        <v>2.72105871</v>
      </c>
      <c r="K16" s="18" t="n">
        <v>502.98270071</v>
      </c>
      <c r="L16" s="20" t="n">
        <v>4.30153747</v>
      </c>
      <c r="M16" s="18" t="n">
        <v>456.35048709</v>
      </c>
      <c r="N16" s="20" t="n">
        <v>4.83262701</v>
      </c>
      <c r="O16" s="18" t="n">
        <v>357.87742959</v>
      </c>
      <c r="P16" s="20" t="n">
        <v>15.84799712</v>
      </c>
      <c r="Q16" s="18" t="s">
        <v>182</v>
      </c>
      <c r="R16" s="20" t="s">
        <v>182</v>
      </c>
      <c r="S16" s="18" t="s">
        <v>182</v>
      </c>
      <c r="T16" s="20" t="s">
        <v>182</v>
      </c>
      <c r="U16" s="18" t="s">
        <v>182</v>
      </c>
      <c r="V16" s="20" t="s">
        <v>182</v>
      </c>
      <c r="W16" s="18" t="n">
        <v>402.02000253</v>
      </c>
      <c r="X16" s="20" t="n">
        <v>6.60076359</v>
      </c>
    </row>
    <row r="17" spans="1:24">
      <c r="A17" s="15" t="s">
        <v>192</v>
      </c>
      <c r="B17" s="17" t="n">
        <v>6504</v>
      </c>
      <c r="C17" s="18">
        <f>(794.0/B17*100)</f>
        <v/>
      </c>
      <c r="D17" s="19" t="n">
        <v>5710</v>
      </c>
      <c r="E17" s="18" t="n">
        <v>526.8245164</v>
      </c>
      <c r="F17" s="20" t="n">
        <v>2.92556052</v>
      </c>
      <c r="G17" s="18" t="n">
        <v>524.44702354</v>
      </c>
      <c r="H17" s="20" t="n">
        <v>2.98359328</v>
      </c>
      <c r="I17" s="18" t="n">
        <v>521.26863736</v>
      </c>
      <c r="J17" s="20" t="n">
        <v>3.74707111</v>
      </c>
      <c r="K17" s="18" t="n">
        <v>503.60685118</v>
      </c>
      <c r="L17" s="20" t="n">
        <v>5.72264421</v>
      </c>
      <c r="M17" s="18" t="n">
        <v>483.85709379</v>
      </c>
      <c r="N17" s="20" t="n">
        <v>9.92565312</v>
      </c>
      <c r="O17" s="18" t="s">
        <v>182</v>
      </c>
      <c r="P17" s="20" t="s">
        <v>182</v>
      </c>
      <c r="Q17" s="18" t="s">
        <v>182</v>
      </c>
      <c r="R17" s="20" t="s">
        <v>182</v>
      </c>
      <c r="S17" s="18" t="n">
        <v>360.48925247</v>
      </c>
      <c r="T17" s="20" t="n">
        <v>12.44339086</v>
      </c>
      <c r="U17" s="18" t="s">
        <v>182</v>
      </c>
      <c r="V17" s="20" t="s">
        <v>182</v>
      </c>
      <c r="W17" s="18" t="n">
        <v>434.53193701</v>
      </c>
      <c r="X17" s="20" t="n">
        <v>9.80674</v>
      </c>
    </row>
    <row r="18" spans="1:24">
      <c r="A18" s="15" t="s">
        <v>193</v>
      </c>
      <c r="B18" s="17" t="n">
        <v>5532</v>
      </c>
      <c r="C18" s="18">
        <f>(40.0/B18*100)</f>
        <v/>
      </c>
      <c r="D18" s="19" t="n">
        <v>5492</v>
      </c>
      <c r="E18" s="18" t="n">
        <v>454.22373193</v>
      </c>
      <c r="F18" s="20" t="n">
        <v>4.94144379</v>
      </c>
      <c r="G18" s="18" t="n">
        <v>464.20672544</v>
      </c>
      <c r="H18" s="20" t="n">
        <v>4.90164218</v>
      </c>
      <c r="I18" s="18" t="n">
        <v>473.94446453</v>
      </c>
      <c r="J18" s="20" t="n">
        <v>4.51235383</v>
      </c>
      <c r="K18" s="18" t="n">
        <v>467.4448468</v>
      </c>
      <c r="L18" s="20" t="n">
        <v>4.29770732</v>
      </c>
      <c r="M18" s="18" t="n">
        <v>442.45291075</v>
      </c>
      <c r="N18" s="20" t="n">
        <v>3.91486322</v>
      </c>
      <c r="O18" s="18" t="n">
        <v>360.38730974</v>
      </c>
      <c r="P18" s="20" t="n">
        <v>15.45481746</v>
      </c>
      <c r="Q18" s="18" t="s">
        <v>182</v>
      </c>
      <c r="R18" s="20" t="s">
        <v>182</v>
      </c>
      <c r="S18" s="18" t="s">
        <v>182</v>
      </c>
      <c r="T18" s="20" t="s">
        <v>182</v>
      </c>
      <c r="U18" s="18" t="s">
        <v>182</v>
      </c>
      <c r="V18" s="20" t="s">
        <v>182</v>
      </c>
      <c r="W18" s="18" t="n">
        <v>386.83473665</v>
      </c>
      <c r="X18" s="20" t="n">
        <v>7.40544972</v>
      </c>
    </row>
    <row r="19" spans="1:24">
      <c r="A19" s="15" t="s">
        <v>194</v>
      </c>
      <c r="B19" s="17" t="n">
        <v>5658</v>
      </c>
      <c r="C19" s="18">
        <f>(154.0/B19*100)</f>
        <v/>
      </c>
      <c r="D19" s="19" t="n">
        <v>5504</v>
      </c>
      <c r="E19" s="18" t="n">
        <v>479.09946934</v>
      </c>
      <c r="F19" s="20" t="n">
        <v>4.81575195</v>
      </c>
      <c r="G19" s="18" t="n">
        <v>491.68346963</v>
      </c>
      <c r="H19" s="20" t="n">
        <v>3.61674991</v>
      </c>
      <c r="I19" s="18" t="n">
        <v>491.8937069</v>
      </c>
      <c r="J19" s="20" t="n">
        <v>3.09801389</v>
      </c>
      <c r="K19" s="18" t="n">
        <v>470.86626618</v>
      </c>
      <c r="L19" s="20" t="n">
        <v>4.7085934</v>
      </c>
      <c r="M19" s="18" t="n">
        <v>439.48246391</v>
      </c>
      <c r="N19" s="20" t="n">
        <v>5.02264939</v>
      </c>
      <c r="O19" s="18" t="n">
        <v>398.28162032</v>
      </c>
      <c r="P19" s="20" t="n">
        <v>18.24528118</v>
      </c>
      <c r="Q19" s="18" t="s">
        <v>182</v>
      </c>
      <c r="R19" s="20" t="s">
        <v>182</v>
      </c>
      <c r="S19" s="18" t="s">
        <v>182</v>
      </c>
      <c r="T19" s="20" t="s">
        <v>182</v>
      </c>
      <c r="U19" s="18" t="s">
        <v>182</v>
      </c>
      <c r="V19" s="20" t="s">
        <v>182</v>
      </c>
      <c r="W19" s="18" t="n">
        <v>396.88588635</v>
      </c>
      <c r="X19" s="20" t="n">
        <v>7.05174618</v>
      </c>
    </row>
    <row r="20" spans="1:24">
      <c r="A20" s="15" t="s">
        <v>195</v>
      </c>
      <c r="B20" s="17" t="n">
        <v>3371</v>
      </c>
      <c r="C20" s="18">
        <f>(81.0/B20*100)</f>
        <v/>
      </c>
      <c r="D20" s="19" t="n">
        <v>3290</v>
      </c>
      <c r="E20" s="18" t="n">
        <v>450.30087964</v>
      </c>
      <c r="F20" s="20" t="n">
        <v>6.23436969</v>
      </c>
      <c r="G20" s="18" t="n">
        <v>477.26341454</v>
      </c>
      <c r="H20" s="20" t="n">
        <v>3.30496877</v>
      </c>
      <c r="I20" s="18" t="n">
        <v>483.08060944</v>
      </c>
      <c r="J20" s="20" t="n">
        <v>2.66498091</v>
      </c>
      <c r="K20" s="18" t="n">
        <v>486.099884</v>
      </c>
      <c r="L20" s="20" t="n">
        <v>4.11965085</v>
      </c>
      <c r="M20" s="18" t="n">
        <v>474.08824872</v>
      </c>
      <c r="N20" s="20" t="n">
        <v>6.85468206</v>
      </c>
      <c r="O20" s="18" t="s">
        <v>182</v>
      </c>
      <c r="P20" s="20" t="s">
        <v>182</v>
      </c>
      <c r="Q20" s="18" t="s">
        <v>182</v>
      </c>
      <c r="R20" s="20" t="s">
        <v>182</v>
      </c>
      <c r="S20" s="18" t="s">
        <v>182</v>
      </c>
      <c r="T20" s="20" t="s">
        <v>182</v>
      </c>
      <c r="U20" s="18" t="s">
        <v>182</v>
      </c>
      <c r="V20" s="20" t="s">
        <v>182</v>
      </c>
      <c r="W20" s="18" t="n">
        <v>387.45672265</v>
      </c>
      <c r="X20" s="20" t="n">
        <v>6.80707055</v>
      </c>
    </row>
    <row r="21" spans="1:24">
      <c r="A21" s="15" t="s">
        <v>196</v>
      </c>
      <c r="B21" s="17" t="n">
        <v>5741</v>
      </c>
      <c r="C21" s="18">
        <f>(81.0/B21*100)</f>
        <v/>
      </c>
      <c r="D21" s="19" t="n">
        <v>5660</v>
      </c>
      <c r="E21" s="18" t="n">
        <v>497.90845701</v>
      </c>
      <c r="F21" s="20" t="n">
        <v>2.9036704</v>
      </c>
      <c r="G21" s="18" t="n">
        <v>514.86740815</v>
      </c>
      <c r="H21" s="20" t="n">
        <v>3.32242227</v>
      </c>
      <c r="I21" s="18" t="n">
        <v>513.77547247</v>
      </c>
      <c r="J21" s="20" t="n">
        <v>2.9396795</v>
      </c>
      <c r="K21" s="18" t="n">
        <v>496.85767543</v>
      </c>
      <c r="L21" s="20" t="n">
        <v>4.86547018</v>
      </c>
      <c r="M21" s="18" t="n">
        <v>459.75349292</v>
      </c>
      <c r="N21" s="20" t="n">
        <v>7.82726662</v>
      </c>
      <c r="O21" s="18" t="n">
        <v>391.25398188</v>
      </c>
      <c r="P21" s="20" t="n">
        <v>27.06373982</v>
      </c>
      <c r="Q21" s="18" t="s">
        <v>182</v>
      </c>
      <c r="R21" s="20" t="s">
        <v>182</v>
      </c>
      <c r="S21" s="18" t="s">
        <v>182</v>
      </c>
      <c r="T21" s="20" t="s">
        <v>182</v>
      </c>
      <c r="U21" s="18" t="s">
        <v>182</v>
      </c>
      <c r="V21" s="20" t="s">
        <v>182</v>
      </c>
      <c r="W21" s="18" t="n">
        <v>435.75088487</v>
      </c>
      <c r="X21" s="20" t="n">
        <v>8.321857919999999</v>
      </c>
    </row>
    <row r="22" spans="1:24">
      <c r="A22" s="15" t="s">
        <v>197</v>
      </c>
      <c r="B22" s="17" t="n">
        <v>6598</v>
      </c>
      <c r="C22" s="18">
        <f>(102.0/B22*100)</f>
        <v/>
      </c>
      <c r="D22" s="19" t="n">
        <v>6496</v>
      </c>
      <c r="E22" s="18" t="n">
        <v>496.56130121</v>
      </c>
      <c r="F22" s="20" t="n">
        <v>5.12203045</v>
      </c>
      <c r="G22" s="18" t="n">
        <v>486.59861106</v>
      </c>
      <c r="H22" s="20" t="n">
        <v>4.01012806</v>
      </c>
      <c r="I22" s="18" t="n">
        <v>475.35250681</v>
      </c>
      <c r="J22" s="20" t="n">
        <v>3.9386618</v>
      </c>
      <c r="K22" s="18" t="n">
        <v>457.26664505</v>
      </c>
      <c r="L22" s="20" t="n">
        <v>5.76657535</v>
      </c>
      <c r="M22" s="18" t="n">
        <v>449.35913065</v>
      </c>
      <c r="N22" s="20" t="n">
        <v>6.54000879</v>
      </c>
      <c r="O22" s="18" t="n">
        <v>369.67259299</v>
      </c>
      <c r="P22" s="20" t="n">
        <v>6.57132704</v>
      </c>
      <c r="Q22" s="18" t="s">
        <v>182</v>
      </c>
      <c r="R22" s="20" t="s">
        <v>182</v>
      </c>
      <c r="S22" s="18" t="n">
        <v>448.28166515</v>
      </c>
      <c r="T22" s="20" t="n">
        <v>8.782882710000001</v>
      </c>
      <c r="U22" s="18" t="s">
        <v>182</v>
      </c>
      <c r="V22" s="20" t="s">
        <v>182</v>
      </c>
      <c r="W22" s="18" t="n">
        <v>368.73440429</v>
      </c>
      <c r="X22" s="20" t="n">
        <v>7.21570977</v>
      </c>
    </row>
    <row r="23" spans="1:24">
      <c r="A23" s="15" t="s">
        <v>198</v>
      </c>
      <c r="B23" s="17" t="n">
        <v>11583</v>
      </c>
      <c r="C23" s="18">
        <f>(522.0/B23*100)</f>
        <v/>
      </c>
      <c r="D23" s="19" t="n">
        <v>11061</v>
      </c>
      <c r="E23" s="18" t="n">
        <v>482.23378754</v>
      </c>
      <c r="F23" s="20" t="n">
        <v>3.73302492</v>
      </c>
      <c r="G23" s="18" t="n">
        <v>495.76209498</v>
      </c>
      <c r="H23" s="20" t="n">
        <v>3.56841146</v>
      </c>
      <c r="I23" s="18" t="n">
        <v>495.06372869</v>
      </c>
      <c r="J23" s="20" t="n">
        <v>3.46540278</v>
      </c>
      <c r="K23" s="18" t="n">
        <v>477.06550762</v>
      </c>
      <c r="L23" s="20" t="n">
        <v>4.51294211</v>
      </c>
      <c r="M23" s="18" t="n">
        <v>466.29320339</v>
      </c>
      <c r="N23" s="20" t="n">
        <v>5.70499572</v>
      </c>
      <c r="O23" s="18" t="n">
        <v>422.45727389</v>
      </c>
      <c r="P23" s="20" t="n">
        <v>20.79919267</v>
      </c>
      <c r="Q23" s="18" t="s">
        <v>182</v>
      </c>
      <c r="R23" s="20" t="s">
        <v>182</v>
      </c>
      <c r="S23" s="18" t="s">
        <v>182</v>
      </c>
      <c r="T23" s="20" t="s">
        <v>182</v>
      </c>
      <c r="U23" s="18" t="s">
        <v>182</v>
      </c>
      <c r="V23" s="20" t="s">
        <v>182</v>
      </c>
      <c r="W23" s="18" t="n">
        <v>416.68061291</v>
      </c>
      <c r="X23" s="20" t="n">
        <v>5.76292421</v>
      </c>
    </row>
    <row r="24" spans="1:24">
      <c r="A24" s="15" t="s">
        <v>199</v>
      </c>
      <c r="B24" s="17" t="n">
        <v>6647</v>
      </c>
      <c r="C24" s="18">
        <f>(20.0/B24*100)</f>
        <v/>
      </c>
      <c r="D24" s="19" t="n">
        <v>6627</v>
      </c>
      <c r="E24" s="18" t="n">
        <v>534.97836983</v>
      </c>
      <c r="F24" s="20" t="n">
        <v>2.63792064</v>
      </c>
      <c r="G24" s="18" t="n">
        <v>555.14579446</v>
      </c>
      <c r="H24" s="20" t="n">
        <v>4.38656096</v>
      </c>
      <c r="I24" s="18" t="n">
        <v>558.30606188</v>
      </c>
      <c r="J24" s="20" t="n">
        <v>4.66432398</v>
      </c>
      <c r="K24" s="18" t="n">
        <v>522.4017178300001</v>
      </c>
      <c r="L24" s="20" t="n">
        <v>12.98961695</v>
      </c>
      <c r="M24" s="18" t="n">
        <v>526.93318508</v>
      </c>
      <c r="N24" s="20" t="n">
        <v>16.43158473</v>
      </c>
      <c r="O24" s="18" t="n">
        <v>433.56577698</v>
      </c>
      <c r="P24" s="20" t="n">
        <v>16.09010253</v>
      </c>
      <c r="Q24" s="18" t="s">
        <v>182</v>
      </c>
      <c r="R24" s="20" t="s">
        <v>182</v>
      </c>
      <c r="S24" s="18" t="s">
        <v>182</v>
      </c>
      <c r="T24" s="20" t="s">
        <v>182</v>
      </c>
      <c r="U24" s="18" t="s">
        <v>182</v>
      </c>
      <c r="V24" s="20" t="s">
        <v>182</v>
      </c>
      <c r="W24" s="18" t="n">
        <v>464.10996747</v>
      </c>
      <c r="X24" s="20" t="n">
        <v>12.75889478</v>
      </c>
    </row>
    <row r="25" spans="1:24">
      <c r="A25" s="15" t="s">
        <v>200</v>
      </c>
      <c r="B25" s="17" t="n">
        <v>5581</v>
      </c>
      <c r="C25" s="18">
        <f>(28.0/B25*100)</f>
        <v/>
      </c>
      <c r="D25" s="19" t="n">
        <v>5553</v>
      </c>
      <c r="E25" s="18" t="n">
        <v>502.61047339</v>
      </c>
      <c r="F25" s="20" t="n">
        <v>3.6226553</v>
      </c>
      <c r="G25" s="18" t="n">
        <v>520.42365308</v>
      </c>
      <c r="H25" s="20" t="n">
        <v>3.97260464</v>
      </c>
      <c r="I25" s="18" t="n">
        <v>527.52067826</v>
      </c>
      <c r="J25" s="20" t="n">
        <v>3.85749732</v>
      </c>
      <c r="K25" s="18" t="n">
        <v>536.84722107</v>
      </c>
      <c r="L25" s="20" t="n">
        <v>6.55367645</v>
      </c>
      <c r="M25" s="18" t="n">
        <v>509.63447084</v>
      </c>
      <c r="N25" s="20" t="n">
        <v>12.20344439</v>
      </c>
      <c r="O25" s="18" t="n">
        <v>398.37895835</v>
      </c>
      <c r="P25" s="20" t="n">
        <v>24.81113575</v>
      </c>
      <c r="Q25" s="18" t="s">
        <v>182</v>
      </c>
      <c r="R25" s="20" t="s">
        <v>182</v>
      </c>
      <c r="S25" s="18" t="s">
        <v>182</v>
      </c>
      <c r="T25" s="20" t="s">
        <v>182</v>
      </c>
      <c r="U25" s="18" t="s">
        <v>182</v>
      </c>
      <c r="V25" s="20" t="s">
        <v>182</v>
      </c>
      <c r="W25" s="18" t="n">
        <v>459.8587848</v>
      </c>
      <c r="X25" s="20" t="n">
        <v>15.3776536</v>
      </c>
    </row>
    <row r="26" spans="1:24">
      <c r="A26" s="15" t="s">
        <v>201</v>
      </c>
      <c r="B26" s="17" t="n">
        <v>4869</v>
      </c>
      <c r="C26" s="18">
        <f>(102.0/B26*100)</f>
        <v/>
      </c>
      <c r="D26" s="19" t="n">
        <v>4767</v>
      </c>
      <c r="E26" s="18" t="n">
        <v>483.23858711</v>
      </c>
      <c r="F26" s="20" t="n">
        <v>4.60877418</v>
      </c>
      <c r="G26" s="18" t="n">
        <v>494.34074976</v>
      </c>
      <c r="H26" s="20" t="n">
        <v>3.24845642</v>
      </c>
      <c r="I26" s="18" t="n">
        <v>500.69464999</v>
      </c>
      <c r="J26" s="20" t="n">
        <v>2.2626632</v>
      </c>
      <c r="K26" s="18" t="n">
        <v>491.21449781</v>
      </c>
      <c r="L26" s="20" t="n">
        <v>3.161328</v>
      </c>
      <c r="M26" s="18" t="n">
        <v>475.35607956</v>
      </c>
      <c r="N26" s="20" t="n">
        <v>4.57040233</v>
      </c>
      <c r="O26" s="18" t="s">
        <v>182</v>
      </c>
      <c r="P26" s="20" t="s">
        <v>182</v>
      </c>
      <c r="Q26" s="18" t="s">
        <v>182</v>
      </c>
      <c r="R26" s="20" t="s">
        <v>182</v>
      </c>
      <c r="S26" s="18" t="s">
        <v>182</v>
      </c>
      <c r="T26" s="20" t="s">
        <v>182</v>
      </c>
      <c r="U26" s="18" t="s">
        <v>182</v>
      </c>
      <c r="V26" s="20" t="s">
        <v>182</v>
      </c>
      <c r="W26" s="18" t="n">
        <v>430.32229315</v>
      </c>
      <c r="X26" s="20" t="n">
        <v>7.5297297</v>
      </c>
    </row>
    <row r="27" spans="1:24">
      <c r="A27" s="15" t="s">
        <v>202</v>
      </c>
      <c r="B27" s="17" t="n">
        <v>5299</v>
      </c>
      <c r="C27" s="18">
        <f>(186.0/B27*100)</f>
        <v/>
      </c>
      <c r="D27" s="19" t="n">
        <v>5113</v>
      </c>
      <c r="E27" s="18" t="n">
        <v>503.42823557</v>
      </c>
      <c r="F27" s="20" t="n">
        <v>2.50383525</v>
      </c>
      <c r="G27" s="18" t="n">
        <v>500.10201435</v>
      </c>
      <c r="H27" s="20" t="n">
        <v>2.69547488</v>
      </c>
      <c r="I27" s="18" t="n">
        <v>493.5727288</v>
      </c>
      <c r="J27" s="20" t="n">
        <v>2.64865642</v>
      </c>
      <c r="K27" s="18" t="n">
        <v>476.48907356</v>
      </c>
      <c r="L27" s="20" t="n">
        <v>4.86117922</v>
      </c>
      <c r="M27" s="18" t="n">
        <v>457.5118119</v>
      </c>
      <c r="N27" s="20" t="n">
        <v>6.02577691</v>
      </c>
      <c r="O27" s="18" t="n">
        <v>423.08830904</v>
      </c>
      <c r="P27" s="20" t="n">
        <v>13.04402712</v>
      </c>
      <c r="Q27" s="18" t="s">
        <v>182</v>
      </c>
      <c r="R27" s="20" t="s">
        <v>182</v>
      </c>
      <c r="S27" s="18" t="s">
        <v>182</v>
      </c>
      <c r="T27" s="20" t="s">
        <v>182</v>
      </c>
      <c r="U27" s="18" t="s">
        <v>182</v>
      </c>
      <c r="V27" s="20" t="s">
        <v>182</v>
      </c>
      <c r="W27" s="18" t="n">
        <v>412.34102985</v>
      </c>
      <c r="X27" s="20" t="n">
        <v>3.99658504</v>
      </c>
    </row>
    <row r="28" spans="1:24">
      <c r="A28" s="15" t="s">
        <v>203</v>
      </c>
      <c r="B28" s="17" t="n">
        <v>7568</v>
      </c>
      <c r="C28" s="18">
        <f>(135.0/B28*100)</f>
        <v/>
      </c>
      <c r="D28" s="19" t="n">
        <v>7433</v>
      </c>
      <c r="E28" s="18" t="n">
        <v>373.99864792</v>
      </c>
      <c r="F28" s="20" t="n">
        <v>3.19541626</v>
      </c>
      <c r="G28" s="18" t="n">
        <v>394.02506746</v>
      </c>
      <c r="H28" s="20" t="n">
        <v>3.50772057</v>
      </c>
      <c r="I28" s="18" t="n">
        <v>426.13971108</v>
      </c>
      <c r="J28" s="20" t="n">
        <v>2.50241895</v>
      </c>
      <c r="K28" s="18" t="n">
        <v>433.77801618</v>
      </c>
      <c r="L28" s="20" t="n">
        <v>2.56733552</v>
      </c>
      <c r="M28" s="18" t="n">
        <v>432.67806417</v>
      </c>
      <c r="N28" s="20" t="n">
        <v>4.64327089</v>
      </c>
      <c r="O28" s="18" t="n">
        <v>344.27389666</v>
      </c>
      <c r="P28" s="20" t="n">
        <v>9.63881198</v>
      </c>
      <c r="Q28" s="18" t="s">
        <v>182</v>
      </c>
      <c r="R28" s="20" t="s">
        <v>182</v>
      </c>
      <c r="S28" s="18" t="s">
        <v>182</v>
      </c>
      <c r="T28" s="20" t="s">
        <v>182</v>
      </c>
      <c r="U28" s="18" t="s">
        <v>182</v>
      </c>
      <c r="V28" s="20" t="s">
        <v>182</v>
      </c>
      <c r="W28" s="18" t="n">
        <v>370.35569683</v>
      </c>
      <c r="X28" s="20" t="n">
        <v>7.71092736</v>
      </c>
    </row>
    <row r="29" spans="1:24">
      <c r="A29" s="15" t="s">
        <v>204</v>
      </c>
      <c r="B29" s="17" t="n">
        <v>5385</v>
      </c>
      <c r="C29" s="18">
        <f>(37.0/B29*100)</f>
        <v/>
      </c>
      <c r="D29" s="19" t="n">
        <v>5348</v>
      </c>
      <c r="E29" s="18" t="n">
        <v>517.21353403</v>
      </c>
      <c r="F29" s="20" t="n">
        <v>3.27810748</v>
      </c>
      <c r="G29" s="18" t="n">
        <v>523.27335102</v>
      </c>
      <c r="H29" s="20" t="n">
        <v>3.73174622</v>
      </c>
      <c r="I29" s="18" t="n">
        <v>518.58463435</v>
      </c>
      <c r="J29" s="20" t="n">
        <v>3.28174419</v>
      </c>
      <c r="K29" s="18" t="n">
        <v>510.33327002</v>
      </c>
      <c r="L29" s="20" t="n">
        <v>4.12229109</v>
      </c>
      <c r="M29" s="18" t="n">
        <v>483.09623923</v>
      </c>
      <c r="N29" s="20" t="n">
        <v>8.76581854</v>
      </c>
      <c r="O29" s="18" t="n">
        <v>388.44308495</v>
      </c>
      <c r="P29" s="20" t="n">
        <v>43.1387278</v>
      </c>
      <c r="Q29" s="18" t="s">
        <v>182</v>
      </c>
      <c r="R29" s="20" t="s">
        <v>182</v>
      </c>
      <c r="S29" s="18" t="n">
        <v>358.28551468</v>
      </c>
      <c r="T29" s="20" t="n">
        <v>8.567023300000001</v>
      </c>
      <c r="U29" s="18" t="s">
        <v>182</v>
      </c>
      <c r="V29" s="20" t="s">
        <v>182</v>
      </c>
      <c r="W29" s="18" t="n">
        <v>412.53599738</v>
      </c>
      <c r="X29" s="20" t="n">
        <v>9.91094313</v>
      </c>
    </row>
    <row r="30" spans="1:24">
      <c r="A30" s="15" t="s">
        <v>205</v>
      </c>
      <c r="B30" s="17" t="n">
        <v>4520</v>
      </c>
      <c r="C30" s="18">
        <f>(577.0/B30*100)</f>
        <v/>
      </c>
      <c r="D30" s="19" t="n">
        <v>3943</v>
      </c>
      <c r="E30" s="18" t="n">
        <v>510.6064274</v>
      </c>
      <c r="F30" s="20" t="n">
        <v>4.58683389</v>
      </c>
      <c r="G30" s="18" t="n">
        <v>537.43307878</v>
      </c>
      <c r="H30" s="20" t="n">
        <v>4.13421283</v>
      </c>
      <c r="I30" s="18" t="n">
        <v>531.65213046</v>
      </c>
      <c r="J30" s="20" t="n">
        <v>3.84418059</v>
      </c>
      <c r="K30" s="18" t="n">
        <v>515.66782801</v>
      </c>
      <c r="L30" s="20" t="n">
        <v>4.19878334</v>
      </c>
      <c r="M30" s="18" t="n">
        <v>501.42534984</v>
      </c>
      <c r="N30" s="20" t="n">
        <v>7.52447279</v>
      </c>
      <c r="O30" s="18" t="n">
        <v>424.31209289</v>
      </c>
      <c r="P30" s="20" t="n">
        <v>24.50636863</v>
      </c>
      <c r="Q30" s="18" t="s">
        <v>182</v>
      </c>
      <c r="R30" s="20" t="s">
        <v>182</v>
      </c>
      <c r="S30" s="18" t="s">
        <v>182</v>
      </c>
      <c r="T30" s="20" t="s">
        <v>182</v>
      </c>
      <c r="U30" s="18" t="s">
        <v>182</v>
      </c>
      <c r="V30" s="20" t="s">
        <v>182</v>
      </c>
      <c r="W30" s="18" t="n">
        <v>436.75164765</v>
      </c>
      <c r="X30" s="20" t="n">
        <v>5.43115853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514.18239695</v>
      </c>
      <c r="F32" s="20" t="n">
        <v>4.15166351</v>
      </c>
      <c r="G32" s="18" t="n">
        <v>508.43030054</v>
      </c>
      <c r="H32" s="20" t="n">
        <v>3.75694983</v>
      </c>
      <c r="I32" s="18" t="n">
        <v>509.81865559</v>
      </c>
      <c r="J32" s="20" t="n">
        <v>3.52545926</v>
      </c>
      <c r="K32" s="18" t="n">
        <v>492.34210007</v>
      </c>
      <c r="L32" s="20" t="n">
        <v>3.53778954</v>
      </c>
      <c r="M32" s="18" t="n">
        <v>471.96029872</v>
      </c>
      <c r="N32" s="20" t="n">
        <v>5.27098566</v>
      </c>
      <c r="O32" s="18" t="n">
        <v>431.81477785</v>
      </c>
      <c r="P32" s="20" t="n">
        <v>23.17705872</v>
      </c>
      <c r="Q32" s="18" t="s">
        <v>182</v>
      </c>
      <c r="R32" s="20" t="s">
        <v>182</v>
      </c>
      <c r="S32" s="18" t="s">
        <v>182</v>
      </c>
      <c r="T32" s="20" t="s">
        <v>182</v>
      </c>
      <c r="U32" s="18" t="s">
        <v>182</v>
      </c>
      <c r="V32" s="20" t="s">
        <v>182</v>
      </c>
      <c r="W32" s="18" t="n">
        <v>421.02991258</v>
      </c>
      <c r="X32" s="20" t="n">
        <v>9.10731271</v>
      </c>
    </row>
    <row r="33" spans="1:24">
      <c r="A33" s="15" t="s">
        <v>208</v>
      </c>
      <c r="B33" s="17" t="n">
        <v>7325</v>
      </c>
      <c r="C33" s="18">
        <f>(246.0/B33*100)</f>
        <v/>
      </c>
      <c r="D33" s="19" t="n">
        <v>7079</v>
      </c>
      <c r="E33" s="18" t="n">
        <v>508.72818933</v>
      </c>
      <c r="F33" s="20" t="n">
        <v>3.05552644</v>
      </c>
      <c r="G33" s="18" t="n">
        <v>516.97651683</v>
      </c>
      <c r="H33" s="20" t="n">
        <v>3.86418713</v>
      </c>
      <c r="I33" s="18" t="n">
        <v>510.42834613</v>
      </c>
      <c r="J33" s="20" t="n">
        <v>3.42182583</v>
      </c>
      <c r="K33" s="18" t="n">
        <v>485.64007713</v>
      </c>
      <c r="L33" s="20" t="n">
        <v>4.57377268</v>
      </c>
      <c r="M33" s="18" t="n">
        <v>454.20303651</v>
      </c>
      <c r="N33" s="20" t="n">
        <v>4.8542492</v>
      </c>
      <c r="O33" s="18" t="n">
        <v>370.51979334</v>
      </c>
      <c r="P33" s="20" t="n">
        <v>23.88304611</v>
      </c>
      <c r="Q33" s="18" t="s">
        <v>182</v>
      </c>
      <c r="R33" s="20" t="s">
        <v>182</v>
      </c>
      <c r="S33" s="18" t="s">
        <v>182</v>
      </c>
      <c r="T33" s="20" t="s">
        <v>182</v>
      </c>
      <c r="U33" s="18" t="s">
        <v>182</v>
      </c>
      <c r="V33" s="20" t="s">
        <v>182</v>
      </c>
      <c r="W33" s="18" t="n">
        <v>434.20171458</v>
      </c>
      <c r="X33" s="20" t="n">
        <v>8.42448853</v>
      </c>
    </row>
    <row r="34" spans="1:24">
      <c r="A34" s="15" t="s">
        <v>209</v>
      </c>
      <c r="B34" s="17" t="n">
        <v>6350</v>
      </c>
      <c r="C34" s="18">
        <f>(87.0/B34*100)</f>
        <v/>
      </c>
      <c r="D34" s="19" t="n">
        <v>6263</v>
      </c>
      <c r="E34" s="18" t="n">
        <v>465.29511456</v>
      </c>
      <c r="F34" s="20" t="n">
        <v>3.67738661</v>
      </c>
      <c r="G34" s="18" t="n">
        <v>472.08316999</v>
      </c>
      <c r="H34" s="20" t="n">
        <v>3.48424841</v>
      </c>
      <c r="I34" s="18" t="n">
        <v>486.58569901</v>
      </c>
      <c r="J34" s="20" t="n">
        <v>3.06276781</v>
      </c>
      <c r="K34" s="18" t="n">
        <v>473.10716587</v>
      </c>
      <c r="L34" s="20" t="n">
        <v>3.84456133</v>
      </c>
      <c r="M34" s="18" t="n">
        <v>446.20474154</v>
      </c>
      <c r="N34" s="20" t="n">
        <v>4.72144453</v>
      </c>
      <c r="O34" s="18" t="n">
        <v>365.38845725</v>
      </c>
      <c r="P34" s="20" t="n">
        <v>11.8756275</v>
      </c>
      <c r="Q34" s="18" t="s">
        <v>182</v>
      </c>
      <c r="R34" s="20" t="s">
        <v>182</v>
      </c>
      <c r="S34" s="18" t="n">
        <v>306.56969545</v>
      </c>
      <c r="T34" s="20" t="n">
        <v>10.27624616</v>
      </c>
      <c r="U34" s="18" t="s">
        <v>182</v>
      </c>
      <c r="V34" s="20" t="s">
        <v>182</v>
      </c>
      <c r="W34" s="18" t="n">
        <v>387.41478797</v>
      </c>
      <c r="X34" s="20" t="n">
        <v>6.94566291</v>
      </c>
    </row>
    <row r="35" spans="1:24">
      <c r="A35" s="15" t="s">
        <v>210</v>
      </c>
      <c r="B35" s="17" t="n">
        <v>6406</v>
      </c>
      <c r="C35" s="18">
        <f>(76.0/B35*100)</f>
        <v/>
      </c>
      <c r="D35" s="19" t="n">
        <v>6330</v>
      </c>
      <c r="E35" s="18" t="n">
        <v>514.16082537</v>
      </c>
      <c r="F35" s="20" t="n">
        <v>3.24979759</v>
      </c>
      <c r="G35" s="18" t="n">
        <v>526.40162868</v>
      </c>
      <c r="H35" s="20" t="n">
        <v>2.73670693</v>
      </c>
      <c r="I35" s="18" t="n">
        <v>526.90311449</v>
      </c>
      <c r="J35" s="20" t="n">
        <v>3.0683425</v>
      </c>
      <c r="K35" s="18" t="n">
        <v>509.36107954</v>
      </c>
      <c r="L35" s="20" t="n">
        <v>4.8159701</v>
      </c>
      <c r="M35" s="18" t="n">
        <v>480.75438268</v>
      </c>
      <c r="N35" s="20" t="n">
        <v>7.1865995</v>
      </c>
      <c r="O35" s="18" t="n">
        <v>449.89238615</v>
      </c>
      <c r="P35" s="20" t="n">
        <v>20.13442136</v>
      </c>
      <c r="Q35" s="18" t="s">
        <v>182</v>
      </c>
      <c r="R35" s="20" t="s">
        <v>182</v>
      </c>
      <c r="S35" s="18" t="n">
        <v>374.85244494</v>
      </c>
      <c r="T35" s="20" t="n">
        <v>5.84040672</v>
      </c>
      <c r="U35" s="18" t="s">
        <v>182</v>
      </c>
      <c r="V35" s="20" t="s">
        <v>182</v>
      </c>
      <c r="W35" s="18" t="n">
        <v>435.77493626</v>
      </c>
      <c r="X35" s="20" t="n">
        <v>6.31892263</v>
      </c>
    </row>
    <row r="36" spans="1:24">
      <c r="A36" s="15" t="s">
        <v>211</v>
      </c>
      <c r="B36" s="17" t="n">
        <v>6736</v>
      </c>
      <c r="C36" s="18">
        <f>(54.0/B36*100)</f>
        <v/>
      </c>
      <c r="D36" s="19" t="n">
        <v>6682</v>
      </c>
      <c r="E36" s="18" t="n">
        <v>494.05537082</v>
      </c>
      <c r="F36" s="20" t="n">
        <v>3.39888818</v>
      </c>
      <c r="G36" s="18" t="n">
        <v>500.12073222</v>
      </c>
      <c r="H36" s="20" t="n">
        <v>2.91012607</v>
      </c>
      <c r="I36" s="18" t="n">
        <v>505.95485246</v>
      </c>
      <c r="J36" s="20" t="n">
        <v>2.7113594</v>
      </c>
      <c r="K36" s="18" t="n">
        <v>491.97183367</v>
      </c>
      <c r="L36" s="20" t="n">
        <v>3.58049151</v>
      </c>
      <c r="M36" s="18" t="n">
        <v>471.71376113</v>
      </c>
      <c r="N36" s="20" t="n">
        <v>5.92660832</v>
      </c>
      <c r="O36" s="18" t="n">
        <v>402.77024728</v>
      </c>
      <c r="P36" s="20" t="n">
        <v>20.07187489</v>
      </c>
      <c r="Q36" s="18" t="s">
        <v>182</v>
      </c>
      <c r="R36" s="20" t="s">
        <v>182</v>
      </c>
      <c r="S36" s="18" t="s">
        <v>182</v>
      </c>
      <c r="T36" s="20" t="s">
        <v>182</v>
      </c>
      <c r="U36" s="18" t="s">
        <v>182</v>
      </c>
      <c r="V36" s="20" t="s">
        <v>182</v>
      </c>
      <c r="W36" s="18" t="n">
        <v>413.53412199</v>
      </c>
      <c r="X36" s="20" t="n">
        <v>6.80414607</v>
      </c>
    </row>
    <row r="37" spans="1:24">
      <c r="A37" s="15" t="s">
        <v>212</v>
      </c>
      <c r="B37" s="17" t="n">
        <v>5458</v>
      </c>
      <c r="C37" s="18">
        <f>(271.0/B37*100)</f>
        <v/>
      </c>
      <c r="D37" s="19" t="n">
        <v>5187</v>
      </c>
      <c r="E37" s="18" t="n">
        <v>481.07707953</v>
      </c>
      <c r="F37" s="20" t="n">
        <v>6.02823471</v>
      </c>
      <c r="G37" s="18" t="n">
        <v>505.01045669</v>
      </c>
      <c r="H37" s="20" t="n">
        <v>4.81762845</v>
      </c>
      <c r="I37" s="18" t="n">
        <v>514.17929439</v>
      </c>
      <c r="J37" s="20" t="n">
        <v>3.69110663</v>
      </c>
      <c r="K37" s="18" t="n">
        <v>510.00674857</v>
      </c>
      <c r="L37" s="20" t="n">
        <v>4.39208717</v>
      </c>
      <c r="M37" s="18" t="n">
        <v>480.62732758</v>
      </c>
      <c r="N37" s="20" t="n">
        <v>6.15011296</v>
      </c>
      <c r="O37" s="18" t="n">
        <v>375.64834003</v>
      </c>
      <c r="P37" s="20" t="n">
        <v>18.6662725</v>
      </c>
      <c r="Q37" s="18" t="s">
        <v>182</v>
      </c>
      <c r="R37" s="20" t="s">
        <v>182</v>
      </c>
      <c r="S37" s="18" t="s">
        <v>182</v>
      </c>
      <c r="T37" s="20" t="s">
        <v>182</v>
      </c>
      <c r="U37" s="18" t="s">
        <v>182</v>
      </c>
      <c r="V37" s="20" t="s">
        <v>182</v>
      </c>
      <c r="W37" s="18" t="n">
        <v>406.36002036</v>
      </c>
      <c r="X37" s="20" t="n">
        <v>5.87975613</v>
      </c>
    </row>
    <row r="38" spans="1:24">
      <c r="A38" s="15" t="s">
        <v>213</v>
      </c>
      <c r="B38" s="17" t="n">
        <v>5860</v>
      </c>
      <c r="C38" s="18">
        <f>(68.0/B38*100)</f>
        <v/>
      </c>
      <c r="D38" s="19" t="n">
        <v>5792</v>
      </c>
      <c r="E38" s="18" t="n">
        <v>516.42962187</v>
      </c>
      <c r="F38" s="20" t="n">
        <v>3.30807777</v>
      </c>
      <c r="G38" s="18" t="n">
        <v>526.37808826</v>
      </c>
      <c r="H38" s="20" t="n">
        <v>4.04461469</v>
      </c>
      <c r="I38" s="18" t="n">
        <v>513.71905752</v>
      </c>
      <c r="J38" s="20" t="n">
        <v>3.95403043</v>
      </c>
      <c r="K38" s="18" t="n">
        <v>491.22166557</v>
      </c>
      <c r="L38" s="20" t="n">
        <v>5.20888917</v>
      </c>
      <c r="M38" s="18" t="n">
        <v>450.8725843</v>
      </c>
      <c r="N38" s="20" t="n">
        <v>8.01025856</v>
      </c>
      <c r="O38" s="18" t="n">
        <v>402.04188708</v>
      </c>
      <c r="P38" s="20" t="n">
        <v>20.43643395</v>
      </c>
      <c r="Q38" s="18" t="s">
        <v>182</v>
      </c>
      <c r="R38" s="20" t="s">
        <v>182</v>
      </c>
      <c r="S38" s="18" t="s">
        <v>182</v>
      </c>
      <c r="T38" s="20" t="s">
        <v>182</v>
      </c>
      <c r="U38" s="18" t="s">
        <v>182</v>
      </c>
      <c r="V38" s="20" t="s">
        <v>182</v>
      </c>
      <c r="W38" s="18" t="n">
        <v>428.00070366</v>
      </c>
      <c r="X38" s="20" t="n">
        <v>5.38594151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505.48036645</v>
      </c>
      <c r="F40" s="20" t="n">
        <v>4.65367669</v>
      </c>
      <c r="G40" s="18" t="n">
        <v>532.44435672</v>
      </c>
      <c r="H40" s="20" t="n">
        <v>4.37205533</v>
      </c>
      <c r="I40" s="18" t="n">
        <v>525.79346233</v>
      </c>
      <c r="J40" s="20" t="n">
        <v>3.4220121</v>
      </c>
      <c r="K40" s="18" t="n">
        <v>520.98082368</v>
      </c>
      <c r="L40" s="20" t="n">
        <v>4.42171832</v>
      </c>
      <c r="M40" s="18" t="n">
        <v>496.08037985</v>
      </c>
      <c r="N40" s="20" t="n">
        <v>7.42765949</v>
      </c>
      <c r="O40" s="18" t="n">
        <v>426.93516324</v>
      </c>
      <c r="P40" s="20" t="n">
        <v>18.49453323</v>
      </c>
      <c r="Q40" s="18" t="s">
        <v>182</v>
      </c>
      <c r="R40" s="20" t="s">
        <v>182</v>
      </c>
      <c r="S40" s="18" t="n">
        <v>496.75531263</v>
      </c>
      <c r="T40" s="20" t="n">
        <v>2.35939816</v>
      </c>
      <c r="U40" s="18" t="s">
        <v>182</v>
      </c>
      <c r="V40" s="20" t="s">
        <v>182</v>
      </c>
      <c r="W40" s="18" t="n">
        <v>417.6613293</v>
      </c>
      <c r="X40" s="20" t="n">
        <v>6.68014791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403.70906958</v>
      </c>
      <c r="F46" s="20" t="n">
        <v>2.74496791</v>
      </c>
      <c r="G46" s="18" t="n">
        <v>412.35257879</v>
      </c>
      <c r="H46" s="20" t="n">
        <v>3.97322422</v>
      </c>
      <c r="I46" s="18" t="n">
        <v>443.11042329</v>
      </c>
      <c r="J46" s="20" t="n">
        <v>4.70496014</v>
      </c>
      <c r="K46" s="18" t="n">
        <v>425.30892578</v>
      </c>
      <c r="L46" s="20" t="n">
        <v>4.4822061</v>
      </c>
      <c r="M46" s="18" t="n">
        <v>401.52391221</v>
      </c>
      <c r="N46" s="20" t="n">
        <v>5.34048349</v>
      </c>
      <c r="O46" s="18" t="n">
        <v>312.92535084</v>
      </c>
      <c r="P46" s="20" t="n">
        <v>7.92700056</v>
      </c>
      <c r="Q46" s="18" t="s">
        <v>182</v>
      </c>
      <c r="R46" s="20" t="s">
        <v>182</v>
      </c>
      <c r="S46" s="18" t="s">
        <v>182</v>
      </c>
      <c r="T46" s="20" t="s">
        <v>182</v>
      </c>
      <c r="U46" s="18" t="s">
        <v>182</v>
      </c>
      <c r="V46" s="20" t="s">
        <v>182</v>
      </c>
      <c r="W46" s="18" t="n">
        <v>379.81790157</v>
      </c>
      <c r="X46" s="20" t="n">
        <v>3.07240071</v>
      </c>
    </row>
    <row r="47" spans="1:24">
      <c r="A47" s="15" t="s">
        <v>222</v>
      </c>
      <c r="B47" s="17" t="n">
        <v>5928</v>
      </c>
      <c r="C47" s="18">
        <f>(162.0/B47*100)</f>
        <v/>
      </c>
      <c r="D47" s="19" t="n">
        <v>5766</v>
      </c>
      <c r="E47" s="18" t="n">
        <v>442.04854708</v>
      </c>
      <c r="F47" s="20" t="n">
        <v>5.9635334</v>
      </c>
      <c r="G47" s="18" t="n">
        <v>464.66005435</v>
      </c>
      <c r="H47" s="20" t="n">
        <v>4.99829887</v>
      </c>
      <c r="I47" s="18" t="n">
        <v>476.19112765</v>
      </c>
      <c r="J47" s="20" t="n">
        <v>4.8271121</v>
      </c>
      <c r="K47" s="18" t="n">
        <v>465.64443061</v>
      </c>
      <c r="L47" s="20" t="n">
        <v>5.49728481</v>
      </c>
      <c r="M47" s="18" t="n">
        <v>438.29708503</v>
      </c>
      <c r="N47" s="20" t="n">
        <v>6.27781215</v>
      </c>
      <c r="O47" s="18" t="n">
        <v>348.82167177</v>
      </c>
      <c r="P47" s="20" t="n">
        <v>12.30753065</v>
      </c>
      <c r="Q47" s="18" t="s">
        <v>182</v>
      </c>
      <c r="R47" s="20" t="s">
        <v>182</v>
      </c>
      <c r="S47" s="18" t="s">
        <v>182</v>
      </c>
      <c r="T47" s="20" t="s">
        <v>182</v>
      </c>
      <c r="U47" s="18" t="s">
        <v>182</v>
      </c>
      <c r="V47" s="20" t="s">
        <v>182</v>
      </c>
      <c r="W47" s="18" t="n">
        <v>386.34309197</v>
      </c>
      <c r="X47" s="20" t="n">
        <v>5.09007357</v>
      </c>
    </row>
    <row r="48" spans="1:24">
      <c r="A48" s="15" t="s">
        <v>223</v>
      </c>
      <c r="B48" s="17" t="n">
        <v>9841</v>
      </c>
      <c r="C48" s="18">
        <f>(19.0/B48*100)</f>
        <v/>
      </c>
      <c r="D48" s="19" t="n">
        <v>9822</v>
      </c>
      <c r="E48" s="18" t="n">
        <v>490.46677596</v>
      </c>
      <c r="F48" s="20" t="n">
        <v>5.09478187</v>
      </c>
      <c r="G48" s="18" t="n">
        <v>527.69335527</v>
      </c>
      <c r="H48" s="20" t="n">
        <v>4.88336138</v>
      </c>
      <c r="I48" s="18" t="n">
        <v>539.11657308</v>
      </c>
      <c r="J48" s="20" t="n">
        <v>5.57750486</v>
      </c>
      <c r="K48" s="18" t="n">
        <v>549.8500977899999</v>
      </c>
      <c r="L48" s="20" t="n">
        <v>8.17408767</v>
      </c>
      <c r="M48" s="18" t="n">
        <v>509.73202604</v>
      </c>
      <c r="N48" s="20" t="n">
        <v>8.83873956</v>
      </c>
      <c r="O48" s="18" t="n">
        <v>368.01592311</v>
      </c>
      <c r="P48" s="20" t="n">
        <v>9.39603602</v>
      </c>
      <c r="Q48" s="18" t="s">
        <v>182</v>
      </c>
      <c r="R48" s="20" t="s">
        <v>182</v>
      </c>
      <c r="S48" s="18" t="s">
        <v>182</v>
      </c>
      <c r="T48" s="20" t="s">
        <v>182</v>
      </c>
      <c r="U48" s="18" t="s">
        <v>182</v>
      </c>
      <c r="V48" s="20" t="s">
        <v>182</v>
      </c>
      <c r="W48" s="18" t="n">
        <v>460.21475562</v>
      </c>
      <c r="X48" s="20" t="n">
        <v>17.54548492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403.0811809</v>
      </c>
      <c r="F50" s="20" t="n">
        <v>3.7011035</v>
      </c>
      <c r="G50" s="18" t="n">
        <v>416.40847235</v>
      </c>
      <c r="H50" s="20" t="n">
        <v>4.09380913</v>
      </c>
      <c r="I50" s="18" t="n">
        <v>437.99598378</v>
      </c>
      <c r="J50" s="20" t="n">
        <v>2.89284568</v>
      </c>
      <c r="K50" s="18" t="n">
        <v>432.87169675</v>
      </c>
      <c r="L50" s="20" t="n">
        <v>2.72926377</v>
      </c>
      <c r="M50" s="18" t="n">
        <v>423.91207433</v>
      </c>
      <c r="N50" s="20" t="n">
        <v>4.10721128</v>
      </c>
      <c r="O50" s="18" t="n">
        <v>342.28571311</v>
      </c>
      <c r="P50" s="20" t="n">
        <v>7.20984175</v>
      </c>
      <c r="Q50" s="18" t="s">
        <v>182</v>
      </c>
      <c r="R50" s="20" t="s">
        <v>182</v>
      </c>
      <c r="S50" s="18" t="s">
        <v>182</v>
      </c>
      <c r="T50" s="20" t="s">
        <v>182</v>
      </c>
      <c r="U50" s="18" t="s">
        <v>182</v>
      </c>
      <c r="V50" s="20" t="s">
        <v>182</v>
      </c>
      <c r="W50" s="18" t="n">
        <v>383.39291628</v>
      </c>
      <c r="X50" s="20" t="n">
        <v>7.45470578</v>
      </c>
    </row>
    <row r="51" spans="1:24">
      <c r="A51" s="15" t="s">
        <v>226</v>
      </c>
      <c r="B51" s="17" t="n">
        <v>6866</v>
      </c>
      <c r="C51" s="18">
        <f>(117.0/B51*100)</f>
        <v/>
      </c>
      <c r="D51" s="19" t="n">
        <v>6749</v>
      </c>
      <c r="E51" s="18" t="n">
        <v>418.86349905</v>
      </c>
      <c r="F51" s="20" t="n">
        <v>3.53352253</v>
      </c>
      <c r="G51" s="18" t="n">
        <v>437.46481773</v>
      </c>
      <c r="H51" s="20" t="n">
        <v>2.70697697</v>
      </c>
      <c r="I51" s="18" t="n">
        <v>426.45462788</v>
      </c>
      <c r="J51" s="20" t="n">
        <v>2.85718159</v>
      </c>
      <c r="K51" s="18" t="n">
        <v>423.92277031</v>
      </c>
      <c r="L51" s="20" t="n">
        <v>3.40689022</v>
      </c>
      <c r="M51" s="18" t="n">
        <v>408.3843556</v>
      </c>
      <c r="N51" s="20" t="n">
        <v>4.4207328</v>
      </c>
      <c r="O51" s="18" t="n">
        <v>338.25263876</v>
      </c>
      <c r="P51" s="20" t="n">
        <v>12.07032198</v>
      </c>
      <c r="Q51" s="18" t="s">
        <v>182</v>
      </c>
      <c r="R51" s="20" t="s">
        <v>182</v>
      </c>
      <c r="S51" s="18" t="n">
        <v>410.85572185</v>
      </c>
      <c r="T51" s="20" t="n">
        <v>3.7997542</v>
      </c>
      <c r="U51" s="18" t="s">
        <v>182</v>
      </c>
      <c r="V51" s="20" t="s">
        <v>182</v>
      </c>
      <c r="W51" s="18" t="n">
        <v>394.05010258</v>
      </c>
      <c r="X51" s="20" t="n">
        <v>4.66887982</v>
      </c>
    </row>
    <row r="52" spans="1:24">
      <c r="A52" s="15" t="s">
        <v>227</v>
      </c>
      <c r="B52" s="17" t="n">
        <v>5809</v>
      </c>
      <c r="C52" s="18">
        <f>(119.0/B52*100)</f>
        <v/>
      </c>
      <c r="D52" s="19" t="n">
        <v>5690</v>
      </c>
      <c r="E52" s="18" t="n">
        <v>479.57633083</v>
      </c>
      <c r="F52" s="20" t="n">
        <v>3.45536643</v>
      </c>
      <c r="G52" s="18" t="n">
        <v>488.16470391</v>
      </c>
      <c r="H52" s="20" t="n">
        <v>3.07284981</v>
      </c>
      <c r="I52" s="18" t="n">
        <v>484.44457709</v>
      </c>
      <c r="J52" s="20" t="n">
        <v>3.23971336</v>
      </c>
      <c r="K52" s="18" t="n">
        <v>473.47311246</v>
      </c>
      <c r="L52" s="20" t="n">
        <v>5.03373368</v>
      </c>
      <c r="M52" s="18" t="n">
        <v>446.51948772</v>
      </c>
      <c r="N52" s="20" t="n">
        <v>5.32002062</v>
      </c>
      <c r="O52" s="18" t="n">
        <v>375.14413407</v>
      </c>
      <c r="P52" s="20" t="n">
        <v>19.23248649</v>
      </c>
      <c r="Q52" s="18" t="s">
        <v>182</v>
      </c>
      <c r="R52" s="20" t="s">
        <v>182</v>
      </c>
      <c r="S52" s="18" t="s">
        <v>182</v>
      </c>
      <c r="T52" s="20" t="s">
        <v>182</v>
      </c>
      <c r="U52" s="18" t="s">
        <v>182</v>
      </c>
      <c r="V52" s="20" t="s">
        <v>182</v>
      </c>
      <c r="W52" s="18" t="n">
        <v>400.17185815</v>
      </c>
      <c r="X52" s="20" t="n">
        <v>4.68551152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318.54563827</v>
      </c>
      <c r="F54" s="20" t="n">
        <v>3.65126435</v>
      </c>
      <c r="G54" s="18" t="n">
        <v>325.5145023</v>
      </c>
      <c r="H54" s="20" t="n">
        <v>4.27640651</v>
      </c>
      <c r="I54" s="18" t="n">
        <v>353.66724247</v>
      </c>
      <c r="J54" s="20" t="n">
        <v>4.26584509</v>
      </c>
      <c r="K54" s="18" t="n">
        <v>356.43739942</v>
      </c>
      <c r="L54" s="20" t="n">
        <v>4.03013761</v>
      </c>
      <c r="M54" s="18" t="n">
        <v>359.22236581</v>
      </c>
      <c r="N54" s="20" t="n">
        <v>4.91641805</v>
      </c>
      <c r="O54" s="18" t="n">
        <v>287.87524075</v>
      </c>
      <c r="P54" s="20" t="n">
        <v>6.80918889</v>
      </c>
      <c r="Q54" s="18" t="s">
        <v>182</v>
      </c>
      <c r="R54" s="20" t="s">
        <v>182</v>
      </c>
      <c r="S54" s="18" t="s">
        <v>182</v>
      </c>
      <c r="T54" s="20" t="s">
        <v>182</v>
      </c>
      <c r="U54" s="18" t="s">
        <v>182</v>
      </c>
      <c r="V54" s="20" t="s">
        <v>182</v>
      </c>
      <c r="W54" s="18" t="n">
        <v>293.50563962</v>
      </c>
      <c r="X54" s="20" t="n">
        <v>3.59152109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493.37241111</v>
      </c>
      <c r="F56" s="20" t="n">
        <v>3.37944991</v>
      </c>
      <c r="G56" s="18" t="n">
        <v>521.36109057</v>
      </c>
      <c r="H56" s="20" t="n">
        <v>3.29522055</v>
      </c>
      <c r="I56" s="18" t="n">
        <v>536.03109749</v>
      </c>
      <c r="J56" s="20" t="n">
        <v>3.06093954</v>
      </c>
      <c r="K56" s="18" t="n">
        <v>540.93695995</v>
      </c>
      <c r="L56" s="20" t="n">
        <v>3.7219127</v>
      </c>
      <c r="M56" s="18" t="n">
        <v>508.85615852</v>
      </c>
      <c r="N56" s="20" t="n">
        <v>6.64456903</v>
      </c>
      <c r="O56" s="18" t="n">
        <v>436.58358831</v>
      </c>
      <c r="P56" s="20" t="n">
        <v>14.70024244</v>
      </c>
      <c r="Q56" s="18" t="s">
        <v>182</v>
      </c>
      <c r="R56" s="20" t="s">
        <v>182</v>
      </c>
      <c r="S56" s="18" t="s">
        <v>182</v>
      </c>
      <c r="T56" s="20" t="s">
        <v>182</v>
      </c>
      <c r="U56" s="18" t="s">
        <v>182</v>
      </c>
      <c r="V56" s="20" t="s">
        <v>182</v>
      </c>
      <c r="W56" s="18" t="n">
        <v>469.6435722</v>
      </c>
      <c r="X56" s="20" t="n">
        <v>14.52233338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487.97643638</v>
      </c>
      <c r="F61" s="20" t="n">
        <v>3.91367321</v>
      </c>
      <c r="G61" s="18" t="n">
        <v>492.48346989</v>
      </c>
      <c r="H61" s="20" t="n">
        <v>3.25568251</v>
      </c>
      <c r="I61" s="18" t="n">
        <v>482.13806076</v>
      </c>
      <c r="J61" s="20" t="n">
        <v>3.47425597</v>
      </c>
      <c r="K61" s="18" t="n">
        <v>472.45079303</v>
      </c>
      <c r="L61" s="20" t="n">
        <v>3.52319673</v>
      </c>
      <c r="M61" s="18" t="n">
        <v>458.90632443</v>
      </c>
      <c r="N61" s="20" t="n">
        <v>4.55126037</v>
      </c>
      <c r="O61" s="18" t="n">
        <v>391.25523445</v>
      </c>
      <c r="P61" s="20" t="n">
        <v>13.81308759</v>
      </c>
      <c r="Q61" s="18" t="s">
        <v>182</v>
      </c>
      <c r="R61" s="20" t="s">
        <v>182</v>
      </c>
      <c r="S61" s="18" t="s">
        <v>182</v>
      </c>
      <c r="T61" s="20" t="s">
        <v>182</v>
      </c>
      <c r="U61" s="18" t="s">
        <v>182</v>
      </c>
      <c r="V61" s="20" t="s">
        <v>182</v>
      </c>
      <c r="W61" s="18" t="n">
        <v>387.60329117</v>
      </c>
      <c r="X61" s="20" t="n">
        <v>7.54680958</v>
      </c>
    </row>
    <row r="62" spans="1:24">
      <c r="A62" s="15" t="s">
        <v>237</v>
      </c>
      <c r="B62" s="17" t="n">
        <v>4476</v>
      </c>
      <c r="C62" s="18">
        <f>(5.0/B62*100)</f>
        <v/>
      </c>
      <c r="D62" s="19" t="n">
        <v>4471</v>
      </c>
      <c r="E62" s="18" t="n">
        <v>497.8800354</v>
      </c>
      <c r="F62" s="20" t="n">
        <v>2.98744615</v>
      </c>
      <c r="G62" s="18" t="n">
        <v>524.04450781</v>
      </c>
      <c r="H62" s="20" t="n">
        <v>2.25210208</v>
      </c>
      <c r="I62" s="18" t="n">
        <v>538.90101065</v>
      </c>
      <c r="J62" s="20" t="n">
        <v>2.18440756</v>
      </c>
      <c r="K62" s="18" t="n">
        <v>551.83676664</v>
      </c>
      <c r="L62" s="20" t="n">
        <v>3.55913399</v>
      </c>
      <c r="M62" s="18" t="n">
        <v>529.20957794</v>
      </c>
      <c r="N62" s="20" t="n">
        <v>5.42497936</v>
      </c>
      <c r="O62" s="18" t="n">
        <v>440.45044192</v>
      </c>
      <c r="P62" s="20" t="n">
        <v>12.98438904</v>
      </c>
      <c r="Q62" s="18" t="s">
        <v>182</v>
      </c>
      <c r="R62" s="20" t="s">
        <v>182</v>
      </c>
      <c r="S62" s="18" t="s">
        <v>182</v>
      </c>
      <c r="T62" s="20" t="s">
        <v>182</v>
      </c>
      <c r="U62" s="18" t="s">
        <v>182</v>
      </c>
      <c r="V62" s="20" t="s">
        <v>182</v>
      </c>
      <c r="W62" s="18" t="n">
        <v>471.4500367</v>
      </c>
      <c r="X62" s="20" t="n">
        <v>14.90363789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365.6884336</v>
      </c>
      <c r="F67" s="20" t="n">
        <v>3.28468787</v>
      </c>
      <c r="G67" s="18" t="n">
        <v>400.67742436</v>
      </c>
      <c r="H67" s="20" t="n">
        <v>2.53412443</v>
      </c>
      <c r="I67" s="18" t="n">
        <v>416.67010529</v>
      </c>
      <c r="J67" s="20" t="n">
        <v>2.73756987</v>
      </c>
      <c r="K67" s="18" t="n">
        <v>414.1258079</v>
      </c>
      <c r="L67" s="20" t="n">
        <v>3.18462821</v>
      </c>
      <c r="M67" s="18" t="n">
        <v>397.92424173</v>
      </c>
      <c r="N67" s="20" t="n">
        <v>6.43571591</v>
      </c>
      <c r="O67" s="18" t="n">
        <v>314.73335773</v>
      </c>
      <c r="P67" s="20" t="n">
        <v>5.00611208</v>
      </c>
      <c r="Q67" s="18" t="s">
        <v>182</v>
      </c>
      <c r="R67" s="20" t="s">
        <v>182</v>
      </c>
      <c r="S67" s="18" t="s">
        <v>182</v>
      </c>
      <c r="T67" s="20" t="s">
        <v>182</v>
      </c>
      <c r="U67" s="18" t="s">
        <v>182</v>
      </c>
      <c r="V67" s="20" t="s">
        <v>182</v>
      </c>
      <c r="W67" s="18" t="n">
        <v>336.92759134</v>
      </c>
      <c r="X67" s="20" t="n">
        <v>6.52712101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474.53349165</v>
      </c>
      <c r="F70" s="20" t="n">
        <v>5.2739168</v>
      </c>
      <c r="G70" s="18" t="n">
        <v>476.96923815</v>
      </c>
      <c r="H70" s="20" t="n">
        <v>3.54301421</v>
      </c>
      <c r="I70" s="18" t="n">
        <v>500.07180603</v>
      </c>
      <c r="J70" s="20" t="n">
        <v>3.93859711</v>
      </c>
      <c r="K70" s="18" t="n">
        <v>500.4616102</v>
      </c>
      <c r="L70" s="20" t="n">
        <v>3.13911227</v>
      </c>
      <c r="M70" s="18" t="n">
        <v>487.86334716</v>
      </c>
      <c r="N70" s="20" t="n">
        <v>4.13821253</v>
      </c>
      <c r="O70" s="18" t="n">
        <v>426.80252046</v>
      </c>
      <c r="P70" s="20" t="n">
        <v>12.48021567</v>
      </c>
      <c r="Q70" s="18" t="s">
        <v>182</v>
      </c>
      <c r="R70" s="20" t="s">
        <v>182</v>
      </c>
      <c r="S70" s="18" t="s">
        <v>182</v>
      </c>
      <c r="T70" s="20" t="s">
        <v>182</v>
      </c>
      <c r="U70" s="18" t="s">
        <v>182</v>
      </c>
      <c r="V70" s="20" t="s">
        <v>182</v>
      </c>
      <c r="W70" s="18" t="n">
        <v>430.61497838</v>
      </c>
      <c r="X70" s="20" t="n">
        <v>5.77322463</v>
      </c>
    </row>
    <row r="71" spans="1:24">
      <c r="A71" s="15" t="s">
        <v>246</v>
      </c>
      <c r="B71" s="17" t="n">
        <v>6115</v>
      </c>
      <c r="C71" s="18">
        <f>(119.0/B71*100)</f>
        <v/>
      </c>
      <c r="D71" s="19" t="n">
        <v>5996</v>
      </c>
      <c r="E71" s="18" t="n">
        <v>531.57871401</v>
      </c>
      <c r="F71" s="20" t="n">
        <v>3.23643673</v>
      </c>
      <c r="G71" s="18" t="n">
        <v>553.93451536</v>
      </c>
      <c r="H71" s="20" t="n">
        <v>2.70156799</v>
      </c>
      <c r="I71" s="18" t="n">
        <v>566.08909231</v>
      </c>
      <c r="J71" s="20" t="n">
        <v>2.42614607</v>
      </c>
      <c r="K71" s="18" t="n">
        <v>569.53958529</v>
      </c>
      <c r="L71" s="20" t="n">
        <v>3.89045668</v>
      </c>
      <c r="M71" s="18" t="n">
        <v>569.95632286</v>
      </c>
      <c r="N71" s="20" t="n">
        <v>8.440620839999999</v>
      </c>
      <c r="O71" s="18" t="n">
        <v>471.86148039</v>
      </c>
      <c r="P71" s="20" t="n">
        <v>16.79592165</v>
      </c>
      <c r="Q71" s="18" t="s">
        <v>182</v>
      </c>
      <c r="R71" s="20" t="s">
        <v>182</v>
      </c>
      <c r="S71" s="18" t="s">
        <v>182</v>
      </c>
      <c r="T71" s="20" t="s">
        <v>182</v>
      </c>
      <c r="U71" s="18" t="s">
        <v>182</v>
      </c>
      <c r="V71" s="20" t="s">
        <v>182</v>
      </c>
      <c r="W71" s="18" t="n">
        <v>494.60629886</v>
      </c>
      <c r="X71" s="20" t="n">
        <v>13.95662784</v>
      </c>
    </row>
    <row r="72" spans="1:24">
      <c r="A72" s="15" t="s">
        <v>247</v>
      </c>
      <c r="B72" s="17" t="n">
        <v>7708</v>
      </c>
      <c r="C72" s="18">
        <f>(9.0/B72*100)</f>
        <v/>
      </c>
      <c r="D72" s="19" t="n">
        <v>7699</v>
      </c>
      <c r="E72" s="18" t="n">
        <v>511.60648428</v>
      </c>
      <c r="F72" s="20" t="n">
        <v>3.17276153</v>
      </c>
      <c r="G72" s="18" t="n">
        <v>537.3026019500001</v>
      </c>
      <c r="H72" s="20" t="n">
        <v>2.59189525</v>
      </c>
      <c r="I72" s="18" t="n">
        <v>555.82113251</v>
      </c>
      <c r="J72" s="20" t="n">
        <v>3.84028011</v>
      </c>
      <c r="K72" s="18" t="n">
        <v>550.6220481399999</v>
      </c>
      <c r="L72" s="20" t="n">
        <v>8.521296169999999</v>
      </c>
      <c r="M72" s="18" t="n">
        <v>527.59321999</v>
      </c>
      <c r="N72" s="20" t="n">
        <v>11.80180659</v>
      </c>
      <c r="O72" s="18" t="n">
        <v>372.27040999</v>
      </c>
      <c r="P72" s="20" t="n">
        <v>12.74001428</v>
      </c>
      <c r="Q72" s="18" t="s">
        <v>182</v>
      </c>
      <c r="R72" s="20" t="s">
        <v>182</v>
      </c>
      <c r="S72" s="18" t="s">
        <v>182</v>
      </c>
      <c r="T72" s="20" t="s">
        <v>182</v>
      </c>
      <c r="U72" s="18" t="s">
        <v>182</v>
      </c>
      <c r="V72" s="20" t="s">
        <v>182</v>
      </c>
      <c r="W72" s="18" t="n">
        <v>493.77942764</v>
      </c>
      <c r="X72" s="20" t="n">
        <v>16.45492224</v>
      </c>
    </row>
    <row r="73" spans="1:24">
      <c r="A73" s="15" t="s">
        <v>248</v>
      </c>
      <c r="B73" s="17" t="n">
        <v>8249</v>
      </c>
      <c r="C73" s="18">
        <f>(244.0/B73*100)</f>
        <v/>
      </c>
      <c r="D73" s="19" t="n">
        <v>8005</v>
      </c>
      <c r="E73" s="18" t="n">
        <v>390.83707167</v>
      </c>
      <c r="F73" s="20" t="n">
        <v>5.2805608</v>
      </c>
      <c r="G73" s="18" t="n">
        <v>417.81432015</v>
      </c>
      <c r="H73" s="20" t="n">
        <v>3.70768319</v>
      </c>
      <c r="I73" s="18" t="n">
        <v>431.85951556</v>
      </c>
      <c r="J73" s="20" t="n">
        <v>2.99376134</v>
      </c>
      <c r="K73" s="18" t="n">
        <v>431.13969398</v>
      </c>
      <c r="L73" s="20" t="n">
        <v>3.72339419</v>
      </c>
      <c r="M73" s="18" t="n">
        <v>424.93110075</v>
      </c>
      <c r="N73" s="20" t="n">
        <v>4.21609355</v>
      </c>
      <c r="O73" s="18" t="n">
        <v>365.92427462</v>
      </c>
      <c r="P73" s="20" t="n">
        <v>6.5296247</v>
      </c>
      <c r="Q73" s="18" t="s">
        <v>182</v>
      </c>
      <c r="R73" s="20" t="s">
        <v>182</v>
      </c>
      <c r="S73" s="18" t="s">
        <v>182</v>
      </c>
      <c r="T73" s="20" t="s">
        <v>182</v>
      </c>
      <c r="U73" s="18" t="s">
        <v>182</v>
      </c>
      <c r="V73" s="20" t="s">
        <v>182</v>
      </c>
      <c r="W73" s="18" t="n">
        <v>374.11575517</v>
      </c>
      <c r="X73" s="20" t="n">
        <v>7.20963335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439.04170538</v>
      </c>
      <c r="F77" s="20" t="n">
        <v>3.58431646</v>
      </c>
      <c r="G77" s="18" t="n">
        <v>454.74366767</v>
      </c>
      <c r="H77" s="20" t="n">
        <v>4.03540082</v>
      </c>
      <c r="I77" s="18" t="n">
        <v>471.48805203</v>
      </c>
      <c r="J77" s="20" t="n">
        <v>2.96474981</v>
      </c>
      <c r="K77" s="18" t="n">
        <v>451.06725291</v>
      </c>
      <c r="L77" s="20" t="n">
        <v>3.15698172</v>
      </c>
      <c r="M77" s="18" t="n">
        <v>436.18850432</v>
      </c>
      <c r="N77" s="20" t="n">
        <v>3.96008507</v>
      </c>
      <c r="O77" s="18" t="n">
        <v>348.85074945</v>
      </c>
      <c r="P77" s="20" t="n">
        <v>12.28258255</v>
      </c>
      <c r="Q77" s="18" t="s">
        <v>182</v>
      </c>
      <c r="R77" s="20" t="s">
        <v>182</v>
      </c>
      <c r="S77" s="18" t="s">
        <v>182</v>
      </c>
      <c r="T77" s="20" t="s">
        <v>182</v>
      </c>
      <c r="U77" s="18" t="s">
        <v>182</v>
      </c>
      <c r="V77" s="20" t="s">
        <v>182</v>
      </c>
      <c r="W77" s="18" t="n">
        <v>379.74278016</v>
      </c>
      <c r="X77" s="20" t="n">
        <v>3.1113278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508.43642202</v>
      </c>
      <c r="F7" s="20" t="n">
        <v>2.27218815</v>
      </c>
      <c r="G7" s="18" t="n">
        <v>528.3406189900001</v>
      </c>
      <c r="H7" s="20" t="n">
        <v>2.53844255</v>
      </c>
      <c r="I7" s="18" t="n">
        <v>519.25935594</v>
      </c>
      <c r="J7" s="20" t="n">
        <v>2.77030946</v>
      </c>
      <c r="K7" s="18" t="n">
        <v>520.65250509</v>
      </c>
      <c r="L7" s="20" t="n">
        <v>3.49965041</v>
      </c>
      <c r="M7" s="18" t="n">
        <v>509.01050534</v>
      </c>
      <c r="N7" s="20" t="n">
        <v>4.66616855</v>
      </c>
      <c r="O7" s="18" t="n">
        <v>399.22513467</v>
      </c>
      <c r="P7" s="20" t="n">
        <v>11.70453418</v>
      </c>
      <c r="Q7" s="18" t="s">
        <v>182</v>
      </c>
      <c r="R7" s="20" t="s">
        <v>182</v>
      </c>
      <c r="S7" s="18" t="s">
        <v>182</v>
      </c>
      <c r="T7" s="20" t="s">
        <v>182</v>
      </c>
      <c r="U7" s="18" t="s">
        <v>182</v>
      </c>
      <c r="V7" s="20" t="s">
        <v>182</v>
      </c>
      <c r="W7" s="18" t="n">
        <v>469.7391856</v>
      </c>
      <c r="X7" s="20" t="n">
        <v>5.31958882</v>
      </c>
    </row>
    <row r="8" spans="1:24">
      <c r="A8" s="15" t="s">
        <v>183</v>
      </c>
      <c r="B8" s="17" t="n">
        <v>7007</v>
      </c>
      <c r="C8" s="18">
        <f>(169.0/B8*100)</f>
        <v/>
      </c>
      <c r="D8" s="19" t="n">
        <v>6838</v>
      </c>
      <c r="E8" s="18" t="n">
        <v>513.74635456</v>
      </c>
      <c r="F8" s="20" t="n">
        <v>2.59320055</v>
      </c>
      <c r="G8" s="18" t="n">
        <v>507.99459183</v>
      </c>
      <c r="H8" s="20" t="n">
        <v>4.21263331</v>
      </c>
      <c r="I8" s="18" t="n">
        <v>495.30881188</v>
      </c>
      <c r="J8" s="20" t="n">
        <v>4.30799602</v>
      </c>
      <c r="K8" s="18" t="n">
        <v>485.99869028</v>
      </c>
      <c r="L8" s="20" t="n">
        <v>5.33126886</v>
      </c>
      <c r="M8" s="18" t="n">
        <v>469.09927812</v>
      </c>
      <c r="N8" s="20" t="n">
        <v>5.61400842</v>
      </c>
      <c r="O8" s="18" t="n">
        <v>404.28336089</v>
      </c>
      <c r="P8" s="20" t="n">
        <v>27.90899541</v>
      </c>
      <c r="Q8" s="18" t="s">
        <v>182</v>
      </c>
      <c r="R8" s="20" t="s">
        <v>182</v>
      </c>
      <c r="S8" s="18" t="n">
        <v>368.48347797</v>
      </c>
      <c r="T8" s="20" t="n">
        <v>14.99112476</v>
      </c>
      <c r="U8" s="18" t="s">
        <v>182</v>
      </c>
      <c r="V8" s="20" t="s">
        <v>182</v>
      </c>
      <c r="W8" s="18" t="n">
        <v>416.83309468</v>
      </c>
      <c r="X8" s="20" t="n">
        <v>5.58967949</v>
      </c>
    </row>
    <row r="9" spans="1:24">
      <c r="A9" s="15" t="s">
        <v>184</v>
      </c>
      <c r="B9" s="17" t="n">
        <v>9651</v>
      </c>
      <c r="C9" s="18">
        <f>(568.0/B9*100)</f>
        <v/>
      </c>
      <c r="D9" s="19" t="n">
        <v>9083</v>
      </c>
      <c r="E9" s="18" t="n">
        <v>520.3416265</v>
      </c>
      <c r="F9" s="20" t="n">
        <v>2.50668359</v>
      </c>
      <c r="G9" s="18" t="n">
        <v>532.90893323</v>
      </c>
      <c r="H9" s="20" t="n">
        <v>3.25467716</v>
      </c>
      <c r="I9" s="18" t="n">
        <v>511.6956783</v>
      </c>
      <c r="J9" s="20" t="n">
        <v>3.39499305</v>
      </c>
      <c r="K9" s="18" t="n">
        <v>498.22731322</v>
      </c>
      <c r="L9" s="20" t="n">
        <v>4.54499846</v>
      </c>
      <c r="M9" s="18" t="n">
        <v>465.93197313</v>
      </c>
      <c r="N9" s="20" t="n">
        <v>5.08361533</v>
      </c>
      <c r="O9" s="18" t="n">
        <v>463.23865553</v>
      </c>
      <c r="P9" s="20" t="n">
        <v>37.28992185</v>
      </c>
      <c r="Q9" s="18" t="s">
        <v>182</v>
      </c>
      <c r="R9" s="20" t="s">
        <v>182</v>
      </c>
      <c r="S9" s="18" t="n">
        <v>374.78530698</v>
      </c>
      <c r="T9" s="20" t="n">
        <v>11.62763904</v>
      </c>
      <c r="U9" s="18" t="s">
        <v>182</v>
      </c>
      <c r="V9" s="20" t="s">
        <v>182</v>
      </c>
      <c r="W9" s="18" t="n">
        <v>417.8125089</v>
      </c>
      <c r="X9" s="20" t="n">
        <v>5.66283606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449.82841147</v>
      </c>
      <c r="F11" s="20" t="n">
        <v>3.00825076</v>
      </c>
      <c r="G11" s="18" t="n">
        <v>465.64723352</v>
      </c>
      <c r="H11" s="20" t="n">
        <v>3.34918671</v>
      </c>
      <c r="I11" s="18" t="n">
        <v>460.17164139</v>
      </c>
      <c r="J11" s="20" t="n">
        <v>3.94443473</v>
      </c>
      <c r="K11" s="18" t="n">
        <v>434.48190784</v>
      </c>
      <c r="L11" s="20" t="n">
        <v>4.19128547</v>
      </c>
      <c r="M11" s="18" t="n">
        <v>432.17785166</v>
      </c>
      <c r="N11" s="20" t="n">
        <v>6.17923085</v>
      </c>
      <c r="O11" s="18" t="n">
        <v>334.19992151</v>
      </c>
      <c r="P11" s="20" t="n">
        <v>26.53553138</v>
      </c>
      <c r="Q11" s="18" t="s">
        <v>182</v>
      </c>
      <c r="R11" s="20" t="s">
        <v>182</v>
      </c>
      <c r="S11" s="18" t="s">
        <v>182</v>
      </c>
      <c r="T11" s="20" t="s">
        <v>182</v>
      </c>
      <c r="U11" s="18" t="s">
        <v>182</v>
      </c>
      <c r="V11" s="20" t="s">
        <v>182</v>
      </c>
      <c r="W11" s="18" t="n">
        <v>397.60037483</v>
      </c>
      <c r="X11" s="20" t="n">
        <v>6.08897428</v>
      </c>
    </row>
    <row r="12" spans="1:24">
      <c r="A12" s="15" t="s">
        <v>187</v>
      </c>
      <c r="B12" s="17" t="n">
        <v>6894</v>
      </c>
      <c r="C12" s="18">
        <f>(127.0/B12*100)</f>
        <v/>
      </c>
      <c r="D12" s="19" t="n">
        <v>6767</v>
      </c>
      <c r="E12" s="18" t="n">
        <v>512.69137913</v>
      </c>
      <c r="F12" s="20" t="n">
        <v>2.63494799</v>
      </c>
      <c r="G12" s="18" t="n">
        <v>509.8427135</v>
      </c>
      <c r="H12" s="20" t="n">
        <v>3.06841468</v>
      </c>
      <c r="I12" s="18" t="n">
        <v>488.96687685</v>
      </c>
      <c r="J12" s="20" t="n">
        <v>4.10038587</v>
      </c>
      <c r="K12" s="18" t="n">
        <v>484.84898958</v>
      </c>
      <c r="L12" s="20" t="n">
        <v>4.69501043</v>
      </c>
      <c r="M12" s="18" t="n">
        <v>465.35712151</v>
      </c>
      <c r="N12" s="20" t="n">
        <v>6.40453482</v>
      </c>
      <c r="O12" s="18" t="n">
        <v>437.59846771</v>
      </c>
      <c r="P12" s="20" t="n">
        <v>23.70905564</v>
      </c>
      <c r="Q12" s="18" t="s">
        <v>182</v>
      </c>
      <c r="R12" s="20" t="s">
        <v>182</v>
      </c>
      <c r="S12" s="18" t="n">
        <v>366.6777112</v>
      </c>
      <c r="T12" s="20" t="n">
        <v>14.39052153</v>
      </c>
      <c r="U12" s="18" t="s">
        <v>182</v>
      </c>
      <c r="V12" s="20" t="s">
        <v>182</v>
      </c>
      <c r="W12" s="18" t="n">
        <v>413.09375233</v>
      </c>
      <c r="X12" s="20" t="n">
        <v>5.70030782</v>
      </c>
    </row>
    <row r="13" spans="1:24">
      <c r="A13" s="15" t="s">
        <v>188</v>
      </c>
      <c r="B13" s="17" t="n">
        <v>7161</v>
      </c>
      <c r="C13" s="18">
        <f>(329.0/B13*100)</f>
        <v/>
      </c>
      <c r="D13" s="19" t="n">
        <v>6832</v>
      </c>
      <c r="E13" s="18" t="n">
        <v>525.44378139</v>
      </c>
      <c r="F13" s="20" t="n">
        <v>2.24973454</v>
      </c>
      <c r="G13" s="18" t="n">
        <v>518.30523017</v>
      </c>
      <c r="H13" s="20" t="n">
        <v>3.45346017</v>
      </c>
      <c r="I13" s="18" t="n">
        <v>497.88350248</v>
      </c>
      <c r="J13" s="20" t="n">
        <v>4.06440959</v>
      </c>
      <c r="K13" s="18" t="n">
        <v>492.42227069</v>
      </c>
      <c r="L13" s="20" t="n">
        <v>5.14998582</v>
      </c>
      <c r="M13" s="18" t="n">
        <v>461.15588627</v>
      </c>
      <c r="N13" s="20" t="n">
        <v>7.43657915</v>
      </c>
      <c r="O13" s="18" t="n">
        <v>390.10166835</v>
      </c>
      <c r="P13" s="20" t="n">
        <v>18.95112793</v>
      </c>
      <c r="Q13" s="18" t="s">
        <v>182</v>
      </c>
      <c r="R13" s="20" t="s">
        <v>182</v>
      </c>
      <c r="S13" s="18" t="n">
        <v>436.36003517</v>
      </c>
      <c r="T13" s="20" t="n">
        <v>6.43426798</v>
      </c>
      <c r="U13" s="18" t="s">
        <v>182</v>
      </c>
      <c r="V13" s="20" t="s">
        <v>182</v>
      </c>
      <c r="W13" s="18" t="n">
        <v>414.05612897</v>
      </c>
      <c r="X13" s="20" t="n">
        <v>5.11738077</v>
      </c>
    </row>
    <row r="14" spans="1:24">
      <c r="A14" s="15" t="s">
        <v>189</v>
      </c>
      <c r="B14" s="17" t="n">
        <v>5587</v>
      </c>
      <c r="C14" s="18">
        <f>(197.0/B14*100)</f>
        <v/>
      </c>
      <c r="D14" s="19" t="n">
        <v>5390</v>
      </c>
      <c r="E14" s="18" t="n">
        <v>560.15094054</v>
      </c>
      <c r="F14" s="20" t="n">
        <v>2.23689726</v>
      </c>
      <c r="G14" s="18" t="n">
        <v>542.2805641800001</v>
      </c>
      <c r="H14" s="20" t="n">
        <v>2.90521138</v>
      </c>
      <c r="I14" s="18" t="n">
        <v>519.18901146</v>
      </c>
      <c r="J14" s="20" t="n">
        <v>3.77460603</v>
      </c>
      <c r="K14" s="18" t="n">
        <v>507.70226069</v>
      </c>
      <c r="L14" s="20" t="n">
        <v>3.94070976</v>
      </c>
      <c r="M14" s="18" t="n">
        <v>486.24484973</v>
      </c>
      <c r="N14" s="20" t="n">
        <v>4.726814</v>
      </c>
      <c r="O14" s="18" t="n">
        <v>411.80482108</v>
      </c>
      <c r="P14" s="20" t="n">
        <v>14.84367386</v>
      </c>
      <c r="Q14" s="18" t="s">
        <v>182</v>
      </c>
      <c r="R14" s="20" t="s">
        <v>182</v>
      </c>
      <c r="S14" s="18" t="s">
        <v>182</v>
      </c>
      <c r="T14" s="20" t="s">
        <v>182</v>
      </c>
      <c r="U14" s="18" t="s">
        <v>182</v>
      </c>
      <c r="V14" s="20" t="s">
        <v>182</v>
      </c>
      <c r="W14" s="18" t="n">
        <v>459.28308879</v>
      </c>
      <c r="X14" s="20" t="n">
        <v>8.791541280000001</v>
      </c>
    </row>
    <row r="15" spans="1:24">
      <c r="A15" s="15" t="s">
        <v>190</v>
      </c>
      <c r="B15" s="17" t="n">
        <v>5882</v>
      </c>
      <c r="C15" s="18">
        <f>(151.0/B15*100)</f>
        <v/>
      </c>
      <c r="D15" s="19" t="n">
        <v>5731</v>
      </c>
      <c r="E15" s="18" t="n">
        <v>549.76671343</v>
      </c>
      <c r="F15" s="20" t="n">
        <v>2.30513583</v>
      </c>
      <c r="G15" s="18" t="n">
        <v>520.69529249</v>
      </c>
      <c r="H15" s="20" t="n">
        <v>4.43108508</v>
      </c>
      <c r="I15" s="18" t="n">
        <v>492.58843131</v>
      </c>
      <c r="J15" s="20" t="n">
        <v>4.75815816</v>
      </c>
      <c r="K15" s="18" t="n">
        <v>479.80394048</v>
      </c>
      <c r="L15" s="20" t="n">
        <v>9.01510438</v>
      </c>
      <c r="M15" s="18" t="n">
        <v>475.28066213</v>
      </c>
      <c r="N15" s="20" t="n">
        <v>8.85661601</v>
      </c>
      <c r="O15" s="18" t="n">
        <v>369.57234507</v>
      </c>
      <c r="P15" s="20" t="n">
        <v>20.35970452</v>
      </c>
      <c r="Q15" s="18" t="s">
        <v>182</v>
      </c>
      <c r="R15" s="20" t="s">
        <v>182</v>
      </c>
      <c r="S15" s="18" t="n">
        <v>375.95013089</v>
      </c>
      <c r="T15" s="20" t="n">
        <v>17.42774697</v>
      </c>
      <c r="U15" s="18" t="s">
        <v>182</v>
      </c>
      <c r="V15" s="20" t="s">
        <v>182</v>
      </c>
      <c r="W15" s="18" t="n">
        <v>452.35579395</v>
      </c>
      <c r="X15" s="20" t="n">
        <v>7.48222037</v>
      </c>
    </row>
    <row r="16" spans="1:24">
      <c r="A16" s="15" t="s">
        <v>191</v>
      </c>
      <c r="B16" s="17" t="n">
        <v>6108</v>
      </c>
      <c r="C16" s="18">
        <f>(264.0/B16*100)</f>
        <v/>
      </c>
      <c r="D16" s="19" t="n">
        <v>5844</v>
      </c>
      <c r="E16" s="18" t="n">
        <v>513.23685863</v>
      </c>
      <c r="F16" s="20" t="n">
        <v>2.77025865</v>
      </c>
      <c r="G16" s="18" t="n">
        <v>526.37358625</v>
      </c>
      <c r="H16" s="20" t="n">
        <v>3.66462808</v>
      </c>
      <c r="I16" s="18" t="n">
        <v>506.81218035</v>
      </c>
      <c r="J16" s="20" t="n">
        <v>4.08888318</v>
      </c>
      <c r="K16" s="18" t="n">
        <v>487.80719477</v>
      </c>
      <c r="L16" s="20" t="n">
        <v>5.11197933</v>
      </c>
      <c r="M16" s="18" t="n">
        <v>448.27390289</v>
      </c>
      <c r="N16" s="20" t="n">
        <v>6.74317731</v>
      </c>
      <c r="O16" s="18" t="n">
        <v>357.87742959</v>
      </c>
      <c r="P16" s="20" t="n">
        <v>15.84799712</v>
      </c>
      <c r="Q16" s="18" t="s">
        <v>182</v>
      </c>
      <c r="R16" s="20" t="s">
        <v>182</v>
      </c>
      <c r="S16" s="18" t="s">
        <v>182</v>
      </c>
      <c r="T16" s="20" t="s">
        <v>182</v>
      </c>
      <c r="U16" s="18" t="s">
        <v>182</v>
      </c>
      <c r="V16" s="20" t="s">
        <v>182</v>
      </c>
      <c r="W16" s="18" t="n">
        <v>404.67151423</v>
      </c>
      <c r="X16" s="20" t="n">
        <v>6.56000451</v>
      </c>
    </row>
    <row r="17" spans="1:24">
      <c r="A17" s="15" t="s">
        <v>192</v>
      </c>
      <c r="B17" s="17" t="n">
        <v>6504</v>
      </c>
      <c r="C17" s="18">
        <f>(794.0/B17*100)</f>
        <v/>
      </c>
      <c r="D17" s="19" t="n">
        <v>5710</v>
      </c>
      <c r="E17" s="18" t="n">
        <v>532.08524508</v>
      </c>
      <c r="F17" s="20" t="n">
        <v>2.27827465</v>
      </c>
      <c r="G17" s="18" t="n">
        <v>522.86798605</v>
      </c>
      <c r="H17" s="20" t="n">
        <v>4.18694088</v>
      </c>
      <c r="I17" s="18" t="n">
        <v>500.69076649</v>
      </c>
      <c r="J17" s="20" t="n">
        <v>5.56803437</v>
      </c>
      <c r="K17" s="18" t="n">
        <v>488.8265908</v>
      </c>
      <c r="L17" s="20" t="n">
        <v>6.49444524</v>
      </c>
      <c r="M17" s="18" t="n">
        <v>482.32045558</v>
      </c>
      <c r="N17" s="20" t="n">
        <v>10.47677753</v>
      </c>
      <c r="O17" s="18" t="s">
        <v>182</v>
      </c>
      <c r="P17" s="20" t="s">
        <v>182</v>
      </c>
      <c r="Q17" s="18" t="s">
        <v>182</v>
      </c>
      <c r="R17" s="20" t="s">
        <v>182</v>
      </c>
      <c r="S17" s="18" t="n">
        <v>360.48925247</v>
      </c>
      <c r="T17" s="20" t="n">
        <v>12.44339086</v>
      </c>
      <c r="U17" s="18" t="s">
        <v>182</v>
      </c>
      <c r="V17" s="20" t="s">
        <v>182</v>
      </c>
      <c r="W17" s="18" t="n">
        <v>427.40421718</v>
      </c>
      <c r="X17" s="20" t="n">
        <v>8.901462479999999</v>
      </c>
    </row>
    <row r="18" spans="1:24">
      <c r="A18" s="15" t="s">
        <v>193</v>
      </c>
      <c r="B18" s="17" t="n">
        <v>5532</v>
      </c>
      <c r="C18" s="18">
        <f>(40.0/B18*100)</f>
        <v/>
      </c>
      <c r="D18" s="19" t="n">
        <v>5492</v>
      </c>
      <c r="E18" s="18" t="n">
        <v>478.60676153</v>
      </c>
      <c r="F18" s="20" t="n">
        <v>4.06422</v>
      </c>
      <c r="G18" s="18" t="n">
        <v>473.7426361</v>
      </c>
      <c r="H18" s="20" t="n">
        <v>5.10571554</v>
      </c>
      <c r="I18" s="18" t="n">
        <v>461.72256088</v>
      </c>
      <c r="J18" s="20" t="n">
        <v>4.5653155</v>
      </c>
      <c r="K18" s="18" t="n">
        <v>448.40020626</v>
      </c>
      <c r="L18" s="20" t="n">
        <v>4.82421151</v>
      </c>
      <c r="M18" s="18" t="n">
        <v>436.2585496</v>
      </c>
      <c r="N18" s="20" t="n">
        <v>3.78655261</v>
      </c>
      <c r="O18" s="18" t="n">
        <v>360.38730974</v>
      </c>
      <c r="P18" s="20" t="n">
        <v>15.45481746</v>
      </c>
      <c r="Q18" s="18" t="s">
        <v>182</v>
      </c>
      <c r="R18" s="20" t="s">
        <v>182</v>
      </c>
      <c r="S18" s="18" t="s">
        <v>182</v>
      </c>
      <c r="T18" s="20" t="s">
        <v>182</v>
      </c>
      <c r="U18" s="18" t="s">
        <v>182</v>
      </c>
      <c r="V18" s="20" t="s">
        <v>182</v>
      </c>
      <c r="W18" s="18" t="n">
        <v>387.306458</v>
      </c>
      <c r="X18" s="20" t="n">
        <v>6.83241036</v>
      </c>
    </row>
    <row r="19" spans="1:24">
      <c r="A19" s="15" t="s">
        <v>194</v>
      </c>
      <c r="B19" s="17" t="n">
        <v>5658</v>
      </c>
      <c r="C19" s="18">
        <f>(154.0/B19*100)</f>
        <v/>
      </c>
      <c r="D19" s="19" t="n">
        <v>5504</v>
      </c>
      <c r="E19" s="18" t="n">
        <v>502.94168231</v>
      </c>
      <c r="F19" s="20" t="n">
        <v>3.36402056</v>
      </c>
      <c r="G19" s="18" t="n">
        <v>487.34874472</v>
      </c>
      <c r="H19" s="20" t="n">
        <v>4.39016225</v>
      </c>
      <c r="I19" s="18" t="n">
        <v>468.84231445</v>
      </c>
      <c r="J19" s="20" t="n">
        <v>3.72044932</v>
      </c>
      <c r="K19" s="18" t="n">
        <v>459.91104481</v>
      </c>
      <c r="L19" s="20" t="n">
        <v>4.87566084</v>
      </c>
      <c r="M19" s="18" t="n">
        <v>433.03920837</v>
      </c>
      <c r="N19" s="20" t="n">
        <v>6.61946146</v>
      </c>
      <c r="O19" s="18" t="n">
        <v>398.28162032</v>
      </c>
      <c r="P19" s="20" t="n">
        <v>18.24528118</v>
      </c>
      <c r="Q19" s="18" t="s">
        <v>182</v>
      </c>
      <c r="R19" s="20" t="s">
        <v>182</v>
      </c>
      <c r="S19" s="18" t="s">
        <v>182</v>
      </c>
      <c r="T19" s="20" t="s">
        <v>182</v>
      </c>
      <c r="U19" s="18" t="s">
        <v>182</v>
      </c>
      <c r="V19" s="20" t="s">
        <v>182</v>
      </c>
      <c r="W19" s="18" t="n">
        <v>397.13571513</v>
      </c>
      <c r="X19" s="20" t="n">
        <v>6.34450582</v>
      </c>
    </row>
    <row r="20" spans="1:24">
      <c r="A20" s="15" t="s">
        <v>195</v>
      </c>
      <c r="B20" s="17" t="n">
        <v>3371</v>
      </c>
      <c r="C20" s="18">
        <f>(81.0/B20*100)</f>
        <v/>
      </c>
      <c r="D20" s="19" t="n">
        <v>3290</v>
      </c>
      <c r="E20" s="18" t="n">
        <v>495.04908375</v>
      </c>
      <c r="F20" s="20" t="n">
        <v>2.67281786</v>
      </c>
      <c r="G20" s="18" t="n">
        <v>475.84301635</v>
      </c>
      <c r="H20" s="20" t="n">
        <v>3.15540968</v>
      </c>
      <c r="I20" s="18" t="n">
        <v>457.73083036</v>
      </c>
      <c r="J20" s="20" t="n">
        <v>4.50375874</v>
      </c>
      <c r="K20" s="18" t="n">
        <v>446.60566171</v>
      </c>
      <c r="L20" s="20" t="n">
        <v>6.272283</v>
      </c>
      <c r="M20" s="18" t="n">
        <v>441.8072381</v>
      </c>
      <c r="N20" s="20" t="n">
        <v>9.73937774</v>
      </c>
      <c r="O20" s="18" t="s">
        <v>182</v>
      </c>
      <c r="P20" s="20" t="s">
        <v>182</v>
      </c>
      <c r="Q20" s="18" t="s">
        <v>182</v>
      </c>
      <c r="R20" s="20" t="s">
        <v>182</v>
      </c>
      <c r="S20" s="18" t="s">
        <v>182</v>
      </c>
      <c r="T20" s="20" t="s">
        <v>182</v>
      </c>
      <c r="U20" s="18" t="s">
        <v>182</v>
      </c>
      <c r="V20" s="20" t="s">
        <v>182</v>
      </c>
      <c r="W20" s="18" t="n">
        <v>388.19129276</v>
      </c>
      <c r="X20" s="20" t="n">
        <v>7.14622514</v>
      </c>
    </row>
    <row r="21" spans="1:24">
      <c r="A21" s="15" t="s">
        <v>196</v>
      </c>
      <c r="B21" s="17" t="n">
        <v>5741</v>
      </c>
      <c r="C21" s="18">
        <f>(81.0/B21*100)</f>
        <v/>
      </c>
      <c r="D21" s="19" t="n">
        <v>5660</v>
      </c>
      <c r="E21" s="18" t="n">
        <v>511.16442931</v>
      </c>
      <c r="F21" s="20" t="n">
        <v>2.2790272</v>
      </c>
      <c r="G21" s="18" t="n">
        <v>504.42006962</v>
      </c>
      <c r="H21" s="20" t="n">
        <v>3.76249707</v>
      </c>
      <c r="I21" s="18" t="n">
        <v>492.71263483</v>
      </c>
      <c r="J21" s="20" t="n">
        <v>4.467866</v>
      </c>
      <c r="K21" s="18" t="n">
        <v>480.65950739</v>
      </c>
      <c r="L21" s="20" t="n">
        <v>7.2060379</v>
      </c>
      <c r="M21" s="18" t="n">
        <v>449.84972686</v>
      </c>
      <c r="N21" s="20" t="n">
        <v>8.000401419999999</v>
      </c>
      <c r="O21" s="18" t="n">
        <v>391.25398188</v>
      </c>
      <c r="P21" s="20" t="n">
        <v>27.06373982</v>
      </c>
      <c r="Q21" s="18" t="s">
        <v>182</v>
      </c>
      <c r="R21" s="20" t="s">
        <v>182</v>
      </c>
      <c r="S21" s="18" t="s">
        <v>182</v>
      </c>
      <c r="T21" s="20" t="s">
        <v>182</v>
      </c>
      <c r="U21" s="18" t="s">
        <v>182</v>
      </c>
      <c r="V21" s="20" t="s">
        <v>182</v>
      </c>
      <c r="W21" s="18" t="n">
        <v>444.41118704</v>
      </c>
      <c r="X21" s="20" t="n">
        <v>8.89517124</v>
      </c>
    </row>
    <row r="22" spans="1:24">
      <c r="A22" s="15" t="s">
        <v>197</v>
      </c>
      <c r="B22" s="17" t="n">
        <v>6598</v>
      </c>
      <c r="C22" s="18">
        <f>(102.0/B22*100)</f>
        <v/>
      </c>
      <c r="D22" s="19" t="n">
        <v>6496</v>
      </c>
      <c r="E22" s="18" t="n">
        <v>498.57109844</v>
      </c>
      <c r="F22" s="20" t="n">
        <v>4.50131472</v>
      </c>
      <c r="G22" s="18" t="n">
        <v>487.44065849</v>
      </c>
      <c r="H22" s="20" t="n">
        <v>4.5655581</v>
      </c>
      <c r="I22" s="18" t="n">
        <v>459.59479409</v>
      </c>
      <c r="J22" s="20" t="n">
        <v>5.16122251</v>
      </c>
      <c r="K22" s="18" t="n">
        <v>462.7163189</v>
      </c>
      <c r="L22" s="20" t="n">
        <v>6.689979</v>
      </c>
      <c r="M22" s="18" t="n">
        <v>438.8378797</v>
      </c>
      <c r="N22" s="20" t="n">
        <v>6.72622303</v>
      </c>
      <c r="O22" s="18" t="n">
        <v>369.67259299</v>
      </c>
      <c r="P22" s="20" t="n">
        <v>6.57132704</v>
      </c>
      <c r="Q22" s="18" t="s">
        <v>182</v>
      </c>
      <c r="R22" s="20" t="s">
        <v>182</v>
      </c>
      <c r="S22" s="18" t="n">
        <v>448.28166515</v>
      </c>
      <c r="T22" s="20" t="n">
        <v>8.782882710000001</v>
      </c>
      <c r="U22" s="18" t="s">
        <v>182</v>
      </c>
      <c r="V22" s="20" t="s">
        <v>182</v>
      </c>
      <c r="W22" s="18" t="n">
        <v>370.77540527</v>
      </c>
      <c r="X22" s="20" t="n">
        <v>7.25020373</v>
      </c>
    </row>
    <row r="23" spans="1:24">
      <c r="A23" s="15" t="s">
        <v>198</v>
      </c>
      <c r="B23" s="17" t="n">
        <v>11583</v>
      </c>
      <c r="C23" s="18">
        <f>(522.0/B23*100)</f>
        <v/>
      </c>
      <c r="D23" s="19" t="n">
        <v>11061</v>
      </c>
      <c r="E23" s="18" t="n">
        <v>490.47399321</v>
      </c>
      <c r="F23" s="20" t="n">
        <v>3.02025431</v>
      </c>
      <c r="G23" s="18" t="n">
        <v>498.32406343</v>
      </c>
      <c r="H23" s="20" t="n">
        <v>4.07564166</v>
      </c>
      <c r="I23" s="18" t="n">
        <v>483.28537432</v>
      </c>
      <c r="J23" s="20" t="n">
        <v>3.95443514</v>
      </c>
      <c r="K23" s="18" t="n">
        <v>477.75945312</v>
      </c>
      <c r="L23" s="20" t="n">
        <v>4.78360461</v>
      </c>
      <c r="M23" s="18" t="n">
        <v>464.10856135</v>
      </c>
      <c r="N23" s="20" t="n">
        <v>5.2447988</v>
      </c>
      <c r="O23" s="18" t="n">
        <v>422.45727389</v>
      </c>
      <c r="P23" s="20" t="n">
        <v>20.79919267</v>
      </c>
      <c r="Q23" s="18" t="s">
        <v>182</v>
      </c>
      <c r="R23" s="20" t="s">
        <v>182</v>
      </c>
      <c r="S23" s="18" t="s">
        <v>182</v>
      </c>
      <c r="T23" s="20" t="s">
        <v>182</v>
      </c>
      <c r="U23" s="18" t="s">
        <v>182</v>
      </c>
      <c r="V23" s="20" t="s">
        <v>182</v>
      </c>
      <c r="W23" s="18" t="n">
        <v>421.60333104</v>
      </c>
      <c r="X23" s="20" t="n">
        <v>6.04048173</v>
      </c>
    </row>
    <row r="24" spans="1:24">
      <c r="A24" s="15" t="s">
        <v>199</v>
      </c>
      <c r="B24" s="17" t="n">
        <v>6647</v>
      </c>
      <c r="C24" s="18">
        <f>(20.0/B24*100)</f>
        <v/>
      </c>
      <c r="D24" s="19" t="n">
        <v>6627</v>
      </c>
      <c r="E24" s="18" t="n">
        <v>541.31255269</v>
      </c>
      <c r="F24" s="20" t="n">
        <v>2.77217099</v>
      </c>
      <c r="G24" s="18" t="n">
        <v>536.06052043</v>
      </c>
      <c r="H24" s="20" t="n">
        <v>5.61533209</v>
      </c>
      <c r="I24" s="18" t="n">
        <v>549.10687535</v>
      </c>
      <c r="J24" s="20" t="n">
        <v>4.737774</v>
      </c>
      <c r="K24" s="18" t="n">
        <v>535.8970151</v>
      </c>
      <c r="L24" s="20" t="n">
        <v>8.195707090000001</v>
      </c>
      <c r="M24" s="18" t="n">
        <v>517.61613497</v>
      </c>
      <c r="N24" s="20" t="n">
        <v>9.941266349999999</v>
      </c>
      <c r="O24" s="18" t="n">
        <v>433.56577698</v>
      </c>
      <c r="P24" s="20" t="n">
        <v>16.09010253</v>
      </c>
      <c r="Q24" s="18" t="s">
        <v>182</v>
      </c>
      <c r="R24" s="20" t="s">
        <v>182</v>
      </c>
      <c r="S24" s="18" t="s">
        <v>182</v>
      </c>
      <c r="T24" s="20" t="s">
        <v>182</v>
      </c>
      <c r="U24" s="18" t="s">
        <v>182</v>
      </c>
      <c r="V24" s="20" t="s">
        <v>182</v>
      </c>
      <c r="W24" s="18" t="n">
        <v>462.74838344</v>
      </c>
      <c r="X24" s="20" t="n">
        <v>14.8123393</v>
      </c>
    </row>
    <row r="25" spans="1:24">
      <c r="A25" s="15" t="s">
        <v>200</v>
      </c>
      <c r="B25" s="17" t="n">
        <v>5581</v>
      </c>
      <c r="C25" s="18">
        <f>(28.0/B25*100)</f>
        <v/>
      </c>
      <c r="D25" s="19" t="n">
        <v>5553</v>
      </c>
      <c r="E25" s="18" t="n">
        <v>521.58815541</v>
      </c>
      <c r="F25" s="20" t="n">
        <v>3.43043689</v>
      </c>
      <c r="G25" s="18" t="n">
        <v>518.56015425</v>
      </c>
      <c r="H25" s="20" t="n">
        <v>3.85561021</v>
      </c>
      <c r="I25" s="18" t="n">
        <v>504.53204608</v>
      </c>
      <c r="J25" s="20" t="n">
        <v>5.17832286</v>
      </c>
      <c r="K25" s="18" t="n">
        <v>512.39276847</v>
      </c>
      <c r="L25" s="20" t="n">
        <v>6.79186976</v>
      </c>
      <c r="M25" s="18" t="n">
        <v>486.11573522</v>
      </c>
      <c r="N25" s="20" t="n">
        <v>13.16380489</v>
      </c>
      <c r="O25" s="18" t="n">
        <v>398.37895835</v>
      </c>
      <c r="P25" s="20" t="n">
        <v>24.81113575</v>
      </c>
      <c r="Q25" s="18" t="s">
        <v>182</v>
      </c>
      <c r="R25" s="20" t="s">
        <v>182</v>
      </c>
      <c r="S25" s="18" t="s">
        <v>182</v>
      </c>
      <c r="T25" s="20" t="s">
        <v>182</v>
      </c>
      <c r="U25" s="18" t="s">
        <v>182</v>
      </c>
      <c r="V25" s="20" t="s">
        <v>182</v>
      </c>
      <c r="W25" s="18" t="n">
        <v>452.58578984</v>
      </c>
      <c r="X25" s="20" t="n">
        <v>15.04858478</v>
      </c>
    </row>
    <row r="26" spans="1:24">
      <c r="A26" s="15" t="s">
        <v>201</v>
      </c>
      <c r="B26" s="17" t="n">
        <v>4869</v>
      </c>
      <c r="C26" s="18">
        <f>(102.0/B26*100)</f>
        <v/>
      </c>
      <c r="D26" s="19" t="n">
        <v>4767</v>
      </c>
      <c r="E26" s="18" t="n">
        <v>513.32304881</v>
      </c>
      <c r="F26" s="20" t="n">
        <v>2.63536441</v>
      </c>
      <c r="G26" s="18" t="n">
        <v>494.21313191</v>
      </c>
      <c r="H26" s="20" t="n">
        <v>3.43322221</v>
      </c>
      <c r="I26" s="18" t="n">
        <v>477.06986956</v>
      </c>
      <c r="J26" s="20" t="n">
        <v>2.84817921</v>
      </c>
      <c r="K26" s="18" t="n">
        <v>475.05392627</v>
      </c>
      <c r="L26" s="20" t="n">
        <v>3.61636507</v>
      </c>
      <c r="M26" s="18" t="n">
        <v>458.19048449</v>
      </c>
      <c r="N26" s="20" t="n">
        <v>4.91706404</v>
      </c>
      <c r="O26" s="18" t="s">
        <v>182</v>
      </c>
      <c r="P26" s="20" t="s">
        <v>182</v>
      </c>
      <c r="Q26" s="18" t="s">
        <v>182</v>
      </c>
      <c r="R26" s="20" t="s">
        <v>182</v>
      </c>
      <c r="S26" s="18" t="s">
        <v>182</v>
      </c>
      <c r="T26" s="20" t="s">
        <v>182</v>
      </c>
      <c r="U26" s="18" t="s">
        <v>182</v>
      </c>
      <c r="V26" s="20" t="s">
        <v>182</v>
      </c>
      <c r="W26" s="18" t="n">
        <v>435.10970923</v>
      </c>
      <c r="X26" s="20" t="n">
        <v>6.85231934</v>
      </c>
    </row>
    <row r="27" spans="1:24">
      <c r="A27" s="15" t="s">
        <v>202</v>
      </c>
      <c r="B27" s="17" t="n">
        <v>5299</v>
      </c>
      <c r="C27" s="18">
        <f>(186.0/B27*100)</f>
        <v/>
      </c>
      <c r="D27" s="19" t="n">
        <v>5113</v>
      </c>
      <c r="E27" s="18" t="n">
        <v>507.5718899</v>
      </c>
      <c r="F27" s="20" t="n">
        <v>2.21492617</v>
      </c>
      <c r="G27" s="18" t="n">
        <v>503.50586745</v>
      </c>
      <c r="H27" s="20" t="n">
        <v>3.2130612</v>
      </c>
      <c r="I27" s="18" t="n">
        <v>480.61947114</v>
      </c>
      <c r="J27" s="20" t="n">
        <v>3.27966612</v>
      </c>
      <c r="K27" s="18" t="n">
        <v>480.34530859</v>
      </c>
      <c r="L27" s="20" t="n">
        <v>4.32810763</v>
      </c>
      <c r="M27" s="18" t="n">
        <v>456.42100054</v>
      </c>
      <c r="N27" s="20" t="n">
        <v>5.28672951</v>
      </c>
      <c r="O27" s="18" t="n">
        <v>423.08830904</v>
      </c>
      <c r="P27" s="20" t="n">
        <v>13.04402712</v>
      </c>
      <c r="Q27" s="18" t="s">
        <v>182</v>
      </c>
      <c r="R27" s="20" t="s">
        <v>182</v>
      </c>
      <c r="S27" s="18" t="s">
        <v>182</v>
      </c>
      <c r="T27" s="20" t="s">
        <v>182</v>
      </c>
      <c r="U27" s="18" t="s">
        <v>182</v>
      </c>
      <c r="V27" s="20" t="s">
        <v>182</v>
      </c>
      <c r="W27" s="18" t="n">
        <v>413.65335418</v>
      </c>
      <c r="X27" s="20" t="n">
        <v>4.11658618</v>
      </c>
    </row>
    <row r="28" spans="1:24">
      <c r="A28" s="15" t="s">
        <v>203</v>
      </c>
      <c r="B28" s="17" t="n">
        <v>7568</v>
      </c>
      <c r="C28" s="18">
        <f>(135.0/B28*100)</f>
        <v/>
      </c>
      <c r="D28" s="19" t="n">
        <v>7433</v>
      </c>
      <c r="E28" s="18" t="n">
        <v>409.33298302</v>
      </c>
      <c r="F28" s="20" t="n">
        <v>2.46800793</v>
      </c>
      <c r="G28" s="18" t="n">
        <v>423.06365802</v>
      </c>
      <c r="H28" s="20" t="n">
        <v>3.30408912</v>
      </c>
      <c r="I28" s="18" t="n">
        <v>428.08633152</v>
      </c>
      <c r="J28" s="20" t="n">
        <v>2.72004033</v>
      </c>
      <c r="K28" s="18" t="n">
        <v>424.9358586</v>
      </c>
      <c r="L28" s="20" t="n">
        <v>3.41896322</v>
      </c>
      <c r="M28" s="18" t="n">
        <v>415.53404687</v>
      </c>
      <c r="N28" s="20" t="n">
        <v>4.31465211</v>
      </c>
      <c r="O28" s="18" t="n">
        <v>344.27389666</v>
      </c>
      <c r="P28" s="20" t="n">
        <v>9.63881198</v>
      </c>
      <c r="Q28" s="18" t="s">
        <v>182</v>
      </c>
      <c r="R28" s="20" t="s">
        <v>182</v>
      </c>
      <c r="S28" s="18" t="s">
        <v>182</v>
      </c>
      <c r="T28" s="20" t="s">
        <v>182</v>
      </c>
      <c r="U28" s="18" t="s">
        <v>182</v>
      </c>
      <c r="V28" s="20" t="s">
        <v>182</v>
      </c>
      <c r="W28" s="18" t="n">
        <v>380.84707412</v>
      </c>
      <c r="X28" s="20" t="n">
        <v>6.82772886</v>
      </c>
    </row>
    <row r="29" spans="1:24">
      <c r="A29" s="15" t="s">
        <v>204</v>
      </c>
      <c r="B29" s="17" t="n">
        <v>5385</v>
      </c>
      <c r="C29" s="18">
        <f>(37.0/B29*100)</f>
        <v/>
      </c>
      <c r="D29" s="19" t="n">
        <v>5348</v>
      </c>
      <c r="E29" s="18" t="n">
        <v>504.95466683</v>
      </c>
      <c r="F29" s="20" t="n">
        <v>2.84163986</v>
      </c>
      <c r="G29" s="18" t="n">
        <v>533.43141613</v>
      </c>
      <c r="H29" s="20" t="n">
        <v>3.76580595</v>
      </c>
      <c r="I29" s="18" t="n">
        <v>527.17459783</v>
      </c>
      <c r="J29" s="20" t="n">
        <v>4.06991408</v>
      </c>
      <c r="K29" s="18" t="n">
        <v>499.31346027</v>
      </c>
      <c r="L29" s="20" t="n">
        <v>6.25551612</v>
      </c>
      <c r="M29" s="18" t="n">
        <v>466.26969033</v>
      </c>
      <c r="N29" s="20" t="n">
        <v>10.09859249</v>
      </c>
      <c r="O29" s="18" t="n">
        <v>388.44308495</v>
      </c>
      <c r="P29" s="20" t="n">
        <v>43.1387278</v>
      </c>
      <c r="Q29" s="18" t="s">
        <v>182</v>
      </c>
      <c r="R29" s="20" t="s">
        <v>182</v>
      </c>
      <c r="S29" s="18" t="n">
        <v>358.28551468</v>
      </c>
      <c r="T29" s="20" t="n">
        <v>8.567023300000001</v>
      </c>
      <c r="U29" s="18" t="s">
        <v>182</v>
      </c>
      <c r="V29" s="20" t="s">
        <v>182</v>
      </c>
      <c r="W29" s="18" t="n">
        <v>419.94184426</v>
      </c>
      <c r="X29" s="20" t="n">
        <v>9.454572049999999</v>
      </c>
    </row>
    <row r="30" spans="1:24">
      <c r="A30" s="15" t="s">
        <v>205</v>
      </c>
      <c r="B30" s="17" t="n">
        <v>4520</v>
      </c>
      <c r="C30" s="18">
        <f>(577.0/B30*100)</f>
        <v/>
      </c>
      <c r="D30" s="19" t="n">
        <v>3943</v>
      </c>
      <c r="E30" s="18" t="n">
        <v>532.1825800399999</v>
      </c>
      <c r="F30" s="20" t="n">
        <v>3.27172875</v>
      </c>
      <c r="G30" s="18" t="n">
        <v>538.8678489599999</v>
      </c>
      <c r="H30" s="20" t="n">
        <v>3.83557221</v>
      </c>
      <c r="I30" s="18" t="n">
        <v>522.65458516</v>
      </c>
      <c r="J30" s="20" t="n">
        <v>4.49788404</v>
      </c>
      <c r="K30" s="18" t="n">
        <v>497.9777221</v>
      </c>
      <c r="L30" s="20" t="n">
        <v>4.53088809</v>
      </c>
      <c r="M30" s="18" t="n">
        <v>482.98676336</v>
      </c>
      <c r="N30" s="20" t="n">
        <v>6.50626691</v>
      </c>
      <c r="O30" s="18" t="n">
        <v>424.31209289</v>
      </c>
      <c r="P30" s="20" t="n">
        <v>24.50636863</v>
      </c>
      <c r="Q30" s="18" t="s">
        <v>182</v>
      </c>
      <c r="R30" s="20" t="s">
        <v>182</v>
      </c>
      <c r="S30" s="18" t="s">
        <v>182</v>
      </c>
      <c r="T30" s="20" t="s">
        <v>182</v>
      </c>
      <c r="U30" s="18" t="s">
        <v>182</v>
      </c>
      <c r="V30" s="20" t="s">
        <v>182</v>
      </c>
      <c r="W30" s="18" t="n">
        <v>436.34285743</v>
      </c>
      <c r="X30" s="20" t="n">
        <v>5.91520001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523.99872699</v>
      </c>
      <c r="F32" s="20" t="n">
        <v>2.81017825</v>
      </c>
      <c r="G32" s="18" t="n">
        <v>502.88231828</v>
      </c>
      <c r="H32" s="20" t="n">
        <v>4.02282362</v>
      </c>
      <c r="I32" s="18" t="n">
        <v>479.14904564</v>
      </c>
      <c r="J32" s="20" t="n">
        <v>4.32478256</v>
      </c>
      <c r="K32" s="18" t="n">
        <v>478.70997475</v>
      </c>
      <c r="L32" s="20" t="n">
        <v>4.73990425</v>
      </c>
      <c r="M32" s="18" t="n">
        <v>465.61014349</v>
      </c>
      <c r="N32" s="20" t="n">
        <v>5.92687828</v>
      </c>
      <c r="O32" s="18" t="n">
        <v>431.81477785</v>
      </c>
      <c r="P32" s="20" t="n">
        <v>23.17705872</v>
      </c>
      <c r="Q32" s="18" t="s">
        <v>182</v>
      </c>
      <c r="R32" s="20" t="s">
        <v>182</v>
      </c>
      <c r="S32" s="18" t="s">
        <v>182</v>
      </c>
      <c r="T32" s="20" t="s">
        <v>182</v>
      </c>
      <c r="U32" s="18" t="s">
        <v>182</v>
      </c>
      <c r="V32" s="20" t="s">
        <v>182</v>
      </c>
      <c r="W32" s="18" t="n">
        <v>432.81462585</v>
      </c>
      <c r="X32" s="20" t="n">
        <v>8.57981515</v>
      </c>
    </row>
    <row r="33" spans="1:24">
      <c r="A33" s="15" t="s">
        <v>208</v>
      </c>
      <c r="B33" s="17" t="n">
        <v>7325</v>
      </c>
      <c r="C33" s="18">
        <f>(246.0/B33*100)</f>
        <v/>
      </c>
      <c r="D33" s="19" t="n">
        <v>7079</v>
      </c>
      <c r="E33" s="18" t="n">
        <v>512.72501963</v>
      </c>
      <c r="F33" s="20" t="n">
        <v>4.35708664</v>
      </c>
      <c r="G33" s="18" t="n">
        <v>513.9682158099999</v>
      </c>
      <c r="H33" s="20" t="n">
        <v>3.35337879</v>
      </c>
      <c r="I33" s="18" t="n">
        <v>509.34315845</v>
      </c>
      <c r="J33" s="20" t="n">
        <v>2.97827975</v>
      </c>
      <c r="K33" s="18" t="n">
        <v>486.58984847</v>
      </c>
      <c r="L33" s="20" t="n">
        <v>3.7545437</v>
      </c>
      <c r="M33" s="18" t="n">
        <v>462.879562</v>
      </c>
      <c r="N33" s="20" t="n">
        <v>5.02667453</v>
      </c>
      <c r="O33" s="18" t="n">
        <v>370.51979334</v>
      </c>
      <c r="P33" s="20" t="n">
        <v>23.88304611</v>
      </c>
      <c r="Q33" s="18" t="s">
        <v>182</v>
      </c>
      <c r="R33" s="20" t="s">
        <v>182</v>
      </c>
      <c r="S33" s="18" t="s">
        <v>182</v>
      </c>
      <c r="T33" s="20" t="s">
        <v>182</v>
      </c>
      <c r="U33" s="18" t="s">
        <v>182</v>
      </c>
      <c r="V33" s="20" t="s">
        <v>182</v>
      </c>
      <c r="W33" s="18" t="n">
        <v>436.24932434</v>
      </c>
      <c r="X33" s="20" t="n">
        <v>9.736109799999999</v>
      </c>
    </row>
    <row r="34" spans="1:24">
      <c r="A34" s="15" t="s">
        <v>209</v>
      </c>
      <c r="B34" s="17" t="n">
        <v>6350</v>
      </c>
      <c r="C34" s="18">
        <f>(87.0/B34*100)</f>
        <v/>
      </c>
      <c r="D34" s="19" t="n">
        <v>6263</v>
      </c>
      <c r="E34" s="18" t="n">
        <v>479.32636352</v>
      </c>
      <c r="F34" s="20" t="n">
        <v>3.04412659</v>
      </c>
      <c r="G34" s="18" t="n">
        <v>470.77325675</v>
      </c>
      <c r="H34" s="20" t="n">
        <v>3.65493574</v>
      </c>
      <c r="I34" s="18" t="n">
        <v>476.51861637</v>
      </c>
      <c r="J34" s="20" t="n">
        <v>3.39421987</v>
      </c>
      <c r="K34" s="18" t="n">
        <v>465.95245115</v>
      </c>
      <c r="L34" s="20" t="n">
        <v>4.26225268</v>
      </c>
      <c r="M34" s="18" t="n">
        <v>449.56004176</v>
      </c>
      <c r="N34" s="20" t="n">
        <v>5.16729528</v>
      </c>
      <c r="O34" s="18" t="n">
        <v>365.38845725</v>
      </c>
      <c r="P34" s="20" t="n">
        <v>11.8756275</v>
      </c>
      <c r="Q34" s="18" t="s">
        <v>182</v>
      </c>
      <c r="R34" s="20" t="s">
        <v>182</v>
      </c>
      <c r="S34" s="18" t="n">
        <v>306.56969545</v>
      </c>
      <c r="T34" s="20" t="n">
        <v>10.27624616</v>
      </c>
      <c r="U34" s="18" t="s">
        <v>182</v>
      </c>
      <c r="V34" s="20" t="s">
        <v>182</v>
      </c>
      <c r="W34" s="18" t="n">
        <v>388.96790887</v>
      </c>
      <c r="X34" s="20" t="n">
        <v>7.42897171</v>
      </c>
    </row>
    <row r="35" spans="1:24">
      <c r="A35" s="15" t="s">
        <v>210</v>
      </c>
      <c r="B35" s="17" t="n">
        <v>6406</v>
      </c>
      <c r="C35" s="18">
        <f>(76.0/B35*100)</f>
        <v/>
      </c>
      <c r="D35" s="19" t="n">
        <v>6330</v>
      </c>
      <c r="E35" s="18" t="n">
        <v>524.19377553</v>
      </c>
      <c r="F35" s="20" t="n">
        <v>3.01512793</v>
      </c>
      <c r="G35" s="18" t="n">
        <v>530.83409752</v>
      </c>
      <c r="H35" s="20" t="n">
        <v>3.01813036</v>
      </c>
      <c r="I35" s="18" t="n">
        <v>513.48897284</v>
      </c>
      <c r="J35" s="20" t="n">
        <v>3.30147294</v>
      </c>
      <c r="K35" s="18" t="n">
        <v>516.23485309</v>
      </c>
      <c r="L35" s="20" t="n">
        <v>4.56914097</v>
      </c>
      <c r="M35" s="18" t="n">
        <v>494.72607686</v>
      </c>
      <c r="N35" s="20" t="n">
        <v>5.41493714</v>
      </c>
      <c r="O35" s="18" t="n">
        <v>449.89238615</v>
      </c>
      <c r="P35" s="20" t="n">
        <v>20.13442136</v>
      </c>
      <c r="Q35" s="18" t="s">
        <v>182</v>
      </c>
      <c r="R35" s="20" t="s">
        <v>182</v>
      </c>
      <c r="S35" s="18" t="n">
        <v>374.85244494</v>
      </c>
      <c r="T35" s="20" t="n">
        <v>5.84040672</v>
      </c>
      <c r="U35" s="18" t="s">
        <v>182</v>
      </c>
      <c r="V35" s="20" t="s">
        <v>182</v>
      </c>
      <c r="W35" s="18" t="n">
        <v>440.82102182</v>
      </c>
      <c r="X35" s="20" t="n">
        <v>7.45339874</v>
      </c>
    </row>
    <row r="36" spans="1:24">
      <c r="A36" s="15" t="s">
        <v>211</v>
      </c>
      <c r="B36" s="17" t="n">
        <v>6736</v>
      </c>
      <c r="C36" s="18">
        <f>(54.0/B36*100)</f>
        <v/>
      </c>
      <c r="D36" s="19" t="n">
        <v>6682</v>
      </c>
      <c r="E36" s="18" t="n">
        <v>496.79056094</v>
      </c>
      <c r="F36" s="20" t="n">
        <v>2.56509585</v>
      </c>
      <c r="G36" s="18" t="n">
        <v>508.73112175</v>
      </c>
      <c r="H36" s="20" t="n">
        <v>2.95101784</v>
      </c>
      <c r="I36" s="18" t="n">
        <v>496.64777285</v>
      </c>
      <c r="J36" s="20" t="n">
        <v>3.55346808</v>
      </c>
      <c r="K36" s="18" t="n">
        <v>490.69651075</v>
      </c>
      <c r="L36" s="20" t="n">
        <v>3.85341023</v>
      </c>
      <c r="M36" s="18" t="n">
        <v>471.98975064</v>
      </c>
      <c r="N36" s="20" t="n">
        <v>6.16765314</v>
      </c>
      <c r="O36" s="18" t="n">
        <v>402.77024728</v>
      </c>
      <c r="P36" s="20" t="n">
        <v>20.07187489</v>
      </c>
      <c r="Q36" s="18" t="s">
        <v>182</v>
      </c>
      <c r="R36" s="20" t="s">
        <v>182</v>
      </c>
      <c r="S36" s="18" t="s">
        <v>182</v>
      </c>
      <c r="T36" s="20" t="s">
        <v>182</v>
      </c>
      <c r="U36" s="18" t="s">
        <v>182</v>
      </c>
      <c r="V36" s="20" t="s">
        <v>182</v>
      </c>
      <c r="W36" s="18" t="n">
        <v>419.03852894</v>
      </c>
      <c r="X36" s="20" t="n">
        <v>6.61995259</v>
      </c>
    </row>
    <row r="37" spans="1:24">
      <c r="A37" s="15" t="s">
        <v>212</v>
      </c>
      <c r="B37" s="17" t="n">
        <v>5458</v>
      </c>
      <c r="C37" s="18">
        <f>(271.0/B37*100)</f>
        <v/>
      </c>
      <c r="D37" s="19" t="n">
        <v>5187</v>
      </c>
      <c r="E37" s="18" t="n">
        <v>518.46471672</v>
      </c>
      <c r="F37" s="20" t="n">
        <v>3.51519942</v>
      </c>
      <c r="G37" s="18" t="n">
        <v>512.94631586</v>
      </c>
      <c r="H37" s="20" t="n">
        <v>5.2773791</v>
      </c>
      <c r="I37" s="18" t="n">
        <v>490.24139452</v>
      </c>
      <c r="J37" s="20" t="n">
        <v>5.08245498</v>
      </c>
      <c r="K37" s="18" t="n">
        <v>469.83556932</v>
      </c>
      <c r="L37" s="20" t="n">
        <v>5.66630838</v>
      </c>
      <c r="M37" s="18" t="n">
        <v>460.29617558</v>
      </c>
      <c r="N37" s="20" t="n">
        <v>6.09878114</v>
      </c>
      <c r="O37" s="18" t="n">
        <v>375.64834003</v>
      </c>
      <c r="P37" s="20" t="n">
        <v>18.6662725</v>
      </c>
      <c r="Q37" s="18" t="s">
        <v>182</v>
      </c>
      <c r="R37" s="20" t="s">
        <v>182</v>
      </c>
      <c r="S37" s="18" t="s">
        <v>182</v>
      </c>
      <c r="T37" s="20" t="s">
        <v>182</v>
      </c>
      <c r="U37" s="18" t="s">
        <v>182</v>
      </c>
      <c r="V37" s="20" t="s">
        <v>182</v>
      </c>
      <c r="W37" s="18" t="n">
        <v>405.81591441</v>
      </c>
      <c r="X37" s="20" t="n">
        <v>5.89798706</v>
      </c>
    </row>
    <row r="38" spans="1:24">
      <c r="A38" s="15" t="s">
        <v>213</v>
      </c>
      <c r="B38" s="17" t="n">
        <v>5860</v>
      </c>
      <c r="C38" s="18">
        <f>(68.0/B38*100)</f>
        <v/>
      </c>
      <c r="D38" s="19" t="n">
        <v>5792</v>
      </c>
      <c r="E38" s="18" t="n">
        <v>524.15990555</v>
      </c>
      <c r="F38" s="20" t="n">
        <v>2.93935425</v>
      </c>
      <c r="G38" s="18" t="n">
        <v>522.36477642</v>
      </c>
      <c r="H38" s="20" t="n">
        <v>4.78810191</v>
      </c>
      <c r="I38" s="18" t="n">
        <v>497.28416702</v>
      </c>
      <c r="J38" s="20" t="n">
        <v>5.09306384</v>
      </c>
      <c r="K38" s="18" t="n">
        <v>490.37406903</v>
      </c>
      <c r="L38" s="20" t="n">
        <v>6.02952341</v>
      </c>
      <c r="M38" s="18" t="n">
        <v>465.88472794</v>
      </c>
      <c r="N38" s="20" t="n">
        <v>8.11689342</v>
      </c>
      <c r="O38" s="18" t="n">
        <v>402.04188708</v>
      </c>
      <c r="P38" s="20" t="n">
        <v>20.43643395</v>
      </c>
      <c r="Q38" s="18" t="s">
        <v>182</v>
      </c>
      <c r="R38" s="20" t="s">
        <v>182</v>
      </c>
      <c r="S38" s="18" t="s">
        <v>182</v>
      </c>
      <c r="T38" s="20" t="s">
        <v>182</v>
      </c>
      <c r="U38" s="18" t="s">
        <v>182</v>
      </c>
      <c r="V38" s="20" t="s">
        <v>182</v>
      </c>
      <c r="W38" s="18" t="n">
        <v>422.83605518</v>
      </c>
      <c r="X38" s="20" t="n">
        <v>5.82312966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528.26013263</v>
      </c>
      <c r="F40" s="20" t="n">
        <v>2.72895173</v>
      </c>
      <c r="G40" s="18" t="n">
        <v>532.6751086100001</v>
      </c>
      <c r="H40" s="20" t="n">
        <v>4.70670019</v>
      </c>
      <c r="I40" s="18" t="n">
        <v>514.36201063</v>
      </c>
      <c r="J40" s="20" t="n">
        <v>4.38377396</v>
      </c>
      <c r="K40" s="18" t="n">
        <v>504.25357002</v>
      </c>
      <c r="L40" s="20" t="n">
        <v>6.0031223</v>
      </c>
      <c r="M40" s="18" t="n">
        <v>478.26720044</v>
      </c>
      <c r="N40" s="20" t="n">
        <v>8.003390850000001</v>
      </c>
      <c r="O40" s="18" t="n">
        <v>426.93516324</v>
      </c>
      <c r="P40" s="20" t="n">
        <v>18.49453323</v>
      </c>
      <c r="Q40" s="18" t="s">
        <v>182</v>
      </c>
      <c r="R40" s="20" t="s">
        <v>182</v>
      </c>
      <c r="S40" s="18" t="n">
        <v>496.75531263</v>
      </c>
      <c r="T40" s="20" t="n">
        <v>2.35939816</v>
      </c>
      <c r="U40" s="18" t="s">
        <v>182</v>
      </c>
      <c r="V40" s="20" t="s">
        <v>182</v>
      </c>
      <c r="W40" s="18" t="n">
        <v>414.22262342</v>
      </c>
      <c r="X40" s="20" t="n">
        <v>6.62206825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417.61331597</v>
      </c>
      <c r="F46" s="20" t="n">
        <v>3.04609534</v>
      </c>
      <c r="G46" s="18" t="n">
        <v>417.24060158</v>
      </c>
      <c r="H46" s="20" t="n">
        <v>3.89381087</v>
      </c>
      <c r="I46" s="18" t="n">
        <v>426.61544348</v>
      </c>
      <c r="J46" s="20" t="n">
        <v>5.01933208</v>
      </c>
      <c r="K46" s="18" t="n">
        <v>420.954814</v>
      </c>
      <c r="L46" s="20" t="n">
        <v>4.38552032</v>
      </c>
      <c r="M46" s="18" t="n">
        <v>399.4264692</v>
      </c>
      <c r="N46" s="20" t="n">
        <v>4.68020574</v>
      </c>
      <c r="O46" s="18" t="n">
        <v>312.92535084</v>
      </c>
      <c r="P46" s="20" t="n">
        <v>7.92700056</v>
      </c>
      <c r="Q46" s="18" t="s">
        <v>182</v>
      </c>
      <c r="R46" s="20" t="s">
        <v>182</v>
      </c>
      <c r="S46" s="18" t="s">
        <v>182</v>
      </c>
      <c r="T46" s="20" t="s">
        <v>182</v>
      </c>
      <c r="U46" s="18" t="s">
        <v>182</v>
      </c>
      <c r="V46" s="20" t="s">
        <v>182</v>
      </c>
      <c r="W46" s="18" t="n">
        <v>379.45585812</v>
      </c>
      <c r="X46" s="20" t="n">
        <v>3.05976877</v>
      </c>
    </row>
    <row r="47" spans="1:24">
      <c r="A47" s="15" t="s">
        <v>222</v>
      </c>
      <c r="B47" s="17" t="n">
        <v>5928</v>
      </c>
      <c r="C47" s="18">
        <f>(162.0/B47*100)</f>
        <v/>
      </c>
      <c r="D47" s="19" t="n">
        <v>5766</v>
      </c>
      <c r="E47" s="18" t="n">
        <v>482.14782294</v>
      </c>
      <c r="F47" s="20" t="n">
        <v>4.36769435</v>
      </c>
      <c r="G47" s="18" t="n">
        <v>459.77135809</v>
      </c>
      <c r="H47" s="20" t="n">
        <v>5.62355096</v>
      </c>
      <c r="I47" s="18" t="n">
        <v>448.77205382</v>
      </c>
      <c r="J47" s="20" t="n">
        <v>5.22968961</v>
      </c>
      <c r="K47" s="18" t="n">
        <v>451.74742266</v>
      </c>
      <c r="L47" s="20" t="n">
        <v>4.8768422</v>
      </c>
      <c r="M47" s="18" t="n">
        <v>436.05948028</v>
      </c>
      <c r="N47" s="20" t="n">
        <v>6.19423568</v>
      </c>
      <c r="O47" s="18" t="n">
        <v>348.82167177</v>
      </c>
      <c r="P47" s="20" t="n">
        <v>12.30753065</v>
      </c>
      <c r="Q47" s="18" t="s">
        <v>182</v>
      </c>
      <c r="R47" s="20" t="s">
        <v>182</v>
      </c>
      <c r="S47" s="18" t="s">
        <v>182</v>
      </c>
      <c r="T47" s="20" t="s">
        <v>182</v>
      </c>
      <c r="U47" s="18" t="s">
        <v>182</v>
      </c>
      <c r="V47" s="20" t="s">
        <v>182</v>
      </c>
      <c r="W47" s="18" t="n">
        <v>385.60786178</v>
      </c>
      <c r="X47" s="20" t="n">
        <v>5.11026707</v>
      </c>
    </row>
    <row r="48" spans="1:24">
      <c r="A48" s="15" t="s">
        <v>223</v>
      </c>
      <c r="B48" s="17" t="n">
        <v>9841</v>
      </c>
      <c r="C48" s="18">
        <f>(19.0/B48*100)</f>
        <v/>
      </c>
      <c r="D48" s="19" t="n">
        <v>9822</v>
      </c>
      <c r="E48" s="18" t="n">
        <v>527.96107789</v>
      </c>
      <c r="F48" s="20" t="n">
        <v>4.79331109</v>
      </c>
      <c r="G48" s="18" t="n">
        <v>520.17290327</v>
      </c>
      <c r="H48" s="20" t="n">
        <v>6.47445503</v>
      </c>
      <c r="I48" s="18" t="n">
        <v>517.07012389</v>
      </c>
      <c r="J48" s="20" t="n">
        <v>4.98022918</v>
      </c>
      <c r="K48" s="18" t="n">
        <v>495.95520677</v>
      </c>
      <c r="L48" s="20" t="n">
        <v>7.71282544</v>
      </c>
      <c r="M48" s="18" t="n">
        <v>483.26716256</v>
      </c>
      <c r="N48" s="20" t="n">
        <v>8.023062400000001</v>
      </c>
      <c r="O48" s="18" t="n">
        <v>368.01592311</v>
      </c>
      <c r="P48" s="20" t="n">
        <v>9.39603602</v>
      </c>
      <c r="Q48" s="18" t="s">
        <v>182</v>
      </c>
      <c r="R48" s="20" t="s">
        <v>182</v>
      </c>
      <c r="S48" s="18" t="s">
        <v>182</v>
      </c>
      <c r="T48" s="20" t="s">
        <v>182</v>
      </c>
      <c r="U48" s="18" t="s">
        <v>182</v>
      </c>
      <c r="V48" s="20" t="s">
        <v>182</v>
      </c>
      <c r="W48" s="18" t="n">
        <v>480.19882963</v>
      </c>
      <c r="X48" s="20" t="n">
        <v>13.55409733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420.50688947</v>
      </c>
      <c r="F50" s="20" t="n">
        <v>3.45932622</v>
      </c>
      <c r="G50" s="18" t="n">
        <v>420.56820388</v>
      </c>
      <c r="H50" s="20" t="n">
        <v>3.06690937</v>
      </c>
      <c r="I50" s="18" t="n">
        <v>431.45732019</v>
      </c>
      <c r="J50" s="20" t="n">
        <v>3.30350925</v>
      </c>
      <c r="K50" s="18" t="n">
        <v>426.97038116</v>
      </c>
      <c r="L50" s="20" t="n">
        <v>3.18508347</v>
      </c>
      <c r="M50" s="18" t="n">
        <v>420.0956547</v>
      </c>
      <c r="N50" s="20" t="n">
        <v>3.93730249</v>
      </c>
      <c r="O50" s="18" t="n">
        <v>342.28571311</v>
      </c>
      <c r="P50" s="20" t="n">
        <v>7.20984175</v>
      </c>
      <c r="Q50" s="18" t="s">
        <v>182</v>
      </c>
      <c r="R50" s="20" t="s">
        <v>182</v>
      </c>
      <c r="S50" s="18" t="s">
        <v>182</v>
      </c>
      <c r="T50" s="20" t="s">
        <v>182</v>
      </c>
      <c r="U50" s="18" t="s">
        <v>182</v>
      </c>
      <c r="V50" s="20" t="s">
        <v>182</v>
      </c>
      <c r="W50" s="18" t="n">
        <v>386.44197215</v>
      </c>
      <c r="X50" s="20" t="n">
        <v>6.86383318</v>
      </c>
    </row>
    <row r="51" spans="1:24">
      <c r="A51" s="15" t="s">
        <v>226</v>
      </c>
      <c r="B51" s="17" t="n">
        <v>6866</v>
      </c>
      <c r="C51" s="18">
        <f>(117.0/B51*100)</f>
        <v/>
      </c>
      <c r="D51" s="19" t="n">
        <v>6749</v>
      </c>
      <c r="E51" s="18" t="n">
        <v>418.52009417</v>
      </c>
      <c r="F51" s="20" t="n">
        <v>2.49165985</v>
      </c>
      <c r="G51" s="18" t="n">
        <v>437.41161272</v>
      </c>
      <c r="H51" s="20" t="n">
        <v>2.95735621</v>
      </c>
      <c r="I51" s="18" t="n">
        <v>435.1946171</v>
      </c>
      <c r="J51" s="20" t="n">
        <v>3.78732184</v>
      </c>
      <c r="K51" s="18" t="n">
        <v>425.24359029</v>
      </c>
      <c r="L51" s="20" t="n">
        <v>3.736282</v>
      </c>
      <c r="M51" s="18" t="n">
        <v>412.82438876</v>
      </c>
      <c r="N51" s="20" t="n">
        <v>5.22094848</v>
      </c>
      <c r="O51" s="18" t="n">
        <v>338.25263876</v>
      </c>
      <c r="P51" s="20" t="n">
        <v>12.07032198</v>
      </c>
      <c r="Q51" s="18" t="s">
        <v>182</v>
      </c>
      <c r="R51" s="20" t="s">
        <v>182</v>
      </c>
      <c r="S51" s="18" t="n">
        <v>410.85572185</v>
      </c>
      <c r="T51" s="20" t="n">
        <v>3.7997542</v>
      </c>
      <c r="U51" s="18" t="s">
        <v>182</v>
      </c>
      <c r="V51" s="20" t="s">
        <v>182</v>
      </c>
      <c r="W51" s="18" t="n">
        <v>394.34644691</v>
      </c>
      <c r="X51" s="20" t="n">
        <v>4.44290762</v>
      </c>
    </row>
    <row r="52" spans="1:24">
      <c r="A52" s="15" t="s">
        <v>227</v>
      </c>
      <c r="B52" s="17" t="n">
        <v>5809</v>
      </c>
      <c r="C52" s="18">
        <f>(119.0/B52*100)</f>
        <v/>
      </c>
      <c r="D52" s="19" t="n">
        <v>5690</v>
      </c>
      <c r="E52" s="18" t="n">
        <v>488.47610111</v>
      </c>
      <c r="F52" s="20" t="n">
        <v>3.29718117</v>
      </c>
      <c r="G52" s="18" t="n">
        <v>480.24236172</v>
      </c>
      <c r="H52" s="20" t="n">
        <v>3.9395247</v>
      </c>
      <c r="I52" s="18" t="n">
        <v>474.00781707</v>
      </c>
      <c r="J52" s="20" t="n">
        <v>3.56704098</v>
      </c>
      <c r="K52" s="18" t="n">
        <v>479.07995514</v>
      </c>
      <c r="L52" s="20" t="n">
        <v>3.90581841</v>
      </c>
      <c r="M52" s="18" t="n">
        <v>462.40650743</v>
      </c>
      <c r="N52" s="20" t="n">
        <v>5.38323929</v>
      </c>
      <c r="O52" s="18" t="n">
        <v>375.14413407</v>
      </c>
      <c r="P52" s="20" t="n">
        <v>19.23248649</v>
      </c>
      <c r="Q52" s="18" t="s">
        <v>182</v>
      </c>
      <c r="R52" s="20" t="s">
        <v>182</v>
      </c>
      <c r="S52" s="18" t="s">
        <v>182</v>
      </c>
      <c r="T52" s="20" t="s">
        <v>182</v>
      </c>
      <c r="U52" s="18" t="s">
        <v>182</v>
      </c>
      <c r="V52" s="20" t="s">
        <v>182</v>
      </c>
      <c r="W52" s="18" t="n">
        <v>408.22363493</v>
      </c>
      <c r="X52" s="20" t="n">
        <v>4.54820809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344.604289</v>
      </c>
      <c r="F54" s="20" t="n">
        <v>3.47625553</v>
      </c>
      <c r="G54" s="18" t="n">
        <v>330.04203044</v>
      </c>
      <c r="H54" s="20" t="n">
        <v>4.67974015</v>
      </c>
      <c r="I54" s="18" t="n">
        <v>351.85679275</v>
      </c>
      <c r="J54" s="20" t="n">
        <v>4.62698286</v>
      </c>
      <c r="K54" s="18" t="n">
        <v>345.4837012</v>
      </c>
      <c r="L54" s="20" t="n">
        <v>4.38668585</v>
      </c>
      <c r="M54" s="18" t="n">
        <v>350.70585432</v>
      </c>
      <c r="N54" s="20" t="n">
        <v>6.44405053</v>
      </c>
      <c r="O54" s="18" t="n">
        <v>287.87524075</v>
      </c>
      <c r="P54" s="20" t="n">
        <v>6.80918889</v>
      </c>
      <c r="Q54" s="18" t="s">
        <v>182</v>
      </c>
      <c r="R54" s="20" t="s">
        <v>182</v>
      </c>
      <c r="S54" s="18" t="s">
        <v>182</v>
      </c>
      <c r="T54" s="20" t="s">
        <v>182</v>
      </c>
      <c r="U54" s="18" t="s">
        <v>182</v>
      </c>
      <c r="V54" s="20" t="s">
        <v>182</v>
      </c>
      <c r="W54" s="18" t="n">
        <v>294.30736546</v>
      </c>
      <c r="X54" s="20" t="n">
        <v>3.7994907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533.64660211</v>
      </c>
      <c r="F56" s="20" t="n">
        <v>2.80538232</v>
      </c>
      <c r="G56" s="18" t="n">
        <v>520.59179641</v>
      </c>
      <c r="H56" s="20" t="n">
        <v>3.46833982</v>
      </c>
      <c r="I56" s="18" t="n">
        <v>519.5976262</v>
      </c>
      <c r="J56" s="20" t="n">
        <v>3.57441069</v>
      </c>
      <c r="K56" s="18" t="n">
        <v>528.53210054</v>
      </c>
      <c r="L56" s="20" t="n">
        <v>3.78229585</v>
      </c>
      <c r="M56" s="18" t="n">
        <v>497.4157611</v>
      </c>
      <c r="N56" s="20" t="n">
        <v>6.67602679</v>
      </c>
      <c r="O56" s="18" t="n">
        <v>436.58358831</v>
      </c>
      <c r="P56" s="20" t="n">
        <v>14.70024244</v>
      </c>
      <c r="Q56" s="18" t="s">
        <v>182</v>
      </c>
      <c r="R56" s="20" t="s">
        <v>182</v>
      </c>
      <c r="S56" s="18" t="s">
        <v>182</v>
      </c>
      <c r="T56" s="20" t="s">
        <v>182</v>
      </c>
      <c r="U56" s="18" t="s">
        <v>182</v>
      </c>
      <c r="V56" s="20" t="s">
        <v>182</v>
      </c>
      <c r="W56" s="18" t="n">
        <v>468.11766712</v>
      </c>
      <c r="X56" s="20" t="n">
        <v>10.64751995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502.25613094</v>
      </c>
      <c r="F61" s="20" t="n">
        <v>3.00371723</v>
      </c>
      <c r="G61" s="18" t="n">
        <v>477.33856102</v>
      </c>
      <c r="H61" s="20" t="n">
        <v>3.86326685</v>
      </c>
      <c r="I61" s="18" t="n">
        <v>468.15223425</v>
      </c>
      <c r="J61" s="20" t="n">
        <v>3.85244682</v>
      </c>
      <c r="K61" s="18" t="n">
        <v>466.88169567</v>
      </c>
      <c r="L61" s="20" t="n">
        <v>4.36968432</v>
      </c>
      <c r="M61" s="18" t="n">
        <v>454.05249444</v>
      </c>
      <c r="N61" s="20" t="n">
        <v>5.11840731</v>
      </c>
      <c r="O61" s="18" t="n">
        <v>391.25523445</v>
      </c>
      <c r="P61" s="20" t="n">
        <v>13.81308759</v>
      </c>
      <c r="Q61" s="18" t="s">
        <v>182</v>
      </c>
      <c r="R61" s="20" t="s">
        <v>182</v>
      </c>
      <c r="S61" s="18" t="s">
        <v>182</v>
      </c>
      <c r="T61" s="20" t="s">
        <v>182</v>
      </c>
      <c r="U61" s="18" t="s">
        <v>182</v>
      </c>
      <c r="V61" s="20" t="s">
        <v>182</v>
      </c>
      <c r="W61" s="18" t="n">
        <v>390.54713004</v>
      </c>
      <c r="X61" s="20" t="n">
        <v>7.2604536</v>
      </c>
    </row>
    <row r="62" spans="1:24">
      <c r="A62" s="15" t="s">
        <v>237</v>
      </c>
      <c r="B62" s="17" t="n">
        <v>4476</v>
      </c>
      <c r="C62" s="18">
        <f>(5.0/B62*100)</f>
        <v/>
      </c>
      <c r="D62" s="19" t="n">
        <v>4471</v>
      </c>
      <c r="E62" s="18" t="n">
        <v>537.81855882</v>
      </c>
      <c r="F62" s="20" t="n">
        <v>1.73398846</v>
      </c>
      <c r="G62" s="18" t="n">
        <v>520.4500761100001</v>
      </c>
      <c r="H62" s="20" t="n">
        <v>2.94350382</v>
      </c>
      <c r="I62" s="18" t="n">
        <v>522.69251366</v>
      </c>
      <c r="J62" s="20" t="n">
        <v>2.93944456</v>
      </c>
      <c r="K62" s="18" t="n">
        <v>521.00074018</v>
      </c>
      <c r="L62" s="20" t="n">
        <v>4.03307439</v>
      </c>
      <c r="M62" s="18" t="n">
        <v>516.66180593</v>
      </c>
      <c r="N62" s="20" t="n">
        <v>6.93309879</v>
      </c>
      <c r="O62" s="18" t="n">
        <v>440.45044192</v>
      </c>
      <c r="P62" s="20" t="n">
        <v>12.98438904</v>
      </c>
      <c r="Q62" s="18" t="s">
        <v>182</v>
      </c>
      <c r="R62" s="20" t="s">
        <v>182</v>
      </c>
      <c r="S62" s="18" t="s">
        <v>182</v>
      </c>
      <c r="T62" s="20" t="s">
        <v>182</v>
      </c>
      <c r="U62" s="18" t="s">
        <v>182</v>
      </c>
      <c r="V62" s="20" t="s">
        <v>182</v>
      </c>
      <c r="W62" s="18" t="n">
        <v>471.62651908</v>
      </c>
      <c r="X62" s="20" t="n">
        <v>12.12663434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404.62530365</v>
      </c>
      <c r="F67" s="20" t="n">
        <v>3.27937238</v>
      </c>
      <c r="G67" s="18" t="n">
        <v>401.65046369</v>
      </c>
      <c r="H67" s="20" t="n">
        <v>3.06589478</v>
      </c>
      <c r="I67" s="18" t="n">
        <v>406.76578299</v>
      </c>
      <c r="J67" s="20" t="n">
        <v>2.72117304</v>
      </c>
      <c r="K67" s="18" t="n">
        <v>405.12727416</v>
      </c>
      <c r="L67" s="20" t="n">
        <v>3.29580459</v>
      </c>
      <c r="M67" s="18" t="n">
        <v>388.28911899</v>
      </c>
      <c r="N67" s="20" t="n">
        <v>4.80569047</v>
      </c>
      <c r="O67" s="18" t="n">
        <v>314.73335773</v>
      </c>
      <c r="P67" s="20" t="n">
        <v>5.00611208</v>
      </c>
      <c r="Q67" s="18" t="s">
        <v>182</v>
      </c>
      <c r="R67" s="20" t="s">
        <v>182</v>
      </c>
      <c r="S67" s="18" t="s">
        <v>182</v>
      </c>
      <c r="T67" s="20" t="s">
        <v>182</v>
      </c>
      <c r="U67" s="18" t="s">
        <v>182</v>
      </c>
      <c r="V67" s="20" t="s">
        <v>182</v>
      </c>
      <c r="W67" s="18" t="n">
        <v>347.26882065</v>
      </c>
      <c r="X67" s="20" t="n">
        <v>6.50165698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511.14979456</v>
      </c>
      <c r="F70" s="20" t="n">
        <v>3.12611912</v>
      </c>
      <c r="G70" s="18" t="n">
        <v>481.25265027</v>
      </c>
      <c r="H70" s="20" t="n">
        <v>5.23089843</v>
      </c>
      <c r="I70" s="18" t="n">
        <v>482.73630234</v>
      </c>
      <c r="J70" s="20" t="n">
        <v>4.66445594</v>
      </c>
      <c r="K70" s="18" t="n">
        <v>485.60775721</v>
      </c>
      <c r="L70" s="20" t="n">
        <v>3.93605001</v>
      </c>
      <c r="M70" s="18" t="n">
        <v>479.84527008</v>
      </c>
      <c r="N70" s="20" t="n">
        <v>4.49439205</v>
      </c>
      <c r="O70" s="18" t="n">
        <v>426.80252046</v>
      </c>
      <c r="P70" s="20" t="n">
        <v>12.48021567</v>
      </c>
      <c r="Q70" s="18" t="s">
        <v>182</v>
      </c>
      <c r="R70" s="20" t="s">
        <v>182</v>
      </c>
      <c r="S70" s="18" t="s">
        <v>182</v>
      </c>
      <c r="T70" s="20" t="s">
        <v>182</v>
      </c>
      <c r="U70" s="18" t="s">
        <v>182</v>
      </c>
      <c r="V70" s="20" t="s">
        <v>182</v>
      </c>
      <c r="W70" s="18" t="n">
        <v>432.86034741</v>
      </c>
      <c r="X70" s="20" t="n">
        <v>5.15471846</v>
      </c>
    </row>
    <row r="71" spans="1:24">
      <c r="A71" s="15" t="s">
        <v>246</v>
      </c>
      <c r="B71" s="17" t="n">
        <v>6115</v>
      </c>
      <c r="C71" s="18">
        <f>(119.0/B71*100)</f>
        <v/>
      </c>
      <c r="D71" s="19" t="n">
        <v>5996</v>
      </c>
      <c r="E71" s="18" t="n">
        <v>554.07705028</v>
      </c>
      <c r="F71" s="20" t="n">
        <v>1.954512</v>
      </c>
      <c r="G71" s="18" t="n">
        <v>564.3939228</v>
      </c>
      <c r="H71" s="20" t="n">
        <v>3.03293457</v>
      </c>
      <c r="I71" s="18" t="n">
        <v>554.27839963</v>
      </c>
      <c r="J71" s="20" t="n">
        <v>3.06439193</v>
      </c>
      <c r="K71" s="18" t="n">
        <v>561.029145</v>
      </c>
      <c r="L71" s="20" t="n">
        <v>5.23237666</v>
      </c>
      <c r="M71" s="18" t="n">
        <v>564.78637965</v>
      </c>
      <c r="N71" s="20" t="n">
        <v>7.6561609</v>
      </c>
      <c r="O71" s="18" t="n">
        <v>471.86148039</v>
      </c>
      <c r="P71" s="20" t="n">
        <v>16.79592165</v>
      </c>
      <c r="Q71" s="18" t="s">
        <v>182</v>
      </c>
      <c r="R71" s="20" t="s">
        <v>182</v>
      </c>
      <c r="S71" s="18" t="s">
        <v>182</v>
      </c>
      <c r="T71" s="20" t="s">
        <v>182</v>
      </c>
      <c r="U71" s="18" t="s">
        <v>182</v>
      </c>
      <c r="V71" s="20" t="s">
        <v>182</v>
      </c>
      <c r="W71" s="18" t="n">
        <v>500.08817943</v>
      </c>
      <c r="X71" s="20" t="n">
        <v>12.58414566</v>
      </c>
    </row>
    <row r="72" spans="1:24">
      <c r="A72" s="15" t="s">
        <v>247</v>
      </c>
      <c r="B72" s="17" t="n">
        <v>7708</v>
      </c>
      <c r="C72" s="18">
        <f>(9.0/B72*100)</f>
        <v/>
      </c>
      <c r="D72" s="19" t="n">
        <v>7699</v>
      </c>
      <c r="E72" s="18" t="n">
        <v>537.3354609100001</v>
      </c>
      <c r="F72" s="20" t="n">
        <v>2.96578666</v>
      </c>
      <c r="G72" s="18" t="n">
        <v>532.15101507</v>
      </c>
      <c r="H72" s="20" t="n">
        <v>3.33501947</v>
      </c>
      <c r="I72" s="18" t="n">
        <v>526.24985193</v>
      </c>
      <c r="J72" s="20" t="n">
        <v>4.1389078</v>
      </c>
      <c r="K72" s="18" t="n">
        <v>518.37785896</v>
      </c>
      <c r="L72" s="20" t="n">
        <v>8.82552738</v>
      </c>
      <c r="M72" s="18" t="n">
        <v>499.322342</v>
      </c>
      <c r="N72" s="20" t="n">
        <v>13.58169138</v>
      </c>
      <c r="O72" s="18" t="n">
        <v>372.27040999</v>
      </c>
      <c r="P72" s="20" t="n">
        <v>12.74001428</v>
      </c>
      <c r="Q72" s="18" t="s">
        <v>182</v>
      </c>
      <c r="R72" s="20" t="s">
        <v>182</v>
      </c>
      <c r="S72" s="18" t="s">
        <v>182</v>
      </c>
      <c r="T72" s="20" t="s">
        <v>182</v>
      </c>
      <c r="U72" s="18" t="s">
        <v>182</v>
      </c>
      <c r="V72" s="20" t="s">
        <v>182</v>
      </c>
      <c r="W72" s="18" t="n">
        <v>485.25825732</v>
      </c>
      <c r="X72" s="20" t="n">
        <v>18.18077933</v>
      </c>
    </row>
    <row r="73" spans="1:24">
      <c r="A73" s="15" t="s">
        <v>248</v>
      </c>
      <c r="B73" s="17" t="n">
        <v>8249</v>
      </c>
      <c r="C73" s="18">
        <f>(244.0/B73*100)</f>
        <v/>
      </c>
      <c r="D73" s="19" t="n">
        <v>8005</v>
      </c>
      <c r="E73" s="18" t="n">
        <v>425.57976896</v>
      </c>
      <c r="F73" s="20" t="n">
        <v>4.30608435</v>
      </c>
      <c r="G73" s="18" t="n">
        <v>427.60716713</v>
      </c>
      <c r="H73" s="20" t="n">
        <v>3.77066444</v>
      </c>
      <c r="I73" s="18" t="n">
        <v>424.27121982</v>
      </c>
      <c r="J73" s="20" t="n">
        <v>3.22969193</v>
      </c>
      <c r="K73" s="18" t="n">
        <v>424.55327796</v>
      </c>
      <c r="L73" s="20" t="n">
        <v>3.57584925</v>
      </c>
      <c r="M73" s="18" t="n">
        <v>422.75822549</v>
      </c>
      <c r="N73" s="20" t="n">
        <v>4.22897153</v>
      </c>
      <c r="O73" s="18" t="n">
        <v>365.92427462</v>
      </c>
      <c r="P73" s="20" t="n">
        <v>6.5296247</v>
      </c>
      <c r="Q73" s="18" t="s">
        <v>182</v>
      </c>
      <c r="R73" s="20" t="s">
        <v>182</v>
      </c>
      <c r="S73" s="18" t="s">
        <v>182</v>
      </c>
      <c r="T73" s="20" t="s">
        <v>182</v>
      </c>
      <c r="U73" s="18" t="s">
        <v>182</v>
      </c>
      <c r="V73" s="20" t="s">
        <v>182</v>
      </c>
      <c r="W73" s="18" t="n">
        <v>379.449242</v>
      </c>
      <c r="X73" s="20" t="n">
        <v>6.16312322</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460.17396524</v>
      </c>
      <c r="F77" s="20" t="n">
        <v>2.6507808</v>
      </c>
      <c r="G77" s="18" t="n">
        <v>452.8004287</v>
      </c>
      <c r="H77" s="20" t="n">
        <v>4.68840005</v>
      </c>
      <c r="I77" s="18" t="n">
        <v>460.76725936</v>
      </c>
      <c r="J77" s="20" t="n">
        <v>3.75270485</v>
      </c>
      <c r="K77" s="18" t="n">
        <v>443.64921768</v>
      </c>
      <c r="L77" s="20" t="n">
        <v>3.72417685</v>
      </c>
      <c r="M77" s="18" t="n">
        <v>422.93602053</v>
      </c>
      <c r="N77" s="20" t="n">
        <v>4.6384326</v>
      </c>
      <c r="O77" s="18" t="n">
        <v>348.85074945</v>
      </c>
      <c r="P77" s="20" t="n">
        <v>12.28258255</v>
      </c>
      <c r="Q77" s="18" t="s">
        <v>182</v>
      </c>
      <c r="R77" s="20" t="s">
        <v>182</v>
      </c>
      <c r="S77" s="18" t="s">
        <v>182</v>
      </c>
      <c r="T77" s="20" t="s">
        <v>182</v>
      </c>
      <c r="U77" s="18" t="s">
        <v>182</v>
      </c>
      <c r="V77" s="20" t="s">
        <v>182</v>
      </c>
      <c r="W77" s="18" t="n">
        <v>380.68602215</v>
      </c>
      <c r="X77" s="20" t="n">
        <v>3.21066031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498.0370948</v>
      </c>
      <c r="F7" s="20" t="n">
        <v>2.69087737</v>
      </c>
      <c r="G7" s="18" t="n">
        <v>530.70729658</v>
      </c>
      <c r="H7" s="20" t="n">
        <v>2.53905401</v>
      </c>
      <c r="I7" s="18" t="n">
        <v>526.13507397</v>
      </c>
      <c r="J7" s="20" t="n">
        <v>2.6576882</v>
      </c>
      <c r="K7" s="18" t="n">
        <v>513.83825084</v>
      </c>
      <c r="L7" s="20" t="n">
        <v>3.12717433</v>
      </c>
      <c r="M7" s="18" t="n">
        <v>502.77781775</v>
      </c>
      <c r="N7" s="20" t="n">
        <v>4.9733728</v>
      </c>
      <c r="O7" s="18" t="n">
        <v>399.22513467</v>
      </c>
      <c r="P7" s="20" t="n">
        <v>11.70453418</v>
      </c>
      <c r="Q7" s="18" t="s">
        <v>182</v>
      </c>
      <c r="R7" s="20" t="s">
        <v>182</v>
      </c>
      <c r="S7" s="18" t="s">
        <v>182</v>
      </c>
      <c r="T7" s="20" t="s">
        <v>182</v>
      </c>
      <c r="U7" s="18" t="s">
        <v>182</v>
      </c>
      <c r="V7" s="20" t="s">
        <v>182</v>
      </c>
      <c r="W7" s="18" t="n">
        <v>469.36104672</v>
      </c>
      <c r="X7" s="20" t="n">
        <v>5.18750198</v>
      </c>
    </row>
    <row r="8" spans="1:24">
      <c r="A8" s="15" t="s">
        <v>183</v>
      </c>
      <c r="B8" s="17" t="n">
        <v>7007</v>
      </c>
      <c r="C8" s="18">
        <f>(169.0/B8*100)</f>
        <v/>
      </c>
      <c r="D8" s="19" t="n">
        <v>6838</v>
      </c>
      <c r="E8" s="18" t="n">
        <v>507.94907075</v>
      </c>
      <c r="F8" s="20" t="n">
        <v>2.80123799</v>
      </c>
      <c r="G8" s="18" t="n">
        <v>522.23230139</v>
      </c>
      <c r="H8" s="20" t="n">
        <v>3.34554816</v>
      </c>
      <c r="I8" s="18" t="n">
        <v>491.49936077</v>
      </c>
      <c r="J8" s="20" t="n">
        <v>4.30523692</v>
      </c>
      <c r="K8" s="18" t="n">
        <v>471.95193766</v>
      </c>
      <c r="L8" s="20" t="n">
        <v>6.92621956</v>
      </c>
      <c r="M8" s="18" t="n">
        <v>450.2994042</v>
      </c>
      <c r="N8" s="20" t="n">
        <v>6.62018237</v>
      </c>
      <c r="O8" s="18" t="n">
        <v>404.28336089</v>
      </c>
      <c r="P8" s="20" t="n">
        <v>27.90899541</v>
      </c>
      <c r="Q8" s="18" t="s">
        <v>182</v>
      </c>
      <c r="R8" s="20" t="s">
        <v>182</v>
      </c>
      <c r="S8" s="18" t="n">
        <v>368.48347797</v>
      </c>
      <c r="T8" s="20" t="n">
        <v>14.99112476</v>
      </c>
      <c r="U8" s="18" t="s">
        <v>182</v>
      </c>
      <c r="V8" s="20" t="s">
        <v>182</v>
      </c>
      <c r="W8" s="18" t="n">
        <v>415.29331293</v>
      </c>
      <c r="X8" s="20" t="n">
        <v>5.31465761</v>
      </c>
    </row>
    <row r="9" spans="1:24">
      <c r="A9" s="15" t="s">
        <v>184</v>
      </c>
      <c r="B9" s="17" t="n">
        <v>9651</v>
      </c>
      <c r="C9" s="18">
        <f>(568.0/B9*100)</f>
        <v/>
      </c>
      <c r="D9" s="19" t="n">
        <v>9083</v>
      </c>
      <c r="E9" s="18" t="n">
        <v>517.47883857</v>
      </c>
      <c r="F9" s="20" t="n">
        <v>2.5247374</v>
      </c>
      <c r="G9" s="18" t="n">
        <v>539.64104995</v>
      </c>
      <c r="H9" s="20" t="n">
        <v>2.83713873</v>
      </c>
      <c r="I9" s="18" t="n">
        <v>500.27026299</v>
      </c>
      <c r="J9" s="20" t="n">
        <v>4.09992486</v>
      </c>
      <c r="K9" s="18" t="n">
        <v>472.06301263</v>
      </c>
      <c r="L9" s="20" t="n">
        <v>5.1284286</v>
      </c>
      <c r="M9" s="18" t="n">
        <v>448.85210695</v>
      </c>
      <c r="N9" s="20" t="n">
        <v>5.4099764</v>
      </c>
      <c r="O9" s="18" t="n">
        <v>463.23865553</v>
      </c>
      <c r="P9" s="20" t="n">
        <v>37.28992185</v>
      </c>
      <c r="Q9" s="18" t="s">
        <v>182</v>
      </c>
      <c r="R9" s="20" t="s">
        <v>182</v>
      </c>
      <c r="S9" s="18" t="n">
        <v>374.78530698</v>
      </c>
      <c r="T9" s="20" t="n">
        <v>11.62763904</v>
      </c>
      <c r="U9" s="18" t="s">
        <v>182</v>
      </c>
      <c r="V9" s="20" t="s">
        <v>182</v>
      </c>
      <c r="W9" s="18" t="n">
        <v>419.86214422</v>
      </c>
      <c r="X9" s="20" t="n">
        <v>5.67739365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449.17810897</v>
      </c>
      <c r="F11" s="20" t="n">
        <v>2.89900718</v>
      </c>
      <c r="G11" s="18" t="n">
        <v>474.46651896</v>
      </c>
      <c r="H11" s="20" t="n">
        <v>3.04475448</v>
      </c>
      <c r="I11" s="18" t="n">
        <v>443.18644823</v>
      </c>
      <c r="J11" s="20" t="n">
        <v>5.16269985</v>
      </c>
      <c r="K11" s="18" t="n">
        <v>420.99301684</v>
      </c>
      <c r="L11" s="20" t="n">
        <v>5.23996208</v>
      </c>
      <c r="M11" s="18" t="n">
        <v>414.50395323</v>
      </c>
      <c r="N11" s="20" t="n">
        <v>6.74794275</v>
      </c>
      <c r="O11" s="18" t="n">
        <v>334.19992151</v>
      </c>
      <c r="P11" s="20" t="n">
        <v>26.53553138</v>
      </c>
      <c r="Q11" s="18" t="s">
        <v>182</v>
      </c>
      <c r="R11" s="20" t="s">
        <v>182</v>
      </c>
      <c r="S11" s="18" t="s">
        <v>182</v>
      </c>
      <c r="T11" s="20" t="s">
        <v>182</v>
      </c>
      <c r="U11" s="18" t="s">
        <v>182</v>
      </c>
      <c r="V11" s="20" t="s">
        <v>182</v>
      </c>
      <c r="W11" s="18" t="n">
        <v>400.57215259</v>
      </c>
      <c r="X11" s="20" t="n">
        <v>6.15180981</v>
      </c>
    </row>
    <row r="12" spans="1:24">
      <c r="A12" s="15" t="s">
        <v>187</v>
      </c>
      <c r="B12" s="17" t="n">
        <v>6894</v>
      </c>
      <c r="C12" s="18">
        <f>(127.0/B12*100)</f>
        <v/>
      </c>
      <c r="D12" s="19" t="n">
        <v>6767</v>
      </c>
      <c r="E12" s="18" t="n">
        <v>504.55435862</v>
      </c>
      <c r="F12" s="20" t="n">
        <v>2.66259429</v>
      </c>
      <c r="G12" s="18" t="n">
        <v>520.84212474</v>
      </c>
      <c r="H12" s="20" t="n">
        <v>2.73793635</v>
      </c>
      <c r="I12" s="18" t="n">
        <v>492.28719347</v>
      </c>
      <c r="J12" s="20" t="n">
        <v>3.81584601</v>
      </c>
      <c r="K12" s="18" t="n">
        <v>465.38935058</v>
      </c>
      <c r="L12" s="20" t="n">
        <v>4.96385615</v>
      </c>
      <c r="M12" s="18" t="n">
        <v>459.67249075</v>
      </c>
      <c r="N12" s="20" t="n">
        <v>5.93580732</v>
      </c>
      <c r="O12" s="18" t="n">
        <v>437.59846771</v>
      </c>
      <c r="P12" s="20" t="n">
        <v>23.70905564</v>
      </c>
      <c r="Q12" s="18" t="s">
        <v>182</v>
      </c>
      <c r="R12" s="20" t="s">
        <v>182</v>
      </c>
      <c r="S12" s="18" t="n">
        <v>366.6777112</v>
      </c>
      <c r="T12" s="20" t="n">
        <v>14.39052153</v>
      </c>
      <c r="U12" s="18" t="s">
        <v>182</v>
      </c>
      <c r="V12" s="20" t="s">
        <v>182</v>
      </c>
      <c r="W12" s="18" t="n">
        <v>413.75477228</v>
      </c>
      <c r="X12" s="20" t="n">
        <v>5.40881228</v>
      </c>
    </row>
    <row r="13" spans="1:24">
      <c r="A13" s="15" t="s">
        <v>188</v>
      </c>
      <c r="B13" s="17" t="n">
        <v>7161</v>
      </c>
      <c r="C13" s="18">
        <f>(329.0/B13*100)</f>
        <v/>
      </c>
      <c r="D13" s="19" t="n">
        <v>6832</v>
      </c>
      <c r="E13" s="18" t="n">
        <v>516.47250697</v>
      </c>
      <c r="F13" s="20" t="n">
        <v>2.62922252</v>
      </c>
      <c r="G13" s="18" t="n">
        <v>525.83036349</v>
      </c>
      <c r="H13" s="20" t="n">
        <v>2.66001118</v>
      </c>
      <c r="I13" s="18" t="n">
        <v>511.31161291</v>
      </c>
      <c r="J13" s="20" t="n">
        <v>4.33377431</v>
      </c>
      <c r="K13" s="18" t="n">
        <v>480.5946685</v>
      </c>
      <c r="L13" s="20" t="n">
        <v>6.6241686</v>
      </c>
      <c r="M13" s="18" t="n">
        <v>442.30690778</v>
      </c>
      <c r="N13" s="20" t="n">
        <v>8.142903159999999</v>
      </c>
      <c r="O13" s="18" t="n">
        <v>390.10166835</v>
      </c>
      <c r="P13" s="20" t="n">
        <v>18.95112793</v>
      </c>
      <c r="Q13" s="18" t="s">
        <v>182</v>
      </c>
      <c r="R13" s="20" t="s">
        <v>182</v>
      </c>
      <c r="S13" s="18" t="n">
        <v>436.36003517</v>
      </c>
      <c r="T13" s="20" t="n">
        <v>6.43426798</v>
      </c>
      <c r="U13" s="18" t="s">
        <v>182</v>
      </c>
      <c r="V13" s="20" t="s">
        <v>182</v>
      </c>
      <c r="W13" s="18" t="n">
        <v>415.00092686</v>
      </c>
      <c r="X13" s="20" t="n">
        <v>4.77695128</v>
      </c>
    </row>
    <row r="14" spans="1:24">
      <c r="A14" s="15" t="s">
        <v>189</v>
      </c>
      <c r="B14" s="17" t="n">
        <v>5587</v>
      </c>
      <c r="C14" s="18">
        <f>(197.0/B14*100)</f>
        <v/>
      </c>
      <c r="D14" s="19" t="n">
        <v>5390</v>
      </c>
      <c r="E14" s="18" t="n">
        <v>539.06752058</v>
      </c>
      <c r="F14" s="20" t="n">
        <v>3.0197734</v>
      </c>
      <c r="G14" s="18" t="n">
        <v>558.85445838</v>
      </c>
      <c r="H14" s="20" t="n">
        <v>2.63912302</v>
      </c>
      <c r="I14" s="18" t="n">
        <v>525.54184643</v>
      </c>
      <c r="J14" s="20" t="n">
        <v>3.99924718</v>
      </c>
      <c r="K14" s="18" t="n">
        <v>499.00102576</v>
      </c>
      <c r="L14" s="20" t="n">
        <v>4.70264403</v>
      </c>
      <c r="M14" s="18" t="n">
        <v>480.44858362</v>
      </c>
      <c r="N14" s="20" t="n">
        <v>5.37273268</v>
      </c>
      <c r="O14" s="18" t="n">
        <v>411.80482108</v>
      </c>
      <c r="P14" s="20" t="n">
        <v>14.84367386</v>
      </c>
      <c r="Q14" s="18" t="s">
        <v>182</v>
      </c>
      <c r="R14" s="20" t="s">
        <v>182</v>
      </c>
      <c r="S14" s="18" t="s">
        <v>182</v>
      </c>
      <c r="T14" s="20" t="s">
        <v>182</v>
      </c>
      <c r="U14" s="18" t="s">
        <v>182</v>
      </c>
      <c r="V14" s="20" t="s">
        <v>182</v>
      </c>
      <c r="W14" s="18" t="n">
        <v>467.31447324</v>
      </c>
      <c r="X14" s="20" t="n">
        <v>8.595115829999999</v>
      </c>
    </row>
    <row r="15" spans="1:24">
      <c r="A15" s="15" t="s">
        <v>190</v>
      </c>
      <c r="B15" s="17" t="n">
        <v>5882</v>
      </c>
      <c r="C15" s="18">
        <f>(151.0/B15*100)</f>
        <v/>
      </c>
      <c r="D15" s="19" t="n">
        <v>5731</v>
      </c>
      <c r="E15" s="18" t="n">
        <v>540.57218632</v>
      </c>
      <c r="F15" s="20" t="n">
        <v>2.50537026</v>
      </c>
      <c r="G15" s="18" t="n">
        <v>552.3481345500001</v>
      </c>
      <c r="H15" s="20" t="n">
        <v>3.13730382</v>
      </c>
      <c r="I15" s="18" t="n">
        <v>501.50402463</v>
      </c>
      <c r="J15" s="20" t="n">
        <v>5.58816921</v>
      </c>
      <c r="K15" s="18" t="n">
        <v>473.56918573</v>
      </c>
      <c r="L15" s="20" t="n">
        <v>8.62764784</v>
      </c>
      <c r="M15" s="18" t="n">
        <v>469.00828917</v>
      </c>
      <c r="N15" s="20" t="n">
        <v>9.48543083</v>
      </c>
      <c r="O15" s="18" t="n">
        <v>369.57234507</v>
      </c>
      <c r="P15" s="20" t="n">
        <v>20.35970452</v>
      </c>
      <c r="Q15" s="18" t="s">
        <v>182</v>
      </c>
      <c r="R15" s="20" t="s">
        <v>182</v>
      </c>
      <c r="S15" s="18" t="n">
        <v>375.95013089</v>
      </c>
      <c r="T15" s="20" t="n">
        <v>17.42774697</v>
      </c>
      <c r="U15" s="18" t="s">
        <v>182</v>
      </c>
      <c r="V15" s="20" t="s">
        <v>182</v>
      </c>
      <c r="W15" s="18" t="n">
        <v>459.15153041</v>
      </c>
      <c r="X15" s="20" t="n">
        <v>6.78737032</v>
      </c>
    </row>
    <row r="16" spans="1:24">
      <c r="A16" s="15" t="s">
        <v>191</v>
      </c>
      <c r="B16" s="17" t="n">
        <v>6108</v>
      </c>
      <c r="C16" s="18">
        <f>(264.0/B16*100)</f>
        <v/>
      </c>
      <c r="D16" s="19" t="n">
        <v>5844</v>
      </c>
      <c r="E16" s="18" t="n">
        <v>513.04933556</v>
      </c>
      <c r="F16" s="20" t="n">
        <v>2.43285014</v>
      </c>
      <c r="G16" s="18" t="n">
        <v>530.47213127</v>
      </c>
      <c r="H16" s="20" t="n">
        <v>3.2021286</v>
      </c>
      <c r="I16" s="18" t="n">
        <v>491.2787441</v>
      </c>
      <c r="J16" s="20" t="n">
        <v>5.8566902</v>
      </c>
      <c r="K16" s="18" t="n">
        <v>451.62069808</v>
      </c>
      <c r="L16" s="20" t="n">
        <v>7.37809049</v>
      </c>
      <c r="M16" s="18" t="n">
        <v>437.49652198</v>
      </c>
      <c r="N16" s="20" t="n">
        <v>7.10990372</v>
      </c>
      <c r="O16" s="18" t="n">
        <v>357.87742959</v>
      </c>
      <c r="P16" s="20" t="n">
        <v>15.84799712</v>
      </c>
      <c r="Q16" s="18" t="s">
        <v>182</v>
      </c>
      <c r="R16" s="20" t="s">
        <v>182</v>
      </c>
      <c r="S16" s="18" t="s">
        <v>182</v>
      </c>
      <c r="T16" s="20" t="s">
        <v>182</v>
      </c>
      <c r="U16" s="18" t="s">
        <v>182</v>
      </c>
      <c r="V16" s="20" t="s">
        <v>182</v>
      </c>
      <c r="W16" s="18" t="n">
        <v>406.35929246</v>
      </c>
      <c r="X16" s="20" t="n">
        <v>6.24214206</v>
      </c>
    </row>
    <row r="17" spans="1:24">
      <c r="A17" s="15" t="s">
        <v>192</v>
      </c>
      <c r="B17" s="17" t="n">
        <v>6504</v>
      </c>
      <c r="C17" s="18">
        <f>(794.0/B17*100)</f>
        <v/>
      </c>
      <c r="D17" s="19" t="n">
        <v>5710</v>
      </c>
      <c r="E17" s="18" t="n">
        <v>523.48572484</v>
      </c>
      <c r="F17" s="20" t="n">
        <v>2.52744714</v>
      </c>
      <c r="G17" s="18" t="n">
        <v>536.9515359</v>
      </c>
      <c r="H17" s="20" t="n">
        <v>3.89327449</v>
      </c>
      <c r="I17" s="18" t="n">
        <v>493.82488975</v>
      </c>
      <c r="J17" s="20" t="n">
        <v>7.35326127</v>
      </c>
      <c r="K17" s="18" t="n">
        <v>468.97309001</v>
      </c>
      <c r="L17" s="20" t="n">
        <v>9.827963220000001</v>
      </c>
      <c r="M17" s="18" t="n">
        <v>443.59070733</v>
      </c>
      <c r="N17" s="20" t="n">
        <v>15.76017732</v>
      </c>
      <c r="O17" s="18" t="s">
        <v>182</v>
      </c>
      <c r="P17" s="20" t="s">
        <v>182</v>
      </c>
      <c r="Q17" s="18" t="s">
        <v>182</v>
      </c>
      <c r="R17" s="20" t="s">
        <v>182</v>
      </c>
      <c r="S17" s="18" t="n">
        <v>360.48925247</v>
      </c>
      <c r="T17" s="20" t="n">
        <v>12.44339086</v>
      </c>
      <c r="U17" s="18" t="s">
        <v>182</v>
      </c>
      <c r="V17" s="20" t="s">
        <v>182</v>
      </c>
      <c r="W17" s="18" t="n">
        <v>433.40093128</v>
      </c>
      <c r="X17" s="20" t="n">
        <v>9.30261951</v>
      </c>
    </row>
    <row r="18" spans="1:24">
      <c r="A18" s="15" t="s">
        <v>193</v>
      </c>
      <c r="B18" s="17" t="n">
        <v>5532</v>
      </c>
      <c r="C18" s="18">
        <f>(40.0/B18*100)</f>
        <v/>
      </c>
      <c r="D18" s="19" t="n">
        <v>5492</v>
      </c>
      <c r="E18" s="18" t="n">
        <v>477.41319003</v>
      </c>
      <c r="F18" s="20" t="n">
        <v>3.26618839</v>
      </c>
      <c r="G18" s="18" t="n">
        <v>477.4222576</v>
      </c>
      <c r="H18" s="20" t="n">
        <v>5.62353419</v>
      </c>
      <c r="I18" s="18" t="n">
        <v>445.65284975</v>
      </c>
      <c r="J18" s="20" t="n">
        <v>6.16564806</v>
      </c>
      <c r="K18" s="18" t="n">
        <v>427.70787951</v>
      </c>
      <c r="L18" s="20" t="n">
        <v>5.96929506</v>
      </c>
      <c r="M18" s="18" t="n">
        <v>431.43498177</v>
      </c>
      <c r="N18" s="20" t="n">
        <v>5.19745724</v>
      </c>
      <c r="O18" s="18" t="n">
        <v>360.38730974</v>
      </c>
      <c r="P18" s="20" t="n">
        <v>15.45481746</v>
      </c>
      <c r="Q18" s="18" t="s">
        <v>182</v>
      </c>
      <c r="R18" s="20" t="s">
        <v>182</v>
      </c>
      <c r="S18" s="18" t="s">
        <v>182</v>
      </c>
      <c r="T18" s="20" t="s">
        <v>182</v>
      </c>
      <c r="U18" s="18" t="s">
        <v>182</v>
      </c>
      <c r="V18" s="20" t="s">
        <v>182</v>
      </c>
      <c r="W18" s="18" t="n">
        <v>388.73469365</v>
      </c>
      <c r="X18" s="20" t="n">
        <v>6.93129699</v>
      </c>
    </row>
    <row r="19" spans="1:24">
      <c r="A19" s="15" t="s">
        <v>194</v>
      </c>
      <c r="B19" s="17" t="n">
        <v>5658</v>
      </c>
      <c r="C19" s="18">
        <f>(154.0/B19*100)</f>
        <v/>
      </c>
      <c r="D19" s="19" t="n">
        <v>5504</v>
      </c>
      <c r="E19" s="18" t="n">
        <v>492.98577449</v>
      </c>
      <c r="F19" s="20" t="n">
        <v>3.15369322</v>
      </c>
      <c r="G19" s="18" t="n">
        <v>504.2140462</v>
      </c>
      <c r="H19" s="20" t="n">
        <v>3.65501834</v>
      </c>
      <c r="I19" s="18" t="n">
        <v>464.62256822</v>
      </c>
      <c r="J19" s="20" t="n">
        <v>4.72051644</v>
      </c>
      <c r="K19" s="18" t="n">
        <v>433.90153487</v>
      </c>
      <c r="L19" s="20" t="n">
        <v>4.65152997</v>
      </c>
      <c r="M19" s="18" t="n">
        <v>421.6710186</v>
      </c>
      <c r="N19" s="20" t="n">
        <v>6.07728855</v>
      </c>
      <c r="O19" s="18" t="n">
        <v>398.28162032</v>
      </c>
      <c r="P19" s="20" t="n">
        <v>18.24528118</v>
      </c>
      <c r="Q19" s="18" t="s">
        <v>182</v>
      </c>
      <c r="R19" s="20" t="s">
        <v>182</v>
      </c>
      <c r="S19" s="18" t="s">
        <v>182</v>
      </c>
      <c r="T19" s="20" t="s">
        <v>182</v>
      </c>
      <c r="U19" s="18" t="s">
        <v>182</v>
      </c>
      <c r="V19" s="20" t="s">
        <v>182</v>
      </c>
      <c r="W19" s="18" t="n">
        <v>398.21222786</v>
      </c>
      <c r="X19" s="20" t="n">
        <v>6.85712309</v>
      </c>
    </row>
    <row r="20" spans="1:24">
      <c r="A20" s="15" t="s">
        <v>195</v>
      </c>
      <c r="B20" s="17" t="n">
        <v>3371</v>
      </c>
      <c r="C20" s="18">
        <f>(81.0/B20*100)</f>
        <v/>
      </c>
      <c r="D20" s="19" t="n">
        <v>3290</v>
      </c>
      <c r="E20" s="18" t="n">
        <v>484.64043008</v>
      </c>
      <c r="F20" s="20" t="n">
        <v>2.69218255</v>
      </c>
      <c r="G20" s="18" t="n">
        <v>489.82079379</v>
      </c>
      <c r="H20" s="20" t="n">
        <v>2.63503317</v>
      </c>
      <c r="I20" s="18" t="n">
        <v>463.38087201</v>
      </c>
      <c r="J20" s="20" t="n">
        <v>3.70159751</v>
      </c>
      <c r="K20" s="18" t="n">
        <v>446.45262197</v>
      </c>
      <c r="L20" s="20" t="n">
        <v>7.68280366</v>
      </c>
      <c r="M20" s="18" t="n">
        <v>437.79424428</v>
      </c>
      <c r="N20" s="20" t="n">
        <v>9.786558429999999</v>
      </c>
      <c r="O20" s="18" t="s">
        <v>182</v>
      </c>
      <c r="P20" s="20" t="s">
        <v>182</v>
      </c>
      <c r="Q20" s="18" t="s">
        <v>182</v>
      </c>
      <c r="R20" s="20" t="s">
        <v>182</v>
      </c>
      <c r="S20" s="18" t="s">
        <v>182</v>
      </c>
      <c r="T20" s="20" t="s">
        <v>182</v>
      </c>
      <c r="U20" s="18" t="s">
        <v>182</v>
      </c>
      <c r="V20" s="20" t="s">
        <v>182</v>
      </c>
      <c r="W20" s="18" t="n">
        <v>394.9562708</v>
      </c>
      <c r="X20" s="20" t="n">
        <v>6.26579999</v>
      </c>
    </row>
    <row r="21" spans="1:24">
      <c r="A21" s="15" t="s">
        <v>196</v>
      </c>
      <c r="B21" s="17" t="n">
        <v>5741</v>
      </c>
      <c r="C21" s="18">
        <f>(81.0/B21*100)</f>
        <v/>
      </c>
      <c r="D21" s="19" t="n">
        <v>5660</v>
      </c>
      <c r="E21" s="18" t="n">
        <v>506.09987646</v>
      </c>
      <c r="F21" s="20" t="n">
        <v>2.32558395</v>
      </c>
      <c r="G21" s="18" t="n">
        <v>516.59864737</v>
      </c>
      <c r="H21" s="20" t="n">
        <v>3.85191079</v>
      </c>
      <c r="I21" s="18" t="n">
        <v>493.25412103</v>
      </c>
      <c r="J21" s="20" t="n">
        <v>5.25728902</v>
      </c>
      <c r="K21" s="18" t="n">
        <v>468.10720096</v>
      </c>
      <c r="L21" s="20" t="n">
        <v>10.01020287</v>
      </c>
      <c r="M21" s="18" t="n">
        <v>425.01295566</v>
      </c>
      <c r="N21" s="20" t="n">
        <v>8.470948679999999</v>
      </c>
      <c r="O21" s="18" t="n">
        <v>391.25398188</v>
      </c>
      <c r="P21" s="20" t="n">
        <v>27.06373982</v>
      </c>
      <c r="Q21" s="18" t="s">
        <v>182</v>
      </c>
      <c r="R21" s="20" t="s">
        <v>182</v>
      </c>
      <c r="S21" s="18" t="s">
        <v>182</v>
      </c>
      <c r="T21" s="20" t="s">
        <v>182</v>
      </c>
      <c r="U21" s="18" t="s">
        <v>182</v>
      </c>
      <c r="V21" s="20" t="s">
        <v>182</v>
      </c>
      <c r="W21" s="18" t="n">
        <v>452.89922706</v>
      </c>
      <c r="X21" s="20" t="n">
        <v>7.71339913</v>
      </c>
    </row>
    <row r="22" spans="1:24">
      <c r="A22" s="15" t="s">
        <v>197</v>
      </c>
      <c r="B22" s="17" t="n">
        <v>6598</v>
      </c>
      <c r="C22" s="18">
        <f>(102.0/B22*100)</f>
        <v/>
      </c>
      <c r="D22" s="19" t="n">
        <v>6496</v>
      </c>
      <c r="E22" s="18" t="n">
        <v>485.4565682</v>
      </c>
      <c r="F22" s="20" t="n">
        <v>5.22146659</v>
      </c>
      <c r="G22" s="18" t="n">
        <v>500.66369748</v>
      </c>
      <c r="H22" s="20" t="n">
        <v>3.25077154</v>
      </c>
      <c r="I22" s="18" t="n">
        <v>477.83934906</v>
      </c>
      <c r="J22" s="20" t="n">
        <v>5.70207161</v>
      </c>
      <c r="K22" s="18" t="n">
        <v>444.39139647</v>
      </c>
      <c r="L22" s="20" t="n">
        <v>6.51901452</v>
      </c>
      <c r="M22" s="18" t="n">
        <v>442.40580768</v>
      </c>
      <c r="N22" s="20" t="n">
        <v>6.41294252</v>
      </c>
      <c r="O22" s="18" t="n">
        <v>369.67259299</v>
      </c>
      <c r="P22" s="20" t="n">
        <v>6.57132704</v>
      </c>
      <c r="Q22" s="18" t="s">
        <v>182</v>
      </c>
      <c r="R22" s="20" t="s">
        <v>182</v>
      </c>
      <c r="S22" s="18" t="n">
        <v>448.28166515</v>
      </c>
      <c r="T22" s="20" t="n">
        <v>8.782882710000001</v>
      </c>
      <c r="U22" s="18" t="s">
        <v>182</v>
      </c>
      <c r="V22" s="20" t="s">
        <v>182</v>
      </c>
      <c r="W22" s="18" t="n">
        <v>370.48840154</v>
      </c>
      <c r="X22" s="20" t="n">
        <v>6.92687072</v>
      </c>
    </row>
    <row r="23" spans="1:24">
      <c r="A23" s="15" t="s">
        <v>198</v>
      </c>
      <c r="B23" s="17" t="n">
        <v>11583</v>
      </c>
      <c r="C23" s="18">
        <f>(522.0/B23*100)</f>
        <v/>
      </c>
      <c r="D23" s="19" t="n">
        <v>11061</v>
      </c>
      <c r="E23" s="18" t="n">
        <v>492.09363325</v>
      </c>
      <c r="F23" s="20" t="n">
        <v>2.87232871</v>
      </c>
      <c r="G23" s="18" t="n">
        <v>505.86550271</v>
      </c>
      <c r="H23" s="20" t="n">
        <v>4.27442676</v>
      </c>
      <c r="I23" s="18" t="n">
        <v>480.02452114</v>
      </c>
      <c r="J23" s="20" t="n">
        <v>4.72012685</v>
      </c>
      <c r="K23" s="18" t="n">
        <v>453.99470391</v>
      </c>
      <c r="L23" s="20" t="n">
        <v>5.39106226</v>
      </c>
      <c r="M23" s="18" t="n">
        <v>450.36265086</v>
      </c>
      <c r="N23" s="20" t="n">
        <v>6.98867968</v>
      </c>
      <c r="O23" s="18" t="n">
        <v>422.45727389</v>
      </c>
      <c r="P23" s="20" t="n">
        <v>20.79919267</v>
      </c>
      <c r="Q23" s="18" t="s">
        <v>182</v>
      </c>
      <c r="R23" s="20" t="s">
        <v>182</v>
      </c>
      <c r="S23" s="18" t="s">
        <v>182</v>
      </c>
      <c r="T23" s="20" t="s">
        <v>182</v>
      </c>
      <c r="U23" s="18" t="s">
        <v>182</v>
      </c>
      <c r="V23" s="20" t="s">
        <v>182</v>
      </c>
      <c r="W23" s="18" t="n">
        <v>422.50289289</v>
      </c>
      <c r="X23" s="20" t="n">
        <v>5.81607207</v>
      </c>
    </row>
    <row r="24" spans="1:24">
      <c r="A24" s="15" t="s">
        <v>199</v>
      </c>
      <c r="B24" s="17" t="n">
        <v>6647</v>
      </c>
      <c r="C24" s="18">
        <f>(20.0/B24*100)</f>
        <v/>
      </c>
      <c r="D24" s="19" t="n">
        <v>6627</v>
      </c>
      <c r="E24" s="18" t="n">
        <v>544.5689326200001</v>
      </c>
      <c r="F24" s="20" t="n">
        <v>2.63883705</v>
      </c>
      <c r="G24" s="18" t="n">
        <v>498.86001022</v>
      </c>
      <c r="H24" s="20" t="n">
        <v>10.3687505</v>
      </c>
      <c r="I24" s="18" t="n">
        <v>517.03873084</v>
      </c>
      <c r="J24" s="20" t="n">
        <v>8.89755429</v>
      </c>
      <c r="K24" s="18" t="n">
        <v>472.89110144</v>
      </c>
      <c r="L24" s="20" t="n">
        <v>13.65248093</v>
      </c>
      <c r="M24" s="18" t="n">
        <v>500.87992816</v>
      </c>
      <c r="N24" s="20" t="n">
        <v>15.06912001</v>
      </c>
      <c r="O24" s="18" t="n">
        <v>433.56577698</v>
      </c>
      <c r="P24" s="20" t="n">
        <v>16.09010253</v>
      </c>
      <c r="Q24" s="18" t="s">
        <v>182</v>
      </c>
      <c r="R24" s="20" t="s">
        <v>182</v>
      </c>
      <c r="S24" s="18" t="s">
        <v>182</v>
      </c>
      <c r="T24" s="20" t="s">
        <v>182</v>
      </c>
      <c r="U24" s="18" t="s">
        <v>182</v>
      </c>
      <c r="V24" s="20" t="s">
        <v>182</v>
      </c>
      <c r="W24" s="18" t="n">
        <v>463.32194504</v>
      </c>
      <c r="X24" s="20" t="n">
        <v>13.29392219</v>
      </c>
    </row>
    <row r="25" spans="1:24">
      <c r="A25" s="15" t="s">
        <v>200</v>
      </c>
      <c r="B25" s="17" t="n">
        <v>5581</v>
      </c>
      <c r="C25" s="18">
        <f>(28.0/B25*100)</f>
        <v/>
      </c>
      <c r="D25" s="19" t="n">
        <v>5553</v>
      </c>
      <c r="E25" s="18" t="n">
        <v>514.65694092</v>
      </c>
      <c r="F25" s="20" t="n">
        <v>3.53704782</v>
      </c>
      <c r="G25" s="18" t="n">
        <v>529.6054238299999</v>
      </c>
      <c r="H25" s="20" t="n">
        <v>3.53220947</v>
      </c>
      <c r="I25" s="18" t="n">
        <v>501.6050258</v>
      </c>
      <c r="J25" s="20" t="n">
        <v>5.52246434</v>
      </c>
      <c r="K25" s="18" t="n">
        <v>503.07805876</v>
      </c>
      <c r="L25" s="20" t="n">
        <v>11.25572894</v>
      </c>
      <c r="M25" s="18" t="n">
        <v>498.25502871</v>
      </c>
      <c r="N25" s="20" t="n">
        <v>17.50111766</v>
      </c>
      <c r="O25" s="18" t="n">
        <v>398.37895835</v>
      </c>
      <c r="P25" s="20" t="n">
        <v>24.81113575</v>
      </c>
      <c r="Q25" s="18" t="s">
        <v>182</v>
      </c>
      <c r="R25" s="20" t="s">
        <v>182</v>
      </c>
      <c r="S25" s="18" t="s">
        <v>182</v>
      </c>
      <c r="T25" s="20" t="s">
        <v>182</v>
      </c>
      <c r="U25" s="18" t="s">
        <v>182</v>
      </c>
      <c r="V25" s="20" t="s">
        <v>182</v>
      </c>
      <c r="W25" s="18" t="n">
        <v>448.68550266</v>
      </c>
      <c r="X25" s="20" t="n">
        <v>12.59897367</v>
      </c>
    </row>
    <row r="26" spans="1:24">
      <c r="A26" s="15" t="s">
        <v>201</v>
      </c>
      <c r="B26" s="17" t="n">
        <v>4869</v>
      </c>
      <c r="C26" s="18">
        <f>(102.0/B26*100)</f>
        <v/>
      </c>
      <c r="D26" s="19" t="n">
        <v>4767</v>
      </c>
      <c r="E26" s="18" t="n">
        <v>505.9207912</v>
      </c>
      <c r="F26" s="20" t="n">
        <v>2.81533895</v>
      </c>
      <c r="G26" s="18" t="n">
        <v>506.50757732</v>
      </c>
      <c r="H26" s="20" t="n">
        <v>2.54543721</v>
      </c>
      <c r="I26" s="18" t="n">
        <v>478.02761859</v>
      </c>
      <c r="J26" s="20" t="n">
        <v>3.36212593</v>
      </c>
      <c r="K26" s="18" t="n">
        <v>460.98113182</v>
      </c>
      <c r="L26" s="20" t="n">
        <v>4.00697689</v>
      </c>
      <c r="M26" s="18" t="n">
        <v>451.04236769</v>
      </c>
      <c r="N26" s="20" t="n">
        <v>5.63810723</v>
      </c>
      <c r="O26" s="18" t="s">
        <v>182</v>
      </c>
      <c r="P26" s="20" t="s">
        <v>182</v>
      </c>
      <c r="Q26" s="18" t="s">
        <v>182</v>
      </c>
      <c r="R26" s="20" t="s">
        <v>182</v>
      </c>
      <c r="S26" s="18" t="s">
        <v>182</v>
      </c>
      <c r="T26" s="20" t="s">
        <v>182</v>
      </c>
      <c r="U26" s="18" t="s">
        <v>182</v>
      </c>
      <c r="V26" s="20" t="s">
        <v>182</v>
      </c>
      <c r="W26" s="18" t="n">
        <v>434.42848249</v>
      </c>
      <c r="X26" s="20" t="n">
        <v>7.14308742</v>
      </c>
    </row>
    <row r="27" spans="1:24">
      <c r="A27" s="15" t="s">
        <v>202</v>
      </c>
      <c r="B27" s="17" t="n">
        <v>5299</v>
      </c>
      <c r="C27" s="18">
        <f>(186.0/B27*100)</f>
        <v/>
      </c>
      <c r="D27" s="19" t="n">
        <v>5113</v>
      </c>
      <c r="E27" s="18" t="n">
        <v>501.65374306</v>
      </c>
      <c r="F27" s="20" t="n">
        <v>1.86059575</v>
      </c>
      <c r="G27" s="18" t="n">
        <v>518.2560499</v>
      </c>
      <c r="H27" s="20" t="n">
        <v>2.68413242</v>
      </c>
      <c r="I27" s="18" t="n">
        <v>464.58103898</v>
      </c>
      <c r="J27" s="20" t="n">
        <v>4.25892515</v>
      </c>
      <c r="K27" s="18" t="n">
        <v>450.00230376</v>
      </c>
      <c r="L27" s="20" t="n">
        <v>5.4330191</v>
      </c>
      <c r="M27" s="18" t="n">
        <v>440.28404342</v>
      </c>
      <c r="N27" s="20" t="n">
        <v>6.73557615</v>
      </c>
      <c r="O27" s="18" t="n">
        <v>423.08830904</v>
      </c>
      <c r="P27" s="20" t="n">
        <v>13.04402712</v>
      </c>
      <c r="Q27" s="18" t="s">
        <v>182</v>
      </c>
      <c r="R27" s="20" t="s">
        <v>182</v>
      </c>
      <c r="S27" s="18" t="s">
        <v>182</v>
      </c>
      <c r="T27" s="20" t="s">
        <v>182</v>
      </c>
      <c r="U27" s="18" t="s">
        <v>182</v>
      </c>
      <c r="V27" s="20" t="s">
        <v>182</v>
      </c>
      <c r="W27" s="18" t="n">
        <v>411.57482964</v>
      </c>
      <c r="X27" s="20" t="n">
        <v>4.08223488</v>
      </c>
    </row>
    <row r="28" spans="1:24">
      <c r="A28" s="15" t="s">
        <v>203</v>
      </c>
      <c r="B28" s="17" t="n">
        <v>7568</v>
      </c>
      <c r="C28" s="18">
        <f>(135.0/B28*100)</f>
        <v/>
      </c>
      <c r="D28" s="19" t="n">
        <v>7433</v>
      </c>
      <c r="E28" s="18" t="n">
        <v>415.59324364</v>
      </c>
      <c r="F28" s="20" t="n">
        <v>2.23408327</v>
      </c>
      <c r="G28" s="18" t="n">
        <v>430.73608934</v>
      </c>
      <c r="H28" s="20" t="n">
        <v>3.19500839</v>
      </c>
      <c r="I28" s="18" t="n">
        <v>426.66337106</v>
      </c>
      <c r="J28" s="20" t="n">
        <v>3.74220848</v>
      </c>
      <c r="K28" s="18" t="n">
        <v>405.75162185</v>
      </c>
      <c r="L28" s="20" t="n">
        <v>3.93580631</v>
      </c>
      <c r="M28" s="18" t="n">
        <v>406.57145349</v>
      </c>
      <c r="N28" s="20" t="n">
        <v>5.5529139</v>
      </c>
      <c r="O28" s="18" t="n">
        <v>344.27389666</v>
      </c>
      <c r="P28" s="20" t="n">
        <v>9.63881198</v>
      </c>
      <c r="Q28" s="18" t="s">
        <v>182</v>
      </c>
      <c r="R28" s="20" t="s">
        <v>182</v>
      </c>
      <c r="S28" s="18" t="s">
        <v>182</v>
      </c>
      <c r="T28" s="20" t="s">
        <v>182</v>
      </c>
      <c r="U28" s="18" t="s">
        <v>182</v>
      </c>
      <c r="V28" s="20" t="s">
        <v>182</v>
      </c>
      <c r="W28" s="18" t="n">
        <v>368.77225199</v>
      </c>
      <c r="X28" s="20" t="n">
        <v>7.29044003</v>
      </c>
    </row>
    <row r="29" spans="1:24">
      <c r="A29" s="15" t="s">
        <v>204</v>
      </c>
      <c r="B29" s="17" t="n">
        <v>5385</v>
      </c>
      <c r="C29" s="18">
        <f>(37.0/B29*100)</f>
        <v/>
      </c>
      <c r="D29" s="19" t="n">
        <v>5348</v>
      </c>
      <c r="E29" s="18" t="n">
        <v>500.9663178</v>
      </c>
      <c r="F29" s="20" t="n">
        <v>3.43398874</v>
      </c>
      <c r="G29" s="18" t="n">
        <v>538.73080056</v>
      </c>
      <c r="H29" s="20" t="n">
        <v>2.46298068</v>
      </c>
      <c r="I29" s="18" t="n">
        <v>509.8441352</v>
      </c>
      <c r="J29" s="20" t="n">
        <v>4.89720605</v>
      </c>
      <c r="K29" s="18" t="n">
        <v>469.13001507</v>
      </c>
      <c r="L29" s="20" t="n">
        <v>8.084246800000001</v>
      </c>
      <c r="M29" s="18" t="n">
        <v>435.24790147</v>
      </c>
      <c r="N29" s="20" t="n">
        <v>9.4866101</v>
      </c>
      <c r="O29" s="18" t="n">
        <v>388.44308495</v>
      </c>
      <c r="P29" s="20" t="n">
        <v>43.1387278</v>
      </c>
      <c r="Q29" s="18" t="s">
        <v>182</v>
      </c>
      <c r="R29" s="20" t="s">
        <v>182</v>
      </c>
      <c r="S29" s="18" t="n">
        <v>358.28551468</v>
      </c>
      <c r="T29" s="20" t="n">
        <v>8.567023300000001</v>
      </c>
      <c r="U29" s="18" t="s">
        <v>182</v>
      </c>
      <c r="V29" s="20" t="s">
        <v>182</v>
      </c>
      <c r="W29" s="18" t="n">
        <v>426.55766333</v>
      </c>
      <c r="X29" s="20" t="n">
        <v>11.2525788</v>
      </c>
    </row>
    <row r="30" spans="1:24">
      <c r="A30" s="15" t="s">
        <v>205</v>
      </c>
      <c r="B30" s="17" t="n">
        <v>4520</v>
      </c>
      <c r="C30" s="18">
        <f>(577.0/B30*100)</f>
        <v/>
      </c>
      <c r="D30" s="19" t="n">
        <v>3943</v>
      </c>
      <c r="E30" s="18" t="n">
        <v>515.9438456399999</v>
      </c>
      <c r="F30" s="20" t="n">
        <v>3.92123982</v>
      </c>
      <c r="G30" s="18" t="n">
        <v>548.51473816</v>
      </c>
      <c r="H30" s="20" t="n">
        <v>3.75057505</v>
      </c>
      <c r="I30" s="18" t="n">
        <v>524.3173767</v>
      </c>
      <c r="J30" s="20" t="n">
        <v>4.09056606</v>
      </c>
      <c r="K30" s="18" t="n">
        <v>498.50693796</v>
      </c>
      <c r="L30" s="20" t="n">
        <v>4.5395664</v>
      </c>
      <c r="M30" s="18" t="n">
        <v>470.71815557</v>
      </c>
      <c r="N30" s="20" t="n">
        <v>7.27546858</v>
      </c>
      <c r="O30" s="18" t="n">
        <v>424.31209289</v>
      </c>
      <c r="P30" s="20" t="n">
        <v>24.50636863</v>
      </c>
      <c r="Q30" s="18" t="s">
        <v>182</v>
      </c>
      <c r="R30" s="20" t="s">
        <v>182</v>
      </c>
      <c r="S30" s="18" t="s">
        <v>182</v>
      </c>
      <c r="T30" s="20" t="s">
        <v>182</v>
      </c>
      <c r="U30" s="18" t="s">
        <v>182</v>
      </c>
      <c r="V30" s="20" t="s">
        <v>182</v>
      </c>
      <c r="W30" s="18" t="n">
        <v>438.49450691</v>
      </c>
      <c r="X30" s="20" t="n">
        <v>5.78876952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518.39239936</v>
      </c>
      <c r="F32" s="20" t="n">
        <v>2.91504201</v>
      </c>
      <c r="G32" s="18" t="n">
        <v>512.9832625</v>
      </c>
      <c r="H32" s="20" t="n">
        <v>3.66547799</v>
      </c>
      <c r="I32" s="18" t="n">
        <v>471.58379825</v>
      </c>
      <c r="J32" s="20" t="n">
        <v>4.43895314</v>
      </c>
      <c r="K32" s="18" t="n">
        <v>457.43193634</v>
      </c>
      <c r="L32" s="20" t="n">
        <v>5.13806858</v>
      </c>
      <c r="M32" s="18" t="n">
        <v>452.99582438</v>
      </c>
      <c r="N32" s="20" t="n">
        <v>6.19788779</v>
      </c>
      <c r="O32" s="18" t="n">
        <v>431.81477785</v>
      </c>
      <c r="P32" s="20" t="n">
        <v>23.17705872</v>
      </c>
      <c r="Q32" s="18" t="s">
        <v>182</v>
      </c>
      <c r="R32" s="20" t="s">
        <v>182</v>
      </c>
      <c r="S32" s="18" t="s">
        <v>182</v>
      </c>
      <c r="T32" s="20" t="s">
        <v>182</v>
      </c>
      <c r="U32" s="18" t="s">
        <v>182</v>
      </c>
      <c r="V32" s="20" t="s">
        <v>182</v>
      </c>
      <c r="W32" s="18" t="n">
        <v>436.16551528</v>
      </c>
      <c r="X32" s="20" t="n">
        <v>8.955639140000001</v>
      </c>
    </row>
    <row r="33" spans="1:24">
      <c r="A33" s="15" t="s">
        <v>208</v>
      </c>
      <c r="B33" s="17" t="n">
        <v>7325</v>
      </c>
      <c r="C33" s="18">
        <f>(246.0/B33*100)</f>
        <v/>
      </c>
      <c r="D33" s="19" t="n">
        <v>7079</v>
      </c>
      <c r="E33" s="18" t="n">
        <v>504.94401089</v>
      </c>
      <c r="F33" s="20" t="n">
        <v>4.42258466</v>
      </c>
      <c r="G33" s="18" t="n">
        <v>522.79184759</v>
      </c>
      <c r="H33" s="20" t="n">
        <v>3.29060473</v>
      </c>
      <c r="I33" s="18" t="n">
        <v>504.47748056</v>
      </c>
      <c r="J33" s="20" t="n">
        <v>3.28492288</v>
      </c>
      <c r="K33" s="18" t="n">
        <v>477.42384409</v>
      </c>
      <c r="L33" s="20" t="n">
        <v>4.41282291</v>
      </c>
      <c r="M33" s="18" t="n">
        <v>452.34476518</v>
      </c>
      <c r="N33" s="20" t="n">
        <v>5.94923389</v>
      </c>
      <c r="O33" s="18" t="n">
        <v>370.51979334</v>
      </c>
      <c r="P33" s="20" t="n">
        <v>23.88304611</v>
      </c>
      <c r="Q33" s="18" t="s">
        <v>182</v>
      </c>
      <c r="R33" s="20" t="s">
        <v>182</v>
      </c>
      <c r="S33" s="18" t="s">
        <v>182</v>
      </c>
      <c r="T33" s="20" t="s">
        <v>182</v>
      </c>
      <c r="U33" s="18" t="s">
        <v>182</v>
      </c>
      <c r="V33" s="20" t="s">
        <v>182</v>
      </c>
      <c r="W33" s="18" t="n">
        <v>434.39257004</v>
      </c>
      <c r="X33" s="20" t="n">
        <v>9.273128010000001</v>
      </c>
    </row>
    <row r="34" spans="1:24">
      <c r="A34" s="15" t="s">
        <v>209</v>
      </c>
      <c r="B34" s="17" t="n">
        <v>6350</v>
      </c>
      <c r="C34" s="18">
        <f>(87.0/B34*100)</f>
        <v/>
      </c>
      <c r="D34" s="19" t="n">
        <v>6263</v>
      </c>
      <c r="E34" s="18" t="n">
        <v>473.33463681</v>
      </c>
      <c r="F34" s="20" t="n">
        <v>3.13231325</v>
      </c>
      <c r="G34" s="18" t="n">
        <v>487.60153037</v>
      </c>
      <c r="H34" s="20" t="n">
        <v>3.4567037</v>
      </c>
      <c r="I34" s="18" t="n">
        <v>467.48760198</v>
      </c>
      <c r="J34" s="20" t="n">
        <v>4.30668671</v>
      </c>
      <c r="K34" s="18" t="n">
        <v>445.34131892</v>
      </c>
      <c r="L34" s="20" t="n">
        <v>4.53481476</v>
      </c>
      <c r="M34" s="18" t="n">
        <v>441.75854007</v>
      </c>
      <c r="N34" s="20" t="n">
        <v>5.50334827</v>
      </c>
      <c r="O34" s="18" t="n">
        <v>365.38845725</v>
      </c>
      <c r="P34" s="20" t="n">
        <v>11.8756275</v>
      </c>
      <c r="Q34" s="18" t="s">
        <v>182</v>
      </c>
      <c r="R34" s="20" t="s">
        <v>182</v>
      </c>
      <c r="S34" s="18" t="n">
        <v>306.56969545</v>
      </c>
      <c r="T34" s="20" t="n">
        <v>10.27624616</v>
      </c>
      <c r="U34" s="18" t="s">
        <v>182</v>
      </c>
      <c r="V34" s="20" t="s">
        <v>182</v>
      </c>
      <c r="W34" s="18" t="n">
        <v>389.99743255</v>
      </c>
      <c r="X34" s="20" t="n">
        <v>7.61670503</v>
      </c>
    </row>
    <row r="35" spans="1:24">
      <c r="A35" s="15" t="s">
        <v>210</v>
      </c>
      <c r="B35" s="17" t="n">
        <v>6406</v>
      </c>
      <c r="C35" s="18">
        <f>(76.0/B35*100)</f>
        <v/>
      </c>
      <c r="D35" s="19" t="n">
        <v>6330</v>
      </c>
      <c r="E35" s="18" t="n">
        <v>514.79665055</v>
      </c>
      <c r="F35" s="20" t="n">
        <v>3.05676324</v>
      </c>
      <c r="G35" s="18" t="n">
        <v>541.86746979</v>
      </c>
      <c r="H35" s="20" t="n">
        <v>2.26036934</v>
      </c>
      <c r="I35" s="18" t="n">
        <v>508.86381497</v>
      </c>
      <c r="J35" s="20" t="n">
        <v>3.69786342</v>
      </c>
      <c r="K35" s="18" t="n">
        <v>479.31658094</v>
      </c>
      <c r="L35" s="20" t="n">
        <v>6.18383123</v>
      </c>
      <c r="M35" s="18" t="n">
        <v>466.02063203</v>
      </c>
      <c r="N35" s="20" t="n">
        <v>8.01710845</v>
      </c>
      <c r="O35" s="18" t="n">
        <v>449.89238615</v>
      </c>
      <c r="P35" s="20" t="n">
        <v>20.13442136</v>
      </c>
      <c r="Q35" s="18" t="s">
        <v>182</v>
      </c>
      <c r="R35" s="20" t="s">
        <v>182</v>
      </c>
      <c r="S35" s="18" t="n">
        <v>374.85244494</v>
      </c>
      <c r="T35" s="20" t="n">
        <v>5.84040672</v>
      </c>
      <c r="U35" s="18" t="s">
        <v>182</v>
      </c>
      <c r="V35" s="20" t="s">
        <v>182</v>
      </c>
      <c r="W35" s="18" t="n">
        <v>435.20920284</v>
      </c>
      <c r="X35" s="20" t="n">
        <v>5.94769889</v>
      </c>
    </row>
    <row r="36" spans="1:24">
      <c r="A36" s="15" t="s">
        <v>211</v>
      </c>
      <c r="B36" s="17" t="n">
        <v>6736</v>
      </c>
      <c r="C36" s="18">
        <f>(54.0/B36*100)</f>
        <v/>
      </c>
      <c r="D36" s="19" t="n">
        <v>6682</v>
      </c>
      <c r="E36" s="18" t="n">
        <v>489.71908854</v>
      </c>
      <c r="F36" s="20" t="n">
        <v>2.91421993</v>
      </c>
      <c r="G36" s="18" t="n">
        <v>511.86816634</v>
      </c>
      <c r="H36" s="20" t="n">
        <v>2.67991367</v>
      </c>
      <c r="I36" s="18" t="n">
        <v>503.22253406</v>
      </c>
      <c r="J36" s="20" t="n">
        <v>4.08305351</v>
      </c>
      <c r="K36" s="18" t="n">
        <v>480.16513957</v>
      </c>
      <c r="L36" s="20" t="n">
        <v>5.14130011</v>
      </c>
      <c r="M36" s="18" t="n">
        <v>463.45294716</v>
      </c>
      <c r="N36" s="20" t="n">
        <v>7.46834628</v>
      </c>
      <c r="O36" s="18" t="n">
        <v>402.77024728</v>
      </c>
      <c r="P36" s="20" t="n">
        <v>20.07187489</v>
      </c>
      <c r="Q36" s="18" t="s">
        <v>182</v>
      </c>
      <c r="R36" s="20" t="s">
        <v>182</v>
      </c>
      <c r="S36" s="18" t="s">
        <v>182</v>
      </c>
      <c r="T36" s="20" t="s">
        <v>182</v>
      </c>
      <c r="U36" s="18" t="s">
        <v>182</v>
      </c>
      <c r="V36" s="20" t="s">
        <v>182</v>
      </c>
      <c r="W36" s="18" t="n">
        <v>416.71633686</v>
      </c>
      <c r="X36" s="20" t="n">
        <v>6.87064309</v>
      </c>
    </row>
    <row r="37" spans="1:24">
      <c r="A37" s="15" t="s">
        <v>212</v>
      </c>
      <c r="B37" s="17" t="n">
        <v>5458</v>
      </c>
      <c r="C37" s="18">
        <f>(271.0/B37*100)</f>
        <v/>
      </c>
      <c r="D37" s="19" t="n">
        <v>5187</v>
      </c>
      <c r="E37" s="18" t="n">
        <v>503.11114956</v>
      </c>
      <c r="F37" s="20" t="n">
        <v>4.62239665</v>
      </c>
      <c r="G37" s="18" t="n">
        <v>523.24735701</v>
      </c>
      <c r="H37" s="20" t="n">
        <v>3.83772597</v>
      </c>
      <c r="I37" s="18" t="n">
        <v>507.90477506</v>
      </c>
      <c r="J37" s="20" t="n">
        <v>4.34830148</v>
      </c>
      <c r="K37" s="18" t="n">
        <v>477.52452757</v>
      </c>
      <c r="L37" s="20" t="n">
        <v>5.70086208</v>
      </c>
      <c r="M37" s="18" t="n">
        <v>454.14289381</v>
      </c>
      <c r="N37" s="20" t="n">
        <v>6.02259303</v>
      </c>
      <c r="O37" s="18" t="n">
        <v>375.64834003</v>
      </c>
      <c r="P37" s="20" t="n">
        <v>18.6662725</v>
      </c>
      <c r="Q37" s="18" t="s">
        <v>182</v>
      </c>
      <c r="R37" s="20" t="s">
        <v>182</v>
      </c>
      <c r="S37" s="18" t="s">
        <v>182</v>
      </c>
      <c r="T37" s="20" t="s">
        <v>182</v>
      </c>
      <c r="U37" s="18" t="s">
        <v>182</v>
      </c>
      <c r="V37" s="20" t="s">
        <v>182</v>
      </c>
      <c r="W37" s="18" t="n">
        <v>407.59102476</v>
      </c>
      <c r="X37" s="20" t="n">
        <v>5.57233297</v>
      </c>
    </row>
    <row r="38" spans="1:24">
      <c r="A38" s="15" t="s">
        <v>213</v>
      </c>
      <c r="B38" s="17" t="n">
        <v>5860</v>
      </c>
      <c r="C38" s="18">
        <f>(68.0/B38*100)</f>
        <v/>
      </c>
      <c r="D38" s="19" t="n">
        <v>5792</v>
      </c>
      <c r="E38" s="18" t="n">
        <v>518.14747872</v>
      </c>
      <c r="F38" s="20" t="n">
        <v>2.8407264</v>
      </c>
      <c r="G38" s="18" t="n">
        <v>535.79968758</v>
      </c>
      <c r="H38" s="20" t="n">
        <v>4.10689471</v>
      </c>
      <c r="I38" s="18" t="n">
        <v>489.13071466</v>
      </c>
      <c r="J38" s="20" t="n">
        <v>5.76424025</v>
      </c>
      <c r="K38" s="18" t="n">
        <v>453.52922185</v>
      </c>
      <c r="L38" s="20" t="n">
        <v>7.38015163</v>
      </c>
      <c r="M38" s="18" t="n">
        <v>437.32699885</v>
      </c>
      <c r="N38" s="20" t="n">
        <v>8.7607777</v>
      </c>
      <c r="O38" s="18" t="n">
        <v>402.04188708</v>
      </c>
      <c r="P38" s="20" t="n">
        <v>20.43643395</v>
      </c>
      <c r="Q38" s="18" t="s">
        <v>182</v>
      </c>
      <c r="R38" s="20" t="s">
        <v>182</v>
      </c>
      <c r="S38" s="18" t="s">
        <v>182</v>
      </c>
      <c r="T38" s="20" t="s">
        <v>182</v>
      </c>
      <c r="U38" s="18" t="s">
        <v>182</v>
      </c>
      <c r="V38" s="20" t="s">
        <v>182</v>
      </c>
      <c r="W38" s="18" t="n">
        <v>427.26383427</v>
      </c>
      <c r="X38" s="20" t="n">
        <v>5.6904335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515.61983634</v>
      </c>
      <c r="F40" s="20" t="n">
        <v>2.9531223</v>
      </c>
      <c r="G40" s="18" t="n">
        <v>546.13779712</v>
      </c>
      <c r="H40" s="20" t="n">
        <v>4.12641536</v>
      </c>
      <c r="I40" s="18" t="n">
        <v>521.4600616</v>
      </c>
      <c r="J40" s="20" t="n">
        <v>4.470315</v>
      </c>
      <c r="K40" s="18" t="n">
        <v>495.28117617</v>
      </c>
      <c r="L40" s="20" t="n">
        <v>6.1446438</v>
      </c>
      <c r="M40" s="18" t="n">
        <v>466.36559526</v>
      </c>
      <c r="N40" s="20" t="n">
        <v>7.54129495</v>
      </c>
      <c r="O40" s="18" t="n">
        <v>426.93516324</v>
      </c>
      <c r="P40" s="20" t="n">
        <v>18.49453323</v>
      </c>
      <c r="Q40" s="18" t="s">
        <v>182</v>
      </c>
      <c r="R40" s="20" t="s">
        <v>182</v>
      </c>
      <c r="S40" s="18" t="n">
        <v>496.75531263</v>
      </c>
      <c r="T40" s="20" t="n">
        <v>2.35939816</v>
      </c>
      <c r="U40" s="18" t="s">
        <v>182</v>
      </c>
      <c r="V40" s="20" t="s">
        <v>182</v>
      </c>
      <c r="W40" s="18" t="n">
        <v>420.34599705</v>
      </c>
      <c r="X40" s="20" t="n">
        <v>6.1781911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418.19999513</v>
      </c>
      <c r="F46" s="20" t="n">
        <v>2.59888014</v>
      </c>
      <c r="G46" s="18" t="n">
        <v>421.97636984</v>
      </c>
      <c r="H46" s="20" t="n">
        <v>4.73888501</v>
      </c>
      <c r="I46" s="18" t="n">
        <v>429.72789502</v>
      </c>
      <c r="J46" s="20" t="n">
        <v>6.00898745</v>
      </c>
      <c r="K46" s="18" t="n">
        <v>409.55696249</v>
      </c>
      <c r="L46" s="20" t="n">
        <v>5.31885518</v>
      </c>
      <c r="M46" s="18" t="n">
        <v>395.56105085</v>
      </c>
      <c r="N46" s="20" t="n">
        <v>5.62730869</v>
      </c>
      <c r="O46" s="18" t="n">
        <v>312.92535084</v>
      </c>
      <c r="P46" s="20" t="n">
        <v>7.92700056</v>
      </c>
      <c r="Q46" s="18" t="s">
        <v>182</v>
      </c>
      <c r="R46" s="20" t="s">
        <v>182</v>
      </c>
      <c r="S46" s="18" t="s">
        <v>182</v>
      </c>
      <c r="T46" s="20" t="s">
        <v>182</v>
      </c>
      <c r="U46" s="18" t="s">
        <v>182</v>
      </c>
      <c r="V46" s="20" t="s">
        <v>182</v>
      </c>
      <c r="W46" s="18" t="n">
        <v>380.03262856</v>
      </c>
      <c r="X46" s="20" t="n">
        <v>3.01529658</v>
      </c>
    </row>
    <row r="47" spans="1:24">
      <c r="A47" s="15" t="s">
        <v>222</v>
      </c>
      <c r="B47" s="17" t="n">
        <v>5928</v>
      </c>
      <c r="C47" s="18">
        <f>(162.0/B47*100)</f>
        <v/>
      </c>
      <c r="D47" s="19" t="n">
        <v>5766</v>
      </c>
      <c r="E47" s="18" t="n">
        <v>475.76162032</v>
      </c>
      <c r="F47" s="20" t="n">
        <v>4.28546847</v>
      </c>
      <c r="G47" s="18" t="n">
        <v>474.60581799</v>
      </c>
      <c r="H47" s="20" t="n">
        <v>5.67084129</v>
      </c>
      <c r="I47" s="18" t="n">
        <v>454.50556041</v>
      </c>
      <c r="J47" s="20" t="n">
        <v>6.15532432</v>
      </c>
      <c r="K47" s="18" t="n">
        <v>436.78636395</v>
      </c>
      <c r="L47" s="20" t="n">
        <v>4.95785569</v>
      </c>
      <c r="M47" s="18" t="n">
        <v>429.76198235</v>
      </c>
      <c r="N47" s="20" t="n">
        <v>6.26307093</v>
      </c>
      <c r="O47" s="18" t="n">
        <v>348.82167177</v>
      </c>
      <c r="P47" s="20" t="n">
        <v>12.30753065</v>
      </c>
      <c r="Q47" s="18" t="s">
        <v>182</v>
      </c>
      <c r="R47" s="20" t="s">
        <v>182</v>
      </c>
      <c r="S47" s="18" t="s">
        <v>182</v>
      </c>
      <c r="T47" s="20" t="s">
        <v>182</v>
      </c>
      <c r="U47" s="18" t="s">
        <v>182</v>
      </c>
      <c r="V47" s="20" t="s">
        <v>182</v>
      </c>
      <c r="W47" s="18" t="n">
        <v>384.87765239</v>
      </c>
      <c r="X47" s="20" t="n">
        <v>4.85898967</v>
      </c>
    </row>
    <row r="48" spans="1:24">
      <c r="A48" s="15" t="s">
        <v>223</v>
      </c>
      <c r="B48" s="17" t="n">
        <v>9841</v>
      </c>
      <c r="C48" s="18">
        <f>(19.0/B48*100)</f>
        <v/>
      </c>
      <c r="D48" s="19" t="n">
        <v>9822</v>
      </c>
      <c r="E48" s="18" t="n">
        <v>530.14023779</v>
      </c>
      <c r="F48" s="20" t="n">
        <v>4.50531119</v>
      </c>
      <c r="G48" s="18" t="n">
        <v>520.05298643</v>
      </c>
      <c r="H48" s="20" t="n">
        <v>6.62237911</v>
      </c>
      <c r="I48" s="18" t="n">
        <v>504.89338328</v>
      </c>
      <c r="J48" s="20" t="n">
        <v>5.923059</v>
      </c>
      <c r="K48" s="18" t="n">
        <v>477.24353581</v>
      </c>
      <c r="L48" s="20" t="n">
        <v>8.29033443</v>
      </c>
      <c r="M48" s="18" t="n">
        <v>470.57810699</v>
      </c>
      <c r="N48" s="20" t="n">
        <v>9.01218815</v>
      </c>
      <c r="O48" s="18" t="n">
        <v>368.01592311</v>
      </c>
      <c r="P48" s="20" t="n">
        <v>9.39603602</v>
      </c>
      <c r="Q48" s="18" t="s">
        <v>182</v>
      </c>
      <c r="R48" s="20" t="s">
        <v>182</v>
      </c>
      <c r="S48" s="18" t="s">
        <v>182</v>
      </c>
      <c r="T48" s="20" t="s">
        <v>182</v>
      </c>
      <c r="U48" s="18" t="s">
        <v>182</v>
      </c>
      <c r="V48" s="20" t="s">
        <v>182</v>
      </c>
      <c r="W48" s="18" t="n">
        <v>471.77594296</v>
      </c>
      <c r="X48" s="20" t="n">
        <v>15.44694135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419.84569987</v>
      </c>
      <c r="F50" s="20" t="n">
        <v>3.30056612</v>
      </c>
      <c r="G50" s="18" t="n">
        <v>432.9282373</v>
      </c>
      <c r="H50" s="20" t="n">
        <v>3.36372214</v>
      </c>
      <c r="I50" s="18" t="n">
        <v>428.5867764</v>
      </c>
      <c r="J50" s="20" t="n">
        <v>3.24953664</v>
      </c>
      <c r="K50" s="18" t="n">
        <v>418.82843762</v>
      </c>
      <c r="L50" s="20" t="n">
        <v>4.03740935</v>
      </c>
      <c r="M50" s="18" t="n">
        <v>411.19862765</v>
      </c>
      <c r="N50" s="20" t="n">
        <v>4.99017082</v>
      </c>
      <c r="O50" s="18" t="n">
        <v>342.28571311</v>
      </c>
      <c r="P50" s="20" t="n">
        <v>7.20984175</v>
      </c>
      <c r="Q50" s="18" t="s">
        <v>182</v>
      </c>
      <c r="R50" s="20" t="s">
        <v>182</v>
      </c>
      <c r="S50" s="18" t="s">
        <v>182</v>
      </c>
      <c r="T50" s="20" t="s">
        <v>182</v>
      </c>
      <c r="U50" s="18" t="s">
        <v>182</v>
      </c>
      <c r="V50" s="20" t="s">
        <v>182</v>
      </c>
      <c r="W50" s="18" t="n">
        <v>386.37951934</v>
      </c>
      <c r="X50" s="20" t="n">
        <v>7.58710787</v>
      </c>
    </row>
    <row r="51" spans="1:24">
      <c r="A51" s="15" t="s">
        <v>226</v>
      </c>
      <c r="B51" s="17" t="n">
        <v>6866</v>
      </c>
      <c r="C51" s="18">
        <f>(117.0/B51*100)</f>
        <v/>
      </c>
      <c r="D51" s="19" t="n">
        <v>6749</v>
      </c>
      <c r="E51" s="18" t="n">
        <v>421.38844054</v>
      </c>
      <c r="F51" s="20" t="n">
        <v>2.63734471</v>
      </c>
      <c r="G51" s="18" t="n">
        <v>442.51918595</v>
      </c>
      <c r="H51" s="20" t="n">
        <v>3.36156557</v>
      </c>
      <c r="I51" s="18" t="n">
        <v>430.9675877</v>
      </c>
      <c r="J51" s="20" t="n">
        <v>3.71326567</v>
      </c>
      <c r="K51" s="18" t="n">
        <v>417.42708541</v>
      </c>
      <c r="L51" s="20" t="n">
        <v>5.01830643</v>
      </c>
      <c r="M51" s="18" t="n">
        <v>411.40793916</v>
      </c>
      <c r="N51" s="20" t="n">
        <v>6.59247482</v>
      </c>
      <c r="O51" s="18" t="n">
        <v>338.25263876</v>
      </c>
      <c r="P51" s="20" t="n">
        <v>12.07032198</v>
      </c>
      <c r="Q51" s="18" t="s">
        <v>182</v>
      </c>
      <c r="R51" s="20" t="s">
        <v>182</v>
      </c>
      <c r="S51" s="18" t="n">
        <v>410.85572185</v>
      </c>
      <c r="T51" s="20" t="n">
        <v>3.7997542</v>
      </c>
      <c r="U51" s="18" t="s">
        <v>182</v>
      </c>
      <c r="V51" s="20" t="s">
        <v>182</v>
      </c>
      <c r="W51" s="18" t="n">
        <v>393.15853464</v>
      </c>
      <c r="X51" s="20" t="n">
        <v>4.60224309</v>
      </c>
    </row>
    <row r="52" spans="1:24">
      <c r="A52" s="15" t="s">
        <v>227</v>
      </c>
      <c r="B52" s="17" t="n">
        <v>5809</v>
      </c>
      <c r="C52" s="18">
        <f>(119.0/B52*100)</f>
        <v/>
      </c>
      <c r="D52" s="19" t="n">
        <v>5690</v>
      </c>
      <c r="E52" s="18" t="n">
        <v>484.07322704</v>
      </c>
      <c r="F52" s="20" t="n">
        <v>2.93479833</v>
      </c>
      <c r="G52" s="18" t="n">
        <v>489.8482882</v>
      </c>
      <c r="H52" s="20" t="n">
        <v>3.89771144</v>
      </c>
      <c r="I52" s="18" t="n">
        <v>480.07789502</v>
      </c>
      <c r="J52" s="20" t="n">
        <v>5.22885972</v>
      </c>
      <c r="K52" s="18" t="n">
        <v>455.91341856</v>
      </c>
      <c r="L52" s="20" t="n">
        <v>6.27899791</v>
      </c>
      <c r="M52" s="18" t="n">
        <v>437.68768078</v>
      </c>
      <c r="N52" s="20" t="n">
        <v>6.51438095</v>
      </c>
      <c r="O52" s="18" t="n">
        <v>375.14413407</v>
      </c>
      <c r="P52" s="20" t="n">
        <v>19.23248649</v>
      </c>
      <c r="Q52" s="18" t="s">
        <v>182</v>
      </c>
      <c r="R52" s="20" t="s">
        <v>182</v>
      </c>
      <c r="S52" s="18" t="s">
        <v>182</v>
      </c>
      <c r="T52" s="20" t="s">
        <v>182</v>
      </c>
      <c r="U52" s="18" t="s">
        <v>182</v>
      </c>
      <c r="V52" s="20" t="s">
        <v>182</v>
      </c>
      <c r="W52" s="18" t="n">
        <v>411.85275642</v>
      </c>
      <c r="X52" s="20" t="n">
        <v>4.87799058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351.46025154</v>
      </c>
      <c r="F54" s="20" t="n">
        <v>3.54865601</v>
      </c>
      <c r="G54" s="18" t="n">
        <v>341.19148867</v>
      </c>
      <c r="H54" s="20" t="n">
        <v>6.4453711</v>
      </c>
      <c r="I54" s="18" t="n">
        <v>339.15300095</v>
      </c>
      <c r="J54" s="20" t="n">
        <v>4.9994392</v>
      </c>
      <c r="K54" s="18" t="n">
        <v>334.08088314</v>
      </c>
      <c r="L54" s="20" t="n">
        <v>4.57338244</v>
      </c>
      <c r="M54" s="18" t="n">
        <v>334.48541968</v>
      </c>
      <c r="N54" s="20" t="n">
        <v>6.39743914</v>
      </c>
      <c r="O54" s="18" t="n">
        <v>287.87524075</v>
      </c>
      <c r="P54" s="20" t="n">
        <v>6.80918889</v>
      </c>
      <c r="Q54" s="18" t="s">
        <v>182</v>
      </c>
      <c r="R54" s="20" t="s">
        <v>182</v>
      </c>
      <c r="S54" s="18" t="s">
        <v>182</v>
      </c>
      <c r="T54" s="20" t="s">
        <v>182</v>
      </c>
      <c r="U54" s="18" t="s">
        <v>182</v>
      </c>
      <c r="V54" s="20" t="s">
        <v>182</v>
      </c>
      <c r="W54" s="18" t="n">
        <v>295.49303031</v>
      </c>
      <c r="X54" s="20" t="n">
        <v>3.59705981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530.15159517</v>
      </c>
      <c r="F56" s="20" t="n">
        <v>2.82774577</v>
      </c>
      <c r="G56" s="18" t="n">
        <v>532.22236692</v>
      </c>
      <c r="H56" s="20" t="n">
        <v>3.38064965</v>
      </c>
      <c r="I56" s="18" t="n">
        <v>516.83882442</v>
      </c>
      <c r="J56" s="20" t="n">
        <v>4.44887699</v>
      </c>
      <c r="K56" s="18" t="n">
        <v>510.14694797</v>
      </c>
      <c r="L56" s="20" t="n">
        <v>5.60313676</v>
      </c>
      <c r="M56" s="18" t="n">
        <v>473.23679354</v>
      </c>
      <c r="N56" s="20" t="n">
        <v>8.45120404</v>
      </c>
      <c r="O56" s="18" t="n">
        <v>436.58358831</v>
      </c>
      <c r="P56" s="20" t="n">
        <v>14.70024244</v>
      </c>
      <c r="Q56" s="18" t="s">
        <v>182</v>
      </c>
      <c r="R56" s="20" t="s">
        <v>182</v>
      </c>
      <c r="S56" s="18" t="s">
        <v>182</v>
      </c>
      <c r="T56" s="20" t="s">
        <v>182</v>
      </c>
      <c r="U56" s="18" t="s">
        <v>182</v>
      </c>
      <c r="V56" s="20" t="s">
        <v>182</v>
      </c>
      <c r="W56" s="18" t="n">
        <v>467.26421157</v>
      </c>
      <c r="X56" s="20" t="n">
        <v>10.28584066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496.05033185</v>
      </c>
      <c r="F61" s="20" t="n">
        <v>2.80417236</v>
      </c>
      <c r="G61" s="18" t="n">
        <v>494.52981086</v>
      </c>
      <c r="H61" s="20" t="n">
        <v>3.95569349</v>
      </c>
      <c r="I61" s="18" t="n">
        <v>464.8371587</v>
      </c>
      <c r="J61" s="20" t="n">
        <v>3.77222483</v>
      </c>
      <c r="K61" s="18" t="n">
        <v>446.80771374</v>
      </c>
      <c r="L61" s="20" t="n">
        <v>4.57283689</v>
      </c>
      <c r="M61" s="18" t="n">
        <v>436.8230432</v>
      </c>
      <c r="N61" s="20" t="n">
        <v>5.63640999</v>
      </c>
      <c r="O61" s="18" t="n">
        <v>391.25523445</v>
      </c>
      <c r="P61" s="20" t="n">
        <v>13.81308759</v>
      </c>
      <c r="Q61" s="18" t="s">
        <v>182</v>
      </c>
      <c r="R61" s="20" t="s">
        <v>182</v>
      </c>
      <c r="S61" s="18" t="s">
        <v>182</v>
      </c>
      <c r="T61" s="20" t="s">
        <v>182</v>
      </c>
      <c r="U61" s="18" t="s">
        <v>182</v>
      </c>
      <c r="V61" s="20" t="s">
        <v>182</v>
      </c>
      <c r="W61" s="18" t="n">
        <v>388.63297047</v>
      </c>
      <c r="X61" s="20" t="n">
        <v>7.25715724</v>
      </c>
    </row>
    <row r="62" spans="1:24">
      <c r="A62" s="15" t="s">
        <v>237</v>
      </c>
      <c r="B62" s="17" t="n">
        <v>4476</v>
      </c>
      <c r="C62" s="18">
        <f>(5.0/B62*100)</f>
        <v/>
      </c>
      <c r="D62" s="19" t="n">
        <v>4471</v>
      </c>
      <c r="E62" s="18" t="n">
        <v>533.25900444</v>
      </c>
      <c r="F62" s="20" t="n">
        <v>1.63038092</v>
      </c>
      <c r="G62" s="18" t="n">
        <v>535.46461433</v>
      </c>
      <c r="H62" s="20" t="n">
        <v>2.60830987</v>
      </c>
      <c r="I62" s="18" t="n">
        <v>515.34067405</v>
      </c>
      <c r="J62" s="20" t="n">
        <v>3.56553474</v>
      </c>
      <c r="K62" s="18" t="n">
        <v>506.13769485</v>
      </c>
      <c r="L62" s="20" t="n">
        <v>6.45242866</v>
      </c>
      <c r="M62" s="18" t="n">
        <v>494.72683412</v>
      </c>
      <c r="N62" s="20" t="n">
        <v>10.11936421</v>
      </c>
      <c r="O62" s="18" t="n">
        <v>440.45044192</v>
      </c>
      <c r="P62" s="20" t="n">
        <v>12.98438904</v>
      </c>
      <c r="Q62" s="18" t="s">
        <v>182</v>
      </c>
      <c r="R62" s="20" t="s">
        <v>182</v>
      </c>
      <c r="S62" s="18" t="s">
        <v>182</v>
      </c>
      <c r="T62" s="20" t="s">
        <v>182</v>
      </c>
      <c r="U62" s="18" t="s">
        <v>182</v>
      </c>
      <c r="V62" s="20" t="s">
        <v>182</v>
      </c>
      <c r="W62" s="18" t="n">
        <v>482.98298232</v>
      </c>
      <c r="X62" s="20" t="n">
        <v>13.13350217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404.81793128</v>
      </c>
      <c r="F67" s="20" t="n">
        <v>2.61841869</v>
      </c>
      <c r="G67" s="18" t="n">
        <v>413.72349918</v>
      </c>
      <c r="H67" s="20" t="n">
        <v>3.34599861</v>
      </c>
      <c r="I67" s="18" t="n">
        <v>402.70780637</v>
      </c>
      <c r="J67" s="20" t="n">
        <v>3.62070322</v>
      </c>
      <c r="K67" s="18" t="n">
        <v>388.766105</v>
      </c>
      <c r="L67" s="20" t="n">
        <v>4.92734553</v>
      </c>
      <c r="M67" s="18" t="n">
        <v>356.90222655</v>
      </c>
      <c r="N67" s="20" t="n">
        <v>7.81277212</v>
      </c>
      <c r="O67" s="18" t="n">
        <v>314.73335773</v>
      </c>
      <c r="P67" s="20" t="n">
        <v>5.00611208</v>
      </c>
      <c r="Q67" s="18" t="s">
        <v>182</v>
      </c>
      <c r="R67" s="20" t="s">
        <v>182</v>
      </c>
      <c r="S67" s="18" t="s">
        <v>182</v>
      </c>
      <c r="T67" s="20" t="s">
        <v>182</v>
      </c>
      <c r="U67" s="18" t="s">
        <v>182</v>
      </c>
      <c r="V67" s="20" t="s">
        <v>182</v>
      </c>
      <c r="W67" s="18" t="n">
        <v>338.26009012</v>
      </c>
      <c r="X67" s="20" t="n">
        <v>6.24828695</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510.42971877</v>
      </c>
      <c r="F70" s="20" t="n">
        <v>2.62004801</v>
      </c>
      <c r="G70" s="18" t="n">
        <v>489.69456327</v>
      </c>
      <c r="H70" s="20" t="n">
        <v>4.70538844</v>
      </c>
      <c r="I70" s="18" t="n">
        <v>481.53629082</v>
      </c>
      <c r="J70" s="20" t="n">
        <v>5.14433458</v>
      </c>
      <c r="K70" s="18" t="n">
        <v>473.57173218</v>
      </c>
      <c r="L70" s="20" t="n">
        <v>3.98145707</v>
      </c>
      <c r="M70" s="18" t="n">
        <v>463.39959509</v>
      </c>
      <c r="N70" s="20" t="n">
        <v>5.1341511</v>
      </c>
      <c r="O70" s="18" t="n">
        <v>426.80252046</v>
      </c>
      <c r="P70" s="20" t="n">
        <v>12.48021567</v>
      </c>
      <c r="Q70" s="18" t="s">
        <v>182</v>
      </c>
      <c r="R70" s="20" t="s">
        <v>182</v>
      </c>
      <c r="S70" s="18" t="s">
        <v>182</v>
      </c>
      <c r="T70" s="20" t="s">
        <v>182</v>
      </c>
      <c r="U70" s="18" t="s">
        <v>182</v>
      </c>
      <c r="V70" s="20" t="s">
        <v>182</v>
      </c>
      <c r="W70" s="18" t="n">
        <v>433.8155486</v>
      </c>
      <c r="X70" s="20" t="n">
        <v>5.48316068</v>
      </c>
    </row>
    <row r="71" spans="1:24">
      <c r="A71" s="15" t="s">
        <v>246</v>
      </c>
      <c r="B71" s="17" t="n">
        <v>6115</v>
      </c>
      <c r="C71" s="18">
        <f>(119.0/B71*100)</f>
        <v/>
      </c>
      <c r="D71" s="19" t="n">
        <v>5996</v>
      </c>
      <c r="E71" s="18" t="n">
        <v>549.92697876</v>
      </c>
      <c r="F71" s="20" t="n">
        <v>2.03432057</v>
      </c>
      <c r="G71" s="18" t="n">
        <v>572.4191525700001</v>
      </c>
      <c r="H71" s="20" t="n">
        <v>2.61056451</v>
      </c>
      <c r="I71" s="18" t="n">
        <v>554.00926806</v>
      </c>
      <c r="J71" s="20" t="n">
        <v>3.41463564</v>
      </c>
      <c r="K71" s="18" t="n">
        <v>551.27939379</v>
      </c>
      <c r="L71" s="20" t="n">
        <v>6.10175685</v>
      </c>
      <c r="M71" s="18" t="n">
        <v>557.65289793</v>
      </c>
      <c r="N71" s="20" t="n">
        <v>9.852796339999999</v>
      </c>
      <c r="O71" s="18" t="n">
        <v>471.86148039</v>
      </c>
      <c r="P71" s="20" t="n">
        <v>16.79592165</v>
      </c>
      <c r="Q71" s="18" t="s">
        <v>182</v>
      </c>
      <c r="R71" s="20" t="s">
        <v>182</v>
      </c>
      <c r="S71" s="18" t="s">
        <v>182</v>
      </c>
      <c r="T71" s="20" t="s">
        <v>182</v>
      </c>
      <c r="U71" s="18" t="s">
        <v>182</v>
      </c>
      <c r="V71" s="20" t="s">
        <v>182</v>
      </c>
      <c r="W71" s="18" t="n">
        <v>507.50180105</v>
      </c>
      <c r="X71" s="20" t="n">
        <v>11.56521366</v>
      </c>
    </row>
    <row r="72" spans="1:24">
      <c r="A72" s="15" t="s">
        <v>247</v>
      </c>
      <c r="B72" s="17" t="n">
        <v>7708</v>
      </c>
      <c r="C72" s="18">
        <f>(9.0/B72*100)</f>
        <v/>
      </c>
      <c r="D72" s="19" t="n">
        <v>7699</v>
      </c>
      <c r="E72" s="18" t="n">
        <v>532.04424826</v>
      </c>
      <c r="F72" s="20" t="n">
        <v>2.56445534</v>
      </c>
      <c r="G72" s="18" t="n">
        <v>545.1965293</v>
      </c>
      <c r="H72" s="20" t="n">
        <v>4.12066311</v>
      </c>
      <c r="I72" s="18" t="n">
        <v>522.66227193</v>
      </c>
      <c r="J72" s="20" t="n">
        <v>5.05459769</v>
      </c>
      <c r="K72" s="18" t="n">
        <v>476.87236164</v>
      </c>
      <c r="L72" s="20" t="n">
        <v>12.41535425</v>
      </c>
      <c r="M72" s="18" t="n">
        <v>480.82439567</v>
      </c>
      <c r="N72" s="20" t="n">
        <v>14.63366025</v>
      </c>
      <c r="O72" s="18" t="n">
        <v>372.27040999</v>
      </c>
      <c r="P72" s="20" t="n">
        <v>12.74001428</v>
      </c>
      <c r="Q72" s="18" t="s">
        <v>182</v>
      </c>
      <c r="R72" s="20" t="s">
        <v>182</v>
      </c>
      <c r="S72" s="18" t="s">
        <v>182</v>
      </c>
      <c r="T72" s="20" t="s">
        <v>182</v>
      </c>
      <c r="U72" s="18" t="s">
        <v>182</v>
      </c>
      <c r="V72" s="20" t="s">
        <v>182</v>
      </c>
      <c r="W72" s="18" t="n">
        <v>462.60767135</v>
      </c>
      <c r="X72" s="20" t="n">
        <v>15.47077855</v>
      </c>
    </row>
    <row r="73" spans="1:24">
      <c r="A73" s="15" t="s">
        <v>248</v>
      </c>
      <c r="B73" s="17" t="n">
        <v>8249</v>
      </c>
      <c r="C73" s="18">
        <f>(244.0/B73*100)</f>
        <v/>
      </c>
      <c r="D73" s="19" t="n">
        <v>8005</v>
      </c>
      <c r="E73" s="18" t="n">
        <v>428.67570643</v>
      </c>
      <c r="F73" s="20" t="n">
        <v>3.46284171</v>
      </c>
      <c r="G73" s="18" t="n">
        <v>434.45954716</v>
      </c>
      <c r="H73" s="20" t="n">
        <v>4.3121545</v>
      </c>
      <c r="I73" s="18" t="n">
        <v>425.18884812</v>
      </c>
      <c r="J73" s="20" t="n">
        <v>3.4065206</v>
      </c>
      <c r="K73" s="18" t="n">
        <v>415.01178856</v>
      </c>
      <c r="L73" s="20" t="n">
        <v>3.39384176</v>
      </c>
      <c r="M73" s="18" t="n">
        <v>408.40051437</v>
      </c>
      <c r="N73" s="20" t="n">
        <v>4.153988</v>
      </c>
      <c r="O73" s="18" t="n">
        <v>365.92427462</v>
      </c>
      <c r="P73" s="20" t="n">
        <v>6.5296247</v>
      </c>
      <c r="Q73" s="18" t="s">
        <v>182</v>
      </c>
      <c r="R73" s="20" t="s">
        <v>182</v>
      </c>
      <c r="S73" s="18" t="s">
        <v>182</v>
      </c>
      <c r="T73" s="20" t="s">
        <v>182</v>
      </c>
      <c r="U73" s="18" t="s">
        <v>182</v>
      </c>
      <c r="V73" s="20" t="s">
        <v>182</v>
      </c>
      <c r="W73" s="18" t="n">
        <v>382.51810756</v>
      </c>
      <c r="X73" s="20" t="n">
        <v>7.44897502</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452.39749712</v>
      </c>
      <c r="F77" s="20" t="n">
        <v>2.45782326</v>
      </c>
      <c r="G77" s="18" t="n">
        <v>473.14110866</v>
      </c>
      <c r="H77" s="20" t="n">
        <v>4.14038054</v>
      </c>
      <c r="I77" s="18" t="n">
        <v>458.71986691</v>
      </c>
      <c r="J77" s="20" t="n">
        <v>4.32732597</v>
      </c>
      <c r="K77" s="18" t="n">
        <v>433.59195199</v>
      </c>
      <c r="L77" s="20" t="n">
        <v>4.40565496</v>
      </c>
      <c r="M77" s="18" t="n">
        <v>416.8355361</v>
      </c>
      <c r="N77" s="20" t="n">
        <v>5.19262495</v>
      </c>
      <c r="O77" s="18" t="n">
        <v>348.85074945</v>
      </c>
      <c r="P77" s="20" t="n">
        <v>12.28258255</v>
      </c>
      <c r="Q77" s="18" t="s">
        <v>182</v>
      </c>
      <c r="R77" s="20" t="s">
        <v>182</v>
      </c>
      <c r="S77" s="18" t="s">
        <v>182</v>
      </c>
      <c r="T77" s="20" t="s">
        <v>182</v>
      </c>
      <c r="U77" s="18" t="s">
        <v>182</v>
      </c>
      <c r="V77" s="20" t="s">
        <v>182</v>
      </c>
      <c r="W77" s="18" t="n">
        <v>381.03873485</v>
      </c>
      <c r="X77" s="20" t="n">
        <v>3.11168112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516.27374502</v>
      </c>
      <c r="F7" s="20" t="n">
        <v>2.48740321</v>
      </c>
      <c r="G7" s="18" t="n">
        <v>516.50065777</v>
      </c>
      <c r="H7" s="20" t="n">
        <v>3.31838893</v>
      </c>
      <c r="I7" s="18" t="n">
        <v>522.42465982</v>
      </c>
      <c r="J7" s="20" t="n">
        <v>2.4536245</v>
      </c>
      <c r="K7" s="18" t="n">
        <v>524.28063706</v>
      </c>
      <c r="L7" s="20" t="n">
        <v>3.09116481</v>
      </c>
      <c r="M7" s="18" t="n">
        <v>500.11488481</v>
      </c>
      <c r="N7" s="20" t="n">
        <v>3.21397074</v>
      </c>
      <c r="O7" s="18" t="n">
        <v>399.22513467</v>
      </c>
      <c r="P7" s="20" t="n">
        <v>11.70453418</v>
      </c>
      <c r="Q7" s="18" t="s">
        <v>182</v>
      </c>
      <c r="R7" s="20" t="s">
        <v>182</v>
      </c>
      <c r="S7" s="18" t="s">
        <v>182</v>
      </c>
      <c r="T7" s="20" t="s">
        <v>182</v>
      </c>
      <c r="U7" s="18" t="s">
        <v>182</v>
      </c>
      <c r="V7" s="20" t="s">
        <v>182</v>
      </c>
      <c r="W7" s="18" t="n">
        <v>471.9112064</v>
      </c>
      <c r="X7" s="20" t="n">
        <v>5.30251111</v>
      </c>
    </row>
    <row r="8" spans="1:24">
      <c r="A8" s="15" t="s">
        <v>183</v>
      </c>
      <c r="B8" s="17" t="n">
        <v>7007</v>
      </c>
      <c r="C8" s="18">
        <f>(169.0/B8*100)</f>
        <v/>
      </c>
      <c r="D8" s="19" t="n">
        <v>6838</v>
      </c>
      <c r="E8" s="18" t="n">
        <v>528.1516278</v>
      </c>
      <c r="F8" s="20" t="n">
        <v>3.41997565</v>
      </c>
      <c r="G8" s="18" t="n">
        <v>487.77289351</v>
      </c>
      <c r="H8" s="20" t="n">
        <v>4.46515299</v>
      </c>
      <c r="I8" s="18" t="n">
        <v>493.40062202</v>
      </c>
      <c r="J8" s="20" t="n">
        <v>3.62636186</v>
      </c>
      <c r="K8" s="18" t="n">
        <v>502.51419956</v>
      </c>
      <c r="L8" s="20" t="n">
        <v>3.50630048</v>
      </c>
      <c r="M8" s="18" t="n">
        <v>491.45190232</v>
      </c>
      <c r="N8" s="20" t="n">
        <v>3.49458457</v>
      </c>
      <c r="O8" s="18" t="n">
        <v>404.28336089</v>
      </c>
      <c r="P8" s="20" t="n">
        <v>27.90899541</v>
      </c>
      <c r="Q8" s="18" t="s">
        <v>182</v>
      </c>
      <c r="R8" s="20" t="s">
        <v>182</v>
      </c>
      <c r="S8" s="18" t="n">
        <v>368.48347797</v>
      </c>
      <c r="T8" s="20" t="n">
        <v>14.99112476</v>
      </c>
      <c r="U8" s="18" t="s">
        <v>182</v>
      </c>
      <c r="V8" s="20" t="s">
        <v>182</v>
      </c>
      <c r="W8" s="18" t="n">
        <v>412.60669056</v>
      </c>
      <c r="X8" s="20" t="n">
        <v>4.96609115</v>
      </c>
    </row>
    <row r="9" spans="1:24">
      <c r="A9" s="15" t="s">
        <v>184</v>
      </c>
      <c r="B9" s="17" t="n">
        <v>9651</v>
      </c>
      <c r="C9" s="18">
        <f>(568.0/B9*100)</f>
        <v/>
      </c>
      <c r="D9" s="19" t="n">
        <v>9083</v>
      </c>
      <c r="E9" s="18" t="n">
        <v>486.1108642</v>
      </c>
      <c r="F9" s="20" t="n">
        <v>4.0868227</v>
      </c>
      <c r="G9" s="18" t="n">
        <v>506.61023825</v>
      </c>
      <c r="H9" s="20" t="n">
        <v>4.54237571</v>
      </c>
      <c r="I9" s="18" t="n">
        <v>527.8911345</v>
      </c>
      <c r="J9" s="20" t="n">
        <v>2.89096153</v>
      </c>
      <c r="K9" s="18" t="n">
        <v>533.66988093</v>
      </c>
      <c r="L9" s="20" t="n">
        <v>2.84045462</v>
      </c>
      <c r="M9" s="18" t="n">
        <v>502.90269076</v>
      </c>
      <c r="N9" s="20" t="n">
        <v>2.85743051</v>
      </c>
      <c r="O9" s="18" t="n">
        <v>463.23865553</v>
      </c>
      <c r="P9" s="20" t="n">
        <v>37.28992185</v>
      </c>
      <c r="Q9" s="18" t="s">
        <v>182</v>
      </c>
      <c r="R9" s="20" t="s">
        <v>182</v>
      </c>
      <c r="S9" s="18" t="n">
        <v>374.78530698</v>
      </c>
      <c r="T9" s="20" t="n">
        <v>11.62763904</v>
      </c>
      <c r="U9" s="18" t="s">
        <v>182</v>
      </c>
      <c r="V9" s="20" t="s">
        <v>182</v>
      </c>
      <c r="W9" s="18" t="n">
        <v>415.53738712</v>
      </c>
      <c r="X9" s="20" t="n">
        <v>5.58015545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444.29269235</v>
      </c>
      <c r="F11" s="20" t="n">
        <v>4.67588194</v>
      </c>
      <c r="G11" s="18" t="n">
        <v>446.86781255</v>
      </c>
      <c r="H11" s="20" t="n">
        <v>3.76377366</v>
      </c>
      <c r="I11" s="18" t="n">
        <v>461.36870442</v>
      </c>
      <c r="J11" s="20" t="n">
        <v>3.55914153</v>
      </c>
      <c r="K11" s="18" t="n">
        <v>456.29397403</v>
      </c>
      <c r="L11" s="20" t="n">
        <v>3.27567527</v>
      </c>
      <c r="M11" s="18" t="n">
        <v>446.1209387</v>
      </c>
      <c r="N11" s="20" t="n">
        <v>3.37992955</v>
      </c>
      <c r="O11" s="18" t="n">
        <v>334.19992151</v>
      </c>
      <c r="P11" s="20" t="n">
        <v>26.53553138</v>
      </c>
      <c r="Q11" s="18" t="s">
        <v>182</v>
      </c>
      <c r="R11" s="20" t="s">
        <v>182</v>
      </c>
      <c r="S11" s="18" t="s">
        <v>182</v>
      </c>
      <c r="T11" s="20" t="s">
        <v>182</v>
      </c>
      <c r="U11" s="18" t="s">
        <v>182</v>
      </c>
      <c r="V11" s="20" t="s">
        <v>182</v>
      </c>
      <c r="W11" s="18" t="n">
        <v>400.25567949</v>
      </c>
      <c r="X11" s="20" t="n">
        <v>6.3070373</v>
      </c>
    </row>
    <row r="12" spans="1:24">
      <c r="A12" s="15" t="s">
        <v>187</v>
      </c>
      <c r="B12" s="17" t="n">
        <v>6894</v>
      </c>
      <c r="C12" s="18">
        <f>(127.0/B12*100)</f>
        <v/>
      </c>
      <c r="D12" s="19" t="n">
        <v>6767</v>
      </c>
      <c r="E12" s="18" t="n">
        <v>498.79830029</v>
      </c>
      <c r="F12" s="20" t="n">
        <v>4.63823449</v>
      </c>
      <c r="G12" s="18" t="n">
        <v>496.93266488</v>
      </c>
      <c r="H12" s="20" t="n">
        <v>4.58384957</v>
      </c>
      <c r="I12" s="18" t="n">
        <v>507.52884331</v>
      </c>
      <c r="J12" s="20" t="n">
        <v>3.83678137</v>
      </c>
      <c r="K12" s="18" t="n">
        <v>517.61709744</v>
      </c>
      <c r="L12" s="20" t="n">
        <v>2.64332153</v>
      </c>
      <c r="M12" s="18" t="n">
        <v>491.9784186</v>
      </c>
      <c r="N12" s="20" t="n">
        <v>2.77962061</v>
      </c>
      <c r="O12" s="18" t="n">
        <v>437.59846771</v>
      </c>
      <c r="P12" s="20" t="n">
        <v>23.70905564</v>
      </c>
      <c r="Q12" s="18" t="s">
        <v>182</v>
      </c>
      <c r="R12" s="20" t="s">
        <v>182</v>
      </c>
      <c r="S12" s="18" t="n">
        <v>366.6777112</v>
      </c>
      <c r="T12" s="20" t="n">
        <v>14.39052153</v>
      </c>
      <c r="U12" s="18" t="s">
        <v>182</v>
      </c>
      <c r="V12" s="20" t="s">
        <v>182</v>
      </c>
      <c r="W12" s="18" t="n">
        <v>411.40650075</v>
      </c>
      <c r="X12" s="20" t="n">
        <v>5.83421566</v>
      </c>
    </row>
    <row r="13" spans="1:24">
      <c r="A13" s="15" t="s">
        <v>188</v>
      </c>
      <c r="B13" s="17" t="n">
        <v>7161</v>
      </c>
      <c r="C13" s="18">
        <f>(329.0/B13*100)</f>
        <v/>
      </c>
      <c r="D13" s="19" t="n">
        <v>6832</v>
      </c>
      <c r="E13" s="18" t="n">
        <v>508.57499898</v>
      </c>
      <c r="F13" s="20" t="n">
        <v>4.70555151</v>
      </c>
      <c r="G13" s="18" t="n">
        <v>525.77987297</v>
      </c>
      <c r="H13" s="20" t="n">
        <v>3.46459726</v>
      </c>
      <c r="I13" s="18" t="n">
        <v>522.38671308</v>
      </c>
      <c r="J13" s="20" t="n">
        <v>3.07212902</v>
      </c>
      <c r="K13" s="18" t="n">
        <v>518.00681929</v>
      </c>
      <c r="L13" s="20" t="n">
        <v>3.09111106</v>
      </c>
      <c r="M13" s="18" t="n">
        <v>492.60325055</v>
      </c>
      <c r="N13" s="20" t="n">
        <v>3.33594081</v>
      </c>
      <c r="O13" s="18" t="n">
        <v>390.10166835</v>
      </c>
      <c r="P13" s="20" t="n">
        <v>18.95112793</v>
      </c>
      <c r="Q13" s="18" t="s">
        <v>182</v>
      </c>
      <c r="R13" s="20" t="s">
        <v>182</v>
      </c>
      <c r="S13" s="18" t="n">
        <v>436.36003517</v>
      </c>
      <c r="T13" s="20" t="n">
        <v>6.43426798</v>
      </c>
      <c r="U13" s="18" t="s">
        <v>182</v>
      </c>
      <c r="V13" s="20" t="s">
        <v>182</v>
      </c>
      <c r="W13" s="18" t="n">
        <v>410.26502401</v>
      </c>
      <c r="X13" s="20" t="n">
        <v>5.34226355</v>
      </c>
    </row>
    <row r="14" spans="1:24">
      <c r="A14" s="15" t="s">
        <v>189</v>
      </c>
      <c r="B14" s="17" t="n">
        <v>5587</v>
      </c>
      <c r="C14" s="18">
        <f>(197.0/B14*100)</f>
        <v/>
      </c>
      <c r="D14" s="19" t="n">
        <v>5390</v>
      </c>
      <c r="E14" s="18" t="n">
        <v>539.93088099</v>
      </c>
      <c r="F14" s="20" t="n">
        <v>5.4062749</v>
      </c>
      <c r="G14" s="18" t="n">
        <v>538.88220899</v>
      </c>
      <c r="H14" s="20" t="n">
        <v>5.83899037</v>
      </c>
      <c r="I14" s="18" t="n">
        <v>544.80803647</v>
      </c>
      <c r="J14" s="20" t="n">
        <v>2.98098834</v>
      </c>
      <c r="K14" s="18" t="n">
        <v>542.12782943</v>
      </c>
      <c r="L14" s="20" t="n">
        <v>2.47675055</v>
      </c>
      <c r="M14" s="18" t="n">
        <v>528.71175853</v>
      </c>
      <c r="N14" s="20" t="n">
        <v>2.68341058</v>
      </c>
      <c r="O14" s="18" t="n">
        <v>411.80482108</v>
      </c>
      <c r="P14" s="20" t="n">
        <v>14.84367386</v>
      </c>
      <c r="Q14" s="18" t="s">
        <v>182</v>
      </c>
      <c r="R14" s="20" t="s">
        <v>182</v>
      </c>
      <c r="S14" s="18" t="s">
        <v>182</v>
      </c>
      <c r="T14" s="20" t="s">
        <v>182</v>
      </c>
      <c r="U14" s="18" t="s">
        <v>182</v>
      </c>
      <c r="V14" s="20" t="s">
        <v>182</v>
      </c>
      <c r="W14" s="18" t="n">
        <v>458.65531798</v>
      </c>
      <c r="X14" s="20" t="n">
        <v>9.02750792</v>
      </c>
    </row>
    <row r="15" spans="1:24">
      <c r="A15" s="15" t="s">
        <v>190</v>
      </c>
      <c r="B15" s="17" t="n">
        <v>5882</v>
      </c>
      <c r="C15" s="18">
        <f>(151.0/B15*100)</f>
        <v/>
      </c>
      <c r="D15" s="19" t="n">
        <v>5731</v>
      </c>
      <c r="E15" s="18" t="n">
        <v>548.0671364999999</v>
      </c>
      <c r="F15" s="20" t="n">
        <v>2.74948827</v>
      </c>
      <c r="G15" s="18" t="n">
        <v>534.67096933</v>
      </c>
      <c r="H15" s="20" t="n">
        <v>3.58185591</v>
      </c>
      <c r="I15" s="18" t="n">
        <v>532.12217725</v>
      </c>
      <c r="J15" s="20" t="n">
        <v>3.36758037</v>
      </c>
      <c r="K15" s="18" t="n">
        <v>532.43407208</v>
      </c>
      <c r="L15" s="20" t="n">
        <v>4.54313066</v>
      </c>
      <c r="M15" s="18" t="n">
        <v>510.9363078</v>
      </c>
      <c r="N15" s="20" t="n">
        <v>5.67245285</v>
      </c>
      <c r="O15" s="18" t="n">
        <v>369.57234507</v>
      </c>
      <c r="P15" s="20" t="n">
        <v>20.35970452</v>
      </c>
      <c r="Q15" s="18" t="s">
        <v>182</v>
      </c>
      <c r="R15" s="20" t="s">
        <v>182</v>
      </c>
      <c r="S15" s="18" t="n">
        <v>375.95013089</v>
      </c>
      <c r="T15" s="20" t="n">
        <v>17.42774697</v>
      </c>
      <c r="U15" s="18" t="s">
        <v>182</v>
      </c>
      <c r="V15" s="20" t="s">
        <v>182</v>
      </c>
      <c r="W15" s="18" t="n">
        <v>457.50474528</v>
      </c>
      <c r="X15" s="20" t="n">
        <v>8.125831979999999</v>
      </c>
    </row>
    <row r="16" spans="1:24">
      <c r="A16" s="15" t="s">
        <v>191</v>
      </c>
      <c r="B16" s="17" t="n">
        <v>6108</v>
      </c>
      <c r="C16" s="18">
        <f>(264.0/B16*100)</f>
        <v/>
      </c>
      <c r="D16" s="19" t="n">
        <v>5844</v>
      </c>
      <c r="E16" s="18" t="n">
        <v>516.64968519</v>
      </c>
      <c r="F16" s="20" t="n">
        <v>3.66606303</v>
      </c>
      <c r="G16" s="18" t="n">
        <v>515.1929310100001</v>
      </c>
      <c r="H16" s="20" t="n">
        <v>4.18276025</v>
      </c>
      <c r="I16" s="18" t="n">
        <v>519.3092379</v>
      </c>
      <c r="J16" s="20" t="n">
        <v>3.13704228</v>
      </c>
      <c r="K16" s="18" t="n">
        <v>515.4948937200001</v>
      </c>
      <c r="L16" s="20" t="n">
        <v>3.48885867</v>
      </c>
      <c r="M16" s="18" t="n">
        <v>473.93464508</v>
      </c>
      <c r="N16" s="20" t="n">
        <v>3.48011994</v>
      </c>
      <c r="O16" s="18" t="n">
        <v>357.87742959</v>
      </c>
      <c r="P16" s="20" t="n">
        <v>15.84799712</v>
      </c>
      <c r="Q16" s="18" t="s">
        <v>182</v>
      </c>
      <c r="R16" s="20" t="s">
        <v>182</v>
      </c>
      <c r="S16" s="18" t="s">
        <v>182</v>
      </c>
      <c r="T16" s="20" t="s">
        <v>182</v>
      </c>
      <c r="U16" s="18" t="s">
        <v>182</v>
      </c>
      <c r="V16" s="20" t="s">
        <v>182</v>
      </c>
      <c r="W16" s="18" t="n">
        <v>402.0172846</v>
      </c>
      <c r="X16" s="20" t="n">
        <v>6.32597687</v>
      </c>
    </row>
    <row r="17" spans="1:24">
      <c r="A17" s="15" t="s">
        <v>192</v>
      </c>
      <c r="B17" s="17" t="n">
        <v>6504</v>
      </c>
      <c r="C17" s="18">
        <f>(794.0/B17*100)</f>
        <v/>
      </c>
      <c r="D17" s="19" t="n">
        <v>5710</v>
      </c>
      <c r="E17" s="18" t="n">
        <v>534.52349124</v>
      </c>
      <c r="F17" s="20" t="n">
        <v>3.25431563</v>
      </c>
      <c r="G17" s="18" t="n">
        <v>513.51510247</v>
      </c>
      <c r="H17" s="20" t="n">
        <v>4.31661988</v>
      </c>
      <c r="I17" s="18" t="n">
        <v>520.23912005</v>
      </c>
      <c r="J17" s="20" t="n">
        <v>4.49954989</v>
      </c>
      <c r="K17" s="18" t="n">
        <v>520.79668424</v>
      </c>
      <c r="L17" s="20" t="n">
        <v>4.28101163</v>
      </c>
      <c r="M17" s="18" t="n">
        <v>506.30301655</v>
      </c>
      <c r="N17" s="20" t="n">
        <v>4.20938777</v>
      </c>
      <c r="O17" s="18" t="s">
        <v>182</v>
      </c>
      <c r="P17" s="20" t="s">
        <v>182</v>
      </c>
      <c r="Q17" s="18" t="s">
        <v>182</v>
      </c>
      <c r="R17" s="20" t="s">
        <v>182</v>
      </c>
      <c r="S17" s="18" t="n">
        <v>360.48925247</v>
      </c>
      <c r="T17" s="20" t="n">
        <v>12.44339086</v>
      </c>
      <c r="U17" s="18" t="s">
        <v>182</v>
      </c>
      <c r="V17" s="20" t="s">
        <v>182</v>
      </c>
      <c r="W17" s="18" t="n">
        <v>429.24443744</v>
      </c>
      <c r="X17" s="20" t="n">
        <v>9.18477977</v>
      </c>
    </row>
    <row r="18" spans="1:24">
      <c r="A18" s="15" t="s">
        <v>193</v>
      </c>
      <c r="B18" s="17" t="n">
        <v>5532</v>
      </c>
      <c r="C18" s="18">
        <f>(40.0/B18*100)</f>
        <v/>
      </c>
      <c r="D18" s="19" t="n">
        <v>5492</v>
      </c>
      <c r="E18" s="18" t="n">
        <v>469.04902408</v>
      </c>
      <c r="F18" s="20" t="n">
        <v>5.11864679</v>
      </c>
      <c r="G18" s="18" t="n">
        <v>468.59592105</v>
      </c>
      <c r="H18" s="20" t="n">
        <v>5.72261707</v>
      </c>
      <c r="I18" s="18" t="n">
        <v>477.19819506</v>
      </c>
      <c r="J18" s="20" t="n">
        <v>5.10235062</v>
      </c>
      <c r="K18" s="18" t="n">
        <v>458.7493382</v>
      </c>
      <c r="L18" s="20" t="n">
        <v>4.32607126</v>
      </c>
      <c r="M18" s="18" t="n">
        <v>451.79338534</v>
      </c>
      <c r="N18" s="20" t="n">
        <v>3.55163436</v>
      </c>
      <c r="O18" s="18" t="n">
        <v>360.38730974</v>
      </c>
      <c r="P18" s="20" t="n">
        <v>15.45481746</v>
      </c>
      <c r="Q18" s="18" t="s">
        <v>182</v>
      </c>
      <c r="R18" s="20" t="s">
        <v>182</v>
      </c>
      <c r="S18" s="18" t="s">
        <v>182</v>
      </c>
      <c r="T18" s="20" t="s">
        <v>182</v>
      </c>
      <c r="U18" s="18" t="s">
        <v>182</v>
      </c>
      <c r="V18" s="20" t="s">
        <v>182</v>
      </c>
      <c r="W18" s="18" t="n">
        <v>385.43120229</v>
      </c>
      <c r="X18" s="20" t="n">
        <v>6.90074024</v>
      </c>
    </row>
    <row r="19" spans="1:24">
      <c r="A19" s="15" t="s">
        <v>194</v>
      </c>
      <c r="B19" s="17" t="n">
        <v>5658</v>
      </c>
      <c r="C19" s="18">
        <f>(154.0/B19*100)</f>
        <v/>
      </c>
      <c r="D19" s="19" t="n">
        <v>5504</v>
      </c>
      <c r="E19" s="18" t="n">
        <v>455.48168579</v>
      </c>
      <c r="F19" s="20" t="n">
        <v>5.84833553</v>
      </c>
      <c r="G19" s="18" t="n">
        <v>482.20233306</v>
      </c>
      <c r="H19" s="20" t="n">
        <v>5.1280959</v>
      </c>
      <c r="I19" s="18" t="n">
        <v>493.05576224</v>
      </c>
      <c r="J19" s="20" t="n">
        <v>3.59605204</v>
      </c>
      <c r="K19" s="18" t="n">
        <v>493.63097742</v>
      </c>
      <c r="L19" s="20" t="n">
        <v>3.88358887</v>
      </c>
      <c r="M19" s="18" t="n">
        <v>474.10074973</v>
      </c>
      <c r="N19" s="20" t="n">
        <v>3.60659022</v>
      </c>
      <c r="O19" s="18" t="n">
        <v>398.28162032</v>
      </c>
      <c r="P19" s="20" t="n">
        <v>18.24528118</v>
      </c>
      <c r="Q19" s="18" t="s">
        <v>182</v>
      </c>
      <c r="R19" s="20" t="s">
        <v>182</v>
      </c>
      <c r="S19" s="18" t="s">
        <v>182</v>
      </c>
      <c r="T19" s="20" t="s">
        <v>182</v>
      </c>
      <c r="U19" s="18" t="s">
        <v>182</v>
      </c>
      <c r="V19" s="20" t="s">
        <v>182</v>
      </c>
      <c r="W19" s="18" t="n">
        <v>395.77226542</v>
      </c>
      <c r="X19" s="20" t="n">
        <v>6.52689304</v>
      </c>
    </row>
    <row r="20" spans="1:24">
      <c r="A20" s="15" t="s">
        <v>195</v>
      </c>
      <c r="B20" s="17" t="n">
        <v>3371</v>
      </c>
      <c r="C20" s="18">
        <f>(81.0/B20*100)</f>
        <v/>
      </c>
      <c r="D20" s="19" t="n">
        <v>3290</v>
      </c>
      <c r="E20" s="18" t="n">
        <v>480.2357297</v>
      </c>
      <c r="F20" s="20" t="n">
        <v>4.40923531</v>
      </c>
      <c r="G20" s="18" t="n">
        <v>486.23292391</v>
      </c>
      <c r="H20" s="20" t="n">
        <v>3.76233973</v>
      </c>
      <c r="I20" s="18" t="n">
        <v>484.7017723</v>
      </c>
      <c r="J20" s="20" t="n">
        <v>3.03206147</v>
      </c>
      <c r="K20" s="18" t="n">
        <v>474.26633717</v>
      </c>
      <c r="L20" s="20" t="n">
        <v>3.89920912</v>
      </c>
      <c r="M20" s="18" t="n">
        <v>461.3207519</v>
      </c>
      <c r="N20" s="20" t="n">
        <v>4.27846209</v>
      </c>
      <c r="O20" s="18" t="s">
        <v>182</v>
      </c>
      <c r="P20" s="20" t="s">
        <v>182</v>
      </c>
      <c r="Q20" s="18" t="s">
        <v>182</v>
      </c>
      <c r="R20" s="20" t="s">
        <v>182</v>
      </c>
      <c r="S20" s="18" t="s">
        <v>182</v>
      </c>
      <c r="T20" s="20" t="s">
        <v>182</v>
      </c>
      <c r="U20" s="18" t="s">
        <v>182</v>
      </c>
      <c r="V20" s="20" t="s">
        <v>182</v>
      </c>
      <c r="W20" s="18" t="n">
        <v>387.10880828</v>
      </c>
      <c r="X20" s="20" t="n">
        <v>6.92738133</v>
      </c>
    </row>
    <row r="21" spans="1:24">
      <c r="A21" s="15" t="s">
        <v>196</v>
      </c>
      <c r="B21" s="17" t="n">
        <v>5741</v>
      </c>
      <c r="C21" s="18">
        <f>(81.0/B21*100)</f>
        <v/>
      </c>
      <c r="D21" s="19" t="n">
        <v>5660</v>
      </c>
      <c r="E21" s="18" t="n">
        <v>500.63448129</v>
      </c>
      <c r="F21" s="20" t="n">
        <v>3.90503211</v>
      </c>
      <c r="G21" s="18" t="n">
        <v>513.16590027</v>
      </c>
      <c r="H21" s="20" t="n">
        <v>3.71559347</v>
      </c>
      <c r="I21" s="18" t="n">
        <v>516.60515102</v>
      </c>
      <c r="J21" s="20" t="n">
        <v>2.82757942</v>
      </c>
      <c r="K21" s="18" t="n">
        <v>503.26832608</v>
      </c>
      <c r="L21" s="20" t="n">
        <v>3.3627594</v>
      </c>
      <c r="M21" s="18" t="n">
        <v>469.7764857</v>
      </c>
      <c r="N21" s="20" t="n">
        <v>3.65010424</v>
      </c>
      <c r="O21" s="18" t="n">
        <v>391.25398188</v>
      </c>
      <c r="P21" s="20" t="n">
        <v>27.06373982</v>
      </c>
      <c r="Q21" s="18" t="s">
        <v>182</v>
      </c>
      <c r="R21" s="20" t="s">
        <v>182</v>
      </c>
      <c r="S21" s="18" t="s">
        <v>182</v>
      </c>
      <c r="T21" s="20" t="s">
        <v>182</v>
      </c>
      <c r="U21" s="18" t="s">
        <v>182</v>
      </c>
      <c r="V21" s="20" t="s">
        <v>182</v>
      </c>
      <c r="W21" s="18" t="n">
        <v>445.48126353</v>
      </c>
      <c r="X21" s="20" t="n">
        <v>9.49795739</v>
      </c>
    </row>
    <row r="22" spans="1:24">
      <c r="A22" s="15" t="s">
        <v>197</v>
      </c>
      <c r="B22" s="17" t="n">
        <v>6598</v>
      </c>
      <c r="C22" s="18">
        <f>(102.0/B22*100)</f>
        <v/>
      </c>
      <c r="D22" s="19" t="n">
        <v>6496</v>
      </c>
      <c r="E22" s="18" t="n">
        <v>503.66238597</v>
      </c>
      <c r="F22" s="20" t="n">
        <v>4.97869437</v>
      </c>
      <c r="G22" s="18" t="n">
        <v>479.93040615</v>
      </c>
      <c r="H22" s="20" t="n">
        <v>4.29438161</v>
      </c>
      <c r="I22" s="18" t="n">
        <v>474.26675486</v>
      </c>
      <c r="J22" s="20" t="n">
        <v>5.23762459</v>
      </c>
      <c r="K22" s="18" t="n">
        <v>472.78499574</v>
      </c>
      <c r="L22" s="20" t="n">
        <v>4.94882006</v>
      </c>
      <c r="M22" s="18" t="n">
        <v>446.92369825</v>
      </c>
      <c r="N22" s="20" t="n">
        <v>4.55004576</v>
      </c>
      <c r="O22" s="18" t="n">
        <v>369.67259299</v>
      </c>
      <c r="P22" s="20" t="n">
        <v>6.57132704</v>
      </c>
      <c r="Q22" s="18" t="s">
        <v>182</v>
      </c>
      <c r="R22" s="20" t="s">
        <v>182</v>
      </c>
      <c r="S22" s="18" t="n">
        <v>448.28166515</v>
      </c>
      <c r="T22" s="20" t="n">
        <v>8.782882710000001</v>
      </c>
      <c r="U22" s="18" t="s">
        <v>182</v>
      </c>
      <c r="V22" s="20" t="s">
        <v>182</v>
      </c>
      <c r="W22" s="18" t="n">
        <v>366.70037391</v>
      </c>
      <c r="X22" s="20" t="n">
        <v>6.94443568</v>
      </c>
    </row>
    <row r="23" spans="1:24">
      <c r="A23" s="15" t="s">
        <v>198</v>
      </c>
      <c r="B23" s="17" t="n">
        <v>11583</v>
      </c>
      <c r="C23" s="18">
        <f>(522.0/B23*100)</f>
        <v/>
      </c>
      <c r="D23" s="19" t="n">
        <v>11061</v>
      </c>
      <c r="E23" s="18" t="n">
        <v>502.90147007</v>
      </c>
      <c r="F23" s="20" t="n">
        <v>3.18255986</v>
      </c>
      <c r="G23" s="18" t="n">
        <v>472.50257129</v>
      </c>
      <c r="H23" s="20" t="n">
        <v>4.12068587</v>
      </c>
      <c r="I23" s="18" t="n">
        <v>485.71866442</v>
      </c>
      <c r="J23" s="20" t="n">
        <v>4.049329</v>
      </c>
      <c r="K23" s="18" t="n">
        <v>485.60789533</v>
      </c>
      <c r="L23" s="20" t="n">
        <v>3.56544216</v>
      </c>
      <c r="M23" s="18" t="n">
        <v>482.14314179</v>
      </c>
      <c r="N23" s="20" t="n">
        <v>3.92986417</v>
      </c>
      <c r="O23" s="18" t="n">
        <v>422.45727389</v>
      </c>
      <c r="P23" s="20" t="n">
        <v>20.79919267</v>
      </c>
      <c r="Q23" s="18" t="s">
        <v>182</v>
      </c>
      <c r="R23" s="20" t="s">
        <v>182</v>
      </c>
      <c r="S23" s="18" t="s">
        <v>182</v>
      </c>
      <c r="T23" s="20" t="s">
        <v>182</v>
      </c>
      <c r="U23" s="18" t="s">
        <v>182</v>
      </c>
      <c r="V23" s="20" t="s">
        <v>182</v>
      </c>
      <c r="W23" s="18" t="n">
        <v>417.98516833</v>
      </c>
      <c r="X23" s="20" t="n">
        <v>5.80432768</v>
      </c>
    </row>
    <row r="24" spans="1:24">
      <c r="A24" s="15" t="s">
        <v>199</v>
      </c>
      <c r="B24" s="17" t="n">
        <v>6647</v>
      </c>
      <c r="C24" s="18">
        <f>(20.0/B24*100)</f>
        <v/>
      </c>
      <c r="D24" s="19" t="n">
        <v>6627</v>
      </c>
      <c r="E24" s="18" t="n">
        <v>533.1812714599999</v>
      </c>
      <c r="F24" s="20" t="n">
        <v>2.96751932</v>
      </c>
      <c r="G24" s="18" t="n">
        <v>539.26315626</v>
      </c>
      <c r="H24" s="20" t="n">
        <v>4.74083282</v>
      </c>
      <c r="I24" s="18" t="n">
        <v>563.07420543</v>
      </c>
      <c r="J24" s="20" t="n">
        <v>3.68992142</v>
      </c>
      <c r="K24" s="18" t="n">
        <v>554.85650948</v>
      </c>
      <c r="L24" s="20" t="n">
        <v>5.14498747</v>
      </c>
      <c r="M24" s="18" t="n">
        <v>537.20367378</v>
      </c>
      <c r="N24" s="20" t="n">
        <v>5.3134732</v>
      </c>
      <c r="O24" s="18" t="n">
        <v>433.56577698</v>
      </c>
      <c r="P24" s="20" t="n">
        <v>16.09010253</v>
      </c>
      <c r="Q24" s="18" t="s">
        <v>182</v>
      </c>
      <c r="R24" s="20" t="s">
        <v>182</v>
      </c>
      <c r="S24" s="18" t="s">
        <v>182</v>
      </c>
      <c r="T24" s="20" t="s">
        <v>182</v>
      </c>
      <c r="U24" s="18" t="s">
        <v>182</v>
      </c>
      <c r="V24" s="20" t="s">
        <v>182</v>
      </c>
      <c r="W24" s="18" t="n">
        <v>451.25410086</v>
      </c>
      <c r="X24" s="20" t="n">
        <v>15.6760409</v>
      </c>
    </row>
    <row r="25" spans="1:24">
      <c r="A25" s="15" t="s">
        <v>200</v>
      </c>
      <c r="B25" s="17" t="n">
        <v>5581</v>
      </c>
      <c r="C25" s="18">
        <f>(28.0/B25*100)</f>
        <v/>
      </c>
      <c r="D25" s="19" t="n">
        <v>5553</v>
      </c>
      <c r="E25" s="18" t="n">
        <v>523.69306493</v>
      </c>
      <c r="F25" s="20" t="n">
        <v>3.80023134</v>
      </c>
      <c r="G25" s="18" t="n">
        <v>512.9154724799999</v>
      </c>
      <c r="H25" s="20" t="n">
        <v>4.21742823</v>
      </c>
      <c r="I25" s="18" t="n">
        <v>518.7133136</v>
      </c>
      <c r="J25" s="20" t="n">
        <v>4.12939474</v>
      </c>
      <c r="K25" s="18" t="n">
        <v>517.03878562</v>
      </c>
      <c r="L25" s="20" t="n">
        <v>4.25784746</v>
      </c>
      <c r="M25" s="18" t="n">
        <v>497.99583198</v>
      </c>
      <c r="N25" s="20" t="n">
        <v>4.89256223</v>
      </c>
      <c r="O25" s="18" t="n">
        <v>398.37895835</v>
      </c>
      <c r="P25" s="20" t="n">
        <v>24.81113575</v>
      </c>
      <c r="Q25" s="18" t="s">
        <v>182</v>
      </c>
      <c r="R25" s="20" t="s">
        <v>182</v>
      </c>
      <c r="S25" s="18" t="s">
        <v>182</v>
      </c>
      <c r="T25" s="20" t="s">
        <v>182</v>
      </c>
      <c r="U25" s="18" t="s">
        <v>182</v>
      </c>
      <c r="V25" s="20" t="s">
        <v>182</v>
      </c>
      <c r="W25" s="18" t="n">
        <v>445.53709539</v>
      </c>
      <c r="X25" s="20" t="n">
        <v>14.60404864</v>
      </c>
    </row>
    <row r="26" spans="1:24">
      <c r="A26" s="15" t="s">
        <v>201</v>
      </c>
      <c r="B26" s="17" t="n">
        <v>4869</v>
      </c>
      <c r="C26" s="18">
        <f>(102.0/B26*100)</f>
        <v/>
      </c>
      <c r="D26" s="19" t="n">
        <v>4767</v>
      </c>
      <c r="E26" s="18" t="n">
        <v>505.2768932</v>
      </c>
      <c r="F26" s="20" t="n">
        <v>3.95534042</v>
      </c>
      <c r="G26" s="18" t="n">
        <v>494.04840415</v>
      </c>
      <c r="H26" s="20" t="n">
        <v>3.46154564</v>
      </c>
      <c r="I26" s="18" t="n">
        <v>498.62809591</v>
      </c>
      <c r="J26" s="20" t="n">
        <v>2.63417344</v>
      </c>
      <c r="K26" s="18" t="n">
        <v>490.76734865</v>
      </c>
      <c r="L26" s="20" t="n">
        <v>3.00692914</v>
      </c>
      <c r="M26" s="18" t="n">
        <v>481.27611557</v>
      </c>
      <c r="N26" s="20" t="n">
        <v>3.16600116</v>
      </c>
      <c r="O26" s="18" t="s">
        <v>182</v>
      </c>
      <c r="P26" s="20" t="s">
        <v>182</v>
      </c>
      <c r="Q26" s="18" t="s">
        <v>182</v>
      </c>
      <c r="R26" s="20" t="s">
        <v>182</v>
      </c>
      <c r="S26" s="18" t="s">
        <v>182</v>
      </c>
      <c r="T26" s="20" t="s">
        <v>182</v>
      </c>
      <c r="U26" s="18" t="s">
        <v>182</v>
      </c>
      <c r="V26" s="20" t="s">
        <v>182</v>
      </c>
      <c r="W26" s="18" t="n">
        <v>426.57101082</v>
      </c>
      <c r="X26" s="20" t="n">
        <v>7.81403033</v>
      </c>
    </row>
    <row r="27" spans="1:24">
      <c r="A27" s="15" t="s">
        <v>202</v>
      </c>
      <c r="B27" s="17" t="n">
        <v>5299</v>
      </c>
      <c r="C27" s="18">
        <f>(186.0/B27*100)</f>
        <v/>
      </c>
      <c r="D27" s="19" t="n">
        <v>5113</v>
      </c>
      <c r="E27" s="18" t="n">
        <v>492.77545336</v>
      </c>
      <c r="F27" s="20" t="n">
        <v>3.87150167</v>
      </c>
      <c r="G27" s="18" t="n">
        <v>482.02400379</v>
      </c>
      <c r="H27" s="20" t="n">
        <v>3.85017115</v>
      </c>
      <c r="I27" s="18" t="n">
        <v>495.06549923</v>
      </c>
      <c r="J27" s="20" t="n">
        <v>3.00781907</v>
      </c>
      <c r="K27" s="18" t="n">
        <v>507.73215302</v>
      </c>
      <c r="L27" s="20" t="n">
        <v>3.05919715</v>
      </c>
      <c r="M27" s="18" t="n">
        <v>485.71501563</v>
      </c>
      <c r="N27" s="20" t="n">
        <v>3.0616182</v>
      </c>
      <c r="O27" s="18" t="n">
        <v>423.08830904</v>
      </c>
      <c r="P27" s="20" t="n">
        <v>13.04402712</v>
      </c>
      <c r="Q27" s="18" t="s">
        <v>182</v>
      </c>
      <c r="R27" s="20" t="s">
        <v>182</v>
      </c>
      <c r="S27" s="18" t="s">
        <v>182</v>
      </c>
      <c r="T27" s="20" t="s">
        <v>182</v>
      </c>
      <c r="U27" s="18" t="s">
        <v>182</v>
      </c>
      <c r="V27" s="20" t="s">
        <v>182</v>
      </c>
      <c r="W27" s="18" t="n">
        <v>413.30458688</v>
      </c>
      <c r="X27" s="20" t="n">
        <v>4.12012938</v>
      </c>
    </row>
    <row r="28" spans="1:24">
      <c r="A28" s="15" t="s">
        <v>203</v>
      </c>
      <c r="B28" s="17" t="n">
        <v>7568</v>
      </c>
      <c r="C28" s="18">
        <f>(135.0/B28*100)</f>
        <v/>
      </c>
      <c r="D28" s="19" t="n">
        <v>7433</v>
      </c>
      <c r="E28" s="18" t="n">
        <v>393.14887989</v>
      </c>
      <c r="F28" s="20" t="n">
        <v>3.33349305</v>
      </c>
      <c r="G28" s="18" t="n">
        <v>410.83244553</v>
      </c>
      <c r="H28" s="20" t="n">
        <v>3.61674654</v>
      </c>
      <c r="I28" s="18" t="n">
        <v>427.4996862</v>
      </c>
      <c r="J28" s="20" t="n">
        <v>2.68435924</v>
      </c>
      <c r="K28" s="18" t="n">
        <v>428.85742529</v>
      </c>
      <c r="L28" s="20" t="n">
        <v>2.63114134</v>
      </c>
      <c r="M28" s="18" t="n">
        <v>427.60071459</v>
      </c>
      <c r="N28" s="20" t="n">
        <v>3.68496509</v>
      </c>
      <c r="O28" s="18" t="n">
        <v>344.27389666</v>
      </c>
      <c r="P28" s="20" t="n">
        <v>9.63881198</v>
      </c>
      <c r="Q28" s="18" t="s">
        <v>182</v>
      </c>
      <c r="R28" s="20" t="s">
        <v>182</v>
      </c>
      <c r="S28" s="18" t="s">
        <v>182</v>
      </c>
      <c r="T28" s="20" t="s">
        <v>182</v>
      </c>
      <c r="U28" s="18" t="s">
        <v>182</v>
      </c>
      <c r="V28" s="20" t="s">
        <v>182</v>
      </c>
      <c r="W28" s="18" t="n">
        <v>361.23251966</v>
      </c>
      <c r="X28" s="20" t="n">
        <v>8.32277021</v>
      </c>
    </row>
    <row r="29" spans="1:24">
      <c r="A29" s="15" t="s">
        <v>204</v>
      </c>
      <c r="B29" s="17" t="n">
        <v>5385</v>
      </c>
      <c r="C29" s="18">
        <f>(37.0/B29*100)</f>
        <v/>
      </c>
      <c r="D29" s="19" t="n">
        <v>5348</v>
      </c>
      <c r="E29" s="18" t="n">
        <v>524.1168013400001</v>
      </c>
      <c r="F29" s="20" t="n">
        <v>2.93374218</v>
      </c>
      <c r="G29" s="18" t="n">
        <v>514.2902378</v>
      </c>
      <c r="H29" s="20" t="n">
        <v>5.06102812</v>
      </c>
      <c r="I29" s="18" t="n">
        <v>511.99783385</v>
      </c>
      <c r="J29" s="20" t="n">
        <v>3.68565655</v>
      </c>
      <c r="K29" s="18" t="n">
        <v>521.86086129</v>
      </c>
      <c r="L29" s="20" t="n">
        <v>3.46830493</v>
      </c>
      <c r="M29" s="18" t="n">
        <v>498.35868964</v>
      </c>
      <c r="N29" s="20" t="n">
        <v>4.9385856</v>
      </c>
      <c r="O29" s="18" t="n">
        <v>388.44308495</v>
      </c>
      <c r="P29" s="20" t="n">
        <v>43.1387278</v>
      </c>
      <c r="Q29" s="18" t="s">
        <v>182</v>
      </c>
      <c r="R29" s="20" t="s">
        <v>182</v>
      </c>
      <c r="S29" s="18" t="n">
        <v>358.28551468</v>
      </c>
      <c r="T29" s="20" t="n">
        <v>8.567023300000001</v>
      </c>
      <c r="U29" s="18" t="s">
        <v>182</v>
      </c>
      <c r="V29" s="20" t="s">
        <v>182</v>
      </c>
      <c r="W29" s="18" t="n">
        <v>413.56440592</v>
      </c>
      <c r="X29" s="20" t="n">
        <v>10.47187836</v>
      </c>
    </row>
    <row r="30" spans="1:24">
      <c r="A30" s="15" t="s">
        <v>205</v>
      </c>
      <c r="B30" s="17" t="n">
        <v>4520</v>
      </c>
      <c r="C30" s="18">
        <f>(577.0/B30*100)</f>
        <v/>
      </c>
      <c r="D30" s="19" t="n">
        <v>3943</v>
      </c>
      <c r="E30" s="18" t="n">
        <v>533.08355227</v>
      </c>
      <c r="F30" s="20" t="n">
        <v>4.58249401</v>
      </c>
      <c r="G30" s="18" t="n">
        <v>538.92956222</v>
      </c>
      <c r="H30" s="20" t="n">
        <v>4.92989244</v>
      </c>
      <c r="I30" s="18" t="n">
        <v>531.78148121</v>
      </c>
      <c r="J30" s="20" t="n">
        <v>3.80202086</v>
      </c>
      <c r="K30" s="18" t="n">
        <v>517.7500529599999</v>
      </c>
      <c r="L30" s="20" t="n">
        <v>4.37839213</v>
      </c>
      <c r="M30" s="18" t="n">
        <v>490.20430028</v>
      </c>
      <c r="N30" s="20" t="n">
        <v>4.69046148</v>
      </c>
      <c r="O30" s="18" t="n">
        <v>424.31209289</v>
      </c>
      <c r="P30" s="20" t="n">
        <v>24.50636863</v>
      </c>
      <c r="Q30" s="18" t="s">
        <v>182</v>
      </c>
      <c r="R30" s="20" t="s">
        <v>182</v>
      </c>
      <c r="S30" s="18" t="s">
        <v>182</v>
      </c>
      <c r="T30" s="20" t="s">
        <v>182</v>
      </c>
      <c r="U30" s="18" t="s">
        <v>182</v>
      </c>
      <c r="V30" s="20" t="s">
        <v>182</v>
      </c>
      <c r="W30" s="18" t="n">
        <v>440.36013169</v>
      </c>
      <c r="X30" s="20" t="n">
        <v>6.17032957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509.9615576</v>
      </c>
      <c r="F32" s="20" t="n">
        <v>5.7483899</v>
      </c>
      <c r="G32" s="18" t="n">
        <v>496.67102482</v>
      </c>
      <c r="H32" s="20" t="n">
        <v>5.01994419</v>
      </c>
      <c r="I32" s="18" t="n">
        <v>511.06770913</v>
      </c>
      <c r="J32" s="20" t="n">
        <v>3.94697276</v>
      </c>
      <c r="K32" s="18" t="n">
        <v>513.32590878</v>
      </c>
      <c r="L32" s="20" t="n">
        <v>3.26133167</v>
      </c>
      <c r="M32" s="18" t="n">
        <v>491.90789727</v>
      </c>
      <c r="N32" s="20" t="n">
        <v>3.42219399</v>
      </c>
      <c r="O32" s="18" t="n">
        <v>431.81477785</v>
      </c>
      <c r="P32" s="20" t="n">
        <v>23.17705872</v>
      </c>
      <c r="Q32" s="18" t="s">
        <v>182</v>
      </c>
      <c r="R32" s="20" t="s">
        <v>182</v>
      </c>
      <c r="S32" s="18" t="s">
        <v>182</v>
      </c>
      <c r="T32" s="20" t="s">
        <v>182</v>
      </c>
      <c r="U32" s="18" t="s">
        <v>182</v>
      </c>
      <c r="V32" s="20" t="s">
        <v>182</v>
      </c>
      <c r="W32" s="18" t="n">
        <v>421.78811745</v>
      </c>
      <c r="X32" s="20" t="n">
        <v>8.84364787</v>
      </c>
    </row>
    <row r="33" spans="1:24">
      <c r="A33" s="15" t="s">
        <v>208</v>
      </c>
      <c r="B33" s="17" t="n">
        <v>7325</v>
      </c>
      <c r="C33" s="18">
        <f>(246.0/B33*100)</f>
        <v/>
      </c>
      <c r="D33" s="19" t="n">
        <v>7079</v>
      </c>
      <c r="E33" s="18" t="n">
        <v>510.73217333</v>
      </c>
      <c r="F33" s="20" t="n">
        <v>4.37217713</v>
      </c>
      <c r="G33" s="18" t="n">
        <v>514.14900593</v>
      </c>
      <c r="H33" s="20" t="n">
        <v>4.19368368</v>
      </c>
      <c r="I33" s="18" t="n">
        <v>510.896092</v>
      </c>
      <c r="J33" s="20" t="n">
        <v>3.47133373</v>
      </c>
      <c r="K33" s="18" t="n">
        <v>503.59455333</v>
      </c>
      <c r="L33" s="20" t="n">
        <v>3.38105008</v>
      </c>
      <c r="M33" s="18" t="n">
        <v>479.73232489</v>
      </c>
      <c r="N33" s="20" t="n">
        <v>3.71443196</v>
      </c>
      <c r="O33" s="18" t="n">
        <v>370.51979334</v>
      </c>
      <c r="P33" s="20" t="n">
        <v>23.88304611</v>
      </c>
      <c r="Q33" s="18" t="s">
        <v>182</v>
      </c>
      <c r="R33" s="20" t="s">
        <v>182</v>
      </c>
      <c r="S33" s="18" t="s">
        <v>182</v>
      </c>
      <c r="T33" s="20" t="s">
        <v>182</v>
      </c>
      <c r="U33" s="18" t="s">
        <v>182</v>
      </c>
      <c r="V33" s="20" t="s">
        <v>182</v>
      </c>
      <c r="W33" s="18" t="n">
        <v>434.89566398</v>
      </c>
      <c r="X33" s="20" t="n">
        <v>7.97535126</v>
      </c>
    </row>
    <row r="34" spans="1:24">
      <c r="A34" s="15" t="s">
        <v>209</v>
      </c>
      <c r="B34" s="17" t="n">
        <v>6350</v>
      </c>
      <c r="C34" s="18">
        <f>(87.0/B34*100)</f>
        <v/>
      </c>
      <c r="D34" s="19" t="n">
        <v>6263</v>
      </c>
      <c r="E34" s="18" t="n">
        <v>445.52188574</v>
      </c>
      <c r="F34" s="20" t="n">
        <v>5.50893023</v>
      </c>
      <c r="G34" s="18" t="n">
        <v>445.76730004</v>
      </c>
      <c r="H34" s="20" t="n">
        <v>4.87167604</v>
      </c>
      <c r="I34" s="18" t="n">
        <v>481.39818262</v>
      </c>
      <c r="J34" s="20" t="n">
        <v>3.68262595</v>
      </c>
      <c r="K34" s="18" t="n">
        <v>486.42905339</v>
      </c>
      <c r="L34" s="20" t="n">
        <v>3.18949476</v>
      </c>
      <c r="M34" s="18" t="n">
        <v>475.28285484</v>
      </c>
      <c r="N34" s="20" t="n">
        <v>3.14279085</v>
      </c>
      <c r="O34" s="18" t="n">
        <v>365.38845725</v>
      </c>
      <c r="P34" s="20" t="n">
        <v>11.8756275</v>
      </c>
      <c r="Q34" s="18" t="s">
        <v>182</v>
      </c>
      <c r="R34" s="20" t="s">
        <v>182</v>
      </c>
      <c r="S34" s="18" t="n">
        <v>306.56969545</v>
      </c>
      <c r="T34" s="20" t="n">
        <v>10.27624616</v>
      </c>
      <c r="U34" s="18" t="s">
        <v>182</v>
      </c>
      <c r="V34" s="20" t="s">
        <v>182</v>
      </c>
      <c r="W34" s="18" t="n">
        <v>386.70906094</v>
      </c>
      <c r="X34" s="20" t="n">
        <v>7.31067056</v>
      </c>
    </row>
    <row r="35" spans="1:24">
      <c r="A35" s="15" t="s">
        <v>210</v>
      </c>
      <c r="B35" s="17" t="n">
        <v>6406</v>
      </c>
      <c r="C35" s="18">
        <f>(76.0/B35*100)</f>
        <v/>
      </c>
      <c r="D35" s="19" t="n">
        <v>6330</v>
      </c>
      <c r="E35" s="18" t="n">
        <v>507.48098962</v>
      </c>
      <c r="F35" s="20" t="n">
        <v>5.44800633</v>
      </c>
      <c r="G35" s="18" t="n">
        <v>504.26336067</v>
      </c>
      <c r="H35" s="20" t="n">
        <v>4.52523267</v>
      </c>
      <c r="I35" s="18" t="n">
        <v>527.70707425</v>
      </c>
      <c r="J35" s="20" t="n">
        <v>3.14355136</v>
      </c>
      <c r="K35" s="18" t="n">
        <v>530.58259129</v>
      </c>
      <c r="L35" s="20" t="n">
        <v>3.11983279</v>
      </c>
      <c r="M35" s="18" t="n">
        <v>514.5785243399999</v>
      </c>
      <c r="N35" s="20" t="n">
        <v>3.17612064</v>
      </c>
      <c r="O35" s="18" t="n">
        <v>449.89238615</v>
      </c>
      <c r="P35" s="20" t="n">
        <v>20.13442136</v>
      </c>
      <c r="Q35" s="18" t="s">
        <v>182</v>
      </c>
      <c r="R35" s="20" t="s">
        <v>182</v>
      </c>
      <c r="S35" s="18" t="n">
        <v>374.85244494</v>
      </c>
      <c r="T35" s="20" t="n">
        <v>5.84040672</v>
      </c>
      <c r="U35" s="18" t="s">
        <v>182</v>
      </c>
      <c r="V35" s="20" t="s">
        <v>182</v>
      </c>
      <c r="W35" s="18" t="n">
        <v>435.62384982</v>
      </c>
      <c r="X35" s="20" t="n">
        <v>6.23347781</v>
      </c>
    </row>
    <row r="36" spans="1:24">
      <c r="A36" s="15" t="s">
        <v>211</v>
      </c>
      <c r="B36" s="17" t="n">
        <v>6736</v>
      </c>
      <c r="C36" s="18">
        <f>(54.0/B36*100)</f>
        <v/>
      </c>
      <c r="D36" s="19" t="n">
        <v>6682</v>
      </c>
      <c r="E36" s="18" t="n">
        <v>505.06928047</v>
      </c>
      <c r="F36" s="20" t="n">
        <v>3.29339373</v>
      </c>
      <c r="G36" s="18" t="n">
        <v>490.55467673</v>
      </c>
      <c r="H36" s="20" t="n">
        <v>3.79584827</v>
      </c>
      <c r="I36" s="18" t="n">
        <v>502.54554236</v>
      </c>
      <c r="J36" s="20" t="n">
        <v>3.06819382</v>
      </c>
      <c r="K36" s="18" t="n">
        <v>502.33653132</v>
      </c>
      <c r="L36" s="20" t="n">
        <v>2.65253081</v>
      </c>
      <c r="M36" s="18" t="n">
        <v>484.80242066</v>
      </c>
      <c r="N36" s="20" t="n">
        <v>3.13270479</v>
      </c>
      <c r="O36" s="18" t="n">
        <v>402.77024728</v>
      </c>
      <c r="P36" s="20" t="n">
        <v>20.07187489</v>
      </c>
      <c r="Q36" s="18" t="s">
        <v>182</v>
      </c>
      <c r="R36" s="20" t="s">
        <v>182</v>
      </c>
      <c r="S36" s="18" t="s">
        <v>182</v>
      </c>
      <c r="T36" s="20" t="s">
        <v>182</v>
      </c>
      <c r="U36" s="18" t="s">
        <v>182</v>
      </c>
      <c r="V36" s="20" t="s">
        <v>182</v>
      </c>
      <c r="W36" s="18" t="n">
        <v>410.30431494</v>
      </c>
      <c r="X36" s="20" t="n">
        <v>7.37843918</v>
      </c>
    </row>
    <row r="37" spans="1:24">
      <c r="A37" s="15" t="s">
        <v>212</v>
      </c>
      <c r="B37" s="17" t="n">
        <v>5458</v>
      </c>
      <c r="C37" s="18">
        <f>(271.0/B37*100)</f>
        <v/>
      </c>
      <c r="D37" s="19" t="n">
        <v>5187</v>
      </c>
      <c r="E37" s="18" t="n">
        <v>523.3298066999999</v>
      </c>
      <c r="F37" s="20" t="n">
        <v>4.29875938</v>
      </c>
      <c r="G37" s="18" t="n">
        <v>508.05363821</v>
      </c>
      <c r="H37" s="20" t="n">
        <v>4.67718365</v>
      </c>
      <c r="I37" s="18" t="n">
        <v>509.57915197</v>
      </c>
      <c r="J37" s="20" t="n">
        <v>4.32846346</v>
      </c>
      <c r="K37" s="18" t="n">
        <v>502.13345208</v>
      </c>
      <c r="L37" s="20" t="n">
        <v>5.06518021</v>
      </c>
      <c r="M37" s="18" t="n">
        <v>468.00431239</v>
      </c>
      <c r="N37" s="20" t="n">
        <v>5.0308039</v>
      </c>
      <c r="O37" s="18" t="n">
        <v>375.64834003</v>
      </c>
      <c r="P37" s="20" t="n">
        <v>18.6662725</v>
      </c>
      <c r="Q37" s="18" t="s">
        <v>182</v>
      </c>
      <c r="R37" s="20" t="s">
        <v>182</v>
      </c>
      <c r="S37" s="18" t="s">
        <v>182</v>
      </c>
      <c r="T37" s="20" t="s">
        <v>182</v>
      </c>
      <c r="U37" s="18" t="s">
        <v>182</v>
      </c>
      <c r="V37" s="20" t="s">
        <v>182</v>
      </c>
      <c r="W37" s="18" t="n">
        <v>407.85535678</v>
      </c>
      <c r="X37" s="20" t="n">
        <v>5.92566937</v>
      </c>
    </row>
    <row r="38" spans="1:24">
      <c r="A38" s="15" t="s">
        <v>213</v>
      </c>
      <c r="B38" s="17" t="n">
        <v>5860</v>
      </c>
      <c r="C38" s="18">
        <f>(68.0/B38*100)</f>
        <v/>
      </c>
      <c r="D38" s="19" t="n">
        <v>5792</v>
      </c>
      <c r="E38" s="18" t="n">
        <v>529.96107631</v>
      </c>
      <c r="F38" s="20" t="n">
        <v>3.4256898</v>
      </c>
      <c r="G38" s="18" t="n">
        <v>501.24903789</v>
      </c>
      <c r="H38" s="20" t="n">
        <v>5.22100124</v>
      </c>
      <c r="I38" s="18" t="n">
        <v>509.78966324</v>
      </c>
      <c r="J38" s="20" t="n">
        <v>3.97780854</v>
      </c>
      <c r="K38" s="18" t="n">
        <v>517.95743376</v>
      </c>
      <c r="L38" s="20" t="n">
        <v>4.25767679</v>
      </c>
      <c r="M38" s="18" t="n">
        <v>497.18411411</v>
      </c>
      <c r="N38" s="20" t="n">
        <v>4.0519429</v>
      </c>
      <c r="O38" s="18" t="n">
        <v>402.04188708</v>
      </c>
      <c r="P38" s="20" t="n">
        <v>20.43643395</v>
      </c>
      <c r="Q38" s="18" t="s">
        <v>182</v>
      </c>
      <c r="R38" s="20" t="s">
        <v>182</v>
      </c>
      <c r="S38" s="18" t="s">
        <v>182</v>
      </c>
      <c r="T38" s="20" t="s">
        <v>182</v>
      </c>
      <c r="U38" s="18" t="s">
        <v>182</v>
      </c>
      <c r="V38" s="20" t="s">
        <v>182</v>
      </c>
      <c r="W38" s="18" t="n">
        <v>424.53085732</v>
      </c>
      <c r="X38" s="20" t="n">
        <v>5.67529939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517.32333649</v>
      </c>
      <c r="F40" s="20" t="n">
        <v>3.97489693</v>
      </c>
      <c r="G40" s="18" t="n">
        <v>523.79213236</v>
      </c>
      <c r="H40" s="20" t="n">
        <v>4.82045015</v>
      </c>
      <c r="I40" s="18" t="n">
        <v>533.11797343</v>
      </c>
      <c r="J40" s="20" t="n">
        <v>3.67970835</v>
      </c>
      <c r="K40" s="18" t="n">
        <v>522.50960907</v>
      </c>
      <c r="L40" s="20" t="n">
        <v>3.97604213</v>
      </c>
      <c r="M40" s="18" t="n">
        <v>500.08564649</v>
      </c>
      <c r="N40" s="20" t="n">
        <v>5.35503201</v>
      </c>
      <c r="O40" s="18" t="n">
        <v>426.93516324</v>
      </c>
      <c r="P40" s="20" t="n">
        <v>18.49453323</v>
      </c>
      <c r="Q40" s="18" t="s">
        <v>182</v>
      </c>
      <c r="R40" s="20" t="s">
        <v>182</v>
      </c>
      <c r="S40" s="18" t="n">
        <v>496.75531263</v>
      </c>
      <c r="T40" s="20" t="n">
        <v>2.35939816</v>
      </c>
      <c r="U40" s="18" t="s">
        <v>182</v>
      </c>
      <c r="V40" s="20" t="s">
        <v>182</v>
      </c>
      <c r="W40" s="18" t="n">
        <v>415.77664293</v>
      </c>
      <c r="X40" s="20" t="n">
        <v>6.01143117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389.60280576</v>
      </c>
      <c r="F46" s="20" t="n">
        <v>3.66129311</v>
      </c>
      <c r="G46" s="18" t="n">
        <v>410.56708865</v>
      </c>
      <c r="H46" s="20" t="n">
        <v>3.7532732</v>
      </c>
      <c r="I46" s="18" t="n">
        <v>432.15126515</v>
      </c>
      <c r="J46" s="20" t="n">
        <v>3.67895206</v>
      </c>
      <c r="K46" s="18" t="n">
        <v>429.29419149</v>
      </c>
      <c r="L46" s="20" t="n">
        <v>4.08407581</v>
      </c>
      <c r="M46" s="18" t="n">
        <v>418.68710218</v>
      </c>
      <c r="N46" s="20" t="n">
        <v>4.56645658</v>
      </c>
      <c r="O46" s="18" t="n">
        <v>312.92535084</v>
      </c>
      <c r="P46" s="20" t="n">
        <v>7.92700056</v>
      </c>
      <c r="Q46" s="18" t="s">
        <v>182</v>
      </c>
      <c r="R46" s="20" t="s">
        <v>182</v>
      </c>
      <c r="S46" s="18" t="s">
        <v>182</v>
      </c>
      <c r="T46" s="20" t="s">
        <v>182</v>
      </c>
      <c r="U46" s="18" t="s">
        <v>182</v>
      </c>
      <c r="V46" s="20" t="s">
        <v>182</v>
      </c>
      <c r="W46" s="18" t="n">
        <v>379.87898955</v>
      </c>
      <c r="X46" s="20" t="n">
        <v>3.09963341</v>
      </c>
    </row>
    <row r="47" spans="1:24">
      <c r="A47" s="15" t="s">
        <v>222</v>
      </c>
      <c r="B47" s="17" t="n">
        <v>5928</v>
      </c>
      <c r="C47" s="18">
        <f>(162.0/B47*100)</f>
        <v/>
      </c>
      <c r="D47" s="19" t="n">
        <v>5766</v>
      </c>
      <c r="E47" s="18" t="n">
        <v>427.58754121</v>
      </c>
      <c r="F47" s="20" t="n">
        <v>6.48339082</v>
      </c>
      <c r="G47" s="18" t="n">
        <v>439.16134243</v>
      </c>
      <c r="H47" s="20" t="n">
        <v>6.24299224</v>
      </c>
      <c r="I47" s="18" t="n">
        <v>469.37903399</v>
      </c>
      <c r="J47" s="20" t="n">
        <v>4.90774724</v>
      </c>
      <c r="K47" s="18" t="n">
        <v>474.59011101</v>
      </c>
      <c r="L47" s="20" t="n">
        <v>5.17041408</v>
      </c>
      <c r="M47" s="18" t="n">
        <v>469.45341661</v>
      </c>
      <c r="N47" s="20" t="n">
        <v>4.10201964</v>
      </c>
      <c r="O47" s="18" t="n">
        <v>348.82167177</v>
      </c>
      <c r="P47" s="20" t="n">
        <v>12.30753065</v>
      </c>
      <c r="Q47" s="18" t="s">
        <v>182</v>
      </c>
      <c r="R47" s="20" t="s">
        <v>182</v>
      </c>
      <c r="S47" s="18" t="s">
        <v>182</v>
      </c>
      <c r="T47" s="20" t="s">
        <v>182</v>
      </c>
      <c r="U47" s="18" t="s">
        <v>182</v>
      </c>
      <c r="V47" s="20" t="s">
        <v>182</v>
      </c>
      <c r="W47" s="18" t="n">
        <v>383.27293913</v>
      </c>
      <c r="X47" s="20" t="n">
        <v>4.96531419</v>
      </c>
    </row>
    <row r="48" spans="1:24">
      <c r="A48" s="15" t="s">
        <v>223</v>
      </c>
      <c r="B48" s="17" t="n">
        <v>9841</v>
      </c>
      <c r="C48" s="18">
        <f>(19.0/B48*100)</f>
        <v/>
      </c>
      <c r="D48" s="19" t="n">
        <v>9822</v>
      </c>
      <c r="E48" s="18" t="n">
        <v>523.47821752</v>
      </c>
      <c r="F48" s="20" t="n">
        <v>5.00949277</v>
      </c>
      <c r="G48" s="18" t="n">
        <v>524.78377012</v>
      </c>
      <c r="H48" s="20" t="n">
        <v>5.59321758</v>
      </c>
      <c r="I48" s="18" t="n">
        <v>530.31851768</v>
      </c>
      <c r="J48" s="20" t="n">
        <v>6.41863768</v>
      </c>
      <c r="K48" s="18" t="n">
        <v>511.71233943</v>
      </c>
      <c r="L48" s="20" t="n">
        <v>5.5672765</v>
      </c>
      <c r="M48" s="18" t="n">
        <v>497.0157862</v>
      </c>
      <c r="N48" s="20" t="n">
        <v>5.5615464</v>
      </c>
      <c r="O48" s="18" t="n">
        <v>368.01592311</v>
      </c>
      <c r="P48" s="20" t="n">
        <v>9.39603602</v>
      </c>
      <c r="Q48" s="18" t="s">
        <v>182</v>
      </c>
      <c r="R48" s="20" t="s">
        <v>182</v>
      </c>
      <c r="S48" s="18" t="s">
        <v>182</v>
      </c>
      <c r="T48" s="20" t="s">
        <v>182</v>
      </c>
      <c r="U48" s="18" t="s">
        <v>182</v>
      </c>
      <c r="V48" s="20" t="s">
        <v>182</v>
      </c>
      <c r="W48" s="18" t="n">
        <v>459.9403767</v>
      </c>
      <c r="X48" s="20" t="n">
        <v>20.82504338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383.24885962</v>
      </c>
      <c r="F50" s="20" t="n">
        <v>4.0315213</v>
      </c>
      <c r="G50" s="18" t="n">
        <v>399.04927217</v>
      </c>
      <c r="H50" s="20" t="n">
        <v>3.83867445</v>
      </c>
      <c r="I50" s="18" t="n">
        <v>429.28779512</v>
      </c>
      <c r="J50" s="20" t="n">
        <v>3.52444001</v>
      </c>
      <c r="K50" s="18" t="n">
        <v>433.94574821</v>
      </c>
      <c r="L50" s="20" t="n">
        <v>2.92175318</v>
      </c>
      <c r="M50" s="18" t="n">
        <v>439.83699498</v>
      </c>
      <c r="N50" s="20" t="n">
        <v>2.75474303</v>
      </c>
      <c r="O50" s="18" t="n">
        <v>342.28571311</v>
      </c>
      <c r="P50" s="20" t="n">
        <v>7.20984175</v>
      </c>
      <c r="Q50" s="18" t="s">
        <v>182</v>
      </c>
      <c r="R50" s="20" t="s">
        <v>182</v>
      </c>
      <c r="S50" s="18" t="s">
        <v>182</v>
      </c>
      <c r="T50" s="20" t="s">
        <v>182</v>
      </c>
      <c r="U50" s="18" t="s">
        <v>182</v>
      </c>
      <c r="V50" s="20" t="s">
        <v>182</v>
      </c>
      <c r="W50" s="18" t="n">
        <v>383.75249837</v>
      </c>
      <c r="X50" s="20" t="n">
        <v>7.89936955</v>
      </c>
    </row>
    <row r="51" spans="1:24">
      <c r="A51" s="15" t="s">
        <v>226</v>
      </c>
      <c r="B51" s="17" t="n">
        <v>6866</v>
      </c>
      <c r="C51" s="18">
        <f>(117.0/B51*100)</f>
        <v/>
      </c>
      <c r="D51" s="19" t="n">
        <v>6749</v>
      </c>
      <c r="E51" s="18" t="n">
        <v>421.0563152</v>
      </c>
      <c r="F51" s="20" t="n">
        <v>3.78922888</v>
      </c>
      <c r="G51" s="18" t="n">
        <v>433.54484893</v>
      </c>
      <c r="H51" s="20" t="n">
        <v>3.65202082</v>
      </c>
      <c r="I51" s="18" t="n">
        <v>433.83487347</v>
      </c>
      <c r="J51" s="20" t="n">
        <v>3.27058533</v>
      </c>
      <c r="K51" s="18" t="n">
        <v>425.11178884</v>
      </c>
      <c r="L51" s="20" t="n">
        <v>3.16191729</v>
      </c>
      <c r="M51" s="18" t="n">
        <v>417.30973051</v>
      </c>
      <c r="N51" s="20" t="n">
        <v>3.83749508</v>
      </c>
      <c r="O51" s="18" t="n">
        <v>338.25263876</v>
      </c>
      <c r="P51" s="20" t="n">
        <v>12.07032198</v>
      </c>
      <c r="Q51" s="18" t="s">
        <v>182</v>
      </c>
      <c r="R51" s="20" t="s">
        <v>182</v>
      </c>
      <c r="S51" s="18" t="n">
        <v>410.85572185</v>
      </c>
      <c r="T51" s="20" t="n">
        <v>3.7997542</v>
      </c>
      <c r="U51" s="18" t="s">
        <v>182</v>
      </c>
      <c r="V51" s="20" t="s">
        <v>182</v>
      </c>
      <c r="W51" s="18" t="n">
        <v>392.3118222</v>
      </c>
      <c r="X51" s="20" t="n">
        <v>4.74876304</v>
      </c>
    </row>
    <row r="52" spans="1:24">
      <c r="A52" s="15" t="s">
        <v>227</v>
      </c>
      <c r="B52" s="17" t="n">
        <v>5809</v>
      </c>
      <c r="C52" s="18">
        <f>(119.0/B52*100)</f>
        <v/>
      </c>
      <c r="D52" s="19" t="n">
        <v>5690</v>
      </c>
      <c r="E52" s="18" t="n">
        <v>449.83701725</v>
      </c>
      <c r="F52" s="20" t="n">
        <v>5.14453664</v>
      </c>
      <c r="G52" s="18" t="n">
        <v>449.07900025</v>
      </c>
      <c r="H52" s="20" t="n">
        <v>4.81517331</v>
      </c>
      <c r="I52" s="18" t="n">
        <v>478.3562464</v>
      </c>
      <c r="J52" s="20" t="n">
        <v>3.62967985</v>
      </c>
      <c r="K52" s="18" t="n">
        <v>494.20419685</v>
      </c>
      <c r="L52" s="20" t="n">
        <v>3.28255784</v>
      </c>
      <c r="M52" s="18" t="n">
        <v>487.20355516</v>
      </c>
      <c r="N52" s="20" t="n">
        <v>2.8340423</v>
      </c>
      <c r="O52" s="18" t="n">
        <v>375.14413407</v>
      </c>
      <c r="P52" s="20" t="n">
        <v>19.23248649</v>
      </c>
      <c r="Q52" s="18" t="s">
        <v>182</v>
      </c>
      <c r="R52" s="20" t="s">
        <v>182</v>
      </c>
      <c r="S52" s="18" t="s">
        <v>182</v>
      </c>
      <c r="T52" s="20" t="s">
        <v>182</v>
      </c>
      <c r="U52" s="18" t="s">
        <v>182</v>
      </c>
      <c r="V52" s="20" t="s">
        <v>182</v>
      </c>
      <c r="W52" s="18" t="n">
        <v>406.28924609</v>
      </c>
      <c r="X52" s="20" t="n">
        <v>4.860454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321.29564271</v>
      </c>
      <c r="F54" s="20" t="n">
        <v>4.05500173</v>
      </c>
      <c r="G54" s="18" t="n">
        <v>324.00180233</v>
      </c>
      <c r="H54" s="20" t="n">
        <v>3.75129925</v>
      </c>
      <c r="I54" s="18" t="n">
        <v>349.03665882</v>
      </c>
      <c r="J54" s="20" t="n">
        <v>3.69984177</v>
      </c>
      <c r="K54" s="18" t="n">
        <v>353.00874259</v>
      </c>
      <c r="L54" s="20" t="n">
        <v>4.55970788</v>
      </c>
      <c r="M54" s="18" t="n">
        <v>363.60191383</v>
      </c>
      <c r="N54" s="20" t="n">
        <v>5.31635781</v>
      </c>
      <c r="O54" s="18" t="n">
        <v>287.87524075</v>
      </c>
      <c r="P54" s="20" t="n">
        <v>6.80918889</v>
      </c>
      <c r="Q54" s="18" t="s">
        <v>182</v>
      </c>
      <c r="R54" s="20" t="s">
        <v>182</v>
      </c>
      <c r="S54" s="18" t="s">
        <v>182</v>
      </c>
      <c r="T54" s="20" t="s">
        <v>182</v>
      </c>
      <c r="U54" s="18" t="s">
        <v>182</v>
      </c>
      <c r="V54" s="20" t="s">
        <v>182</v>
      </c>
      <c r="W54" s="18" t="n">
        <v>289.32741591</v>
      </c>
      <c r="X54" s="20" t="n">
        <v>3.89858924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522.0721860899999</v>
      </c>
      <c r="F56" s="20" t="n">
        <v>3.15319292</v>
      </c>
      <c r="G56" s="18" t="n">
        <v>519.30878167</v>
      </c>
      <c r="H56" s="20" t="n">
        <v>3.59489732</v>
      </c>
      <c r="I56" s="18" t="n">
        <v>531.93908934</v>
      </c>
      <c r="J56" s="20" t="n">
        <v>3.62216453</v>
      </c>
      <c r="K56" s="18" t="n">
        <v>533.19580687</v>
      </c>
      <c r="L56" s="20" t="n">
        <v>3.49989773</v>
      </c>
      <c r="M56" s="18" t="n">
        <v>512.73877394</v>
      </c>
      <c r="N56" s="20" t="n">
        <v>4.65303538</v>
      </c>
      <c r="O56" s="18" t="n">
        <v>436.58358831</v>
      </c>
      <c r="P56" s="20" t="n">
        <v>14.70024244</v>
      </c>
      <c r="Q56" s="18" t="s">
        <v>182</v>
      </c>
      <c r="R56" s="20" t="s">
        <v>182</v>
      </c>
      <c r="S56" s="18" t="s">
        <v>182</v>
      </c>
      <c r="T56" s="20" t="s">
        <v>182</v>
      </c>
      <c r="U56" s="18" t="s">
        <v>182</v>
      </c>
      <c r="V56" s="20" t="s">
        <v>182</v>
      </c>
      <c r="W56" s="18" t="n">
        <v>471.39404656</v>
      </c>
      <c r="X56" s="20" t="n">
        <v>13.40270748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468.39823101</v>
      </c>
      <c r="F61" s="20" t="n">
        <v>4.36144414</v>
      </c>
      <c r="G61" s="18" t="n">
        <v>479.37158601</v>
      </c>
      <c r="H61" s="20" t="n">
        <v>4.24784033</v>
      </c>
      <c r="I61" s="18" t="n">
        <v>483.33293344</v>
      </c>
      <c r="J61" s="20" t="n">
        <v>3.32597031</v>
      </c>
      <c r="K61" s="18" t="n">
        <v>494.25077795</v>
      </c>
      <c r="L61" s="20" t="n">
        <v>3.51276573</v>
      </c>
      <c r="M61" s="18" t="n">
        <v>479.41328979</v>
      </c>
      <c r="N61" s="20" t="n">
        <v>3.61564017</v>
      </c>
      <c r="O61" s="18" t="n">
        <v>391.25523445</v>
      </c>
      <c r="P61" s="20" t="n">
        <v>13.81308759</v>
      </c>
      <c r="Q61" s="18" t="s">
        <v>182</v>
      </c>
      <c r="R61" s="20" t="s">
        <v>182</v>
      </c>
      <c r="S61" s="18" t="s">
        <v>182</v>
      </c>
      <c r="T61" s="20" t="s">
        <v>182</v>
      </c>
      <c r="U61" s="18" t="s">
        <v>182</v>
      </c>
      <c r="V61" s="20" t="s">
        <v>182</v>
      </c>
      <c r="W61" s="18" t="n">
        <v>383.71556274</v>
      </c>
      <c r="X61" s="20" t="n">
        <v>7.43839425</v>
      </c>
    </row>
    <row r="62" spans="1:24">
      <c r="A62" s="15" t="s">
        <v>237</v>
      </c>
      <c r="B62" s="17" t="n">
        <v>4476</v>
      </c>
      <c r="C62" s="18">
        <f>(5.0/B62*100)</f>
        <v/>
      </c>
      <c r="D62" s="19" t="n">
        <v>4471</v>
      </c>
      <c r="E62" s="18" t="n">
        <v>519.9301342700001</v>
      </c>
      <c r="F62" s="20" t="n">
        <v>2.95663783</v>
      </c>
      <c r="G62" s="18" t="n">
        <v>520.66256915</v>
      </c>
      <c r="H62" s="20" t="n">
        <v>3.13024442</v>
      </c>
      <c r="I62" s="18" t="n">
        <v>534.101847</v>
      </c>
      <c r="J62" s="20" t="n">
        <v>2.50504011</v>
      </c>
      <c r="K62" s="18" t="n">
        <v>542.20930319</v>
      </c>
      <c r="L62" s="20" t="n">
        <v>3.05777014</v>
      </c>
      <c r="M62" s="18" t="n">
        <v>525.32712104</v>
      </c>
      <c r="N62" s="20" t="n">
        <v>3.31404446</v>
      </c>
      <c r="O62" s="18" t="n">
        <v>440.45044192</v>
      </c>
      <c r="P62" s="20" t="n">
        <v>12.98438904</v>
      </c>
      <c r="Q62" s="18" t="s">
        <v>182</v>
      </c>
      <c r="R62" s="20" t="s">
        <v>182</v>
      </c>
      <c r="S62" s="18" t="s">
        <v>182</v>
      </c>
      <c r="T62" s="20" t="s">
        <v>182</v>
      </c>
      <c r="U62" s="18" t="s">
        <v>182</v>
      </c>
      <c r="V62" s="20" t="s">
        <v>182</v>
      </c>
      <c r="W62" s="18" t="n">
        <v>477.95974543</v>
      </c>
      <c r="X62" s="20" t="n">
        <v>15.97510508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366.09848892</v>
      </c>
      <c r="F67" s="20" t="n">
        <v>3.06957294</v>
      </c>
      <c r="G67" s="18" t="n">
        <v>395.47518603</v>
      </c>
      <c r="H67" s="20" t="n">
        <v>3.43463654</v>
      </c>
      <c r="I67" s="18" t="n">
        <v>412.95731731</v>
      </c>
      <c r="J67" s="20" t="n">
        <v>2.7252149</v>
      </c>
      <c r="K67" s="18" t="n">
        <v>419.55041829</v>
      </c>
      <c r="L67" s="20" t="n">
        <v>2.93296263</v>
      </c>
      <c r="M67" s="18" t="n">
        <v>417.80027914</v>
      </c>
      <c r="N67" s="20" t="n">
        <v>4.43465228</v>
      </c>
      <c r="O67" s="18" t="n">
        <v>314.73335773</v>
      </c>
      <c r="P67" s="20" t="n">
        <v>5.00611208</v>
      </c>
      <c r="Q67" s="18" t="s">
        <v>182</v>
      </c>
      <c r="R67" s="20" t="s">
        <v>182</v>
      </c>
      <c r="S67" s="18" t="s">
        <v>182</v>
      </c>
      <c r="T67" s="20" t="s">
        <v>182</v>
      </c>
      <c r="U67" s="18" t="s">
        <v>182</v>
      </c>
      <c r="V67" s="20" t="s">
        <v>182</v>
      </c>
      <c r="W67" s="18" t="n">
        <v>326.38767955</v>
      </c>
      <c r="X67" s="20" t="n">
        <v>5.89673784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500.43213761</v>
      </c>
      <c r="F70" s="20" t="n">
        <v>4.71659183</v>
      </c>
      <c r="G70" s="18" t="n">
        <v>478.39882079</v>
      </c>
      <c r="H70" s="20" t="n">
        <v>5.41382639</v>
      </c>
      <c r="I70" s="18" t="n">
        <v>492.95484705</v>
      </c>
      <c r="J70" s="20" t="n">
        <v>3.77160187</v>
      </c>
      <c r="K70" s="18" t="n">
        <v>497.72574027</v>
      </c>
      <c r="L70" s="20" t="n">
        <v>3.24486019</v>
      </c>
      <c r="M70" s="18" t="n">
        <v>488.73630469</v>
      </c>
      <c r="N70" s="20" t="n">
        <v>3.26644697</v>
      </c>
      <c r="O70" s="18" t="n">
        <v>426.80252046</v>
      </c>
      <c r="P70" s="20" t="n">
        <v>12.48021567</v>
      </c>
      <c r="Q70" s="18" t="s">
        <v>182</v>
      </c>
      <c r="R70" s="20" t="s">
        <v>182</v>
      </c>
      <c r="S70" s="18" t="s">
        <v>182</v>
      </c>
      <c r="T70" s="20" t="s">
        <v>182</v>
      </c>
      <c r="U70" s="18" t="s">
        <v>182</v>
      </c>
      <c r="V70" s="20" t="s">
        <v>182</v>
      </c>
      <c r="W70" s="18" t="n">
        <v>431.89915554</v>
      </c>
      <c r="X70" s="20" t="n">
        <v>5.70970609</v>
      </c>
    </row>
    <row r="71" spans="1:24">
      <c r="A71" s="15" t="s">
        <v>246</v>
      </c>
      <c r="B71" s="17" t="n">
        <v>6115</v>
      </c>
      <c r="C71" s="18">
        <f>(119.0/B71*100)</f>
        <v/>
      </c>
      <c r="D71" s="19" t="n">
        <v>5996</v>
      </c>
      <c r="E71" s="18" t="n">
        <v>566.60374815</v>
      </c>
      <c r="F71" s="20" t="n">
        <v>2.7184987</v>
      </c>
      <c r="G71" s="18" t="n">
        <v>546.19711517</v>
      </c>
      <c r="H71" s="20" t="n">
        <v>4.86893062</v>
      </c>
      <c r="I71" s="18" t="n">
        <v>547.02232485</v>
      </c>
      <c r="J71" s="20" t="n">
        <v>3.17011048</v>
      </c>
      <c r="K71" s="18" t="n">
        <v>565.47204847</v>
      </c>
      <c r="L71" s="20" t="n">
        <v>3.10816097</v>
      </c>
      <c r="M71" s="18" t="n">
        <v>557.7749205600001</v>
      </c>
      <c r="N71" s="20" t="n">
        <v>3.75081738</v>
      </c>
      <c r="O71" s="18" t="n">
        <v>471.86148039</v>
      </c>
      <c r="P71" s="20" t="n">
        <v>16.79592165</v>
      </c>
      <c r="Q71" s="18" t="s">
        <v>182</v>
      </c>
      <c r="R71" s="20" t="s">
        <v>182</v>
      </c>
      <c r="S71" s="18" t="s">
        <v>182</v>
      </c>
      <c r="T71" s="20" t="s">
        <v>182</v>
      </c>
      <c r="U71" s="18" t="s">
        <v>182</v>
      </c>
      <c r="V71" s="20" t="s">
        <v>182</v>
      </c>
      <c r="W71" s="18" t="n">
        <v>502.61775169</v>
      </c>
      <c r="X71" s="20" t="n">
        <v>14.43999369</v>
      </c>
    </row>
    <row r="72" spans="1:24">
      <c r="A72" s="15" t="s">
        <v>247</v>
      </c>
      <c r="B72" s="17" t="n">
        <v>7708</v>
      </c>
      <c r="C72" s="18">
        <f>(9.0/B72*100)</f>
        <v/>
      </c>
      <c r="D72" s="19" t="n">
        <v>7699</v>
      </c>
      <c r="E72" s="18" t="n">
        <v>519.13199103</v>
      </c>
      <c r="F72" s="20" t="n">
        <v>3.06590872</v>
      </c>
      <c r="G72" s="18" t="n">
        <v>538.92325651</v>
      </c>
      <c r="H72" s="20" t="n">
        <v>2.86063802</v>
      </c>
      <c r="I72" s="18" t="n">
        <v>548.80711232</v>
      </c>
      <c r="J72" s="20" t="n">
        <v>3.89109304</v>
      </c>
      <c r="K72" s="18" t="n">
        <v>538.4797287599999</v>
      </c>
      <c r="L72" s="20" t="n">
        <v>4.94640972</v>
      </c>
      <c r="M72" s="18" t="n">
        <v>488.11463489</v>
      </c>
      <c r="N72" s="20" t="n">
        <v>6.05629822</v>
      </c>
      <c r="O72" s="18" t="n">
        <v>372.27040999</v>
      </c>
      <c r="P72" s="20" t="n">
        <v>12.74001428</v>
      </c>
      <c r="Q72" s="18" t="s">
        <v>182</v>
      </c>
      <c r="R72" s="20" t="s">
        <v>182</v>
      </c>
      <c r="S72" s="18" t="s">
        <v>182</v>
      </c>
      <c r="T72" s="20" t="s">
        <v>182</v>
      </c>
      <c r="U72" s="18" t="s">
        <v>182</v>
      </c>
      <c r="V72" s="20" t="s">
        <v>182</v>
      </c>
      <c r="W72" s="18" t="n">
        <v>520.97446271</v>
      </c>
      <c r="X72" s="20" t="n">
        <v>17.51325479</v>
      </c>
    </row>
    <row r="73" spans="1:24">
      <c r="A73" s="15" t="s">
        <v>248</v>
      </c>
      <c r="B73" s="17" t="n">
        <v>8249</v>
      </c>
      <c r="C73" s="18">
        <f>(244.0/B73*100)</f>
        <v/>
      </c>
      <c r="D73" s="19" t="n">
        <v>8005</v>
      </c>
      <c r="E73" s="18" t="n">
        <v>382.62412009</v>
      </c>
      <c r="F73" s="20" t="n">
        <v>5.14656314</v>
      </c>
      <c r="G73" s="18" t="n">
        <v>397.18300599</v>
      </c>
      <c r="H73" s="20" t="n">
        <v>4.03159551</v>
      </c>
      <c r="I73" s="18" t="n">
        <v>420.61759927</v>
      </c>
      <c r="J73" s="20" t="n">
        <v>3.42386172</v>
      </c>
      <c r="K73" s="18" t="n">
        <v>433.69607132</v>
      </c>
      <c r="L73" s="20" t="n">
        <v>3.52809235</v>
      </c>
      <c r="M73" s="18" t="n">
        <v>435.74290791</v>
      </c>
      <c r="N73" s="20" t="n">
        <v>3.27231023</v>
      </c>
      <c r="O73" s="18" t="n">
        <v>365.92427462</v>
      </c>
      <c r="P73" s="20" t="n">
        <v>6.5296247</v>
      </c>
      <c r="Q73" s="18" t="s">
        <v>182</v>
      </c>
      <c r="R73" s="20" t="s">
        <v>182</v>
      </c>
      <c r="S73" s="18" t="s">
        <v>182</v>
      </c>
      <c r="T73" s="20" t="s">
        <v>182</v>
      </c>
      <c r="U73" s="18" t="s">
        <v>182</v>
      </c>
      <c r="V73" s="20" t="s">
        <v>182</v>
      </c>
      <c r="W73" s="18" t="n">
        <v>366.50025511</v>
      </c>
      <c r="X73" s="20" t="n">
        <v>8.28356834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430.75066744</v>
      </c>
      <c r="F77" s="20" t="n">
        <v>4.55726009</v>
      </c>
      <c r="G77" s="18" t="n">
        <v>445.77134252</v>
      </c>
      <c r="H77" s="20" t="n">
        <v>4.55790859</v>
      </c>
      <c r="I77" s="18" t="n">
        <v>470.41966029</v>
      </c>
      <c r="J77" s="20" t="n">
        <v>3.77981076</v>
      </c>
      <c r="K77" s="18" t="n">
        <v>461.03832618</v>
      </c>
      <c r="L77" s="20" t="n">
        <v>3.1379543</v>
      </c>
      <c r="M77" s="18" t="n">
        <v>441.67031151</v>
      </c>
      <c r="N77" s="20" t="n">
        <v>3.04888048</v>
      </c>
      <c r="O77" s="18" t="n">
        <v>348.85074945</v>
      </c>
      <c r="P77" s="20" t="n">
        <v>12.28258255</v>
      </c>
      <c r="Q77" s="18" t="s">
        <v>182</v>
      </c>
      <c r="R77" s="20" t="s">
        <v>182</v>
      </c>
      <c r="S77" s="18" t="s">
        <v>182</v>
      </c>
      <c r="T77" s="20" t="s">
        <v>182</v>
      </c>
      <c r="U77" s="18" t="s">
        <v>182</v>
      </c>
      <c r="V77" s="20" t="s">
        <v>182</v>
      </c>
      <c r="W77" s="18" t="n">
        <v>380.46992281</v>
      </c>
      <c r="X77" s="20" t="n">
        <v>3.15996954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533.35116937</v>
      </c>
      <c r="F7" s="20" t="n">
        <v>1.62047394</v>
      </c>
      <c r="G7" s="18" t="n">
        <v>476.04667499</v>
      </c>
      <c r="H7" s="20" t="n">
        <v>5.51303923</v>
      </c>
      <c r="I7" s="18" t="n">
        <v>460.49156055</v>
      </c>
      <c r="J7" s="20" t="n">
        <v>4.04927606</v>
      </c>
      <c r="K7" s="18" t="n">
        <v>455.48496117</v>
      </c>
      <c r="L7" s="20" t="n">
        <v>4.82035344</v>
      </c>
      <c r="M7" s="18" t="n">
        <v>449.38224075</v>
      </c>
      <c r="N7" s="20" t="n">
        <v>5.70000141</v>
      </c>
      <c r="O7" s="18" t="n">
        <v>399.22513467</v>
      </c>
      <c r="P7" s="20" t="n">
        <v>11.70453418</v>
      </c>
      <c r="Q7" s="18" t="s">
        <v>182</v>
      </c>
      <c r="R7" s="20" t="s">
        <v>182</v>
      </c>
      <c r="S7" s="18" t="s">
        <v>182</v>
      </c>
      <c r="T7" s="20" t="s">
        <v>182</v>
      </c>
      <c r="U7" s="18" t="s">
        <v>182</v>
      </c>
      <c r="V7" s="20" t="s">
        <v>182</v>
      </c>
      <c r="W7" s="18" t="n">
        <v>471.84426735</v>
      </c>
      <c r="X7" s="20" t="n">
        <v>5.05453018</v>
      </c>
    </row>
    <row r="8" spans="1:24">
      <c r="A8" s="15" t="s">
        <v>183</v>
      </c>
      <c r="B8" s="17" t="n">
        <v>7007</v>
      </c>
      <c r="C8" s="18">
        <f>(169.0/B8*100)</f>
        <v/>
      </c>
      <c r="D8" s="19" t="n">
        <v>6838</v>
      </c>
      <c r="E8" s="18" t="n">
        <v>523.60147302</v>
      </c>
      <c r="F8" s="20" t="n">
        <v>2.32542923</v>
      </c>
      <c r="G8" s="18" t="n">
        <v>481.83809325</v>
      </c>
      <c r="H8" s="20" t="n">
        <v>4.74369468</v>
      </c>
      <c r="I8" s="18" t="n">
        <v>468.39030133</v>
      </c>
      <c r="J8" s="20" t="n">
        <v>4.84059605</v>
      </c>
      <c r="K8" s="18" t="n">
        <v>447.80195509</v>
      </c>
      <c r="L8" s="20" t="n">
        <v>5.73058694</v>
      </c>
      <c r="M8" s="18" t="n">
        <v>438.41371983</v>
      </c>
      <c r="N8" s="20" t="n">
        <v>5.1903934</v>
      </c>
      <c r="O8" s="18" t="n">
        <v>404.28336089</v>
      </c>
      <c r="P8" s="20" t="n">
        <v>27.90899541</v>
      </c>
      <c r="Q8" s="18" t="s">
        <v>182</v>
      </c>
      <c r="R8" s="20" t="s">
        <v>182</v>
      </c>
      <c r="S8" s="18" t="n">
        <v>368.48347797</v>
      </c>
      <c r="T8" s="20" t="n">
        <v>14.99112476</v>
      </c>
      <c r="U8" s="18" t="s">
        <v>182</v>
      </c>
      <c r="V8" s="20" t="s">
        <v>182</v>
      </c>
      <c r="W8" s="18" t="n">
        <v>417.69278618</v>
      </c>
      <c r="X8" s="20" t="n">
        <v>5.62102109</v>
      </c>
    </row>
    <row r="9" spans="1:24">
      <c r="A9" s="15" t="s">
        <v>184</v>
      </c>
      <c r="B9" s="17" t="n">
        <v>9651</v>
      </c>
      <c r="C9" s="18">
        <f>(568.0/B9*100)</f>
        <v/>
      </c>
      <c r="D9" s="19" t="n">
        <v>9083</v>
      </c>
      <c r="E9" s="18" t="n">
        <v>533.77443515</v>
      </c>
      <c r="F9" s="20" t="n">
        <v>2.13592993</v>
      </c>
      <c r="G9" s="18" t="n">
        <v>486.99725505</v>
      </c>
      <c r="H9" s="20" t="n">
        <v>5.81833831</v>
      </c>
      <c r="I9" s="18" t="n">
        <v>466.61449602</v>
      </c>
      <c r="J9" s="20" t="n">
        <v>4.23976869</v>
      </c>
      <c r="K9" s="18" t="n">
        <v>465.2926171</v>
      </c>
      <c r="L9" s="20" t="n">
        <v>4.72552827</v>
      </c>
      <c r="M9" s="18" t="n">
        <v>449.54475797</v>
      </c>
      <c r="N9" s="20" t="n">
        <v>5.16145529</v>
      </c>
      <c r="O9" s="18" t="n">
        <v>463.23865553</v>
      </c>
      <c r="P9" s="20" t="n">
        <v>37.28992185</v>
      </c>
      <c r="Q9" s="18" t="s">
        <v>182</v>
      </c>
      <c r="R9" s="20" t="s">
        <v>182</v>
      </c>
      <c r="S9" s="18" t="n">
        <v>374.78530698</v>
      </c>
      <c r="T9" s="20" t="n">
        <v>11.62763904</v>
      </c>
      <c r="U9" s="18" t="s">
        <v>182</v>
      </c>
      <c r="V9" s="20" t="s">
        <v>182</v>
      </c>
      <c r="W9" s="18" t="n">
        <v>416.82827572</v>
      </c>
      <c r="X9" s="20" t="n">
        <v>5.18727909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466.14754578</v>
      </c>
      <c r="F11" s="20" t="n">
        <v>2.83699374</v>
      </c>
      <c r="G11" s="18" t="n">
        <v>450.70421853</v>
      </c>
      <c r="H11" s="20" t="n">
        <v>4.03762198</v>
      </c>
      <c r="I11" s="18" t="n">
        <v>427.52068192</v>
      </c>
      <c r="J11" s="20" t="n">
        <v>4.93932289</v>
      </c>
      <c r="K11" s="18" t="n">
        <v>413.23742015</v>
      </c>
      <c r="L11" s="20" t="n">
        <v>5.50175535</v>
      </c>
      <c r="M11" s="18" t="n">
        <v>412.88460262</v>
      </c>
      <c r="N11" s="20" t="n">
        <v>5.37636958</v>
      </c>
      <c r="O11" s="18" t="n">
        <v>334.19992151</v>
      </c>
      <c r="P11" s="20" t="n">
        <v>26.53553138</v>
      </c>
      <c r="Q11" s="18" t="s">
        <v>182</v>
      </c>
      <c r="R11" s="20" t="s">
        <v>182</v>
      </c>
      <c r="S11" s="18" t="s">
        <v>182</v>
      </c>
      <c r="T11" s="20" t="s">
        <v>182</v>
      </c>
      <c r="U11" s="18" t="s">
        <v>182</v>
      </c>
      <c r="V11" s="20" t="s">
        <v>182</v>
      </c>
      <c r="W11" s="18" t="n">
        <v>403.32098075</v>
      </c>
      <c r="X11" s="20" t="n">
        <v>6.06424815</v>
      </c>
    </row>
    <row r="12" spans="1:24">
      <c r="A12" s="15" t="s">
        <v>187</v>
      </c>
      <c r="B12" s="17" t="n">
        <v>6894</v>
      </c>
      <c r="C12" s="18">
        <f>(127.0/B12*100)</f>
        <v/>
      </c>
      <c r="D12" s="19" t="n">
        <v>6767</v>
      </c>
      <c r="E12" s="18" t="n">
        <v>523.48322996</v>
      </c>
      <c r="F12" s="20" t="n">
        <v>2.0395989</v>
      </c>
      <c r="G12" s="18" t="n">
        <v>486.94544663</v>
      </c>
      <c r="H12" s="20" t="n">
        <v>4.85705792</v>
      </c>
      <c r="I12" s="18" t="n">
        <v>463.36281668</v>
      </c>
      <c r="J12" s="20" t="n">
        <v>4.80241775</v>
      </c>
      <c r="K12" s="18" t="n">
        <v>457.79432435</v>
      </c>
      <c r="L12" s="20" t="n">
        <v>4.45987017</v>
      </c>
      <c r="M12" s="18" t="n">
        <v>454.95744954</v>
      </c>
      <c r="N12" s="20" t="n">
        <v>4.35491109</v>
      </c>
      <c r="O12" s="18" t="n">
        <v>437.59846771</v>
      </c>
      <c r="P12" s="20" t="n">
        <v>23.70905564</v>
      </c>
      <c r="Q12" s="18" t="s">
        <v>182</v>
      </c>
      <c r="R12" s="20" t="s">
        <v>182</v>
      </c>
      <c r="S12" s="18" t="n">
        <v>366.6777112</v>
      </c>
      <c r="T12" s="20" t="n">
        <v>14.39052153</v>
      </c>
      <c r="U12" s="18" t="s">
        <v>182</v>
      </c>
      <c r="V12" s="20" t="s">
        <v>182</v>
      </c>
      <c r="W12" s="18" t="n">
        <v>418.10704109</v>
      </c>
      <c r="X12" s="20" t="n">
        <v>5.78305866</v>
      </c>
    </row>
    <row r="13" spans="1:24">
      <c r="A13" s="15" t="s">
        <v>188</v>
      </c>
      <c r="B13" s="17" t="n">
        <v>7161</v>
      </c>
      <c r="C13" s="18">
        <f>(329.0/B13*100)</f>
        <v/>
      </c>
      <c r="D13" s="19" t="n">
        <v>6832</v>
      </c>
      <c r="E13" s="18" t="n">
        <v>526.58649653</v>
      </c>
      <c r="F13" s="20" t="n">
        <v>2.00153445</v>
      </c>
      <c r="G13" s="18" t="n">
        <v>509.44007169</v>
      </c>
      <c r="H13" s="20" t="n">
        <v>4.80288839</v>
      </c>
      <c r="I13" s="18" t="n">
        <v>487.7272267</v>
      </c>
      <c r="J13" s="20" t="n">
        <v>5.5246493</v>
      </c>
      <c r="K13" s="18" t="n">
        <v>481.73594963</v>
      </c>
      <c r="L13" s="20" t="n">
        <v>6.09190288</v>
      </c>
      <c r="M13" s="18" t="n">
        <v>457.91068236</v>
      </c>
      <c r="N13" s="20" t="n">
        <v>6.78496171</v>
      </c>
      <c r="O13" s="18" t="n">
        <v>390.10166835</v>
      </c>
      <c r="P13" s="20" t="n">
        <v>18.95112793</v>
      </c>
      <c r="Q13" s="18" t="s">
        <v>182</v>
      </c>
      <c r="R13" s="20" t="s">
        <v>182</v>
      </c>
      <c r="S13" s="18" t="n">
        <v>436.36003517</v>
      </c>
      <c r="T13" s="20" t="n">
        <v>6.43426798</v>
      </c>
      <c r="U13" s="18" t="s">
        <v>182</v>
      </c>
      <c r="V13" s="20" t="s">
        <v>182</v>
      </c>
      <c r="W13" s="18" t="n">
        <v>413.89096646</v>
      </c>
      <c r="X13" s="20" t="n">
        <v>5.14532127</v>
      </c>
    </row>
    <row r="14" spans="1:24">
      <c r="A14" s="15" t="s">
        <v>189</v>
      </c>
      <c r="B14" s="17" t="n">
        <v>5587</v>
      </c>
      <c r="C14" s="18">
        <f>(197.0/B14*100)</f>
        <v/>
      </c>
      <c r="D14" s="19" t="n">
        <v>5390</v>
      </c>
      <c r="E14" s="18" t="n">
        <v>557.14146868</v>
      </c>
      <c r="F14" s="20" t="n">
        <v>1.99651489</v>
      </c>
      <c r="G14" s="18" t="n">
        <v>538.09596067</v>
      </c>
      <c r="H14" s="20" t="n">
        <v>4.64048145</v>
      </c>
      <c r="I14" s="18" t="n">
        <v>511.58135234</v>
      </c>
      <c r="J14" s="20" t="n">
        <v>4.92878697</v>
      </c>
      <c r="K14" s="18" t="n">
        <v>494.37014402</v>
      </c>
      <c r="L14" s="20" t="n">
        <v>4.52833483</v>
      </c>
      <c r="M14" s="18" t="n">
        <v>480.90591869</v>
      </c>
      <c r="N14" s="20" t="n">
        <v>3.9407256</v>
      </c>
      <c r="O14" s="18" t="n">
        <v>411.80482108</v>
      </c>
      <c r="P14" s="20" t="n">
        <v>14.84367386</v>
      </c>
      <c r="Q14" s="18" t="s">
        <v>182</v>
      </c>
      <c r="R14" s="20" t="s">
        <v>182</v>
      </c>
      <c r="S14" s="18" t="s">
        <v>182</v>
      </c>
      <c r="T14" s="20" t="s">
        <v>182</v>
      </c>
      <c r="U14" s="18" t="s">
        <v>182</v>
      </c>
      <c r="V14" s="20" t="s">
        <v>182</v>
      </c>
      <c r="W14" s="18" t="n">
        <v>469.95742943</v>
      </c>
      <c r="X14" s="20" t="n">
        <v>8.27358156</v>
      </c>
    </row>
    <row r="15" spans="1:24">
      <c r="A15" s="15" t="s">
        <v>190</v>
      </c>
      <c r="B15" s="17" t="n">
        <v>5882</v>
      </c>
      <c r="C15" s="18">
        <f>(151.0/B15*100)</f>
        <v/>
      </c>
      <c r="D15" s="19" t="n">
        <v>5731</v>
      </c>
      <c r="E15" s="18" t="n">
        <v>550.66788128</v>
      </c>
      <c r="F15" s="20" t="n">
        <v>2.29037913</v>
      </c>
      <c r="G15" s="18" t="n">
        <v>508.8737312</v>
      </c>
      <c r="H15" s="20" t="n">
        <v>4.69655192</v>
      </c>
      <c r="I15" s="18" t="n">
        <v>479.84309562</v>
      </c>
      <c r="J15" s="20" t="n">
        <v>5.76193923</v>
      </c>
      <c r="K15" s="18" t="n">
        <v>469.25354491</v>
      </c>
      <c r="L15" s="20" t="n">
        <v>7.17464499</v>
      </c>
      <c r="M15" s="18" t="n">
        <v>467.56423134</v>
      </c>
      <c r="N15" s="20" t="n">
        <v>9.47583113</v>
      </c>
      <c r="O15" s="18" t="n">
        <v>369.57234507</v>
      </c>
      <c r="P15" s="20" t="n">
        <v>20.35970452</v>
      </c>
      <c r="Q15" s="18" t="s">
        <v>182</v>
      </c>
      <c r="R15" s="20" t="s">
        <v>182</v>
      </c>
      <c r="S15" s="18" t="n">
        <v>375.95013089</v>
      </c>
      <c r="T15" s="20" t="n">
        <v>17.42774697</v>
      </c>
      <c r="U15" s="18" t="s">
        <v>182</v>
      </c>
      <c r="V15" s="20" t="s">
        <v>182</v>
      </c>
      <c r="W15" s="18" t="n">
        <v>459.32085292</v>
      </c>
      <c r="X15" s="20" t="n">
        <v>7.3856094</v>
      </c>
    </row>
    <row r="16" spans="1:24">
      <c r="A16" s="15" t="s">
        <v>191</v>
      </c>
      <c r="B16" s="17" t="n">
        <v>6108</v>
      </c>
      <c r="C16" s="18">
        <f>(264.0/B16*100)</f>
        <v/>
      </c>
      <c r="D16" s="19" t="n">
        <v>5844</v>
      </c>
      <c r="E16" s="18" t="n">
        <v>526.4049438</v>
      </c>
      <c r="F16" s="20" t="n">
        <v>2.19611658</v>
      </c>
      <c r="G16" s="18" t="n">
        <v>473.18804865</v>
      </c>
      <c r="H16" s="20" t="n">
        <v>6.60791437</v>
      </c>
      <c r="I16" s="18" t="n">
        <v>465.14226829</v>
      </c>
      <c r="J16" s="20" t="n">
        <v>6.6281301</v>
      </c>
      <c r="K16" s="18" t="n">
        <v>449.98475548</v>
      </c>
      <c r="L16" s="20" t="n">
        <v>6.21487571</v>
      </c>
      <c r="M16" s="18" t="n">
        <v>441.54734996</v>
      </c>
      <c r="N16" s="20" t="n">
        <v>5.0611391</v>
      </c>
      <c r="O16" s="18" t="n">
        <v>357.87742959</v>
      </c>
      <c r="P16" s="20" t="n">
        <v>15.84799712</v>
      </c>
      <c r="Q16" s="18" t="s">
        <v>182</v>
      </c>
      <c r="R16" s="20" t="s">
        <v>182</v>
      </c>
      <c r="S16" s="18" t="s">
        <v>182</v>
      </c>
      <c r="T16" s="20" t="s">
        <v>182</v>
      </c>
      <c r="U16" s="18" t="s">
        <v>182</v>
      </c>
      <c r="V16" s="20" t="s">
        <v>182</v>
      </c>
      <c r="W16" s="18" t="n">
        <v>404.41228684</v>
      </c>
      <c r="X16" s="20" t="n">
        <v>6.15064481</v>
      </c>
    </row>
    <row r="17" spans="1:24">
      <c r="A17" s="15" t="s">
        <v>192</v>
      </c>
      <c r="B17" s="17" t="n">
        <v>6504</v>
      </c>
      <c r="C17" s="18">
        <f>(794.0/B17*100)</f>
        <v/>
      </c>
      <c r="D17" s="19" t="n">
        <v>5710</v>
      </c>
      <c r="E17" s="18" t="n">
        <v>534.90481504</v>
      </c>
      <c r="F17" s="20" t="n">
        <v>2.54501587</v>
      </c>
      <c r="G17" s="18" t="n">
        <v>490.28938903</v>
      </c>
      <c r="H17" s="20" t="n">
        <v>5.29564147</v>
      </c>
      <c r="I17" s="18" t="n">
        <v>463.14840036</v>
      </c>
      <c r="J17" s="20" t="n">
        <v>6.38994165</v>
      </c>
      <c r="K17" s="18" t="n">
        <v>459.10765114</v>
      </c>
      <c r="L17" s="20" t="n">
        <v>7.94637404</v>
      </c>
      <c r="M17" s="18" t="n">
        <v>437.44464369</v>
      </c>
      <c r="N17" s="20" t="n">
        <v>8.63065707</v>
      </c>
      <c r="O17" s="18" t="s">
        <v>182</v>
      </c>
      <c r="P17" s="20" t="s">
        <v>182</v>
      </c>
      <c r="Q17" s="18" t="s">
        <v>182</v>
      </c>
      <c r="R17" s="20" t="s">
        <v>182</v>
      </c>
      <c r="S17" s="18" t="n">
        <v>360.48925247</v>
      </c>
      <c r="T17" s="20" t="n">
        <v>12.44339086</v>
      </c>
      <c r="U17" s="18" t="s">
        <v>182</v>
      </c>
      <c r="V17" s="20" t="s">
        <v>182</v>
      </c>
      <c r="W17" s="18" t="n">
        <v>435.06115066</v>
      </c>
      <c r="X17" s="20" t="n">
        <v>9.70826111</v>
      </c>
    </row>
    <row r="18" spans="1:24">
      <c r="A18" s="15" t="s">
        <v>193</v>
      </c>
      <c r="B18" s="17" t="n">
        <v>5532</v>
      </c>
      <c r="C18" s="18">
        <f>(40.0/B18*100)</f>
        <v/>
      </c>
      <c r="D18" s="19" t="n">
        <v>5492</v>
      </c>
      <c r="E18" s="18" t="n">
        <v>491.88657932</v>
      </c>
      <c r="F18" s="20" t="n">
        <v>3.24817529</v>
      </c>
      <c r="G18" s="18" t="n">
        <v>460.13199066</v>
      </c>
      <c r="H18" s="20" t="n">
        <v>7.05549951</v>
      </c>
      <c r="I18" s="18" t="n">
        <v>429.13495864</v>
      </c>
      <c r="J18" s="20" t="n">
        <v>5.27063471</v>
      </c>
      <c r="K18" s="18" t="n">
        <v>424.7088816</v>
      </c>
      <c r="L18" s="20" t="n">
        <v>5.31673042</v>
      </c>
      <c r="M18" s="18" t="n">
        <v>439.2755463</v>
      </c>
      <c r="N18" s="20" t="n">
        <v>3.74969931</v>
      </c>
      <c r="O18" s="18" t="n">
        <v>360.38730974</v>
      </c>
      <c r="P18" s="20" t="n">
        <v>15.45481746</v>
      </c>
      <c r="Q18" s="18" t="s">
        <v>182</v>
      </c>
      <c r="R18" s="20" t="s">
        <v>182</v>
      </c>
      <c r="S18" s="18" t="s">
        <v>182</v>
      </c>
      <c r="T18" s="20" t="s">
        <v>182</v>
      </c>
      <c r="U18" s="18" t="s">
        <v>182</v>
      </c>
      <c r="V18" s="20" t="s">
        <v>182</v>
      </c>
      <c r="W18" s="18" t="n">
        <v>388.5699945</v>
      </c>
      <c r="X18" s="20" t="n">
        <v>6.90397467</v>
      </c>
    </row>
    <row r="19" spans="1:24">
      <c r="A19" s="15" t="s">
        <v>194</v>
      </c>
      <c r="B19" s="17" t="n">
        <v>5658</v>
      </c>
      <c r="C19" s="18">
        <f>(154.0/B19*100)</f>
        <v/>
      </c>
      <c r="D19" s="19" t="n">
        <v>5504</v>
      </c>
      <c r="E19" s="18" t="n">
        <v>504.91631401</v>
      </c>
      <c r="F19" s="20" t="n">
        <v>3.47903185</v>
      </c>
      <c r="G19" s="18" t="n">
        <v>494.78588371</v>
      </c>
      <c r="H19" s="20" t="n">
        <v>3.81406858</v>
      </c>
      <c r="I19" s="18" t="n">
        <v>477.56684437</v>
      </c>
      <c r="J19" s="20" t="n">
        <v>4.33386844</v>
      </c>
      <c r="K19" s="18" t="n">
        <v>456.27352625</v>
      </c>
      <c r="L19" s="20" t="n">
        <v>4.9356134</v>
      </c>
      <c r="M19" s="18" t="n">
        <v>438.20054516</v>
      </c>
      <c r="N19" s="20" t="n">
        <v>4.38377996</v>
      </c>
      <c r="O19" s="18" t="n">
        <v>398.28162032</v>
      </c>
      <c r="P19" s="20" t="n">
        <v>18.24528118</v>
      </c>
      <c r="Q19" s="18" t="s">
        <v>182</v>
      </c>
      <c r="R19" s="20" t="s">
        <v>182</v>
      </c>
      <c r="S19" s="18" t="s">
        <v>182</v>
      </c>
      <c r="T19" s="20" t="s">
        <v>182</v>
      </c>
      <c r="U19" s="18" t="s">
        <v>182</v>
      </c>
      <c r="V19" s="20" t="s">
        <v>182</v>
      </c>
      <c r="W19" s="18" t="n">
        <v>391.89322106</v>
      </c>
      <c r="X19" s="20" t="n">
        <v>6.92211259</v>
      </c>
    </row>
    <row r="20" spans="1:24">
      <c r="A20" s="15" t="s">
        <v>195</v>
      </c>
      <c r="B20" s="17" t="n">
        <v>3371</v>
      </c>
      <c r="C20" s="18">
        <f>(81.0/B20*100)</f>
        <v/>
      </c>
      <c r="D20" s="19" t="n">
        <v>3290</v>
      </c>
      <c r="E20" s="18" t="n">
        <v>494.61981839</v>
      </c>
      <c r="F20" s="20" t="n">
        <v>2.11317228</v>
      </c>
      <c r="G20" s="18" t="n">
        <v>472.08297883</v>
      </c>
      <c r="H20" s="20" t="n">
        <v>4.5513212</v>
      </c>
      <c r="I20" s="18" t="n">
        <v>440.98023671</v>
      </c>
      <c r="J20" s="20" t="n">
        <v>4.97272808</v>
      </c>
      <c r="K20" s="18" t="n">
        <v>433.69286514</v>
      </c>
      <c r="L20" s="20" t="n">
        <v>6.62330635</v>
      </c>
      <c r="M20" s="18" t="n">
        <v>440.41549344</v>
      </c>
      <c r="N20" s="20" t="n">
        <v>7.98579923</v>
      </c>
      <c r="O20" s="18" t="s">
        <v>182</v>
      </c>
      <c r="P20" s="20" t="s">
        <v>182</v>
      </c>
      <c r="Q20" s="18" t="s">
        <v>182</v>
      </c>
      <c r="R20" s="20" t="s">
        <v>182</v>
      </c>
      <c r="S20" s="18" t="s">
        <v>182</v>
      </c>
      <c r="T20" s="20" t="s">
        <v>182</v>
      </c>
      <c r="U20" s="18" t="s">
        <v>182</v>
      </c>
      <c r="V20" s="20" t="s">
        <v>182</v>
      </c>
      <c r="W20" s="18" t="n">
        <v>393.40455131</v>
      </c>
      <c r="X20" s="20" t="n">
        <v>6.83035021</v>
      </c>
    </row>
    <row r="21" spans="1:24">
      <c r="A21" s="15" t="s">
        <v>196</v>
      </c>
      <c r="B21" s="17" t="n">
        <v>5741</v>
      </c>
      <c r="C21" s="18">
        <f>(81.0/B21*100)</f>
        <v/>
      </c>
      <c r="D21" s="19" t="n">
        <v>5660</v>
      </c>
      <c r="E21" s="18" t="n">
        <v>512.00534039</v>
      </c>
      <c r="F21" s="20" t="n">
        <v>2.21516735</v>
      </c>
      <c r="G21" s="18" t="n">
        <v>476.83054922</v>
      </c>
      <c r="H21" s="20" t="n">
        <v>7.46289122</v>
      </c>
      <c r="I21" s="18" t="n">
        <v>462.15480361</v>
      </c>
      <c r="J21" s="20" t="n">
        <v>8.394705910000001</v>
      </c>
      <c r="K21" s="18" t="n">
        <v>444.80918069</v>
      </c>
      <c r="L21" s="20" t="n">
        <v>7.70858553</v>
      </c>
      <c r="M21" s="18" t="n">
        <v>426.53417163</v>
      </c>
      <c r="N21" s="20" t="n">
        <v>6.54973237</v>
      </c>
      <c r="O21" s="18" t="n">
        <v>391.25398188</v>
      </c>
      <c r="P21" s="20" t="n">
        <v>27.06373982</v>
      </c>
      <c r="Q21" s="18" t="s">
        <v>182</v>
      </c>
      <c r="R21" s="20" t="s">
        <v>182</v>
      </c>
      <c r="S21" s="18" t="s">
        <v>182</v>
      </c>
      <c r="T21" s="20" t="s">
        <v>182</v>
      </c>
      <c r="U21" s="18" t="s">
        <v>182</v>
      </c>
      <c r="V21" s="20" t="s">
        <v>182</v>
      </c>
      <c r="W21" s="18" t="n">
        <v>443.87823104</v>
      </c>
      <c r="X21" s="20" t="n">
        <v>7.92697824</v>
      </c>
    </row>
    <row r="22" spans="1:24">
      <c r="A22" s="15" t="s">
        <v>197</v>
      </c>
      <c r="B22" s="17" t="n">
        <v>6598</v>
      </c>
      <c r="C22" s="18">
        <f>(102.0/B22*100)</f>
        <v/>
      </c>
      <c r="D22" s="19" t="n">
        <v>6496</v>
      </c>
      <c r="E22" s="18" t="n">
        <v>511.38127301</v>
      </c>
      <c r="F22" s="20" t="n">
        <v>3.78910717</v>
      </c>
      <c r="G22" s="18" t="n">
        <v>467.42076629</v>
      </c>
      <c r="H22" s="20" t="n">
        <v>4.5425974</v>
      </c>
      <c r="I22" s="18" t="n">
        <v>448.53027418</v>
      </c>
      <c r="J22" s="20" t="n">
        <v>5.20611528</v>
      </c>
      <c r="K22" s="18" t="n">
        <v>429.59983902</v>
      </c>
      <c r="L22" s="20" t="n">
        <v>5.42830136</v>
      </c>
      <c r="M22" s="18" t="n">
        <v>424.8434147</v>
      </c>
      <c r="N22" s="20" t="n">
        <v>5.83588459</v>
      </c>
      <c r="O22" s="18" t="n">
        <v>369.67259299</v>
      </c>
      <c r="P22" s="20" t="n">
        <v>6.57132704</v>
      </c>
      <c r="Q22" s="18" t="s">
        <v>182</v>
      </c>
      <c r="R22" s="20" t="s">
        <v>182</v>
      </c>
      <c r="S22" s="18" t="n">
        <v>448.28166515</v>
      </c>
      <c r="T22" s="20" t="n">
        <v>8.782882710000001</v>
      </c>
      <c r="U22" s="18" t="s">
        <v>182</v>
      </c>
      <c r="V22" s="20" t="s">
        <v>182</v>
      </c>
      <c r="W22" s="18" t="n">
        <v>368.72884285</v>
      </c>
      <c r="X22" s="20" t="n">
        <v>6.99202619</v>
      </c>
    </row>
    <row r="23" spans="1:24">
      <c r="A23" s="15" t="s">
        <v>198</v>
      </c>
      <c r="B23" s="17" t="n">
        <v>11583</v>
      </c>
      <c r="C23" s="18">
        <f>(522.0/B23*100)</f>
        <v/>
      </c>
      <c r="D23" s="19" t="n">
        <v>11061</v>
      </c>
      <c r="E23" s="18" t="n">
        <v>506.26471215</v>
      </c>
      <c r="F23" s="20" t="n">
        <v>2.72027193</v>
      </c>
      <c r="G23" s="18" t="n">
        <v>471.39382897</v>
      </c>
      <c r="H23" s="20" t="n">
        <v>5.69130829</v>
      </c>
      <c r="I23" s="18" t="n">
        <v>459.6046144</v>
      </c>
      <c r="J23" s="20" t="n">
        <v>4.6195039</v>
      </c>
      <c r="K23" s="18" t="n">
        <v>448.55980878</v>
      </c>
      <c r="L23" s="20" t="n">
        <v>5.04754257</v>
      </c>
      <c r="M23" s="18" t="n">
        <v>440.37307518</v>
      </c>
      <c r="N23" s="20" t="n">
        <v>5.16005901</v>
      </c>
      <c r="O23" s="18" t="n">
        <v>422.45727389</v>
      </c>
      <c r="P23" s="20" t="n">
        <v>20.79919267</v>
      </c>
      <c r="Q23" s="18" t="s">
        <v>182</v>
      </c>
      <c r="R23" s="20" t="s">
        <v>182</v>
      </c>
      <c r="S23" s="18" t="s">
        <v>182</v>
      </c>
      <c r="T23" s="20" t="s">
        <v>182</v>
      </c>
      <c r="U23" s="18" t="s">
        <v>182</v>
      </c>
      <c r="V23" s="20" t="s">
        <v>182</v>
      </c>
      <c r="W23" s="18" t="n">
        <v>425.1644258</v>
      </c>
      <c r="X23" s="20" t="n">
        <v>5.47963623</v>
      </c>
    </row>
    <row r="24" spans="1:24">
      <c r="A24" s="15" t="s">
        <v>199</v>
      </c>
      <c r="B24" s="17" t="n">
        <v>6647</v>
      </c>
      <c r="C24" s="18">
        <f>(20.0/B24*100)</f>
        <v/>
      </c>
      <c r="D24" s="19" t="n">
        <v>6627</v>
      </c>
      <c r="E24" s="18" t="n">
        <v>545.66954127</v>
      </c>
      <c r="F24" s="20" t="n">
        <v>2.68786238</v>
      </c>
      <c r="G24" s="18" t="n">
        <v>499.18204608</v>
      </c>
      <c r="H24" s="20" t="n">
        <v>7.41661259</v>
      </c>
      <c r="I24" s="18" t="n">
        <v>512.24715436</v>
      </c>
      <c r="J24" s="20" t="n">
        <v>9.09784986</v>
      </c>
      <c r="K24" s="18" t="n">
        <v>495.56214811</v>
      </c>
      <c r="L24" s="20" t="n">
        <v>11.37375299</v>
      </c>
      <c r="M24" s="18" t="n">
        <v>493.52185089</v>
      </c>
      <c r="N24" s="20" t="n">
        <v>9.22108525</v>
      </c>
      <c r="O24" s="18" t="n">
        <v>433.56577698</v>
      </c>
      <c r="P24" s="20" t="n">
        <v>16.09010253</v>
      </c>
      <c r="Q24" s="18" t="s">
        <v>182</v>
      </c>
      <c r="R24" s="20" t="s">
        <v>182</v>
      </c>
      <c r="S24" s="18" t="s">
        <v>182</v>
      </c>
      <c r="T24" s="20" t="s">
        <v>182</v>
      </c>
      <c r="U24" s="18" t="s">
        <v>182</v>
      </c>
      <c r="V24" s="20" t="s">
        <v>182</v>
      </c>
      <c r="W24" s="18" t="n">
        <v>447.80115548</v>
      </c>
      <c r="X24" s="20" t="n">
        <v>13.5958086</v>
      </c>
    </row>
    <row r="25" spans="1:24">
      <c r="A25" s="15" t="s">
        <v>200</v>
      </c>
      <c r="B25" s="17" t="n">
        <v>5581</v>
      </c>
      <c r="C25" s="18">
        <f>(28.0/B25*100)</f>
        <v/>
      </c>
      <c r="D25" s="19" t="n">
        <v>5553</v>
      </c>
      <c r="E25" s="18" t="n">
        <v>528.19521693</v>
      </c>
      <c r="F25" s="20" t="n">
        <v>3.42407984</v>
      </c>
      <c r="G25" s="18" t="n">
        <v>513.92836973</v>
      </c>
      <c r="H25" s="20" t="n">
        <v>4.00830427</v>
      </c>
      <c r="I25" s="18" t="n">
        <v>493.48277137</v>
      </c>
      <c r="J25" s="20" t="n">
        <v>4.31897125</v>
      </c>
      <c r="K25" s="18" t="n">
        <v>502.60525759</v>
      </c>
      <c r="L25" s="20" t="n">
        <v>7.79748333</v>
      </c>
      <c r="M25" s="18" t="n">
        <v>460.70243896</v>
      </c>
      <c r="N25" s="20" t="n">
        <v>7.94493566</v>
      </c>
      <c r="O25" s="18" t="n">
        <v>398.37895835</v>
      </c>
      <c r="P25" s="20" t="n">
        <v>24.81113575</v>
      </c>
      <c r="Q25" s="18" t="s">
        <v>182</v>
      </c>
      <c r="R25" s="20" t="s">
        <v>182</v>
      </c>
      <c r="S25" s="18" t="s">
        <v>182</v>
      </c>
      <c r="T25" s="20" t="s">
        <v>182</v>
      </c>
      <c r="U25" s="18" t="s">
        <v>182</v>
      </c>
      <c r="V25" s="20" t="s">
        <v>182</v>
      </c>
      <c r="W25" s="18" t="n">
        <v>454.58293004</v>
      </c>
      <c r="X25" s="20" t="n">
        <v>15.66758411</v>
      </c>
    </row>
    <row r="26" spans="1:24">
      <c r="A26" s="15" t="s">
        <v>201</v>
      </c>
      <c r="B26" s="17" t="n">
        <v>4869</v>
      </c>
      <c r="C26" s="18">
        <f>(102.0/B26*100)</f>
        <v/>
      </c>
      <c r="D26" s="19" t="n">
        <v>4767</v>
      </c>
      <c r="E26" s="18" t="n">
        <v>516.57283164</v>
      </c>
      <c r="F26" s="20" t="n">
        <v>2.08241183</v>
      </c>
      <c r="G26" s="18" t="n">
        <v>498.81692339</v>
      </c>
      <c r="H26" s="20" t="n">
        <v>3.42011854</v>
      </c>
      <c r="I26" s="18" t="n">
        <v>473.00803588</v>
      </c>
      <c r="J26" s="20" t="n">
        <v>3.67349318</v>
      </c>
      <c r="K26" s="18" t="n">
        <v>458.78636389</v>
      </c>
      <c r="L26" s="20" t="n">
        <v>3.64111237</v>
      </c>
      <c r="M26" s="18" t="n">
        <v>457.21947484</v>
      </c>
      <c r="N26" s="20" t="n">
        <v>3.80534696</v>
      </c>
      <c r="O26" s="18" t="s">
        <v>182</v>
      </c>
      <c r="P26" s="20" t="s">
        <v>182</v>
      </c>
      <c r="Q26" s="18" t="s">
        <v>182</v>
      </c>
      <c r="R26" s="20" t="s">
        <v>182</v>
      </c>
      <c r="S26" s="18" t="s">
        <v>182</v>
      </c>
      <c r="T26" s="20" t="s">
        <v>182</v>
      </c>
      <c r="U26" s="18" t="s">
        <v>182</v>
      </c>
      <c r="V26" s="20" t="s">
        <v>182</v>
      </c>
      <c r="W26" s="18" t="n">
        <v>433.48419947</v>
      </c>
      <c r="X26" s="20" t="n">
        <v>7.09465481</v>
      </c>
    </row>
    <row r="27" spans="1:24">
      <c r="A27" s="15" t="s">
        <v>202</v>
      </c>
      <c r="B27" s="17" t="n">
        <v>5299</v>
      </c>
      <c r="C27" s="18">
        <f>(186.0/B27*100)</f>
        <v/>
      </c>
      <c r="D27" s="19" t="n">
        <v>5113</v>
      </c>
      <c r="E27" s="18" t="n">
        <v>516.85678555</v>
      </c>
      <c r="F27" s="20" t="n">
        <v>1.33472591</v>
      </c>
      <c r="G27" s="18" t="n">
        <v>480.09718508</v>
      </c>
      <c r="H27" s="20" t="n">
        <v>4.40958765</v>
      </c>
      <c r="I27" s="18" t="n">
        <v>447.38224534</v>
      </c>
      <c r="J27" s="20" t="n">
        <v>4.1093283</v>
      </c>
      <c r="K27" s="18" t="n">
        <v>429.94999612</v>
      </c>
      <c r="L27" s="20" t="n">
        <v>5.20597438</v>
      </c>
      <c r="M27" s="18" t="n">
        <v>433.57020636</v>
      </c>
      <c r="N27" s="20" t="n">
        <v>4.63920222</v>
      </c>
      <c r="O27" s="18" t="n">
        <v>423.08830904</v>
      </c>
      <c r="P27" s="20" t="n">
        <v>13.04402712</v>
      </c>
      <c r="Q27" s="18" t="s">
        <v>182</v>
      </c>
      <c r="R27" s="20" t="s">
        <v>182</v>
      </c>
      <c r="S27" s="18" t="s">
        <v>182</v>
      </c>
      <c r="T27" s="20" t="s">
        <v>182</v>
      </c>
      <c r="U27" s="18" t="s">
        <v>182</v>
      </c>
      <c r="V27" s="20" t="s">
        <v>182</v>
      </c>
      <c r="W27" s="18" t="n">
        <v>414.36306085</v>
      </c>
      <c r="X27" s="20" t="n">
        <v>4.00947931</v>
      </c>
    </row>
    <row r="28" spans="1:24">
      <c r="A28" s="15" t="s">
        <v>203</v>
      </c>
      <c r="B28" s="17" t="n">
        <v>7568</v>
      </c>
      <c r="C28" s="18">
        <f>(135.0/B28*100)</f>
        <v/>
      </c>
      <c r="D28" s="19" t="n">
        <v>7433</v>
      </c>
      <c r="E28" s="18" t="n">
        <v>424.42548418</v>
      </c>
      <c r="F28" s="20" t="n">
        <v>2.76265323</v>
      </c>
      <c r="G28" s="18" t="n">
        <v>422.84291065</v>
      </c>
      <c r="H28" s="20" t="n">
        <v>3.29155597</v>
      </c>
      <c r="I28" s="18" t="n">
        <v>420.16319834</v>
      </c>
      <c r="J28" s="20" t="n">
        <v>2.98241946</v>
      </c>
      <c r="K28" s="18" t="n">
        <v>406.37052756</v>
      </c>
      <c r="L28" s="20" t="n">
        <v>3.08379924</v>
      </c>
      <c r="M28" s="18" t="n">
        <v>413.13894196</v>
      </c>
      <c r="N28" s="20" t="n">
        <v>3.59429651</v>
      </c>
      <c r="O28" s="18" t="n">
        <v>344.27389666</v>
      </c>
      <c r="P28" s="20" t="n">
        <v>9.63881198</v>
      </c>
      <c r="Q28" s="18" t="s">
        <v>182</v>
      </c>
      <c r="R28" s="20" t="s">
        <v>182</v>
      </c>
      <c r="S28" s="18" t="s">
        <v>182</v>
      </c>
      <c r="T28" s="20" t="s">
        <v>182</v>
      </c>
      <c r="U28" s="18" t="s">
        <v>182</v>
      </c>
      <c r="V28" s="20" t="s">
        <v>182</v>
      </c>
      <c r="W28" s="18" t="n">
        <v>371.88096864</v>
      </c>
      <c r="X28" s="20" t="n">
        <v>8.31796301</v>
      </c>
    </row>
    <row r="29" spans="1:24">
      <c r="A29" s="15" t="s">
        <v>204</v>
      </c>
      <c r="B29" s="17" t="n">
        <v>5385</v>
      </c>
      <c r="C29" s="18">
        <f>(37.0/B29*100)</f>
        <v/>
      </c>
      <c r="D29" s="19" t="n">
        <v>5348</v>
      </c>
      <c r="E29" s="18" t="n">
        <v>538.33263243</v>
      </c>
      <c r="F29" s="20" t="n">
        <v>2.08036961</v>
      </c>
      <c r="G29" s="18" t="n">
        <v>483.01022362</v>
      </c>
      <c r="H29" s="20" t="n">
        <v>5.9938939</v>
      </c>
      <c r="I29" s="18" t="n">
        <v>466.51379067</v>
      </c>
      <c r="J29" s="20" t="n">
        <v>5.08624733</v>
      </c>
      <c r="K29" s="18" t="n">
        <v>461.22297265</v>
      </c>
      <c r="L29" s="20" t="n">
        <v>4.76006296</v>
      </c>
      <c r="M29" s="18" t="n">
        <v>456.5209464</v>
      </c>
      <c r="N29" s="20" t="n">
        <v>5.45061676</v>
      </c>
      <c r="O29" s="18" t="n">
        <v>388.44308495</v>
      </c>
      <c r="P29" s="20" t="n">
        <v>43.1387278</v>
      </c>
      <c r="Q29" s="18" t="s">
        <v>182</v>
      </c>
      <c r="R29" s="20" t="s">
        <v>182</v>
      </c>
      <c r="S29" s="18" t="n">
        <v>358.28551468</v>
      </c>
      <c r="T29" s="20" t="n">
        <v>8.567023300000001</v>
      </c>
      <c r="U29" s="18" t="s">
        <v>182</v>
      </c>
      <c r="V29" s="20" t="s">
        <v>182</v>
      </c>
      <c r="W29" s="18" t="n">
        <v>424.16091794</v>
      </c>
      <c r="X29" s="20" t="n">
        <v>11.02354071</v>
      </c>
    </row>
    <row r="30" spans="1:24">
      <c r="A30" s="15" t="s">
        <v>205</v>
      </c>
      <c r="B30" s="17" t="n">
        <v>4520</v>
      </c>
      <c r="C30" s="18">
        <f>(577.0/B30*100)</f>
        <v/>
      </c>
      <c r="D30" s="19" t="n">
        <v>3943</v>
      </c>
      <c r="E30" s="18" t="n">
        <v>549.25253213</v>
      </c>
      <c r="F30" s="20" t="n">
        <v>2.54169791</v>
      </c>
      <c r="G30" s="18" t="n">
        <v>500.65148903</v>
      </c>
      <c r="H30" s="20" t="n">
        <v>5.2038977</v>
      </c>
      <c r="I30" s="18" t="n">
        <v>482.52311506</v>
      </c>
      <c r="J30" s="20" t="n">
        <v>5.50790476</v>
      </c>
      <c r="K30" s="18" t="n">
        <v>470.90422326</v>
      </c>
      <c r="L30" s="20" t="n">
        <v>6.34767486</v>
      </c>
      <c r="M30" s="18" t="n">
        <v>443.60644404</v>
      </c>
      <c r="N30" s="20" t="n">
        <v>6.85796733</v>
      </c>
      <c r="O30" s="18" t="n">
        <v>424.31209289</v>
      </c>
      <c r="P30" s="20" t="n">
        <v>24.50636863</v>
      </c>
      <c r="Q30" s="18" t="s">
        <v>182</v>
      </c>
      <c r="R30" s="20" t="s">
        <v>182</v>
      </c>
      <c r="S30" s="18" t="s">
        <v>182</v>
      </c>
      <c r="T30" s="20" t="s">
        <v>182</v>
      </c>
      <c r="U30" s="18" t="s">
        <v>182</v>
      </c>
      <c r="V30" s="20" t="s">
        <v>182</v>
      </c>
      <c r="W30" s="18" t="n">
        <v>440.47468844</v>
      </c>
      <c r="X30" s="20" t="n">
        <v>6.38164401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526.53282829</v>
      </c>
      <c r="F32" s="20" t="n">
        <v>2.68141549</v>
      </c>
      <c r="G32" s="18" t="n">
        <v>489.48858682</v>
      </c>
      <c r="H32" s="20" t="n">
        <v>4.60406217</v>
      </c>
      <c r="I32" s="18" t="n">
        <v>466.58673773</v>
      </c>
      <c r="J32" s="20" t="n">
        <v>5.33183048</v>
      </c>
      <c r="K32" s="18" t="n">
        <v>455.62823171</v>
      </c>
      <c r="L32" s="20" t="n">
        <v>5.00187663</v>
      </c>
      <c r="M32" s="18" t="n">
        <v>447.16989693</v>
      </c>
      <c r="N32" s="20" t="n">
        <v>4.78549748</v>
      </c>
      <c r="O32" s="18" t="n">
        <v>431.81477785</v>
      </c>
      <c r="P32" s="20" t="n">
        <v>23.17705872</v>
      </c>
      <c r="Q32" s="18" t="s">
        <v>182</v>
      </c>
      <c r="R32" s="20" t="s">
        <v>182</v>
      </c>
      <c r="S32" s="18" t="s">
        <v>182</v>
      </c>
      <c r="T32" s="20" t="s">
        <v>182</v>
      </c>
      <c r="U32" s="18" t="s">
        <v>182</v>
      </c>
      <c r="V32" s="20" t="s">
        <v>182</v>
      </c>
      <c r="W32" s="18" t="n">
        <v>430.31962627</v>
      </c>
      <c r="X32" s="20" t="n">
        <v>8.709116570000001</v>
      </c>
    </row>
    <row r="33" spans="1:24">
      <c r="A33" s="15" t="s">
        <v>208</v>
      </c>
      <c r="B33" s="17" t="n">
        <v>7325</v>
      </c>
      <c r="C33" s="18">
        <f>(246.0/B33*100)</f>
        <v/>
      </c>
      <c r="D33" s="19" t="n">
        <v>7079</v>
      </c>
      <c r="E33" s="18" t="n">
        <v>528.43505098</v>
      </c>
      <c r="F33" s="20" t="n">
        <v>2.87297001</v>
      </c>
      <c r="G33" s="18" t="n">
        <v>494.77746289</v>
      </c>
      <c r="H33" s="20" t="n">
        <v>3.45013193</v>
      </c>
      <c r="I33" s="18" t="n">
        <v>482.94791754</v>
      </c>
      <c r="J33" s="20" t="n">
        <v>4.17983547</v>
      </c>
      <c r="K33" s="18" t="n">
        <v>468.69719189</v>
      </c>
      <c r="L33" s="20" t="n">
        <v>4.32562838</v>
      </c>
      <c r="M33" s="18" t="n">
        <v>456.44764951</v>
      </c>
      <c r="N33" s="20" t="n">
        <v>3.72058966</v>
      </c>
      <c r="O33" s="18" t="n">
        <v>370.51979334</v>
      </c>
      <c r="P33" s="20" t="n">
        <v>23.88304611</v>
      </c>
      <c r="Q33" s="18" t="s">
        <v>182</v>
      </c>
      <c r="R33" s="20" t="s">
        <v>182</v>
      </c>
      <c r="S33" s="18" t="s">
        <v>182</v>
      </c>
      <c r="T33" s="20" t="s">
        <v>182</v>
      </c>
      <c r="U33" s="18" t="s">
        <v>182</v>
      </c>
      <c r="V33" s="20" t="s">
        <v>182</v>
      </c>
      <c r="W33" s="18" t="n">
        <v>437.44279377</v>
      </c>
      <c r="X33" s="20" t="n">
        <v>8.85458072</v>
      </c>
    </row>
    <row r="34" spans="1:24">
      <c r="A34" s="15" t="s">
        <v>209</v>
      </c>
      <c r="B34" s="17" t="n">
        <v>6350</v>
      </c>
      <c r="C34" s="18">
        <f>(87.0/B34*100)</f>
        <v/>
      </c>
      <c r="D34" s="19" t="n">
        <v>6263</v>
      </c>
      <c r="E34" s="18" t="n">
        <v>494.76892793</v>
      </c>
      <c r="F34" s="20" t="n">
        <v>2.69638389</v>
      </c>
      <c r="G34" s="18" t="n">
        <v>454.97578258</v>
      </c>
      <c r="H34" s="20" t="n">
        <v>4.73556707</v>
      </c>
      <c r="I34" s="18" t="n">
        <v>453.94491813</v>
      </c>
      <c r="J34" s="20" t="n">
        <v>5.10854483</v>
      </c>
      <c r="K34" s="18" t="n">
        <v>434.61047559</v>
      </c>
      <c r="L34" s="20" t="n">
        <v>4.03548719</v>
      </c>
      <c r="M34" s="18" t="n">
        <v>439.04356096</v>
      </c>
      <c r="N34" s="20" t="n">
        <v>4.20321079</v>
      </c>
      <c r="O34" s="18" t="n">
        <v>365.38845725</v>
      </c>
      <c r="P34" s="20" t="n">
        <v>11.8756275</v>
      </c>
      <c r="Q34" s="18" t="s">
        <v>182</v>
      </c>
      <c r="R34" s="20" t="s">
        <v>182</v>
      </c>
      <c r="S34" s="18" t="n">
        <v>306.56969545</v>
      </c>
      <c r="T34" s="20" t="n">
        <v>10.27624616</v>
      </c>
      <c r="U34" s="18" t="s">
        <v>182</v>
      </c>
      <c r="V34" s="20" t="s">
        <v>182</v>
      </c>
      <c r="W34" s="18" t="n">
        <v>388.89988936</v>
      </c>
      <c r="X34" s="20" t="n">
        <v>7.31322138</v>
      </c>
    </row>
    <row r="35" spans="1:24">
      <c r="A35" s="15" t="s">
        <v>210</v>
      </c>
      <c r="B35" s="17" t="n">
        <v>6406</v>
      </c>
      <c r="C35" s="18">
        <f>(76.0/B35*100)</f>
        <v/>
      </c>
      <c r="D35" s="19" t="n">
        <v>6330</v>
      </c>
      <c r="E35" s="18" t="n">
        <v>541.45663057</v>
      </c>
      <c r="F35" s="20" t="n">
        <v>1.68298042</v>
      </c>
      <c r="G35" s="18" t="n">
        <v>505.57434995</v>
      </c>
      <c r="H35" s="20" t="n">
        <v>4.10651086</v>
      </c>
      <c r="I35" s="18" t="n">
        <v>486.86589002</v>
      </c>
      <c r="J35" s="20" t="n">
        <v>3.82808129</v>
      </c>
      <c r="K35" s="18" t="n">
        <v>456.36653956</v>
      </c>
      <c r="L35" s="20" t="n">
        <v>5.53660884</v>
      </c>
      <c r="M35" s="18" t="n">
        <v>469.3351453</v>
      </c>
      <c r="N35" s="20" t="n">
        <v>6.5482412</v>
      </c>
      <c r="O35" s="18" t="n">
        <v>449.89238615</v>
      </c>
      <c r="P35" s="20" t="n">
        <v>20.13442136</v>
      </c>
      <c r="Q35" s="18" t="s">
        <v>182</v>
      </c>
      <c r="R35" s="20" t="s">
        <v>182</v>
      </c>
      <c r="S35" s="18" t="n">
        <v>374.85244494</v>
      </c>
      <c r="T35" s="20" t="n">
        <v>5.84040672</v>
      </c>
      <c r="U35" s="18" t="s">
        <v>182</v>
      </c>
      <c r="V35" s="20" t="s">
        <v>182</v>
      </c>
      <c r="W35" s="18" t="n">
        <v>436.04878424</v>
      </c>
      <c r="X35" s="20" t="n">
        <v>6.39076136</v>
      </c>
    </row>
    <row r="36" spans="1:24">
      <c r="A36" s="15" t="s">
        <v>211</v>
      </c>
      <c r="B36" s="17" t="n">
        <v>6736</v>
      </c>
      <c r="C36" s="18">
        <f>(54.0/B36*100)</f>
        <v/>
      </c>
      <c r="D36" s="19" t="n">
        <v>6682</v>
      </c>
      <c r="E36" s="18" t="n">
        <v>508.87075066</v>
      </c>
      <c r="F36" s="20" t="n">
        <v>2.15941249</v>
      </c>
      <c r="G36" s="18" t="n">
        <v>483.3609843</v>
      </c>
      <c r="H36" s="20" t="n">
        <v>4.22845839</v>
      </c>
      <c r="I36" s="18" t="n">
        <v>465.20540378</v>
      </c>
      <c r="J36" s="20" t="n">
        <v>5.15443771</v>
      </c>
      <c r="K36" s="18" t="n">
        <v>458.38999079</v>
      </c>
      <c r="L36" s="20" t="n">
        <v>4.58429331</v>
      </c>
      <c r="M36" s="18" t="n">
        <v>448.03764153</v>
      </c>
      <c r="N36" s="20" t="n">
        <v>6.30215919</v>
      </c>
      <c r="O36" s="18" t="n">
        <v>402.77024728</v>
      </c>
      <c r="P36" s="20" t="n">
        <v>20.07187489</v>
      </c>
      <c r="Q36" s="18" t="s">
        <v>182</v>
      </c>
      <c r="R36" s="20" t="s">
        <v>182</v>
      </c>
      <c r="S36" s="18" t="s">
        <v>182</v>
      </c>
      <c r="T36" s="20" t="s">
        <v>182</v>
      </c>
      <c r="U36" s="18" t="s">
        <v>182</v>
      </c>
      <c r="V36" s="20" t="s">
        <v>182</v>
      </c>
      <c r="W36" s="18" t="n">
        <v>419.39967562</v>
      </c>
      <c r="X36" s="20" t="n">
        <v>7.28955341</v>
      </c>
    </row>
    <row r="37" spans="1:24">
      <c r="A37" s="15" t="s">
        <v>212</v>
      </c>
      <c r="B37" s="17" t="n">
        <v>5458</v>
      </c>
      <c r="C37" s="18">
        <f>(271.0/B37*100)</f>
        <v/>
      </c>
      <c r="D37" s="19" t="n">
        <v>5187</v>
      </c>
      <c r="E37" s="18" t="n">
        <v>524.3115368700001</v>
      </c>
      <c r="F37" s="20" t="n">
        <v>3.45055091</v>
      </c>
      <c r="G37" s="18" t="n">
        <v>490.28090756</v>
      </c>
      <c r="H37" s="20" t="n">
        <v>5.4565828</v>
      </c>
      <c r="I37" s="18" t="n">
        <v>472.9455145</v>
      </c>
      <c r="J37" s="20" t="n">
        <v>5.13555173</v>
      </c>
      <c r="K37" s="18" t="n">
        <v>460.97687038</v>
      </c>
      <c r="L37" s="20" t="n">
        <v>7.13615909</v>
      </c>
      <c r="M37" s="18" t="n">
        <v>446.61590995</v>
      </c>
      <c r="N37" s="20" t="n">
        <v>6.4410789</v>
      </c>
      <c r="O37" s="18" t="n">
        <v>375.64834003</v>
      </c>
      <c r="P37" s="20" t="n">
        <v>18.6662725</v>
      </c>
      <c r="Q37" s="18" t="s">
        <v>182</v>
      </c>
      <c r="R37" s="20" t="s">
        <v>182</v>
      </c>
      <c r="S37" s="18" t="s">
        <v>182</v>
      </c>
      <c r="T37" s="20" t="s">
        <v>182</v>
      </c>
      <c r="U37" s="18" t="s">
        <v>182</v>
      </c>
      <c r="V37" s="20" t="s">
        <v>182</v>
      </c>
      <c r="W37" s="18" t="n">
        <v>410.55056974</v>
      </c>
      <c r="X37" s="20" t="n">
        <v>5.58567921</v>
      </c>
    </row>
    <row r="38" spans="1:24">
      <c r="A38" s="15" t="s">
        <v>213</v>
      </c>
      <c r="B38" s="17" t="n">
        <v>5860</v>
      </c>
      <c r="C38" s="18">
        <f>(68.0/B38*100)</f>
        <v/>
      </c>
      <c r="D38" s="19" t="n">
        <v>5792</v>
      </c>
      <c r="E38" s="18" t="n">
        <v>534.65729062</v>
      </c>
      <c r="F38" s="20" t="n">
        <v>2.61160061</v>
      </c>
      <c r="G38" s="18" t="n">
        <v>482.48361253</v>
      </c>
      <c r="H38" s="20" t="n">
        <v>5.36087594</v>
      </c>
      <c r="I38" s="18" t="n">
        <v>449.03392431</v>
      </c>
      <c r="J38" s="20" t="n">
        <v>5.82770635</v>
      </c>
      <c r="K38" s="18" t="n">
        <v>446.27775914</v>
      </c>
      <c r="L38" s="20" t="n">
        <v>6.92321939</v>
      </c>
      <c r="M38" s="18" t="n">
        <v>436.75360537</v>
      </c>
      <c r="N38" s="20" t="n">
        <v>8.376436310000001</v>
      </c>
      <c r="O38" s="18" t="n">
        <v>402.04188708</v>
      </c>
      <c r="P38" s="20" t="n">
        <v>20.43643395</v>
      </c>
      <c r="Q38" s="18" t="s">
        <v>182</v>
      </c>
      <c r="R38" s="20" t="s">
        <v>182</v>
      </c>
      <c r="S38" s="18" t="s">
        <v>182</v>
      </c>
      <c r="T38" s="20" t="s">
        <v>182</v>
      </c>
      <c r="U38" s="18" t="s">
        <v>182</v>
      </c>
      <c r="V38" s="20" t="s">
        <v>182</v>
      </c>
      <c r="W38" s="18" t="n">
        <v>427.7544854</v>
      </c>
      <c r="X38" s="20" t="n">
        <v>5.56638615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536.6389327099999</v>
      </c>
      <c r="F40" s="20" t="n">
        <v>2.66289785</v>
      </c>
      <c r="G40" s="18" t="n">
        <v>487.41081935</v>
      </c>
      <c r="H40" s="20" t="n">
        <v>6.76640875</v>
      </c>
      <c r="I40" s="18" t="n">
        <v>471.39466225</v>
      </c>
      <c r="J40" s="20" t="n">
        <v>5.96935389</v>
      </c>
      <c r="K40" s="18" t="n">
        <v>461.89104777</v>
      </c>
      <c r="L40" s="20" t="n">
        <v>7.25930481</v>
      </c>
      <c r="M40" s="18" t="n">
        <v>445.00755989</v>
      </c>
      <c r="N40" s="20" t="n">
        <v>7.02400433</v>
      </c>
      <c r="O40" s="18" t="n">
        <v>426.93516324</v>
      </c>
      <c r="P40" s="20" t="n">
        <v>18.49453323</v>
      </c>
      <c r="Q40" s="18" t="s">
        <v>182</v>
      </c>
      <c r="R40" s="20" t="s">
        <v>182</v>
      </c>
      <c r="S40" s="18" t="n">
        <v>496.75531263</v>
      </c>
      <c r="T40" s="20" t="n">
        <v>2.35939816</v>
      </c>
      <c r="U40" s="18" t="s">
        <v>182</v>
      </c>
      <c r="V40" s="20" t="s">
        <v>182</v>
      </c>
      <c r="W40" s="18" t="n">
        <v>417.29436296</v>
      </c>
      <c r="X40" s="20" t="n">
        <v>6.35951984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421.30187238</v>
      </c>
      <c r="F46" s="20" t="n">
        <v>3.22691295</v>
      </c>
      <c r="G46" s="18" t="n">
        <v>421.39002506</v>
      </c>
      <c r="H46" s="20" t="n">
        <v>4.38140415</v>
      </c>
      <c r="I46" s="18" t="n">
        <v>428.20705162</v>
      </c>
      <c r="J46" s="20" t="n">
        <v>5.62893923</v>
      </c>
      <c r="K46" s="18" t="n">
        <v>411.099807</v>
      </c>
      <c r="L46" s="20" t="n">
        <v>3.96541144</v>
      </c>
      <c r="M46" s="18" t="n">
        <v>393.6319631</v>
      </c>
      <c r="N46" s="20" t="n">
        <v>5.17665837</v>
      </c>
      <c r="O46" s="18" t="n">
        <v>312.92535084</v>
      </c>
      <c r="P46" s="20" t="n">
        <v>7.92700056</v>
      </c>
      <c r="Q46" s="18" t="s">
        <v>182</v>
      </c>
      <c r="R46" s="20" t="s">
        <v>182</v>
      </c>
      <c r="S46" s="18" t="s">
        <v>182</v>
      </c>
      <c r="T46" s="20" t="s">
        <v>182</v>
      </c>
      <c r="U46" s="18" t="s">
        <v>182</v>
      </c>
      <c r="V46" s="20" t="s">
        <v>182</v>
      </c>
      <c r="W46" s="18" t="n">
        <v>379.7773516</v>
      </c>
      <c r="X46" s="20" t="n">
        <v>3.06258263</v>
      </c>
    </row>
    <row r="47" spans="1:24">
      <c r="A47" s="15" t="s">
        <v>222</v>
      </c>
      <c r="B47" s="17" t="n">
        <v>5928</v>
      </c>
      <c r="C47" s="18">
        <f>(162.0/B47*100)</f>
        <v/>
      </c>
      <c r="D47" s="19" t="n">
        <v>5766</v>
      </c>
      <c r="E47" s="18" t="n">
        <v>491.06244382</v>
      </c>
      <c r="F47" s="20" t="n">
        <v>4.36414269</v>
      </c>
      <c r="G47" s="18" t="n">
        <v>460.60994171</v>
      </c>
      <c r="H47" s="20" t="n">
        <v>5.70142177</v>
      </c>
      <c r="I47" s="18" t="n">
        <v>451.77703274</v>
      </c>
      <c r="J47" s="20" t="n">
        <v>6.22106032</v>
      </c>
      <c r="K47" s="18" t="n">
        <v>435.44524613</v>
      </c>
      <c r="L47" s="20" t="n">
        <v>4.59514285</v>
      </c>
      <c r="M47" s="18" t="n">
        <v>438.07331072</v>
      </c>
      <c r="N47" s="20" t="n">
        <v>4.5606191</v>
      </c>
      <c r="O47" s="18" t="n">
        <v>348.82167177</v>
      </c>
      <c r="P47" s="20" t="n">
        <v>12.30753065</v>
      </c>
      <c r="Q47" s="18" t="s">
        <v>182</v>
      </c>
      <c r="R47" s="20" t="s">
        <v>182</v>
      </c>
      <c r="S47" s="18" t="s">
        <v>182</v>
      </c>
      <c r="T47" s="20" t="s">
        <v>182</v>
      </c>
      <c r="U47" s="18" t="s">
        <v>182</v>
      </c>
      <c r="V47" s="20" t="s">
        <v>182</v>
      </c>
      <c r="W47" s="18" t="n">
        <v>383.35375714</v>
      </c>
      <c r="X47" s="20" t="n">
        <v>4.94290516</v>
      </c>
    </row>
    <row r="48" spans="1:24">
      <c r="A48" s="15" t="s">
        <v>223</v>
      </c>
      <c r="B48" s="17" t="n">
        <v>9841</v>
      </c>
      <c r="C48" s="18">
        <f>(19.0/B48*100)</f>
        <v/>
      </c>
      <c r="D48" s="19" t="n">
        <v>9822</v>
      </c>
      <c r="E48" s="18" t="n">
        <v>536.35640109</v>
      </c>
      <c r="F48" s="20" t="n">
        <v>4.84338657</v>
      </c>
      <c r="G48" s="18" t="n">
        <v>522.33631089</v>
      </c>
      <c r="H48" s="20" t="n">
        <v>5.55134257</v>
      </c>
      <c r="I48" s="18" t="n">
        <v>511.20422772</v>
      </c>
      <c r="J48" s="20" t="n">
        <v>5.59924073</v>
      </c>
      <c r="K48" s="18" t="n">
        <v>482.02379615</v>
      </c>
      <c r="L48" s="20" t="n">
        <v>6.04793428</v>
      </c>
      <c r="M48" s="18" t="n">
        <v>471.94989055</v>
      </c>
      <c r="N48" s="20" t="n">
        <v>6.35635906</v>
      </c>
      <c r="O48" s="18" t="n">
        <v>368.01592311</v>
      </c>
      <c r="P48" s="20" t="n">
        <v>9.39603602</v>
      </c>
      <c r="Q48" s="18" t="s">
        <v>182</v>
      </c>
      <c r="R48" s="20" t="s">
        <v>182</v>
      </c>
      <c r="S48" s="18" t="s">
        <v>182</v>
      </c>
      <c r="T48" s="20" t="s">
        <v>182</v>
      </c>
      <c r="U48" s="18" t="s">
        <v>182</v>
      </c>
      <c r="V48" s="20" t="s">
        <v>182</v>
      </c>
      <c r="W48" s="18" t="n">
        <v>450.18576395</v>
      </c>
      <c r="X48" s="20" t="n">
        <v>19.45751082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435.99284886</v>
      </c>
      <c r="F50" s="20" t="n">
        <v>2.88196421</v>
      </c>
      <c r="G50" s="18" t="n">
        <v>419.73580773</v>
      </c>
      <c r="H50" s="20" t="n">
        <v>3.63928259</v>
      </c>
      <c r="I50" s="18" t="n">
        <v>415.11434433</v>
      </c>
      <c r="J50" s="20" t="n">
        <v>3.65070683</v>
      </c>
      <c r="K50" s="18" t="n">
        <v>414.57648872</v>
      </c>
      <c r="L50" s="20" t="n">
        <v>3.83658016</v>
      </c>
      <c r="M50" s="18" t="n">
        <v>412.25774188</v>
      </c>
      <c r="N50" s="20" t="n">
        <v>3.60542822</v>
      </c>
      <c r="O50" s="18" t="n">
        <v>342.28571311</v>
      </c>
      <c r="P50" s="20" t="n">
        <v>7.20984175</v>
      </c>
      <c r="Q50" s="18" t="s">
        <v>182</v>
      </c>
      <c r="R50" s="20" t="s">
        <v>182</v>
      </c>
      <c r="S50" s="18" t="s">
        <v>182</v>
      </c>
      <c r="T50" s="20" t="s">
        <v>182</v>
      </c>
      <c r="U50" s="18" t="s">
        <v>182</v>
      </c>
      <c r="V50" s="20" t="s">
        <v>182</v>
      </c>
      <c r="W50" s="18" t="n">
        <v>386.13712009</v>
      </c>
      <c r="X50" s="20" t="n">
        <v>7.38265489</v>
      </c>
    </row>
    <row r="51" spans="1:24">
      <c r="A51" s="15" t="s">
        <v>226</v>
      </c>
      <c r="B51" s="17" t="n">
        <v>6866</v>
      </c>
      <c r="C51" s="18">
        <f>(117.0/B51*100)</f>
        <v/>
      </c>
      <c r="D51" s="19" t="n">
        <v>6749</v>
      </c>
      <c r="E51" s="18" t="n">
        <v>432.46713206</v>
      </c>
      <c r="F51" s="20" t="n">
        <v>2.92887105</v>
      </c>
      <c r="G51" s="18" t="n">
        <v>434.16620987</v>
      </c>
      <c r="H51" s="20" t="n">
        <v>3.97034455</v>
      </c>
      <c r="I51" s="18" t="n">
        <v>416.47071978</v>
      </c>
      <c r="J51" s="20" t="n">
        <v>4.27831884</v>
      </c>
      <c r="K51" s="18" t="n">
        <v>413.13010341</v>
      </c>
      <c r="L51" s="20" t="n">
        <v>3.31343972</v>
      </c>
      <c r="M51" s="18" t="n">
        <v>405.5810321</v>
      </c>
      <c r="N51" s="20" t="n">
        <v>4.08509461</v>
      </c>
      <c r="O51" s="18" t="n">
        <v>338.25263876</v>
      </c>
      <c r="P51" s="20" t="n">
        <v>12.07032198</v>
      </c>
      <c r="Q51" s="18" t="s">
        <v>182</v>
      </c>
      <c r="R51" s="20" t="s">
        <v>182</v>
      </c>
      <c r="S51" s="18" t="n">
        <v>410.85572185</v>
      </c>
      <c r="T51" s="20" t="n">
        <v>3.7997542</v>
      </c>
      <c r="U51" s="18" t="s">
        <v>182</v>
      </c>
      <c r="V51" s="20" t="s">
        <v>182</v>
      </c>
      <c r="W51" s="18" t="n">
        <v>395.17414679</v>
      </c>
      <c r="X51" s="20" t="n">
        <v>4.29641293</v>
      </c>
    </row>
    <row r="52" spans="1:24">
      <c r="A52" s="15" t="s">
        <v>227</v>
      </c>
      <c r="B52" s="17" t="n">
        <v>5809</v>
      </c>
      <c r="C52" s="18">
        <f>(119.0/B52*100)</f>
        <v/>
      </c>
      <c r="D52" s="19" t="n">
        <v>5690</v>
      </c>
      <c r="E52" s="18" t="n">
        <v>494.19828328</v>
      </c>
      <c r="F52" s="20" t="n">
        <v>2.658928</v>
      </c>
      <c r="G52" s="18" t="n">
        <v>472.7670326</v>
      </c>
      <c r="H52" s="20" t="n">
        <v>4.67636645</v>
      </c>
      <c r="I52" s="18" t="n">
        <v>466.41930728</v>
      </c>
      <c r="J52" s="20" t="n">
        <v>4.56427106</v>
      </c>
      <c r="K52" s="18" t="n">
        <v>440.36930716</v>
      </c>
      <c r="L52" s="20" t="n">
        <v>4.76471432</v>
      </c>
      <c r="M52" s="18" t="n">
        <v>439.27429756</v>
      </c>
      <c r="N52" s="20" t="n">
        <v>4.51846286</v>
      </c>
      <c r="O52" s="18" t="n">
        <v>375.14413407</v>
      </c>
      <c r="P52" s="20" t="n">
        <v>19.23248649</v>
      </c>
      <c r="Q52" s="18" t="s">
        <v>182</v>
      </c>
      <c r="R52" s="20" t="s">
        <v>182</v>
      </c>
      <c r="S52" s="18" t="s">
        <v>182</v>
      </c>
      <c r="T52" s="20" t="s">
        <v>182</v>
      </c>
      <c r="U52" s="18" t="s">
        <v>182</v>
      </c>
      <c r="V52" s="20" t="s">
        <v>182</v>
      </c>
      <c r="W52" s="18" t="n">
        <v>413.90337487</v>
      </c>
      <c r="X52" s="20" t="n">
        <v>4.76162537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355.39170862</v>
      </c>
      <c r="F54" s="20" t="n">
        <v>3.90312454</v>
      </c>
      <c r="G54" s="18" t="n">
        <v>335.23892284</v>
      </c>
      <c r="H54" s="20" t="n">
        <v>5.43693304</v>
      </c>
      <c r="I54" s="18" t="n">
        <v>336.78888398</v>
      </c>
      <c r="J54" s="20" t="n">
        <v>3.78568565</v>
      </c>
      <c r="K54" s="18" t="n">
        <v>335.25869372</v>
      </c>
      <c r="L54" s="20" t="n">
        <v>4.59355993</v>
      </c>
      <c r="M54" s="18" t="n">
        <v>336.84253597</v>
      </c>
      <c r="N54" s="20" t="n">
        <v>5.75001012</v>
      </c>
      <c r="O54" s="18" t="n">
        <v>287.87524075</v>
      </c>
      <c r="P54" s="20" t="n">
        <v>6.80918889</v>
      </c>
      <c r="Q54" s="18" t="s">
        <v>182</v>
      </c>
      <c r="R54" s="20" t="s">
        <v>182</v>
      </c>
      <c r="S54" s="18" t="s">
        <v>182</v>
      </c>
      <c r="T54" s="20" t="s">
        <v>182</v>
      </c>
      <c r="U54" s="18" t="s">
        <v>182</v>
      </c>
      <c r="V54" s="20" t="s">
        <v>182</v>
      </c>
      <c r="W54" s="18" t="n">
        <v>293.23967202</v>
      </c>
      <c r="X54" s="20" t="n">
        <v>3.99407447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534.98655695</v>
      </c>
      <c r="F56" s="20" t="n">
        <v>2.75986795</v>
      </c>
      <c r="G56" s="18" t="n">
        <v>524.57335108</v>
      </c>
      <c r="H56" s="20" t="n">
        <v>3.66204995</v>
      </c>
      <c r="I56" s="18" t="n">
        <v>515.65587089</v>
      </c>
      <c r="J56" s="20" t="n">
        <v>4.05231475</v>
      </c>
      <c r="K56" s="18" t="n">
        <v>505.77632187</v>
      </c>
      <c r="L56" s="20" t="n">
        <v>4.96691507</v>
      </c>
      <c r="M56" s="18" t="n">
        <v>481.12844211</v>
      </c>
      <c r="N56" s="20" t="n">
        <v>6.94157654</v>
      </c>
      <c r="O56" s="18" t="n">
        <v>436.58358831</v>
      </c>
      <c r="P56" s="20" t="n">
        <v>14.70024244</v>
      </c>
      <c r="Q56" s="18" t="s">
        <v>182</v>
      </c>
      <c r="R56" s="20" t="s">
        <v>182</v>
      </c>
      <c r="S56" s="18" t="s">
        <v>182</v>
      </c>
      <c r="T56" s="20" t="s">
        <v>182</v>
      </c>
      <c r="U56" s="18" t="s">
        <v>182</v>
      </c>
      <c r="V56" s="20" t="s">
        <v>182</v>
      </c>
      <c r="W56" s="18" t="n">
        <v>476.70004507</v>
      </c>
      <c r="X56" s="20" t="n">
        <v>14.2275812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503.34241244</v>
      </c>
      <c r="F61" s="20" t="n">
        <v>3.01824806</v>
      </c>
      <c r="G61" s="18" t="n">
        <v>465.45691309</v>
      </c>
      <c r="H61" s="20" t="n">
        <v>4.50259215</v>
      </c>
      <c r="I61" s="18" t="n">
        <v>454.29624925</v>
      </c>
      <c r="J61" s="20" t="n">
        <v>4.63424015</v>
      </c>
      <c r="K61" s="18" t="n">
        <v>444.42374885</v>
      </c>
      <c r="L61" s="20" t="n">
        <v>4.260973</v>
      </c>
      <c r="M61" s="18" t="n">
        <v>437.20165963</v>
      </c>
      <c r="N61" s="20" t="n">
        <v>5.24995653</v>
      </c>
      <c r="O61" s="18" t="n">
        <v>391.25523445</v>
      </c>
      <c r="P61" s="20" t="n">
        <v>13.81308759</v>
      </c>
      <c r="Q61" s="18" t="s">
        <v>182</v>
      </c>
      <c r="R61" s="20" t="s">
        <v>182</v>
      </c>
      <c r="S61" s="18" t="s">
        <v>182</v>
      </c>
      <c r="T61" s="20" t="s">
        <v>182</v>
      </c>
      <c r="U61" s="18" t="s">
        <v>182</v>
      </c>
      <c r="V61" s="20" t="s">
        <v>182</v>
      </c>
      <c r="W61" s="18" t="n">
        <v>386.30866582</v>
      </c>
      <c r="X61" s="20" t="n">
        <v>7.14886009</v>
      </c>
    </row>
    <row r="62" spans="1:24">
      <c r="A62" s="15" t="s">
        <v>237</v>
      </c>
      <c r="B62" s="17" t="n">
        <v>4476</v>
      </c>
      <c r="C62" s="18">
        <f>(5.0/B62*100)</f>
        <v/>
      </c>
      <c r="D62" s="19" t="n">
        <v>4471</v>
      </c>
      <c r="E62" s="18" t="n">
        <v>540.58035914</v>
      </c>
      <c r="F62" s="20" t="n">
        <v>1.61489505</v>
      </c>
      <c r="G62" s="18" t="n">
        <v>526.92561288</v>
      </c>
      <c r="H62" s="20" t="n">
        <v>3.26841627</v>
      </c>
      <c r="I62" s="18" t="n">
        <v>511.46841686</v>
      </c>
      <c r="J62" s="20" t="n">
        <v>3.26594694</v>
      </c>
      <c r="K62" s="18" t="n">
        <v>508.46545084</v>
      </c>
      <c r="L62" s="20" t="n">
        <v>5.37626646</v>
      </c>
      <c r="M62" s="18" t="n">
        <v>489.56537238</v>
      </c>
      <c r="N62" s="20" t="n">
        <v>6.42311365</v>
      </c>
      <c r="O62" s="18" t="n">
        <v>440.45044192</v>
      </c>
      <c r="P62" s="20" t="n">
        <v>12.98438904</v>
      </c>
      <c r="Q62" s="18" t="s">
        <v>182</v>
      </c>
      <c r="R62" s="20" t="s">
        <v>182</v>
      </c>
      <c r="S62" s="18" t="s">
        <v>182</v>
      </c>
      <c r="T62" s="20" t="s">
        <v>182</v>
      </c>
      <c r="U62" s="18" t="s">
        <v>182</v>
      </c>
      <c r="V62" s="20" t="s">
        <v>182</v>
      </c>
      <c r="W62" s="18" t="n">
        <v>491.03154282</v>
      </c>
      <c r="X62" s="20" t="n">
        <v>14.20056199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407.85924053</v>
      </c>
      <c r="F67" s="20" t="n">
        <v>2.80548599</v>
      </c>
      <c r="G67" s="18" t="n">
        <v>405.30878452</v>
      </c>
      <c r="H67" s="20" t="n">
        <v>3.40129312</v>
      </c>
      <c r="I67" s="18" t="n">
        <v>402.8996006</v>
      </c>
      <c r="J67" s="20" t="n">
        <v>3.01813989</v>
      </c>
      <c r="K67" s="18" t="n">
        <v>390.11428318</v>
      </c>
      <c r="L67" s="20" t="n">
        <v>3.91826539</v>
      </c>
      <c r="M67" s="18" t="n">
        <v>383.81252817</v>
      </c>
      <c r="N67" s="20" t="n">
        <v>5.78502153</v>
      </c>
      <c r="O67" s="18" t="n">
        <v>314.73335773</v>
      </c>
      <c r="P67" s="20" t="n">
        <v>5.00611208</v>
      </c>
      <c r="Q67" s="18" t="s">
        <v>182</v>
      </c>
      <c r="R67" s="20" t="s">
        <v>182</v>
      </c>
      <c r="S67" s="18" t="s">
        <v>182</v>
      </c>
      <c r="T67" s="20" t="s">
        <v>182</v>
      </c>
      <c r="U67" s="18" t="s">
        <v>182</v>
      </c>
      <c r="V67" s="20" t="s">
        <v>182</v>
      </c>
      <c r="W67" s="18" t="n">
        <v>331.45383118</v>
      </c>
      <c r="X67" s="20" t="n">
        <v>5.24466056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516.34984832</v>
      </c>
      <c r="F70" s="20" t="n">
        <v>2.73453032</v>
      </c>
      <c r="G70" s="18" t="n">
        <v>483.95747751</v>
      </c>
      <c r="H70" s="20" t="n">
        <v>5.37384482</v>
      </c>
      <c r="I70" s="18" t="n">
        <v>483.42030829</v>
      </c>
      <c r="J70" s="20" t="n">
        <v>4.95181385</v>
      </c>
      <c r="K70" s="18" t="n">
        <v>474.53405163</v>
      </c>
      <c r="L70" s="20" t="n">
        <v>3.93472312</v>
      </c>
      <c r="M70" s="18" t="n">
        <v>472.39874466</v>
      </c>
      <c r="N70" s="20" t="n">
        <v>3.71472916</v>
      </c>
      <c r="O70" s="18" t="n">
        <v>426.80252046</v>
      </c>
      <c r="P70" s="20" t="n">
        <v>12.48021567</v>
      </c>
      <c r="Q70" s="18" t="s">
        <v>182</v>
      </c>
      <c r="R70" s="20" t="s">
        <v>182</v>
      </c>
      <c r="S70" s="18" t="s">
        <v>182</v>
      </c>
      <c r="T70" s="20" t="s">
        <v>182</v>
      </c>
      <c r="U70" s="18" t="s">
        <v>182</v>
      </c>
      <c r="V70" s="20" t="s">
        <v>182</v>
      </c>
      <c r="W70" s="18" t="n">
        <v>427.96223389</v>
      </c>
      <c r="X70" s="20" t="n">
        <v>5.66581375</v>
      </c>
    </row>
    <row r="71" spans="1:24">
      <c r="A71" s="15" t="s">
        <v>246</v>
      </c>
      <c r="B71" s="17" t="n">
        <v>6115</v>
      </c>
      <c r="C71" s="18">
        <f>(119.0/B71*100)</f>
        <v/>
      </c>
      <c r="D71" s="19" t="n">
        <v>5996</v>
      </c>
      <c r="E71" s="18" t="n">
        <v>576.19456715</v>
      </c>
      <c r="F71" s="20" t="n">
        <v>1.88485108</v>
      </c>
      <c r="G71" s="18" t="n">
        <v>557.11875399</v>
      </c>
      <c r="H71" s="20" t="n">
        <v>3.12285009</v>
      </c>
      <c r="I71" s="18" t="n">
        <v>533.80334389</v>
      </c>
      <c r="J71" s="20" t="n">
        <v>3.63210026</v>
      </c>
      <c r="K71" s="18" t="n">
        <v>531.73555605</v>
      </c>
      <c r="L71" s="20" t="n">
        <v>4.55822801</v>
      </c>
      <c r="M71" s="18" t="n">
        <v>519.87796802</v>
      </c>
      <c r="N71" s="20" t="n">
        <v>6.41775015</v>
      </c>
      <c r="O71" s="18" t="n">
        <v>471.86148039</v>
      </c>
      <c r="P71" s="20" t="n">
        <v>16.79592165</v>
      </c>
      <c r="Q71" s="18" t="s">
        <v>182</v>
      </c>
      <c r="R71" s="20" t="s">
        <v>182</v>
      </c>
      <c r="S71" s="18" t="s">
        <v>182</v>
      </c>
      <c r="T71" s="20" t="s">
        <v>182</v>
      </c>
      <c r="U71" s="18" t="s">
        <v>182</v>
      </c>
      <c r="V71" s="20" t="s">
        <v>182</v>
      </c>
      <c r="W71" s="18" t="n">
        <v>514.74240625</v>
      </c>
      <c r="X71" s="20" t="n">
        <v>12.91100646</v>
      </c>
    </row>
    <row r="72" spans="1:24">
      <c r="A72" s="15" t="s">
        <v>247</v>
      </c>
      <c r="B72" s="17" t="n">
        <v>7708</v>
      </c>
      <c r="C72" s="18">
        <f>(9.0/B72*100)</f>
        <v/>
      </c>
      <c r="D72" s="19" t="n">
        <v>7699</v>
      </c>
      <c r="E72" s="18" t="n">
        <v>545.01728062</v>
      </c>
      <c r="F72" s="20" t="n">
        <v>2.86696409</v>
      </c>
      <c r="G72" s="18" t="n">
        <v>531.2776825</v>
      </c>
      <c r="H72" s="20" t="n">
        <v>3.18096322</v>
      </c>
      <c r="I72" s="18" t="n">
        <v>520.1300387700001</v>
      </c>
      <c r="J72" s="20" t="n">
        <v>4.69526373</v>
      </c>
      <c r="K72" s="18" t="n">
        <v>493.37823643</v>
      </c>
      <c r="L72" s="20" t="n">
        <v>6.54344889</v>
      </c>
      <c r="M72" s="18" t="n">
        <v>460.96104989</v>
      </c>
      <c r="N72" s="20" t="n">
        <v>7.04773667</v>
      </c>
      <c r="O72" s="18" t="n">
        <v>372.27040999</v>
      </c>
      <c r="P72" s="20" t="n">
        <v>12.74001428</v>
      </c>
      <c r="Q72" s="18" t="s">
        <v>182</v>
      </c>
      <c r="R72" s="20" t="s">
        <v>182</v>
      </c>
      <c r="S72" s="18" t="s">
        <v>182</v>
      </c>
      <c r="T72" s="20" t="s">
        <v>182</v>
      </c>
      <c r="U72" s="18" t="s">
        <v>182</v>
      </c>
      <c r="V72" s="20" t="s">
        <v>182</v>
      </c>
      <c r="W72" s="18" t="n">
        <v>446.10213862</v>
      </c>
      <c r="X72" s="20" t="n">
        <v>19.04904164</v>
      </c>
    </row>
    <row r="73" spans="1:24">
      <c r="A73" s="15" t="s">
        <v>248</v>
      </c>
      <c r="B73" s="17" t="n">
        <v>8249</v>
      </c>
      <c r="C73" s="18">
        <f>(244.0/B73*100)</f>
        <v/>
      </c>
      <c r="D73" s="19" t="n">
        <v>8005</v>
      </c>
      <c r="E73" s="18" t="n">
        <v>428.87844819</v>
      </c>
      <c r="F73" s="20" t="n">
        <v>4.9668044</v>
      </c>
      <c r="G73" s="18" t="n">
        <v>430.80606435</v>
      </c>
      <c r="H73" s="20" t="n">
        <v>4.42285775</v>
      </c>
      <c r="I73" s="18" t="n">
        <v>424.55100361</v>
      </c>
      <c r="J73" s="20" t="n">
        <v>3.65089044</v>
      </c>
      <c r="K73" s="18" t="n">
        <v>423.92193172</v>
      </c>
      <c r="L73" s="20" t="n">
        <v>3.45881146</v>
      </c>
      <c r="M73" s="18" t="n">
        <v>419.08015399</v>
      </c>
      <c r="N73" s="20" t="n">
        <v>3.2611657</v>
      </c>
      <c r="O73" s="18" t="n">
        <v>365.92427462</v>
      </c>
      <c r="P73" s="20" t="n">
        <v>6.5296247</v>
      </c>
      <c r="Q73" s="18" t="s">
        <v>182</v>
      </c>
      <c r="R73" s="20" t="s">
        <v>182</v>
      </c>
      <c r="S73" s="18" t="s">
        <v>182</v>
      </c>
      <c r="T73" s="20" t="s">
        <v>182</v>
      </c>
      <c r="U73" s="18" t="s">
        <v>182</v>
      </c>
      <c r="V73" s="20" t="s">
        <v>182</v>
      </c>
      <c r="W73" s="18" t="n">
        <v>375.41982292</v>
      </c>
      <c r="X73" s="20" t="n">
        <v>7.80333755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466.36401891</v>
      </c>
      <c r="F77" s="20" t="n">
        <v>2.85354699</v>
      </c>
      <c r="G77" s="18" t="n">
        <v>461.13078344</v>
      </c>
      <c r="H77" s="20" t="n">
        <v>4.18300802</v>
      </c>
      <c r="I77" s="18" t="n">
        <v>459.10354736</v>
      </c>
      <c r="J77" s="20" t="n">
        <v>3.7721918</v>
      </c>
      <c r="K77" s="18" t="n">
        <v>430.28771407</v>
      </c>
      <c r="L77" s="20" t="n">
        <v>3.89535952</v>
      </c>
      <c r="M77" s="18" t="n">
        <v>416.68462955</v>
      </c>
      <c r="N77" s="20" t="n">
        <v>4.28583569</v>
      </c>
      <c r="O77" s="18" t="n">
        <v>348.85074945</v>
      </c>
      <c r="P77" s="20" t="n">
        <v>12.28258255</v>
      </c>
      <c r="Q77" s="18" t="s">
        <v>182</v>
      </c>
      <c r="R77" s="20" t="s">
        <v>182</v>
      </c>
      <c r="S77" s="18" t="s">
        <v>182</v>
      </c>
      <c r="T77" s="20" t="s">
        <v>182</v>
      </c>
      <c r="U77" s="18" t="s">
        <v>182</v>
      </c>
      <c r="V77" s="20" t="s">
        <v>182</v>
      </c>
      <c r="W77" s="18" t="n">
        <v>379.62377991</v>
      </c>
      <c r="X77" s="20" t="n">
        <v>3.03243735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505.80194589</v>
      </c>
      <c r="F7" s="20" t="n">
        <v>1.91797237</v>
      </c>
      <c r="G7" s="18" t="n">
        <v>530.65423098</v>
      </c>
      <c r="H7" s="20" t="n">
        <v>2.86303851</v>
      </c>
      <c r="I7" s="18" t="n">
        <v>527.83038967</v>
      </c>
      <c r="J7" s="20" t="n">
        <v>3.16081926</v>
      </c>
      <c r="K7" s="18" t="n">
        <v>525.9470285899999</v>
      </c>
      <c r="L7" s="20" t="n">
        <v>4.61695136</v>
      </c>
      <c r="M7" s="18" t="n">
        <v>495.80308545</v>
      </c>
      <c r="N7" s="20" t="n">
        <v>5.5527425</v>
      </c>
      <c r="O7" s="18" t="n">
        <v>399.22513467</v>
      </c>
      <c r="P7" s="20" t="n">
        <v>11.70453418</v>
      </c>
      <c r="Q7" s="18" t="s">
        <v>182</v>
      </c>
      <c r="R7" s="20" t="s">
        <v>182</v>
      </c>
      <c r="S7" s="18" t="s">
        <v>182</v>
      </c>
      <c r="T7" s="20" t="s">
        <v>182</v>
      </c>
      <c r="U7" s="18" t="s">
        <v>182</v>
      </c>
      <c r="V7" s="20" t="s">
        <v>182</v>
      </c>
      <c r="W7" s="18" t="n">
        <v>467.93773252</v>
      </c>
      <c r="X7" s="20" t="n">
        <v>4.98075194</v>
      </c>
    </row>
    <row r="8" spans="1:24">
      <c r="A8" s="15" t="s">
        <v>183</v>
      </c>
      <c r="B8" s="17" t="n">
        <v>7007</v>
      </c>
      <c r="C8" s="18">
        <f>(169.0/B8*100)</f>
        <v/>
      </c>
      <c r="D8" s="19" t="n">
        <v>6838</v>
      </c>
      <c r="E8" s="18" t="n">
        <v>495.19201823</v>
      </c>
      <c r="F8" s="20" t="n">
        <v>2.67164636</v>
      </c>
      <c r="G8" s="18" t="n">
        <v>513.17864007</v>
      </c>
      <c r="H8" s="20" t="n">
        <v>3.65523885</v>
      </c>
      <c r="I8" s="18" t="n">
        <v>509.49777953</v>
      </c>
      <c r="J8" s="20" t="n">
        <v>3.99919619</v>
      </c>
      <c r="K8" s="18" t="n">
        <v>517.16060873</v>
      </c>
      <c r="L8" s="20" t="n">
        <v>5.31560937</v>
      </c>
      <c r="M8" s="18" t="n">
        <v>493.02114225</v>
      </c>
      <c r="N8" s="20" t="n">
        <v>6.5221636</v>
      </c>
      <c r="O8" s="18" t="n">
        <v>404.28336089</v>
      </c>
      <c r="P8" s="20" t="n">
        <v>27.90899541</v>
      </c>
      <c r="Q8" s="18" t="s">
        <v>182</v>
      </c>
      <c r="R8" s="20" t="s">
        <v>182</v>
      </c>
      <c r="S8" s="18" t="n">
        <v>368.48347797</v>
      </c>
      <c r="T8" s="20" t="n">
        <v>14.99112476</v>
      </c>
      <c r="U8" s="18" t="s">
        <v>182</v>
      </c>
      <c r="V8" s="20" t="s">
        <v>182</v>
      </c>
      <c r="W8" s="18" t="n">
        <v>413.62509303</v>
      </c>
      <c r="X8" s="20" t="n">
        <v>5.30215397</v>
      </c>
    </row>
    <row r="9" spans="1:24">
      <c r="A9" s="15" t="s">
        <v>184</v>
      </c>
      <c r="B9" s="17" t="n">
        <v>9651</v>
      </c>
      <c r="C9" s="18">
        <f>(568.0/B9*100)</f>
        <v/>
      </c>
      <c r="D9" s="19" t="n">
        <v>9083</v>
      </c>
      <c r="E9" s="18" t="n">
        <v>504.12780154</v>
      </c>
      <c r="F9" s="20" t="n">
        <v>2.62534222</v>
      </c>
      <c r="G9" s="18" t="n">
        <v>540.6437504199999</v>
      </c>
      <c r="H9" s="20" t="n">
        <v>2.88123145</v>
      </c>
      <c r="I9" s="18" t="n">
        <v>530.49793521</v>
      </c>
      <c r="J9" s="20" t="n">
        <v>3.4186435</v>
      </c>
      <c r="K9" s="18" t="n">
        <v>506.35335715</v>
      </c>
      <c r="L9" s="20" t="n">
        <v>4.76284756</v>
      </c>
      <c r="M9" s="18" t="n">
        <v>462.83149865</v>
      </c>
      <c r="N9" s="20" t="n">
        <v>5.36914333</v>
      </c>
      <c r="O9" s="18" t="n">
        <v>463.23865553</v>
      </c>
      <c r="P9" s="20" t="n">
        <v>37.28992185</v>
      </c>
      <c r="Q9" s="18" t="s">
        <v>182</v>
      </c>
      <c r="R9" s="20" t="s">
        <v>182</v>
      </c>
      <c r="S9" s="18" t="n">
        <v>374.78530698</v>
      </c>
      <c r="T9" s="20" t="n">
        <v>11.62763904</v>
      </c>
      <c r="U9" s="18" t="s">
        <v>182</v>
      </c>
      <c r="V9" s="20" t="s">
        <v>182</v>
      </c>
      <c r="W9" s="18" t="n">
        <v>414.4278462</v>
      </c>
      <c r="X9" s="20" t="n">
        <v>5.065363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460.82181452</v>
      </c>
      <c r="F11" s="20" t="n">
        <v>2.99281739</v>
      </c>
      <c r="G11" s="18" t="n">
        <v>463.76368646</v>
      </c>
      <c r="H11" s="20" t="n">
        <v>4.03428394</v>
      </c>
      <c r="I11" s="18" t="n">
        <v>433.62113932</v>
      </c>
      <c r="J11" s="20" t="n">
        <v>4.41978743</v>
      </c>
      <c r="K11" s="18" t="n">
        <v>423.70239543</v>
      </c>
      <c r="L11" s="20" t="n">
        <v>4.94410021</v>
      </c>
      <c r="M11" s="18" t="n">
        <v>410.40713074</v>
      </c>
      <c r="N11" s="20" t="n">
        <v>6.20164825</v>
      </c>
      <c r="O11" s="18" t="n">
        <v>334.19992151</v>
      </c>
      <c r="P11" s="20" t="n">
        <v>26.53553138</v>
      </c>
      <c r="Q11" s="18" t="s">
        <v>182</v>
      </c>
      <c r="R11" s="20" t="s">
        <v>182</v>
      </c>
      <c r="S11" s="18" t="s">
        <v>182</v>
      </c>
      <c r="T11" s="20" t="s">
        <v>182</v>
      </c>
      <c r="U11" s="18" t="s">
        <v>182</v>
      </c>
      <c r="V11" s="20" t="s">
        <v>182</v>
      </c>
      <c r="W11" s="18" t="n">
        <v>399.70785511</v>
      </c>
      <c r="X11" s="20" t="n">
        <v>5.89816298</v>
      </c>
    </row>
    <row r="12" spans="1:24">
      <c r="A12" s="15" t="s">
        <v>187</v>
      </c>
      <c r="B12" s="17" t="n">
        <v>6894</v>
      </c>
      <c r="C12" s="18">
        <f>(127.0/B12*100)</f>
        <v/>
      </c>
      <c r="D12" s="19" t="n">
        <v>6767</v>
      </c>
      <c r="E12" s="18" t="n">
        <v>495.36005949</v>
      </c>
      <c r="F12" s="20" t="n">
        <v>2.87135877</v>
      </c>
      <c r="G12" s="18" t="n">
        <v>516.29365656</v>
      </c>
      <c r="H12" s="20" t="n">
        <v>3.0358912</v>
      </c>
      <c r="I12" s="18" t="n">
        <v>499.48286275</v>
      </c>
      <c r="J12" s="20" t="n">
        <v>4.20634791</v>
      </c>
      <c r="K12" s="18" t="n">
        <v>505.00217614</v>
      </c>
      <c r="L12" s="20" t="n">
        <v>3.54619539</v>
      </c>
      <c r="M12" s="18" t="n">
        <v>495.26326245</v>
      </c>
      <c r="N12" s="20" t="n">
        <v>4.91430552</v>
      </c>
      <c r="O12" s="18" t="n">
        <v>437.59846771</v>
      </c>
      <c r="P12" s="20" t="n">
        <v>23.70905564</v>
      </c>
      <c r="Q12" s="18" t="s">
        <v>182</v>
      </c>
      <c r="R12" s="20" t="s">
        <v>182</v>
      </c>
      <c r="S12" s="18" t="n">
        <v>366.6777112</v>
      </c>
      <c r="T12" s="20" t="n">
        <v>14.39052153</v>
      </c>
      <c r="U12" s="18" t="s">
        <v>182</v>
      </c>
      <c r="V12" s="20" t="s">
        <v>182</v>
      </c>
      <c r="W12" s="18" t="n">
        <v>412.770754</v>
      </c>
      <c r="X12" s="20" t="n">
        <v>5.83542793</v>
      </c>
    </row>
    <row r="13" spans="1:24">
      <c r="A13" s="15" t="s">
        <v>188</v>
      </c>
      <c r="B13" s="17" t="n">
        <v>7161</v>
      </c>
      <c r="C13" s="18">
        <f>(329.0/B13*100)</f>
        <v/>
      </c>
      <c r="D13" s="19" t="n">
        <v>6832</v>
      </c>
      <c r="E13" s="18" t="n">
        <v>503.87870646</v>
      </c>
      <c r="F13" s="20" t="n">
        <v>2.60784494</v>
      </c>
      <c r="G13" s="18" t="n">
        <v>512.58076081</v>
      </c>
      <c r="H13" s="20" t="n">
        <v>3.3380354</v>
      </c>
      <c r="I13" s="18" t="n">
        <v>521.31876001</v>
      </c>
      <c r="J13" s="20" t="n">
        <v>2.96233141</v>
      </c>
      <c r="K13" s="18" t="n">
        <v>526.5838565400001</v>
      </c>
      <c r="L13" s="20" t="n">
        <v>3.76905347</v>
      </c>
      <c r="M13" s="18" t="n">
        <v>510.04181737</v>
      </c>
      <c r="N13" s="20" t="n">
        <v>6.36314491</v>
      </c>
      <c r="O13" s="18" t="n">
        <v>390.10166835</v>
      </c>
      <c r="P13" s="20" t="n">
        <v>18.95112793</v>
      </c>
      <c r="Q13" s="18" t="s">
        <v>182</v>
      </c>
      <c r="R13" s="20" t="s">
        <v>182</v>
      </c>
      <c r="S13" s="18" t="n">
        <v>436.36003517</v>
      </c>
      <c r="T13" s="20" t="n">
        <v>6.43426798</v>
      </c>
      <c r="U13" s="18" t="s">
        <v>182</v>
      </c>
      <c r="V13" s="20" t="s">
        <v>182</v>
      </c>
      <c r="W13" s="18" t="n">
        <v>410.66109441</v>
      </c>
      <c r="X13" s="20" t="n">
        <v>4.88992699</v>
      </c>
    </row>
    <row r="14" spans="1:24">
      <c r="A14" s="15" t="s">
        <v>189</v>
      </c>
      <c r="B14" s="17" t="n">
        <v>5587</v>
      </c>
      <c r="C14" s="18">
        <f>(197.0/B14*100)</f>
        <v/>
      </c>
      <c r="D14" s="19" t="n">
        <v>5390</v>
      </c>
      <c r="E14" s="18" t="n">
        <v>536.52539562</v>
      </c>
      <c r="F14" s="20" t="n">
        <v>2.89082481</v>
      </c>
      <c r="G14" s="18" t="n">
        <v>542.352023</v>
      </c>
      <c r="H14" s="20" t="n">
        <v>3.90071157</v>
      </c>
      <c r="I14" s="18" t="n">
        <v>537.3323043300001</v>
      </c>
      <c r="J14" s="20" t="n">
        <v>3.84717229</v>
      </c>
      <c r="K14" s="18" t="n">
        <v>535.05083058</v>
      </c>
      <c r="L14" s="20" t="n">
        <v>3.49791444</v>
      </c>
      <c r="M14" s="18" t="n">
        <v>540.5839658899999</v>
      </c>
      <c r="N14" s="20" t="n">
        <v>4.33561141</v>
      </c>
      <c r="O14" s="18" t="n">
        <v>411.80482108</v>
      </c>
      <c r="P14" s="20" t="n">
        <v>14.84367386</v>
      </c>
      <c r="Q14" s="18" t="s">
        <v>182</v>
      </c>
      <c r="R14" s="20" t="s">
        <v>182</v>
      </c>
      <c r="S14" s="18" t="s">
        <v>182</v>
      </c>
      <c r="T14" s="20" t="s">
        <v>182</v>
      </c>
      <c r="U14" s="18" t="s">
        <v>182</v>
      </c>
      <c r="V14" s="20" t="s">
        <v>182</v>
      </c>
      <c r="W14" s="18" t="n">
        <v>454.10654534</v>
      </c>
      <c r="X14" s="20" t="n">
        <v>8.18016549</v>
      </c>
    </row>
    <row r="15" spans="1:24">
      <c r="A15" s="15" t="s">
        <v>190</v>
      </c>
      <c r="B15" s="17" t="n">
        <v>5882</v>
      </c>
      <c r="C15" s="18">
        <f>(151.0/B15*100)</f>
        <v/>
      </c>
      <c r="D15" s="19" t="n">
        <v>5731</v>
      </c>
      <c r="E15" s="18" t="n">
        <v>538.11853367</v>
      </c>
      <c r="F15" s="20" t="n">
        <v>2.45166719</v>
      </c>
      <c r="G15" s="18" t="n">
        <v>545.82091775</v>
      </c>
      <c r="H15" s="20" t="n">
        <v>3.58865447</v>
      </c>
      <c r="I15" s="18" t="n">
        <v>534.80532365</v>
      </c>
      <c r="J15" s="20" t="n">
        <v>3.87169547</v>
      </c>
      <c r="K15" s="18" t="n">
        <v>529.32374266</v>
      </c>
      <c r="L15" s="20" t="n">
        <v>6.59887086</v>
      </c>
      <c r="M15" s="18" t="n">
        <v>512.96515207</v>
      </c>
      <c r="N15" s="20" t="n">
        <v>8.80603341</v>
      </c>
      <c r="O15" s="18" t="n">
        <v>369.57234507</v>
      </c>
      <c r="P15" s="20" t="n">
        <v>20.35970452</v>
      </c>
      <c r="Q15" s="18" t="s">
        <v>182</v>
      </c>
      <c r="R15" s="20" t="s">
        <v>182</v>
      </c>
      <c r="S15" s="18" t="n">
        <v>375.95013089</v>
      </c>
      <c r="T15" s="20" t="n">
        <v>17.42774697</v>
      </c>
      <c r="U15" s="18" t="s">
        <v>182</v>
      </c>
      <c r="V15" s="20" t="s">
        <v>182</v>
      </c>
      <c r="W15" s="18" t="n">
        <v>452.36036915</v>
      </c>
      <c r="X15" s="20" t="n">
        <v>7.34834203</v>
      </c>
    </row>
    <row r="16" spans="1:24">
      <c r="A16" s="15" t="s">
        <v>191</v>
      </c>
      <c r="B16" s="17" t="n">
        <v>6108</v>
      </c>
      <c r="C16" s="18">
        <f>(264.0/B16*100)</f>
        <v/>
      </c>
      <c r="D16" s="19" t="n">
        <v>5844</v>
      </c>
      <c r="E16" s="18" t="n">
        <v>507.56759725</v>
      </c>
      <c r="F16" s="20" t="n">
        <v>2.87032047</v>
      </c>
      <c r="G16" s="18" t="n">
        <v>531.08969475</v>
      </c>
      <c r="H16" s="20" t="n">
        <v>3.530148</v>
      </c>
      <c r="I16" s="18" t="n">
        <v>517.45506548</v>
      </c>
      <c r="J16" s="20" t="n">
        <v>3.35404658</v>
      </c>
      <c r="K16" s="18" t="n">
        <v>491.51561217</v>
      </c>
      <c r="L16" s="20" t="n">
        <v>5.55414862</v>
      </c>
      <c r="M16" s="18" t="n">
        <v>457.25710283</v>
      </c>
      <c r="N16" s="20" t="n">
        <v>5.47116493</v>
      </c>
      <c r="O16" s="18" t="n">
        <v>357.87742959</v>
      </c>
      <c r="P16" s="20" t="n">
        <v>15.84799712</v>
      </c>
      <c r="Q16" s="18" t="s">
        <v>182</v>
      </c>
      <c r="R16" s="20" t="s">
        <v>182</v>
      </c>
      <c r="S16" s="18" t="s">
        <v>182</v>
      </c>
      <c r="T16" s="20" t="s">
        <v>182</v>
      </c>
      <c r="U16" s="18" t="s">
        <v>182</v>
      </c>
      <c r="V16" s="20" t="s">
        <v>182</v>
      </c>
      <c r="W16" s="18" t="n">
        <v>403.61467128</v>
      </c>
      <c r="X16" s="20" t="n">
        <v>6.48380839</v>
      </c>
    </row>
    <row r="17" spans="1:24">
      <c r="A17" s="15" t="s">
        <v>192</v>
      </c>
      <c r="B17" s="17" t="n">
        <v>6504</v>
      </c>
      <c r="C17" s="18">
        <f>(794.0/B17*100)</f>
        <v/>
      </c>
      <c r="D17" s="19" t="n">
        <v>5710</v>
      </c>
      <c r="E17" s="18" t="n">
        <v>525.55409953</v>
      </c>
      <c r="F17" s="20" t="n">
        <v>2.63173184</v>
      </c>
      <c r="G17" s="18" t="n">
        <v>532.15884521</v>
      </c>
      <c r="H17" s="20" t="n">
        <v>4.52946168</v>
      </c>
      <c r="I17" s="18" t="n">
        <v>496.82797683</v>
      </c>
      <c r="J17" s="20" t="n">
        <v>5.75932788</v>
      </c>
      <c r="K17" s="18" t="n">
        <v>512.32877422</v>
      </c>
      <c r="L17" s="20" t="n">
        <v>9.84475621</v>
      </c>
      <c r="M17" s="18" t="n">
        <v>509.80703959</v>
      </c>
      <c r="N17" s="20" t="n">
        <v>12.31426102</v>
      </c>
      <c r="O17" s="18" t="s">
        <v>182</v>
      </c>
      <c r="P17" s="20" t="s">
        <v>182</v>
      </c>
      <c r="Q17" s="18" t="s">
        <v>182</v>
      </c>
      <c r="R17" s="20" t="s">
        <v>182</v>
      </c>
      <c r="S17" s="18" t="n">
        <v>360.48925247</v>
      </c>
      <c r="T17" s="20" t="n">
        <v>12.44339086</v>
      </c>
      <c r="U17" s="18" t="s">
        <v>182</v>
      </c>
      <c r="V17" s="20" t="s">
        <v>182</v>
      </c>
      <c r="W17" s="18" t="n">
        <v>427.97086396</v>
      </c>
      <c r="X17" s="20" t="n">
        <v>8.326730230000001</v>
      </c>
    </row>
    <row r="18" spans="1:24">
      <c r="A18" s="15" t="s">
        <v>193</v>
      </c>
      <c r="B18" s="17" t="n">
        <v>5532</v>
      </c>
      <c r="C18" s="18">
        <f>(40.0/B18*100)</f>
        <v/>
      </c>
      <c r="D18" s="19" t="n">
        <v>5492</v>
      </c>
      <c r="E18" s="18" t="n">
        <v>487.76553234</v>
      </c>
      <c r="F18" s="20" t="n">
        <v>3.06783182</v>
      </c>
      <c r="G18" s="18" t="n">
        <v>464.60470731</v>
      </c>
      <c r="H18" s="20" t="n">
        <v>5.98508928</v>
      </c>
      <c r="I18" s="18" t="n">
        <v>438.20529774</v>
      </c>
      <c r="J18" s="20" t="n">
        <v>4.83134754</v>
      </c>
      <c r="K18" s="18" t="n">
        <v>438.98017449</v>
      </c>
      <c r="L18" s="20" t="n">
        <v>5.3764253</v>
      </c>
      <c r="M18" s="18" t="n">
        <v>427.72813448</v>
      </c>
      <c r="N18" s="20" t="n">
        <v>4.59754395</v>
      </c>
      <c r="O18" s="18" t="n">
        <v>360.38730974</v>
      </c>
      <c r="P18" s="20" t="n">
        <v>15.45481746</v>
      </c>
      <c r="Q18" s="18" t="s">
        <v>182</v>
      </c>
      <c r="R18" s="20" t="s">
        <v>182</v>
      </c>
      <c r="S18" s="18" t="s">
        <v>182</v>
      </c>
      <c r="T18" s="20" t="s">
        <v>182</v>
      </c>
      <c r="U18" s="18" t="s">
        <v>182</v>
      </c>
      <c r="V18" s="20" t="s">
        <v>182</v>
      </c>
      <c r="W18" s="18" t="n">
        <v>386.63870485</v>
      </c>
      <c r="X18" s="20" t="n">
        <v>6.567457</v>
      </c>
    </row>
    <row r="19" spans="1:24">
      <c r="A19" s="15" t="s">
        <v>194</v>
      </c>
      <c r="B19" s="17" t="n">
        <v>5658</v>
      </c>
      <c r="C19" s="18">
        <f>(154.0/B19*100)</f>
        <v/>
      </c>
      <c r="D19" s="19" t="n">
        <v>5504</v>
      </c>
      <c r="E19" s="18" t="n">
        <v>487.48961254</v>
      </c>
      <c r="F19" s="20" t="n">
        <v>3.80899574</v>
      </c>
      <c r="G19" s="18" t="n">
        <v>500.96544144</v>
      </c>
      <c r="H19" s="20" t="n">
        <v>3.61601781</v>
      </c>
      <c r="I19" s="18" t="n">
        <v>479.66554436</v>
      </c>
      <c r="J19" s="20" t="n">
        <v>3.57302519</v>
      </c>
      <c r="K19" s="18" t="n">
        <v>469.77837851</v>
      </c>
      <c r="L19" s="20" t="n">
        <v>5.999482</v>
      </c>
      <c r="M19" s="18" t="n">
        <v>446.75881369</v>
      </c>
      <c r="N19" s="20" t="n">
        <v>6.99858552</v>
      </c>
      <c r="O19" s="18" t="n">
        <v>398.28162032</v>
      </c>
      <c r="P19" s="20" t="n">
        <v>18.24528118</v>
      </c>
      <c r="Q19" s="18" t="s">
        <v>182</v>
      </c>
      <c r="R19" s="20" t="s">
        <v>182</v>
      </c>
      <c r="S19" s="18" t="s">
        <v>182</v>
      </c>
      <c r="T19" s="20" t="s">
        <v>182</v>
      </c>
      <c r="U19" s="18" t="s">
        <v>182</v>
      </c>
      <c r="V19" s="20" t="s">
        <v>182</v>
      </c>
      <c r="W19" s="18" t="n">
        <v>393.89194312</v>
      </c>
      <c r="X19" s="20" t="n">
        <v>6.20337121</v>
      </c>
    </row>
    <row r="20" spans="1:24">
      <c r="A20" s="15" t="s">
        <v>195</v>
      </c>
      <c r="B20" s="17" t="n">
        <v>3371</v>
      </c>
      <c r="C20" s="18">
        <f>(81.0/B20*100)</f>
        <v/>
      </c>
      <c r="D20" s="19" t="n">
        <v>3290</v>
      </c>
      <c r="E20" s="18" t="n">
        <v>483.60241412</v>
      </c>
      <c r="F20" s="20" t="n">
        <v>2.75406699</v>
      </c>
      <c r="G20" s="18" t="n">
        <v>489.83858803</v>
      </c>
      <c r="H20" s="20" t="n">
        <v>2.91449916</v>
      </c>
      <c r="I20" s="18" t="n">
        <v>469.55899521</v>
      </c>
      <c r="J20" s="20" t="n">
        <v>4.44056267</v>
      </c>
      <c r="K20" s="18" t="n">
        <v>465.39371134</v>
      </c>
      <c r="L20" s="20" t="n">
        <v>5.406382</v>
      </c>
      <c r="M20" s="18" t="n">
        <v>456.85380027</v>
      </c>
      <c r="N20" s="20" t="n">
        <v>7.43348173</v>
      </c>
      <c r="O20" s="18" t="s">
        <v>182</v>
      </c>
      <c r="P20" s="20" t="s">
        <v>182</v>
      </c>
      <c r="Q20" s="18" t="s">
        <v>182</v>
      </c>
      <c r="R20" s="20" t="s">
        <v>182</v>
      </c>
      <c r="S20" s="18" t="s">
        <v>182</v>
      </c>
      <c r="T20" s="20" t="s">
        <v>182</v>
      </c>
      <c r="U20" s="18" t="s">
        <v>182</v>
      </c>
      <c r="V20" s="20" t="s">
        <v>182</v>
      </c>
      <c r="W20" s="18" t="n">
        <v>388.84530071</v>
      </c>
      <c r="X20" s="20" t="n">
        <v>6.61739553</v>
      </c>
    </row>
    <row r="21" spans="1:24">
      <c r="A21" s="15" t="s">
        <v>196</v>
      </c>
      <c r="B21" s="17" t="n">
        <v>5741</v>
      </c>
      <c r="C21" s="18">
        <f>(81.0/B21*100)</f>
        <v/>
      </c>
      <c r="D21" s="19" t="n">
        <v>5660</v>
      </c>
      <c r="E21" s="18" t="n">
        <v>508.84714201</v>
      </c>
      <c r="F21" s="20" t="n">
        <v>2.31839353</v>
      </c>
      <c r="G21" s="18" t="n">
        <v>515.32841841</v>
      </c>
      <c r="H21" s="20" t="n">
        <v>4.45753588</v>
      </c>
      <c r="I21" s="18" t="n">
        <v>480.63904905</v>
      </c>
      <c r="J21" s="20" t="n">
        <v>6.09467889</v>
      </c>
      <c r="K21" s="18" t="n">
        <v>446.31596899</v>
      </c>
      <c r="L21" s="20" t="n">
        <v>8.932469019999999</v>
      </c>
      <c r="M21" s="18" t="n">
        <v>422.11016129</v>
      </c>
      <c r="N21" s="20" t="n">
        <v>7.13286368</v>
      </c>
      <c r="O21" s="18" t="n">
        <v>391.25398188</v>
      </c>
      <c r="P21" s="20" t="n">
        <v>27.06373982</v>
      </c>
      <c r="Q21" s="18" t="s">
        <v>182</v>
      </c>
      <c r="R21" s="20" t="s">
        <v>182</v>
      </c>
      <c r="S21" s="18" t="s">
        <v>182</v>
      </c>
      <c r="T21" s="20" t="s">
        <v>182</v>
      </c>
      <c r="U21" s="18" t="s">
        <v>182</v>
      </c>
      <c r="V21" s="20" t="s">
        <v>182</v>
      </c>
      <c r="W21" s="18" t="n">
        <v>444.62254045</v>
      </c>
      <c r="X21" s="20" t="n">
        <v>8.05218026</v>
      </c>
    </row>
    <row r="22" spans="1:24">
      <c r="A22" s="15" t="s">
        <v>197</v>
      </c>
      <c r="B22" s="17" t="n">
        <v>6598</v>
      </c>
      <c r="C22" s="18">
        <f>(102.0/B22*100)</f>
        <v/>
      </c>
      <c r="D22" s="19" t="n">
        <v>6496</v>
      </c>
      <c r="E22" s="18" t="n">
        <v>491.48287085</v>
      </c>
      <c r="F22" s="20" t="n">
        <v>4.68666151</v>
      </c>
      <c r="G22" s="18" t="n">
        <v>490.05426574</v>
      </c>
      <c r="H22" s="20" t="n">
        <v>4.46809894</v>
      </c>
      <c r="I22" s="18" t="n">
        <v>471.96305712</v>
      </c>
      <c r="J22" s="20" t="n">
        <v>4.98337399</v>
      </c>
      <c r="K22" s="18" t="n">
        <v>475.90763532</v>
      </c>
      <c r="L22" s="20" t="n">
        <v>5.76157723</v>
      </c>
      <c r="M22" s="18" t="n">
        <v>464.40576104</v>
      </c>
      <c r="N22" s="20" t="n">
        <v>6.99197778</v>
      </c>
      <c r="O22" s="18" t="n">
        <v>369.67259299</v>
      </c>
      <c r="P22" s="20" t="n">
        <v>6.57132704</v>
      </c>
      <c r="Q22" s="18" t="s">
        <v>182</v>
      </c>
      <c r="R22" s="20" t="s">
        <v>182</v>
      </c>
      <c r="S22" s="18" t="n">
        <v>448.28166515</v>
      </c>
      <c r="T22" s="20" t="n">
        <v>8.782882710000001</v>
      </c>
      <c r="U22" s="18" t="s">
        <v>182</v>
      </c>
      <c r="V22" s="20" t="s">
        <v>182</v>
      </c>
      <c r="W22" s="18" t="n">
        <v>370.39092536</v>
      </c>
      <c r="X22" s="20" t="n">
        <v>6.83239339</v>
      </c>
    </row>
    <row r="23" spans="1:24">
      <c r="A23" s="15" t="s">
        <v>198</v>
      </c>
      <c r="B23" s="17" t="n">
        <v>11583</v>
      </c>
      <c r="C23" s="18">
        <f>(522.0/B23*100)</f>
        <v/>
      </c>
      <c r="D23" s="19" t="n">
        <v>11061</v>
      </c>
      <c r="E23" s="18" t="n">
        <v>486.72811218</v>
      </c>
      <c r="F23" s="20" t="n">
        <v>2.85274526</v>
      </c>
      <c r="G23" s="18" t="n">
        <v>500.13004029</v>
      </c>
      <c r="H23" s="20" t="n">
        <v>3.81140439</v>
      </c>
      <c r="I23" s="18" t="n">
        <v>496.03638181</v>
      </c>
      <c r="J23" s="20" t="n">
        <v>3.70171574</v>
      </c>
      <c r="K23" s="18" t="n">
        <v>473.32030597</v>
      </c>
      <c r="L23" s="20" t="n">
        <v>4.90111818</v>
      </c>
      <c r="M23" s="18" t="n">
        <v>456.5538762</v>
      </c>
      <c r="N23" s="20" t="n">
        <v>5.19316829</v>
      </c>
      <c r="O23" s="18" t="n">
        <v>422.45727389</v>
      </c>
      <c r="P23" s="20" t="n">
        <v>20.79919267</v>
      </c>
      <c r="Q23" s="18" t="s">
        <v>182</v>
      </c>
      <c r="R23" s="20" t="s">
        <v>182</v>
      </c>
      <c r="S23" s="18" t="s">
        <v>182</v>
      </c>
      <c r="T23" s="20" t="s">
        <v>182</v>
      </c>
      <c r="U23" s="18" t="s">
        <v>182</v>
      </c>
      <c r="V23" s="20" t="s">
        <v>182</v>
      </c>
      <c r="W23" s="18" t="n">
        <v>415.54254378</v>
      </c>
      <c r="X23" s="20" t="n">
        <v>5.63840229</v>
      </c>
    </row>
    <row r="24" spans="1:24">
      <c r="A24" s="15" t="s">
        <v>199</v>
      </c>
      <c r="B24" s="17" t="n">
        <v>6647</v>
      </c>
      <c r="C24" s="18">
        <f>(20.0/B24*100)</f>
        <v/>
      </c>
      <c r="D24" s="19" t="n">
        <v>6627</v>
      </c>
      <c r="E24" s="18" t="n">
        <v>543.26030159</v>
      </c>
      <c r="F24" s="20" t="n">
        <v>2.55723456</v>
      </c>
      <c r="G24" s="18" t="n">
        <v>532.211552</v>
      </c>
      <c r="H24" s="20" t="n">
        <v>7.26151581</v>
      </c>
      <c r="I24" s="18" t="n">
        <v>524.39156479</v>
      </c>
      <c r="J24" s="20" t="n">
        <v>15.09090167</v>
      </c>
      <c r="K24" s="18" t="n">
        <v>492.11767832</v>
      </c>
      <c r="L24" s="20" t="n">
        <v>21.68067228</v>
      </c>
      <c r="M24" s="18" t="n">
        <v>504.36337166</v>
      </c>
      <c r="N24" s="20" t="n">
        <v>15.89886357</v>
      </c>
      <c r="O24" s="18" t="n">
        <v>433.56577698</v>
      </c>
      <c r="P24" s="20" t="n">
        <v>16.09010253</v>
      </c>
      <c r="Q24" s="18" t="s">
        <v>182</v>
      </c>
      <c r="R24" s="20" t="s">
        <v>182</v>
      </c>
      <c r="S24" s="18" t="s">
        <v>182</v>
      </c>
      <c r="T24" s="20" t="s">
        <v>182</v>
      </c>
      <c r="U24" s="18" t="s">
        <v>182</v>
      </c>
      <c r="V24" s="20" t="s">
        <v>182</v>
      </c>
      <c r="W24" s="18" t="n">
        <v>455.27416432</v>
      </c>
      <c r="X24" s="20" t="n">
        <v>12.38787937</v>
      </c>
    </row>
    <row r="25" spans="1:24">
      <c r="A25" s="15" t="s">
        <v>200</v>
      </c>
      <c r="B25" s="17" t="n">
        <v>5581</v>
      </c>
      <c r="C25" s="18">
        <f>(28.0/B25*100)</f>
        <v/>
      </c>
      <c r="D25" s="19" t="n">
        <v>5553</v>
      </c>
      <c r="E25" s="18" t="n">
        <v>512.58804885</v>
      </c>
      <c r="F25" s="20" t="n">
        <v>3.2566663</v>
      </c>
      <c r="G25" s="18" t="n">
        <v>531.36594739</v>
      </c>
      <c r="H25" s="20" t="n">
        <v>3.65633099</v>
      </c>
      <c r="I25" s="18" t="n">
        <v>506.15593245</v>
      </c>
      <c r="J25" s="20" t="n">
        <v>5.2108773</v>
      </c>
      <c r="K25" s="18" t="n">
        <v>521.10842484</v>
      </c>
      <c r="L25" s="20" t="n">
        <v>9.85418726</v>
      </c>
      <c r="M25" s="18" t="n">
        <v>493.01966915</v>
      </c>
      <c r="N25" s="20" t="n">
        <v>22.39885706</v>
      </c>
      <c r="O25" s="18" t="n">
        <v>398.37895835</v>
      </c>
      <c r="P25" s="20" t="n">
        <v>24.81113575</v>
      </c>
      <c r="Q25" s="18" t="s">
        <v>182</v>
      </c>
      <c r="R25" s="20" t="s">
        <v>182</v>
      </c>
      <c r="S25" s="18" t="s">
        <v>182</v>
      </c>
      <c r="T25" s="20" t="s">
        <v>182</v>
      </c>
      <c r="U25" s="18" t="s">
        <v>182</v>
      </c>
      <c r="V25" s="20" t="s">
        <v>182</v>
      </c>
      <c r="W25" s="18" t="n">
        <v>448.70663681</v>
      </c>
      <c r="X25" s="20" t="n">
        <v>16.3377837</v>
      </c>
    </row>
    <row r="26" spans="1:24">
      <c r="A26" s="15" t="s">
        <v>201</v>
      </c>
      <c r="B26" s="17" t="n">
        <v>4869</v>
      </c>
      <c r="C26" s="18">
        <f>(102.0/B26*100)</f>
        <v/>
      </c>
      <c r="D26" s="19" t="n">
        <v>4767</v>
      </c>
      <c r="E26" s="18" t="n">
        <v>506.79955848</v>
      </c>
      <c r="F26" s="20" t="n">
        <v>3.07876113</v>
      </c>
      <c r="G26" s="18" t="n">
        <v>494.18089579</v>
      </c>
      <c r="H26" s="20" t="n">
        <v>3.0667817</v>
      </c>
      <c r="I26" s="18" t="n">
        <v>485.87033048</v>
      </c>
      <c r="J26" s="20" t="n">
        <v>2.99557619</v>
      </c>
      <c r="K26" s="18" t="n">
        <v>486.18602123</v>
      </c>
      <c r="L26" s="20" t="n">
        <v>3.82264206</v>
      </c>
      <c r="M26" s="18" t="n">
        <v>481.61527367</v>
      </c>
      <c r="N26" s="20" t="n">
        <v>4.33929038</v>
      </c>
      <c r="O26" s="18" t="s">
        <v>182</v>
      </c>
      <c r="P26" s="20" t="s">
        <v>182</v>
      </c>
      <c r="Q26" s="18" t="s">
        <v>182</v>
      </c>
      <c r="R26" s="20" t="s">
        <v>182</v>
      </c>
      <c r="S26" s="18" t="s">
        <v>182</v>
      </c>
      <c r="T26" s="20" t="s">
        <v>182</v>
      </c>
      <c r="U26" s="18" t="s">
        <v>182</v>
      </c>
      <c r="V26" s="20" t="s">
        <v>182</v>
      </c>
      <c r="W26" s="18" t="n">
        <v>430.84183688</v>
      </c>
      <c r="X26" s="20" t="n">
        <v>6.83400858</v>
      </c>
    </row>
    <row r="27" spans="1:24">
      <c r="A27" s="15" t="s">
        <v>202</v>
      </c>
      <c r="B27" s="17" t="n">
        <v>5299</v>
      </c>
      <c r="C27" s="18">
        <f>(186.0/B27*100)</f>
        <v/>
      </c>
      <c r="D27" s="19" t="n">
        <v>5113</v>
      </c>
      <c r="E27" s="18" t="n">
        <v>508.36145723</v>
      </c>
      <c r="F27" s="20" t="n">
        <v>1.75928266</v>
      </c>
      <c r="G27" s="18" t="n">
        <v>516.9748541</v>
      </c>
      <c r="H27" s="20" t="n">
        <v>3.31268548</v>
      </c>
      <c r="I27" s="18" t="n">
        <v>460.82917842</v>
      </c>
      <c r="J27" s="20" t="n">
        <v>3.82234375</v>
      </c>
      <c r="K27" s="18" t="n">
        <v>449.03257523</v>
      </c>
      <c r="L27" s="20" t="n">
        <v>5.82983349</v>
      </c>
      <c r="M27" s="18" t="n">
        <v>442.41004752</v>
      </c>
      <c r="N27" s="20" t="n">
        <v>6.58071137</v>
      </c>
      <c r="O27" s="18" t="n">
        <v>423.08830904</v>
      </c>
      <c r="P27" s="20" t="n">
        <v>13.04402712</v>
      </c>
      <c r="Q27" s="18" t="s">
        <v>182</v>
      </c>
      <c r="R27" s="20" t="s">
        <v>182</v>
      </c>
      <c r="S27" s="18" t="s">
        <v>182</v>
      </c>
      <c r="T27" s="20" t="s">
        <v>182</v>
      </c>
      <c r="U27" s="18" t="s">
        <v>182</v>
      </c>
      <c r="V27" s="20" t="s">
        <v>182</v>
      </c>
      <c r="W27" s="18" t="n">
        <v>412.73321576</v>
      </c>
      <c r="X27" s="20" t="n">
        <v>3.80010073</v>
      </c>
    </row>
    <row r="28" spans="1:24">
      <c r="A28" s="15" t="s">
        <v>203</v>
      </c>
      <c r="B28" s="17" t="n">
        <v>7568</v>
      </c>
      <c r="C28" s="18">
        <f>(135.0/B28*100)</f>
        <v/>
      </c>
      <c r="D28" s="19" t="n">
        <v>7433</v>
      </c>
      <c r="E28" s="18" t="n">
        <v>415.42974834</v>
      </c>
      <c r="F28" s="20" t="n">
        <v>2.24864692</v>
      </c>
      <c r="G28" s="18" t="n">
        <v>424.77352134</v>
      </c>
      <c r="H28" s="20" t="n">
        <v>2.99987333</v>
      </c>
      <c r="I28" s="18" t="n">
        <v>425.99238434</v>
      </c>
      <c r="J28" s="20" t="n">
        <v>3.0970396</v>
      </c>
      <c r="K28" s="18" t="n">
        <v>418.51564813</v>
      </c>
      <c r="L28" s="20" t="n">
        <v>4.19194144</v>
      </c>
      <c r="M28" s="18" t="n">
        <v>414.17607038</v>
      </c>
      <c r="N28" s="20" t="n">
        <v>6.2973084</v>
      </c>
      <c r="O28" s="18" t="n">
        <v>344.27389666</v>
      </c>
      <c r="P28" s="20" t="n">
        <v>9.63881198</v>
      </c>
      <c r="Q28" s="18" t="s">
        <v>182</v>
      </c>
      <c r="R28" s="20" t="s">
        <v>182</v>
      </c>
      <c r="S28" s="18" t="s">
        <v>182</v>
      </c>
      <c r="T28" s="20" t="s">
        <v>182</v>
      </c>
      <c r="U28" s="18" t="s">
        <v>182</v>
      </c>
      <c r="V28" s="20" t="s">
        <v>182</v>
      </c>
      <c r="W28" s="18" t="n">
        <v>370.2032317</v>
      </c>
      <c r="X28" s="20" t="n">
        <v>6.0801987</v>
      </c>
    </row>
    <row r="29" spans="1:24">
      <c r="A29" s="15" t="s">
        <v>204</v>
      </c>
      <c r="B29" s="17" t="n">
        <v>5385</v>
      </c>
      <c r="C29" s="18">
        <f>(37.0/B29*100)</f>
        <v/>
      </c>
      <c r="D29" s="19" t="n">
        <v>5348</v>
      </c>
      <c r="E29" s="18" t="n">
        <v>487.45815912</v>
      </c>
      <c r="F29" s="20" t="n">
        <v>3.32847732</v>
      </c>
      <c r="G29" s="18" t="n">
        <v>514.87280663</v>
      </c>
      <c r="H29" s="20" t="n">
        <v>4.21945552</v>
      </c>
      <c r="I29" s="18" t="n">
        <v>519.92793564</v>
      </c>
      <c r="J29" s="20" t="n">
        <v>3.94636233</v>
      </c>
      <c r="K29" s="18" t="n">
        <v>529.70509448</v>
      </c>
      <c r="L29" s="20" t="n">
        <v>3.64354285</v>
      </c>
      <c r="M29" s="18" t="n">
        <v>533.33744355</v>
      </c>
      <c r="N29" s="20" t="n">
        <v>4.79018777</v>
      </c>
      <c r="O29" s="18" t="n">
        <v>388.44308495</v>
      </c>
      <c r="P29" s="20" t="n">
        <v>43.1387278</v>
      </c>
      <c r="Q29" s="18" t="s">
        <v>182</v>
      </c>
      <c r="R29" s="20" t="s">
        <v>182</v>
      </c>
      <c r="S29" s="18" t="n">
        <v>358.28551468</v>
      </c>
      <c r="T29" s="20" t="n">
        <v>8.567023300000001</v>
      </c>
      <c r="U29" s="18" t="s">
        <v>182</v>
      </c>
      <c r="V29" s="20" t="s">
        <v>182</v>
      </c>
      <c r="W29" s="18" t="n">
        <v>407.13912573</v>
      </c>
      <c r="X29" s="20" t="n">
        <v>10.90147036</v>
      </c>
    </row>
    <row r="30" spans="1:24">
      <c r="A30" s="15" t="s">
        <v>205</v>
      </c>
      <c r="B30" s="17" t="n">
        <v>4520</v>
      </c>
      <c r="C30" s="18">
        <f>(577.0/B30*100)</f>
        <v/>
      </c>
      <c r="D30" s="19" t="n">
        <v>3943</v>
      </c>
      <c r="E30" s="18" t="n">
        <v>523.34691577</v>
      </c>
      <c r="F30" s="20" t="n">
        <v>3.2768538</v>
      </c>
      <c r="G30" s="18" t="n">
        <v>541.62745339</v>
      </c>
      <c r="H30" s="20" t="n">
        <v>4.46643625</v>
      </c>
      <c r="I30" s="18" t="n">
        <v>528.9175053</v>
      </c>
      <c r="J30" s="20" t="n">
        <v>4.7341055</v>
      </c>
      <c r="K30" s="18" t="n">
        <v>503.02408578</v>
      </c>
      <c r="L30" s="20" t="n">
        <v>6.68860406</v>
      </c>
      <c r="M30" s="18" t="n">
        <v>469.1851852</v>
      </c>
      <c r="N30" s="20" t="n">
        <v>8.194197770000001</v>
      </c>
      <c r="O30" s="18" t="n">
        <v>424.31209289</v>
      </c>
      <c r="P30" s="20" t="n">
        <v>24.50636863</v>
      </c>
      <c r="Q30" s="18" t="s">
        <v>182</v>
      </c>
      <c r="R30" s="20" t="s">
        <v>182</v>
      </c>
      <c r="S30" s="18" t="s">
        <v>182</v>
      </c>
      <c r="T30" s="20" t="s">
        <v>182</v>
      </c>
      <c r="U30" s="18" t="s">
        <v>182</v>
      </c>
      <c r="V30" s="20" t="s">
        <v>182</v>
      </c>
      <c r="W30" s="18" t="n">
        <v>440.51314188</v>
      </c>
      <c r="X30" s="20" t="n">
        <v>6.24686732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515.2197003799999</v>
      </c>
      <c r="F32" s="20" t="n">
        <v>3.07855589</v>
      </c>
      <c r="G32" s="18" t="n">
        <v>513.79774013</v>
      </c>
      <c r="H32" s="20" t="n">
        <v>3.18261691</v>
      </c>
      <c r="I32" s="18" t="n">
        <v>492.8178772</v>
      </c>
      <c r="J32" s="20" t="n">
        <v>3.82102346</v>
      </c>
      <c r="K32" s="18" t="n">
        <v>490.64629472</v>
      </c>
      <c r="L32" s="20" t="n">
        <v>5.44097544</v>
      </c>
      <c r="M32" s="18" t="n">
        <v>475.81355796</v>
      </c>
      <c r="N32" s="20" t="n">
        <v>5.66685403</v>
      </c>
      <c r="O32" s="18" t="n">
        <v>431.81477785</v>
      </c>
      <c r="P32" s="20" t="n">
        <v>23.17705872</v>
      </c>
      <c r="Q32" s="18" t="s">
        <v>182</v>
      </c>
      <c r="R32" s="20" t="s">
        <v>182</v>
      </c>
      <c r="S32" s="18" t="s">
        <v>182</v>
      </c>
      <c r="T32" s="20" t="s">
        <v>182</v>
      </c>
      <c r="U32" s="18" t="s">
        <v>182</v>
      </c>
      <c r="V32" s="20" t="s">
        <v>182</v>
      </c>
      <c r="W32" s="18" t="n">
        <v>441.47673286</v>
      </c>
      <c r="X32" s="20" t="n">
        <v>7.97107099</v>
      </c>
    </row>
    <row r="33" spans="1:24">
      <c r="A33" s="15" t="s">
        <v>208</v>
      </c>
      <c r="B33" s="17" t="n">
        <v>7325</v>
      </c>
      <c r="C33" s="18">
        <f>(246.0/B33*100)</f>
        <v/>
      </c>
      <c r="D33" s="19" t="n">
        <v>7079</v>
      </c>
      <c r="E33" s="18" t="n">
        <v>514.66029317</v>
      </c>
      <c r="F33" s="20" t="n">
        <v>3.11797051</v>
      </c>
      <c r="G33" s="18" t="n">
        <v>518.99541874</v>
      </c>
      <c r="H33" s="20" t="n">
        <v>3.05791798</v>
      </c>
      <c r="I33" s="18" t="n">
        <v>499.53577617</v>
      </c>
      <c r="J33" s="20" t="n">
        <v>4.07623342</v>
      </c>
      <c r="K33" s="18" t="n">
        <v>479.01455948</v>
      </c>
      <c r="L33" s="20" t="n">
        <v>4.72577013</v>
      </c>
      <c r="M33" s="18" t="n">
        <v>459.32664022</v>
      </c>
      <c r="N33" s="20" t="n">
        <v>4.89419017</v>
      </c>
      <c r="O33" s="18" t="n">
        <v>370.51979334</v>
      </c>
      <c r="P33" s="20" t="n">
        <v>23.88304611</v>
      </c>
      <c r="Q33" s="18" t="s">
        <v>182</v>
      </c>
      <c r="R33" s="20" t="s">
        <v>182</v>
      </c>
      <c r="S33" s="18" t="s">
        <v>182</v>
      </c>
      <c r="T33" s="20" t="s">
        <v>182</v>
      </c>
      <c r="U33" s="18" t="s">
        <v>182</v>
      </c>
      <c r="V33" s="20" t="s">
        <v>182</v>
      </c>
      <c r="W33" s="18" t="n">
        <v>435.81612022</v>
      </c>
      <c r="X33" s="20" t="n">
        <v>8.369078500000001</v>
      </c>
    </row>
    <row r="34" spans="1:24">
      <c r="A34" s="15" t="s">
        <v>209</v>
      </c>
      <c r="B34" s="17" t="n">
        <v>6350</v>
      </c>
      <c r="C34" s="18">
        <f>(87.0/B34*100)</f>
        <v/>
      </c>
      <c r="D34" s="19" t="n">
        <v>6263</v>
      </c>
      <c r="E34" s="18" t="n">
        <v>472.33165069</v>
      </c>
      <c r="F34" s="20" t="n">
        <v>3.47916173</v>
      </c>
      <c r="G34" s="18" t="n">
        <v>479.46571744</v>
      </c>
      <c r="H34" s="20" t="n">
        <v>3.12051203</v>
      </c>
      <c r="I34" s="18" t="n">
        <v>474.61909898</v>
      </c>
      <c r="J34" s="20" t="n">
        <v>4.03835125</v>
      </c>
      <c r="K34" s="18" t="n">
        <v>472.78583803</v>
      </c>
      <c r="L34" s="20" t="n">
        <v>3.95890896</v>
      </c>
      <c r="M34" s="18" t="n">
        <v>457.75353335</v>
      </c>
      <c r="N34" s="20" t="n">
        <v>5.02810938</v>
      </c>
      <c r="O34" s="18" t="n">
        <v>365.38845725</v>
      </c>
      <c r="P34" s="20" t="n">
        <v>11.8756275</v>
      </c>
      <c r="Q34" s="18" t="s">
        <v>182</v>
      </c>
      <c r="R34" s="20" t="s">
        <v>182</v>
      </c>
      <c r="S34" s="18" t="n">
        <v>306.56969545</v>
      </c>
      <c r="T34" s="20" t="n">
        <v>10.27624616</v>
      </c>
      <c r="U34" s="18" t="s">
        <v>182</v>
      </c>
      <c r="V34" s="20" t="s">
        <v>182</v>
      </c>
      <c r="W34" s="18" t="n">
        <v>383.64025221</v>
      </c>
      <c r="X34" s="20" t="n">
        <v>7.19851171</v>
      </c>
    </row>
    <row r="35" spans="1:24">
      <c r="A35" s="15" t="s">
        <v>210</v>
      </c>
      <c r="B35" s="17" t="n">
        <v>6406</v>
      </c>
      <c r="C35" s="18">
        <f>(76.0/B35*100)</f>
        <v/>
      </c>
      <c r="D35" s="19" t="n">
        <v>6330</v>
      </c>
      <c r="E35" s="18" t="n">
        <v>511.48274584</v>
      </c>
      <c r="F35" s="20" t="n">
        <v>2.46758444</v>
      </c>
      <c r="G35" s="18" t="n">
        <v>530.86623599</v>
      </c>
      <c r="H35" s="20" t="n">
        <v>2.89763391</v>
      </c>
      <c r="I35" s="18" t="n">
        <v>525.25955631</v>
      </c>
      <c r="J35" s="20" t="n">
        <v>3.44431965</v>
      </c>
      <c r="K35" s="18" t="n">
        <v>518.21830486</v>
      </c>
      <c r="L35" s="20" t="n">
        <v>5.05182412</v>
      </c>
      <c r="M35" s="18" t="n">
        <v>508.33254264</v>
      </c>
      <c r="N35" s="20" t="n">
        <v>6.41255193</v>
      </c>
      <c r="O35" s="18" t="n">
        <v>449.89238615</v>
      </c>
      <c r="P35" s="20" t="n">
        <v>20.13442136</v>
      </c>
      <c r="Q35" s="18" t="s">
        <v>182</v>
      </c>
      <c r="R35" s="20" t="s">
        <v>182</v>
      </c>
      <c r="S35" s="18" t="n">
        <v>374.85244494</v>
      </c>
      <c r="T35" s="20" t="n">
        <v>5.84040672</v>
      </c>
      <c r="U35" s="18" t="s">
        <v>182</v>
      </c>
      <c r="V35" s="20" t="s">
        <v>182</v>
      </c>
      <c r="W35" s="18" t="n">
        <v>432.39171855</v>
      </c>
      <c r="X35" s="20" t="n">
        <v>6.231673</v>
      </c>
    </row>
    <row r="36" spans="1:24">
      <c r="A36" s="15" t="s">
        <v>211</v>
      </c>
      <c r="B36" s="17" t="n">
        <v>6736</v>
      </c>
      <c r="C36" s="18">
        <f>(54.0/B36*100)</f>
        <v/>
      </c>
      <c r="D36" s="19" t="n">
        <v>6682</v>
      </c>
      <c r="E36" s="18" t="n">
        <v>495.10589319</v>
      </c>
      <c r="F36" s="20" t="n">
        <v>2.32906106</v>
      </c>
      <c r="G36" s="18" t="n">
        <v>508.64115133</v>
      </c>
      <c r="H36" s="20" t="n">
        <v>3.22544008</v>
      </c>
      <c r="I36" s="18" t="n">
        <v>504.07902963</v>
      </c>
      <c r="J36" s="20" t="n">
        <v>3.37259383</v>
      </c>
      <c r="K36" s="18" t="n">
        <v>485.60862341</v>
      </c>
      <c r="L36" s="20" t="n">
        <v>4.88099697</v>
      </c>
      <c r="M36" s="18" t="n">
        <v>465.05649531</v>
      </c>
      <c r="N36" s="20" t="n">
        <v>6.51687343</v>
      </c>
      <c r="O36" s="18" t="n">
        <v>402.77024728</v>
      </c>
      <c r="P36" s="20" t="n">
        <v>20.07187489</v>
      </c>
      <c r="Q36" s="18" t="s">
        <v>182</v>
      </c>
      <c r="R36" s="20" t="s">
        <v>182</v>
      </c>
      <c r="S36" s="18" t="s">
        <v>182</v>
      </c>
      <c r="T36" s="20" t="s">
        <v>182</v>
      </c>
      <c r="U36" s="18" t="s">
        <v>182</v>
      </c>
      <c r="V36" s="20" t="s">
        <v>182</v>
      </c>
      <c r="W36" s="18" t="n">
        <v>413.26248255</v>
      </c>
      <c r="X36" s="20" t="n">
        <v>6.65470672</v>
      </c>
    </row>
    <row r="37" spans="1:24">
      <c r="A37" s="15" t="s">
        <v>212</v>
      </c>
      <c r="B37" s="17" t="n">
        <v>5458</v>
      </c>
      <c r="C37" s="18">
        <f>(271.0/B37*100)</f>
        <v/>
      </c>
      <c r="D37" s="19" t="n">
        <v>5187</v>
      </c>
      <c r="E37" s="18" t="n">
        <v>512.59548535</v>
      </c>
      <c r="F37" s="20" t="n">
        <v>3.47253036</v>
      </c>
      <c r="G37" s="18" t="n">
        <v>512.93307384</v>
      </c>
      <c r="H37" s="20" t="n">
        <v>4.57664648</v>
      </c>
      <c r="I37" s="18" t="n">
        <v>501.52069897</v>
      </c>
      <c r="J37" s="20" t="n">
        <v>4.55167976</v>
      </c>
      <c r="K37" s="18" t="n">
        <v>500.75158941</v>
      </c>
      <c r="L37" s="20" t="n">
        <v>6.98251909</v>
      </c>
      <c r="M37" s="18" t="n">
        <v>480.97332867</v>
      </c>
      <c r="N37" s="20" t="n">
        <v>6.65784695</v>
      </c>
      <c r="O37" s="18" t="n">
        <v>375.64834003</v>
      </c>
      <c r="P37" s="20" t="n">
        <v>18.6662725</v>
      </c>
      <c r="Q37" s="18" t="s">
        <v>182</v>
      </c>
      <c r="R37" s="20" t="s">
        <v>182</v>
      </c>
      <c r="S37" s="18" t="s">
        <v>182</v>
      </c>
      <c r="T37" s="20" t="s">
        <v>182</v>
      </c>
      <c r="U37" s="18" t="s">
        <v>182</v>
      </c>
      <c r="V37" s="20" t="s">
        <v>182</v>
      </c>
      <c r="W37" s="18" t="n">
        <v>407.6022417</v>
      </c>
      <c r="X37" s="20" t="n">
        <v>5.47446817</v>
      </c>
    </row>
    <row r="38" spans="1:24">
      <c r="A38" s="15" t="s">
        <v>213</v>
      </c>
      <c r="B38" s="17" t="n">
        <v>5860</v>
      </c>
      <c r="C38" s="18">
        <f>(68.0/B38*100)</f>
        <v/>
      </c>
      <c r="D38" s="19" t="n">
        <v>5792</v>
      </c>
      <c r="E38" s="18" t="n">
        <v>512.6962634400001</v>
      </c>
      <c r="F38" s="20" t="n">
        <v>2.73435287</v>
      </c>
      <c r="G38" s="18" t="n">
        <v>538.11458699</v>
      </c>
      <c r="H38" s="20" t="n">
        <v>4.28137306</v>
      </c>
      <c r="I38" s="18" t="n">
        <v>509.07623018</v>
      </c>
      <c r="J38" s="20" t="n">
        <v>6.1902277</v>
      </c>
      <c r="K38" s="18" t="n">
        <v>482.68781665</v>
      </c>
      <c r="L38" s="20" t="n">
        <v>7.85292839</v>
      </c>
      <c r="M38" s="18" t="n">
        <v>452.03423187</v>
      </c>
      <c r="N38" s="20" t="n">
        <v>10.05213055</v>
      </c>
      <c r="O38" s="18" t="n">
        <v>402.04188708</v>
      </c>
      <c r="P38" s="20" t="n">
        <v>20.43643395</v>
      </c>
      <c r="Q38" s="18" t="s">
        <v>182</v>
      </c>
      <c r="R38" s="20" t="s">
        <v>182</v>
      </c>
      <c r="S38" s="18" t="s">
        <v>182</v>
      </c>
      <c r="T38" s="20" t="s">
        <v>182</v>
      </c>
      <c r="U38" s="18" t="s">
        <v>182</v>
      </c>
      <c r="V38" s="20" t="s">
        <v>182</v>
      </c>
      <c r="W38" s="18" t="n">
        <v>423.79738512</v>
      </c>
      <c r="X38" s="20" t="n">
        <v>5.51914396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521.03820095</v>
      </c>
      <c r="F40" s="20" t="n">
        <v>2.83182471</v>
      </c>
      <c r="G40" s="18" t="n">
        <v>541.79376393</v>
      </c>
      <c r="H40" s="20" t="n">
        <v>4.81348753</v>
      </c>
      <c r="I40" s="18" t="n">
        <v>521.96343684</v>
      </c>
      <c r="J40" s="20" t="n">
        <v>5.306369</v>
      </c>
      <c r="K40" s="18" t="n">
        <v>502.6314709</v>
      </c>
      <c r="L40" s="20" t="n">
        <v>7.21472487</v>
      </c>
      <c r="M40" s="18" t="n">
        <v>453.55596225</v>
      </c>
      <c r="N40" s="20" t="n">
        <v>7.66299502</v>
      </c>
      <c r="O40" s="18" t="n">
        <v>426.93516324</v>
      </c>
      <c r="P40" s="20" t="n">
        <v>18.49453323</v>
      </c>
      <c r="Q40" s="18" t="s">
        <v>182</v>
      </c>
      <c r="R40" s="20" t="s">
        <v>182</v>
      </c>
      <c r="S40" s="18" t="n">
        <v>496.75531263</v>
      </c>
      <c r="T40" s="20" t="n">
        <v>2.35939816</v>
      </c>
      <c r="U40" s="18" t="s">
        <v>182</v>
      </c>
      <c r="V40" s="20" t="s">
        <v>182</v>
      </c>
      <c r="W40" s="18" t="n">
        <v>415.21593895</v>
      </c>
      <c r="X40" s="20" t="n">
        <v>6.07800996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414.14570372</v>
      </c>
      <c r="F46" s="20" t="n">
        <v>2.62945393</v>
      </c>
      <c r="G46" s="18" t="n">
        <v>421.51084939</v>
      </c>
      <c r="H46" s="20" t="n">
        <v>4.48691501</v>
      </c>
      <c r="I46" s="18" t="n">
        <v>434.84560565</v>
      </c>
      <c r="J46" s="20" t="n">
        <v>5.45605457</v>
      </c>
      <c r="K46" s="18" t="n">
        <v>421.57540568</v>
      </c>
      <c r="L46" s="20" t="n">
        <v>5.11463454</v>
      </c>
      <c r="M46" s="18" t="n">
        <v>400.96861559</v>
      </c>
      <c r="N46" s="20" t="n">
        <v>6.01582643</v>
      </c>
      <c r="O46" s="18" t="n">
        <v>312.92535084</v>
      </c>
      <c r="P46" s="20" t="n">
        <v>7.92700056</v>
      </c>
      <c r="Q46" s="18" t="s">
        <v>182</v>
      </c>
      <c r="R46" s="20" t="s">
        <v>182</v>
      </c>
      <c r="S46" s="18" t="s">
        <v>182</v>
      </c>
      <c r="T46" s="20" t="s">
        <v>182</v>
      </c>
      <c r="U46" s="18" t="s">
        <v>182</v>
      </c>
      <c r="V46" s="20" t="s">
        <v>182</v>
      </c>
      <c r="W46" s="18" t="n">
        <v>379.00058757</v>
      </c>
      <c r="X46" s="20" t="n">
        <v>3.0298176</v>
      </c>
    </row>
    <row r="47" spans="1:24">
      <c r="A47" s="15" t="s">
        <v>222</v>
      </c>
      <c r="B47" s="17" t="n">
        <v>5928</v>
      </c>
      <c r="C47" s="18">
        <f>(162.0/B47*100)</f>
        <v/>
      </c>
      <c r="D47" s="19" t="n">
        <v>5766</v>
      </c>
      <c r="E47" s="18" t="n">
        <v>485.73448092</v>
      </c>
      <c r="F47" s="20" t="n">
        <v>4.46879361</v>
      </c>
      <c r="G47" s="18" t="n">
        <v>471.01958035</v>
      </c>
      <c r="H47" s="20" t="n">
        <v>5.66985048</v>
      </c>
      <c r="I47" s="18" t="n">
        <v>453.33351541</v>
      </c>
      <c r="J47" s="20" t="n">
        <v>4.65470605</v>
      </c>
      <c r="K47" s="18" t="n">
        <v>440.98329208</v>
      </c>
      <c r="L47" s="20" t="n">
        <v>4.80725559</v>
      </c>
      <c r="M47" s="18" t="n">
        <v>433.31811314</v>
      </c>
      <c r="N47" s="20" t="n">
        <v>5.61231762</v>
      </c>
      <c r="O47" s="18" t="n">
        <v>348.82167177</v>
      </c>
      <c r="P47" s="20" t="n">
        <v>12.30753065</v>
      </c>
      <c r="Q47" s="18" t="s">
        <v>182</v>
      </c>
      <c r="R47" s="20" t="s">
        <v>182</v>
      </c>
      <c r="S47" s="18" t="s">
        <v>182</v>
      </c>
      <c r="T47" s="20" t="s">
        <v>182</v>
      </c>
      <c r="U47" s="18" t="s">
        <v>182</v>
      </c>
      <c r="V47" s="20" t="s">
        <v>182</v>
      </c>
      <c r="W47" s="18" t="n">
        <v>383.60706516</v>
      </c>
      <c r="X47" s="20" t="n">
        <v>5.06528456</v>
      </c>
    </row>
    <row r="48" spans="1:24">
      <c r="A48" s="15" t="s">
        <v>223</v>
      </c>
      <c r="B48" s="17" t="n">
        <v>9841</v>
      </c>
      <c r="C48" s="18">
        <f>(19.0/B48*100)</f>
        <v/>
      </c>
      <c r="D48" s="19" t="n">
        <v>9822</v>
      </c>
      <c r="E48" s="18" t="n">
        <v>524.84621112</v>
      </c>
      <c r="F48" s="20" t="n">
        <v>4.90178965</v>
      </c>
      <c r="G48" s="18" t="n">
        <v>523.27828399</v>
      </c>
      <c r="H48" s="20" t="n">
        <v>5.39689393</v>
      </c>
      <c r="I48" s="18" t="n">
        <v>526.09895814</v>
      </c>
      <c r="J48" s="20" t="n">
        <v>6.64426078</v>
      </c>
      <c r="K48" s="18" t="n">
        <v>501.31565541</v>
      </c>
      <c r="L48" s="20" t="n">
        <v>7.82468994</v>
      </c>
      <c r="M48" s="18" t="n">
        <v>482.56372886</v>
      </c>
      <c r="N48" s="20" t="n">
        <v>12.51913486</v>
      </c>
      <c r="O48" s="18" t="n">
        <v>368.01592311</v>
      </c>
      <c r="P48" s="20" t="n">
        <v>9.39603602</v>
      </c>
      <c r="Q48" s="18" t="s">
        <v>182</v>
      </c>
      <c r="R48" s="20" t="s">
        <v>182</v>
      </c>
      <c r="S48" s="18" t="s">
        <v>182</v>
      </c>
      <c r="T48" s="20" t="s">
        <v>182</v>
      </c>
      <c r="U48" s="18" t="s">
        <v>182</v>
      </c>
      <c r="V48" s="20" t="s">
        <v>182</v>
      </c>
      <c r="W48" s="18" t="n">
        <v>461.28918357</v>
      </c>
      <c r="X48" s="20" t="n">
        <v>19.03257781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425.1319684</v>
      </c>
      <c r="F50" s="20" t="n">
        <v>3.12346356</v>
      </c>
      <c r="G50" s="18" t="n">
        <v>426.16914182</v>
      </c>
      <c r="H50" s="20" t="n">
        <v>3.66325562</v>
      </c>
      <c r="I50" s="18" t="n">
        <v>432.67445385</v>
      </c>
      <c r="J50" s="20" t="n">
        <v>3.48142007</v>
      </c>
      <c r="K50" s="18" t="n">
        <v>419.7341248</v>
      </c>
      <c r="L50" s="20" t="n">
        <v>4.5455672</v>
      </c>
      <c r="M50" s="18" t="n">
        <v>412.09559367</v>
      </c>
      <c r="N50" s="20" t="n">
        <v>4.1230097</v>
      </c>
      <c r="O50" s="18" t="n">
        <v>342.28571311</v>
      </c>
      <c r="P50" s="20" t="n">
        <v>7.20984175</v>
      </c>
      <c r="Q50" s="18" t="s">
        <v>182</v>
      </c>
      <c r="R50" s="20" t="s">
        <v>182</v>
      </c>
      <c r="S50" s="18" t="s">
        <v>182</v>
      </c>
      <c r="T50" s="20" t="s">
        <v>182</v>
      </c>
      <c r="U50" s="18" t="s">
        <v>182</v>
      </c>
      <c r="V50" s="20" t="s">
        <v>182</v>
      </c>
      <c r="W50" s="18" t="n">
        <v>380.78143618</v>
      </c>
      <c r="X50" s="20" t="n">
        <v>7.71109795</v>
      </c>
    </row>
    <row r="51" spans="1:24">
      <c r="A51" s="15" t="s">
        <v>226</v>
      </c>
      <c r="B51" s="17" t="n">
        <v>6866</v>
      </c>
      <c r="C51" s="18">
        <f>(117.0/B51*100)</f>
        <v/>
      </c>
      <c r="D51" s="19" t="n">
        <v>6749</v>
      </c>
      <c r="E51" s="18" t="n">
        <v>429.51358321</v>
      </c>
      <c r="F51" s="20" t="n">
        <v>2.70749433</v>
      </c>
      <c r="G51" s="18" t="n">
        <v>430.20653356</v>
      </c>
      <c r="H51" s="20" t="n">
        <v>3.33816705</v>
      </c>
      <c r="I51" s="18" t="n">
        <v>424.05487859</v>
      </c>
      <c r="J51" s="20" t="n">
        <v>3.7810107</v>
      </c>
      <c r="K51" s="18" t="n">
        <v>412.444285</v>
      </c>
      <c r="L51" s="20" t="n">
        <v>4.20826733</v>
      </c>
      <c r="M51" s="18" t="n">
        <v>403.79461087</v>
      </c>
      <c r="N51" s="20" t="n">
        <v>5.09942233</v>
      </c>
      <c r="O51" s="18" t="n">
        <v>338.25263876</v>
      </c>
      <c r="P51" s="20" t="n">
        <v>12.07032198</v>
      </c>
      <c r="Q51" s="18" t="s">
        <v>182</v>
      </c>
      <c r="R51" s="20" t="s">
        <v>182</v>
      </c>
      <c r="S51" s="18" t="n">
        <v>410.85572185</v>
      </c>
      <c r="T51" s="20" t="n">
        <v>3.7997542</v>
      </c>
      <c r="U51" s="18" t="s">
        <v>182</v>
      </c>
      <c r="V51" s="20" t="s">
        <v>182</v>
      </c>
      <c r="W51" s="18" t="n">
        <v>393.509294</v>
      </c>
      <c r="X51" s="20" t="n">
        <v>4.66812445</v>
      </c>
    </row>
    <row r="52" spans="1:24">
      <c r="A52" s="15" t="s">
        <v>227</v>
      </c>
      <c r="B52" s="17" t="n">
        <v>5809</v>
      </c>
      <c r="C52" s="18">
        <f>(119.0/B52*100)</f>
        <v/>
      </c>
      <c r="D52" s="19" t="n">
        <v>5690</v>
      </c>
      <c r="E52" s="18" t="n">
        <v>485.46779256</v>
      </c>
      <c r="F52" s="20" t="n">
        <v>3.23086501</v>
      </c>
      <c r="G52" s="18" t="n">
        <v>497.67186747</v>
      </c>
      <c r="H52" s="20" t="n">
        <v>3.29112242</v>
      </c>
      <c r="I52" s="18" t="n">
        <v>474.89586009</v>
      </c>
      <c r="J52" s="20" t="n">
        <v>3.16312626</v>
      </c>
      <c r="K52" s="18" t="n">
        <v>462.11807425</v>
      </c>
      <c r="L52" s="20" t="n">
        <v>5.5122113</v>
      </c>
      <c r="M52" s="18" t="n">
        <v>438.79016165</v>
      </c>
      <c r="N52" s="20" t="n">
        <v>5.59622129</v>
      </c>
      <c r="O52" s="18" t="n">
        <v>375.14413407</v>
      </c>
      <c r="P52" s="20" t="n">
        <v>19.23248649</v>
      </c>
      <c r="Q52" s="18" t="s">
        <v>182</v>
      </c>
      <c r="R52" s="20" t="s">
        <v>182</v>
      </c>
      <c r="S52" s="18" t="s">
        <v>182</v>
      </c>
      <c r="T52" s="20" t="s">
        <v>182</v>
      </c>
      <c r="U52" s="18" t="s">
        <v>182</v>
      </c>
      <c r="V52" s="20" t="s">
        <v>182</v>
      </c>
      <c r="W52" s="18" t="n">
        <v>404.64659849</v>
      </c>
      <c r="X52" s="20" t="n">
        <v>4.73547349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352.19029897</v>
      </c>
      <c r="F54" s="20" t="n">
        <v>3.75080012</v>
      </c>
      <c r="G54" s="18" t="n">
        <v>342.60482072</v>
      </c>
      <c r="H54" s="20" t="n">
        <v>4.68610083</v>
      </c>
      <c r="I54" s="18" t="n">
        <v>338.40334559</v>
      </c>
      <c r="J54" s="20" t="n">
        <v>4.25557626</v>
      </c>
      <c r="K54" s="18" t="n">
        <v>336.69304734</v>
      </c>
      <c r="L54" s="20" t="n">
        <v>4.12379413</v>
      </c>
      <c r="M54" s="18" t="n">
        <v>341.67578485</v>
      </c>
      <c r="N54" s="20" t="n">
        <v>5.56318363</v>
      </c>
      <c r="O54" s="18" t="n">
        <v>287.87524075</v>
      </c>
      <c r="P54" s="20" t="n">
        <v>6.80918889</v>
      </c>
      <c r="Q54" s="18" t="s">
        <v>182</v>
      </c>
      <c r="R54" s="20" t="s">
        <v>182</v>
      </c>
      <c r="S54" s="18" t="s">
        <v>182</v>
      </c>
      <c r="T54" s="20" t="s">
        <v>182</v>
      </c>
      <c r="U54" s="18" t="s">
        <v>182</v>
      </c>
      <c r="V54" s="20" t="s">
        <v>182</v>
      </c>
      <c r="W54" s="18" t="n">
        <v>289.44815242</v>
      </c>
      <c r="X54" s="20" t="n">
        <v>3.60274981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515.96387113</v>
      </c>
      <c r="F56" s="20" t="n">
        <v>3.1758918</v>
      </c>
      <c r="G56" s="18" t="n">
        <v>536.28467331</v>
      </c>
      <c r="H56" s="20" t="n">
        <v>2.97377785</v>
      </c>
      <c r="I56" s="18" t="n">
        <v>532.95743265</v>
      </c>
      <c r="J56" s="20" t="n">
        <v>3.64889476</v>
      </c>
      <c r="K56" s="18" t="n">
        <v>517.0652414800001</v>
      </c>
      <c r="L56" s="20" t="n">
        <v>5.41403045</v>
      </c>
      <c r="M56" s="18" t="n">
        <v>480.55424985</v>
      </c>
      <c r="N56" s="20" t="n">
        <v>8.039180139999999</v>
      </c>
      <c r="O56" s="18" t="n">
        <v>436.58358831</v>
      </c>
      <c r="P56" s="20" t="n">
        <v>14.70024244</v>
      </c>
      <c r="Q56" s="18" t="s">
        <v>182</v>
      </c>
      <c r="R56" s="20" t="s">
        <v>182</v>
      </c>
      <c r="S56" s="18" t="s">
        <v>182</v>
      </c>
      <c r="T56" s="20" t="s">
        <v>182</v>
      </c>
      <c r="U56" s="18" t="s">
        <v>182</v>
      </c>
      <c r="V56" s="20" t="s">
        <v>182</v>
      </c>
      <c r="W56" s="18" t="n">
        <v>467.87089133</v>
      </c>
      <c r="X56" s="20" t="n">
        <v>12.78628797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491.72473438</v>
      </c>
      <c r="F61" s="20" t="n">
        <v>2.89180612</v>
      </c>
      <c r="G61" s="18" t="n">
        <v>491.76646129</v>
      </c>
      <c r="H61" s="20" t="n">
        <v>4.16607527</v>
      </c>
      <c r="I61" s="18" t="n">
        <v>479.04623584</v>
      </c>
      <c r="J61" s="20" t="n">
        <v>3.19252735</v>
      </c>
      <c r="K61" s="18" t="n">
        <v>468.15724413</v>
      </c>
      <c r="L61" s="20" t="n">
        <v>4.55560722</v>
      </c>
      <c r="M61" s="18" t="n">
        <v>454.77784349</v>
      </c>
      <c r="N61" s="20" t="n">
        <v>5.04306602</v>
      </c>
      <c r="O61" s="18" t="n">
        <v>391.25523445</v>
      </c>
      <c r="P61" s="20" t="n">
        <v>13.81308759</v>
      </c>
      <c r="Q61" s="18" t="s">
        <v>182</v>
      </c>
      <c r="R61" s="20" t="s">
        <v>182</v>
      </c>
      <c r="S61" s="18" t="s">
        <v>182</v>
      </c>
      <c r="T61" s="20" t="s">
        <v>182</v>
      </c>
      <c r="U61" s="18" t="s">
        <v>182</v>
      </c>
      <c r="V61" s="20" t="s">
        <v>182</v>
      </c>
      <c r="W61" s="18" t="n">
        <v>389.96943376</v>
      </c>
      <c r="X61" s="20" t="n">
        <v>7.27919493</v>
      </c>
    </row>
    <row r="62" spans="1:24">
      <c r="A62" s="15" t="s">
        <v>237</v>
      </c>
      <c r="B62" s="17" t="n">
        <v>4476</v>
      </c>
      <c r="C62" s="18">
        <f>(5.0/B62*100)</f>
        <v/>
      </c>
      <c r="D62" s="19" t="n">
        <v>4471</v>
      </c>
      <c r="E62" s="18" t="n">
        <v>527.4611169</v>
      </c>
      <c r="F62" s="20" t="n">
        <v>1.84922525</v>
      </c>
      <c r="G62" s="18" t="n">
        <v>536.86695975</v>
      </c>
      <c r="H62" s="20" t="n">
        <v>2.45684352</v>
      </c>
      <c r="I62" s="18" t="n">
        <v>530.62804378</v>
      </c>
      <c r="J62" s="20" t="n">
        <v>3.07016331</v>
      </c>
      <c r="K62" s="18" t="n">
        <v>523.01994445</v>
      </c>
      <c r="L62" s="20" t="n">
        <v>5.23588166</v>
      </c>
      <c r="M62" s="18" t="n">
        <v>495.47969148</v>
      </c>
      <c r="N62" s="20" t="n">
        <v>7.77510272</v>
      </c>
      <c r="O62" s="18" t="n">
        <v>440.45044192</v>
      </c>
      <c r="P62" s="20" t="n">
        <v>12.98438904</v>
      </c>
      <c r="Q62" s="18" t="s">
        <v>182</v>
      </c>
      <c r="R62" s="20" t="s">
        <v>182</v>
      </c>
      <c r="S62" s="18" t="s">
        <v>182</v>
      </c>
      <c r="T62" s="20" t="s">
        <v>182</v>
      </c>
      <c r="U62" s="18" t="s">
        <v>182</v>
      </c>
      <c r="V62" s="20" t="s">
        <v>182</v>
      </c>
      <c r="W62" s="18" t="n">
        <v>460.90655667</v>
      </c>
      <c r="X62" s="20" t="n">
        <v>15.49081698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406.36240802</v>
      </c>
      <c r="F67" s="20" t="n">
        <v>2.83009331</v>
      </c>
      <c r="G67" s="18" t="n">
        <v>404.37748587</v>
      </c>
      <c r="H67" s="20" t="n">
        <v>3.49968803</v>
      </c>
      <c r="I67" s="18" t="n">
        <v>408.44477393</v>
      </c>
      <c r="J67" s="20" t="n">
        <v>3.00493356</v>
      </c>
      <c r="K67" s="18" t="n">
        <v>398.61979645</v>
      </c>
      <c r="L67" s="20" t="n">
        <v>4.76544963</v>
      </c>
      <c r="M67" s="18" t="n">
        <v>377.46624586</v>
      </c>
      <c r="N67" s="20" t="n">
        <v>6.88222998</v>
      </c>
      <c r="O67" s="18" t="n">
        <v>314.73335773</v>
      </c>
      <c r="P67" s="20" t="n">
        <v>5.00611208</v>
      </c>
      <c r="Q67" s="18" t="s">
        <v>182</v>
      </c>
      <c r="R67" s="20" t="s">
        <v>182</v>
      </c>
      <c r="S67" s="18" t="s">
        <v>182</v>
      </c>
      <c r="T67" s="20" t="s">
        <v>182</v>
      </c>
      <c r="U67" s="18" t="s">
        <v>182</v>
      </c>
      <c r="V67" s="20" t="s">
        <v>182</v>
      </c>
      <c r="W67" s="18" t="n">
        <v>334.79714673</v>
      </c>
      <c r="X67" s="20" t="n">
        <v>5.17696799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510.3607974</v>
      </c>
      <c r="F70" s="20" t="n">
        <v>3.14303414</v>
      </c>
      <c r="G70" s="18" t="n">
        <v>497.27735843</v>
      </c>
      <c r="H70" s="20" t="n">
        <v>4.16225116</v>
      </c>
      <c r="I70" s="18" t="n">
        <v>488.32276964</v>
      </c>
      <c r="J70" s="20" t="n">
        <v>4.5702221</v>
      </c>
      <c r="K70" s="18" t="n">
        <v>483.27184099</v>
      </c>
      <c r="L70" s="20" t="n">
        <v>4.13919202</v>
      </c>
      <c r="M70" s="18" t="n">
        <v>474.3013884</v>
      </c>
      <c r="N70" s="20" t="n">
        <v>3.62083501</v>
      </c>
      <c r="O70" s="18" t="n">
        <v>426.80252046</v>
      </c>
      <c r="P70" s="20" t="n">
        <v>12.48021567</v>
      </c>
      <c r="Q70" s="18" t="s">
        <v>182</v>
      </c>
      <c r="R70" s="20" t="s">
        <v>182</v>
      </c>
      <c r="S70" s="18" t="s">
        <v>182</v>
      </c>
      <c r="T70" s="20" t="s">
        <v>182</v>
      </c>
      <c r="U70" s="18" t="s">
        <v>182</v>
      </c>
      <c r="V70" s="20" t="s">
        <v>182</v>
      </c>
      <c r="W70" s="18" t="n">
        <v>425.73538605</v>
      </c>
      <c r="X70" s="20" t="n">
        <v>5.47990883</v>
      </c>
    </row>
    <row r="71" spans="1:24">
      <c r="A71" s="15" t="s">
        <v>246</v>
      </c>
      <c r="B71" s="17" t="n">
        <v>6115</v>
      </c>
      <c r="C71" s="18">
        <f>(119.0/B71*100)</f>
        <v/>
      </c>
      <c r="D71" s="19" t="n">
        <v>5996</v>
      </c>
      <c r="E71" s="18" t="n">
        <v>551.55179424</v>
      </c>
      <c r="F71" s="20" t="n">
        <v>2.14222372</v>
      </c>
      <c r="G71" s="18" t="n">
        <v>569.23758286</v>
      </c>
      <c r="H71" s="20" t="n">
        <v>2.60775369</v>
      </c>
      <c r="I71" s="18" t="n">
        <v>557.38521979</v>
      </c>
      <c r="J71" s="20" t="n">
        <v>3.30624436</v>
      </c>
      <c r="K71" s="18" t="n">
        <v>555.2065624099999</v>
      </c>
      <c r="L71" s="20" t="n">
        <v>4.79746273</v>
      </c>
      <c r="M71" s="18" t="n">
        <v>533.4215051</v>
      </c>
      <c r="N71" s="20" t="n">
        <v>8.48047985</v>
      </c>
      <c r="O71" s="18" t="n">
        <v>471.86148039</v>
      </c>
      <c r="P71" s="20" t="n">
        <v>16.79592165</v>
      </c>
      <c r="Q71" s="18" t="s">
        <v>182</v>
      </c>
      <c r="R71" s="20" t="s">
        <v>182</v>
      </c>
      <c r="S71" s="18" t="s">
        <v>182</v>
      </c>
      <c r="T71" s="20" t="s">
        <v>182</v>
      </c>
      <c r="U71" s="18" t="s">
        <v>182</v>
      </c>
      <c r="V71" s="20" t="s">
        <v>182</v>
      </c>
      <c r="W71" s="18" t="n">
        <v>494.18896284</v>
      </c>
      <c r="X71" s="20" t="n">
        <v>11.96517954</v>
      </c>
    </row>
    <row r="72" spans="1:24">
      <c r="A72" s="15" t="s">
        <v>247</v>
      </c>
      <c r="B72" s="17" t="n">
        <v>7708</v>
      </c>
      <c r="C72" s="18">
        <f>(9.0/B72*100)</f>
        <v/>
      </c>
      <c r="D72" s="19" t="n">
        <v>7699</v>
      </c>
      <c r="E72" s="18" t="n">
        <v>520.8940497</v>
      </c>
      <c r="F72" s="20" t="n">
        <v>2.76968748</v>
      </c>
      <c r="G72" s="18" t="n">
        <v>553.89153843</v>
      </c>
      <c r="H72" s="20" t="n">
        <v>3.25835944</v>
      </c>
      <c r="I72" s="18" t="n">
        <v>539.22782342</v>
      </c>
      <c r="J72" s="20" t="n">
        <v>5.16800019</v>
      </c>
      <c r="K72" s="18" t="n">
        <v>506.78883649</v>
      </c>
      <c r="L72" s="20" t="n">
        <v>12.39105753</v>
      </c>
      <c r="M72" s="18" t="n">
        <v>469.60516184</v>
      </c>
      <c r="N72" s="20" t="n">
        <v>13.00387876</v>
      </c>
      <c r="O72" s="18" t="n">
        <v>372.27040999</v>
      </c>
      <c r="P72" s="20" t="n">
        <v>12.74001428</v>
      </c>
      <c r="Q72" s="18" t="s">
        <v>182</v>
      </c>
      <c r="R72" s="20" t="s">
        <v>182</v>
      </c>
      <c r="S72" s="18" t="s">
        <v>182</v>
      </c>
      <c r="T72" s="20" t="s">
        <v>182</v>
      </c>
      <c r="U72" s="18" t="s">
        <v>182</v>
      </c>
      <c r="V72" s="20" t="s">
        <v>182</v>
      </c>
      <c r="W72" s="18" t="n">
        <v>495.068096</v>
      </c>
      <c r="X72" s="20" t="n">
        <v>15.48094458</v>
      </c>
    </row>
    <row r="73" spans="1:24">
      <c r="A73" s="15" t="s">
        <v>248</v>
      </c>
      <c r="B73" s="17" t="n">
        <v>8249</v>
      </c>
      <c r="C73" s="18">
        <f>(244.0/B73*100)</f>
        <v/>
      </c>
      <c r="D73" s="19" t="n">
        <v>8005</v>
      </c>
      <c r="E73" s="18" t="n">
        <v>426.44846573</v>
      </c>
      <c r="F73" s="20" t="n">
        <v>4.01658012</v>
      </c>
      <c r="G73" s="18" t="n">
        <v>439.4713279</v>
      </c>
      <c r="H73" s="20" t="n">
        <v>4.52772966</v>
      </c>
      <c r="I73" s="18" t="n">
        <v>424.93721562</v>
      </c>
      <c r="J73" s="20" t="n">
        <v>3.43412943</v>
      </c>
      <c r="K73" s="18" t="n">
        <v>415.22830898</v>
      </c>
      <c r="L73" s="20" t="n">
        <v>3.34542466</v>
      </c>
      <c r="M73" s="18" t="n">
        <v>409.53140381</v>
      </c>
      <c r="N73" s="20" t="n">
        <v>3.91711175</v>
      </c>
      <c r="O73" s="18" t="n">
        <v>365.92427462</v>
      </c>
      <c r="P73" s="20" t="n">
        <v>6.5296247</v>
      </c>
      <c r="Q73" s="18" t="s">
        <v>182</v>
      </c>
      <c r="R73" s="20" t="s">
        <v>182</v>
      </c>
      <c r="S73" s="18" t="s">
        <v>182</v>
      </c>
      <c r="T73" s="20" t="s">
        <v>182</v>
      </c>
      <c r="U73" s="18" t="s">
        <v>182</v>
      </c>
      <c r="V73" s="20" t="s">
        <v>182</v>
      </c>
      <c r="W73" s="18" t="n">
        <v>369.07909383</v>
      </c>
      <c r="X73" s="20" t="n">
        <v>7.14142433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462.43177302</v>
      </c>
      <c r="F77" s="20" t="n">
        <v>3.26876726</v>
      </c>
      <c r="G77" s="18" t="n">
        <v>462.41452958</v>
      </c>
      <c r="H77" s="20" t="n">
        <v>3.58340616</v>
      </c>
      <c r="I77" s="18" t="n">
        <v>460.45353442</v>
      </c>
      <c r="J77" s="20" t="n">
        <v>4.6762521</v>
      </c>
      <c r="K77" s="18" t="n">
        <v>441.37015024</v>
      </c>
      <c r="L77" s="20" t="n">
        <v>3.70658106</v>
      </c>
      <c r="M77" s="18" t="n">
        <v>421.46568798</v>
      </c>
      <c r="N77" s="20" t="n">
        <v>3.91868033</v>
      </c>
      <c r="O77" s="18" t="n">
        <v>348.85074945</v>
      </c>
      <c r="P77" s="20" t="n">
        <v>12.28258255</v>
      </c>
      <c r="Q77" s="18" t="s">
        <v>182</v>
      </c>
      <c r="R77" s="20" t="s">
        <v>182</v>
      </c>
      <c r="S77" s="18" t="s">
        <v>182</v>
      </c>
      <c r="T77" s="20" t="s">
        <v>182</v>
      </c>
      <c r="U77" s="18" t="s">
        <v>182</v>
      </c>
      <c r="V77" s="20" t="s">
        <v>182</v>
      </c>
      <c r="W77" s="18" t="n">
        <v>379.56041869</v>
      </c>
      <c r="X77" s="20" t="n">
        <v>3.06481673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518.47660389</v>
      </c>
      <c r="F7" s="20" t="n">
        <v>1.91411941</v>
      </c>
      <c r="G7" s="18" t="n">
        <v>520.95261153</v>
      </c>
      <c r="H7" s="20" t="n">
        <v>2.9135769</v>
      </c>
      <c r="I7" s="18" t="n">
        <v>514.98572066</v>
      </c>
      <c r="J7" s="20" t="n">
        <v>3.16880807</v>
      </c>
      <c r="K7" s="18" t="n">
        <v>520.80218099</v>
      </c>
      <c r="L7" s="20" t="n">
        <v>4.61316991</v>
      </c>
      <c r="M7" s="18" t="n">
        <v>508.03072548</v>
      </c>
      <c r="N7" s="20" t="n">
        <v>5.84478915</v>
      </c>
      <c r="O7" s="18" t="n">
        <v>399.22513467</v>
      </c>
      <c r="P7" s="20" t="n">
        <v>11.70453418</v>
      </c>
      <c r="Q7" s="18" t="s">
        <v>182</v>
      </c>
      <c r="R7" s="20" t="s">
        <v>182</v>
      </c>
      <c r="S7" s="18" t="s">
        <v>182</v>
      </c>
      <c r="T7" s="20" t="s">
        <v>182</v>
      </c>
      <c r="U7" s="18" t="s">
        <v>182</v>
      </c>
      <c r="V7" s="20" t="s">
        <v>182</v>
      </c>
      <c r="W7" s="18" t="n">
        <v>466.63049567</v>
      </c>
      <c r="X7" s="20" t="n">
        <v>5.03915282</v>
      </c>
    </row>
    <row r="8" spans="1:24">
      <c r="A8" s="15" t="s">
        <v>183</v>
      </c>
      <c r="B8" s="17" t="n">
        <v>7007</v>
      </c>
      <c r="C8" s="18">
        <f>(169.0/B8*100)</f>
        <v/>
      </c>
      <c r="D8" s="19" t="n">
        <v>6838</v>
      </c>
      <c r="E8" s="18" t="n">
        <v>494.33986453</v>
      </c>
      <c r="F8" s="20" t="n">
        <v>3.37687075</v>
      </c>
      <c r="G8" s="18" t="n">
        <v>500.51785937</v>
      </c>
      <c r="H8" s="20" t="n">
        <v>3.4476138</v>
      </c>
      <c r="I8" s="18" t="n">
        <v>509.21520454</v>
      </c>
      <c r="J8" s="20" t="n">
        <v>3.5754197</v>
      </c>
      <c r="K8" s="18" t="n">
        <v>527.41577622</v>
      </c>
      <c r="L8" s="20" t="n">
        <v>3.86968872</v>
      </c>
      <c r="M8" s="18" t="n">
        <v>509.0646111</v>
      </c>
      <c r="N8" s="20" t="n">
        <v>5.41809733</v>
      </c>
      <c r="O8" s="18" t="n">
        <v>404.28336089</v>
      </c>
      <c r="P8" s="20" t="n">
        <v>27.90899541</v>
      </c>
      <c r="Q8" s="18" t="s">
        <v>182</v>
      </c>
      <c r="R8" s="20" t="s">
        <v>182</v>
      </c>
      <c r="S8" s="18" t="n">
        <v>368.48347797</v>
      </c>
      <c r="T8" s="20" t="n">
        <v>14.99112476</v>
      </c>
      <c r="U8" s="18" t="s">
        <v>182</v>
      </c>
      <c r="V8" s="20" t="s">
        <v>182</v>
      </c>
      <c r="W8" s="18" t="n">
        <v>412.66796941</v>
      </c>
      <c r="X8" s="20" t="n">
        <v>4.76822575</v>
      </c>
    </row>
    <row r="9" spans="1:24">
      <c r="A9" s="15" t="s">
        <v>184</v>
      </c>
      <c r="B9" s="17" t="n">
        <v>9651</v>
      </c>
      <c r="C9" s="18">
        <f>(568.0/B9*100)</f>
        <v/>
      </c>
      <c r="D9" s="19" t="n">
        <v>9083</v>
      </c>
      <c r="E9" s="18" t="n">
        <v>519.08892212</v>
      </c>
      <c r="F9" s="20" t="n">
        <v>2.48650678</v>
      </c>
      <c r="G9" s="18" t="n">
        <v>521.05931974</v>
      </c>
      <c r="H9" s="20" t="n">
        <v>3.32503946</v>
      </c>
      <c r="I9" s="18" t="n">
        <v>519.08227263</v>
      </c>
      <c r="J9" s="20" t="n">
        <v>3.76832175</v>
      </c>
      <c r="K9" s="18" t="n">
        <v>515.08129836</v>
      </c>
      <c r="L9" s="20" t="n">
        <v>4.17164236</v>
      </c>
      <c r="M9" s="18" t="n">
        <v>479.26530605</v>
      </c>
      <c r="N9" s="20" t="n">
        <v>5.21960992</v>
      </c>
      <c r="O9" s="18" t="n">
        <v>463.23865553</v>
      </c>
      <c r="P9" s="20" t="n">
        <v>37.28992185</v>
      </c>
      <c r="Q9" s="18" t="s">
        <v>182</v>
      </c>
      <c r="R9" s="20" t="s">
        <v>182</v>
      </c>
      <c r="S9" s="18" t="n">
        <v>374.78530698</v>
      </c>
      <c r="T9" s="20" t="n">
        <v>11.62763904</v>
      </c>
      <c r="U9" s="18" t="s">
        <v>182</v>
      </c>
      <c r="V9" s="20" t="s">
        <v>182</v>
      </c>
      <c r="W9" s="18" t="n">
        <v>417.23766419</v>
      </c>
      <c r="X9" s="20" t="n">
        <v>5.31844165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461.64855003</v>
      </c>
      <c r="F11" s="20" t="n">
        <v>2.97494609</v>
      </c>
      <c r="G11" s="18" t="n">
        <v>459.06339825</v>
      </c>
      <c r="H11" s="20" t="n">
        <v>3.46464832</v>
      </c>
      <c r="I11" s="18" t="n">
        <v>433.95364362</v>
      </c>
      <c r="J11" s="20" t="n">
        <v>4.66620984</v>
      </c>
      <c r="K11" s="18" t="n">
        <v>413.81656259</v>
      </c>
      <c r="L11" s="20" t="n">
        <v>6.02773255</v>
      </c>
      <c r="M11" s="18" t="n">
        <v>414.40984861</v>
      </c>
      <c r="N11" s="20" t="n">
        <v>6.80005003</v>
      </c>
      <c r="O11" s="18" t="n">
        <v>334.19992151</v>
      </c>
      <c r="P11" s="20" t="n">
        <v>26.53553138</v>
      </c>
      <c r="Q11" s="18" t="s">
        <v>182</v>
      </c>
      <c r="R11" s="20" t="s">
        <v>182</v>
      </c>
      <c r="S11" s="18" t="s">
        <v>182</v>
      </c>
      <c r="T11" s="20" t="s">
        <v>182</v>
      </c>
      <c r="U11" s="18" t="s">
        <v>182</v>
      </c>
      <c r="V11" s="20" t="s">
        <v>182</v>
      </c>
      <c r="W11" s="18" t="n">
        <v>399.18638443</v>
      </c>
      <c r="X11" s="20" t="n">
        <v>6.05915457</v>
      </c>
    </row>
    <row r="12" spans="1:24">
      <c r="A12" s="15" t="s">
        <v>187</v>
      </c>
      <c r="B12" s="17" t="n">
        <v>6894</v>
      </c>
      <c r="C12" s="18">
        <f>(127.0/B12*100)</f>
        <v/>
      </c>
      <c r="D12" s="19" t="n">
        <v>6767</v>
      </c>
      <c r="E12" s="18" t="n">
        <v>492.08385534</v>
      </c>
      <c r="F12" s="20" t="n">
        <v>3.37690666</v>
      </c>
      <c r="G12" s="18" t="n">
        <v>492.98584874</v>
      </c>
      <c r="H12" s="20" t="n">
        <v>3.43217764</v>
      </c>
      <c r="I12" s="18" t="n">
        <v>500.55393113</v>
      </c>
      <c r="J12" s="20" t="n">
        <v>3.34610655</v>
      </c>
      <c r="K12" s="18" t="n">
        <v>517.41463909</v>
      </c>
      <c r="L12" s="20" t="n">
        <v>4.05824971</v>
      </c>
      <c r="M12" s="18" t="n">
        <v>518.38927434</v>
      </c>
      <c r="N12" s="20" t="n">
        <v>4.23280606</v>
      </c>
      <c r="O12" s="18" t="n">
        <v>437.59846771</v>
      </c>
      <c r="P12" s="20" t="n">
        <v>23.70905564</v>
      </c>
      <c r="Q12" s="18" t="s">
        <v>182</v>
      </c>
      <c r="R12" s="20" t="s">
        <v>182</v>
      </c>
      <c r="S12" s="18" t="n">
        <v>366.6777112</v>
      </c>
      <c r="T12" s="20" t="n">
        <v>14.39052153</v>
      </c>
      <c r="U12" s="18" t="s">
        <v>182</v>
      </c>
      <c r="V12" s="20" t="s">
        <v>182</v>
      </c>
      <c r="W12" s="18" t="n">
        <v>412.13954883</v>
      </c>
      <c r="X12" s="20" t="n">
        <v>5.19644759</v>
      </c>
    </row>
    <row r="13" spans="1:24">
      <c r="A13" s="15" t="s">
        <v>188</v>
      </c>
      <c r="B13" s="17" t="n">
        <v>7161</v>
      </c>
      <c r="C13" s="18">
        <f>(329.0/B13*100)</f>
        <v/>
      </c>
      <c r="D13" s="19" t="n">
        <v>6832</v>
      </c>
      <c r="E13" s="18" t="n">
        <v>505.69208733</v>
      </c>
      <c r="F13" s="20" t="n">
        <v>4.55672277</v>
      </c>
      <c r="G13" s="18" t="n">
        <v>510.72016529</v>
      </c>
      <c r="H13" s="20" t="n">
        <v>4.00718908</v>
      </c>
      <c r="I13" s="18" t="n">
        <v>517.0176533600001</v>
      </c>
      <c r="J13" s="20" t="n">
        <v>2.94845531</v>
      </c>
      <c r="K13" s="18" t="n">
        <v>520.20213925</v>
      </c>
      <c r="L13" s="20" t="n">
        <v>3.16837055</v>
      </c>
      <c r="M13" s="18" t="n">
        <v>513.7830327299999</v>
      </c>
      <c r="N13" s="20" t="n">
        <v>4.37225068</v>
      </c>
      <c r="O13" s="18" t="n">
        <v>390.10166835</v>
      </c>
      <c r="P13" s="20" t="n">
        <v>18.95112793</v>
      </c>
      <c r="Q13" s="18" t="s">
        <v>182</v>
      </c>
      <c r="R13" s="20" t="s">
        <v>182</v>
      </c>
      <c r="S13" s="18" t="n">
        <v>436.36003517</v>
      </c>
      <c r="T13" s="20" t="n">
        <v>6.43426798</v>
      </c>
      <c r="U13" s="18" t="s">
        <v>182</v>
      </c>
      <c r="V13" s="20" t="s">
        <v>182</v>
      </c>
      <c r="W13" s="18" t="n">
        <v>410.69473788</v>
      </c>
      <c r="X13" s="20" t="n">
        <v>4.74908889</v>
      </c>
    </row>
    <row r="14" spans="1:24">
      <c r="A14" s="15" t="s">
        <v>189</v>
      </c>
      <c r="B14" s="17" t="n">
        <v>5587</v>
      </c>
      <c r="C14" s="18">
        <f>(197.0/B14*100)</f>
        <v/>
      </c>
      <c r="D14" s="19" t="n">
        <v>5390</v>
      </c>
      <c r="E14" s="18" t="n">
        <v>529.91883684</v>
      </c>
      <c r="F14" s="20" t="n">
        <v>3.40755036</v>
      </c>
      <c r="G14" s="18" t="n">
        <v>521.94354246</v>
      </c>
      <c r="H14" s="20" t="n">
        <v>4.95498383</v>
      </c>
      <c r="I14" s="18" t="n">
        <v>526.7759033900001</v>
      </c>
      <c r="J14" s="20" t="n">
        <v>3.80150277</v>
      </c>
      <c r="K14" s="18" t="n">
        <v>543.84120203</v>
      </c>
      <c r="L14" s="20" t="n">
        <v>2.7349893</v>
      </c>
      <c r="M14" s="18" t="n">
        <v>549.31316006</v>
      </c>
      <c r="N14" s="20" t="n">
        <v>2.99968994</v>
      </c>
      <c r="O14" s="18" t="n">
        <v>411.80482108</v>
      </c>
      <c r="P14" s="20" t="n">
        <v>14.84367386</v>
      </c>
      <c r="Q14" s="18" t="s">
        <v>182</v>
      </c>
      <c r="R14" s="20" t="s">
        <v>182</v>
      </c>
      <c r="S14" s="18" t="s">
        <v>182</v>
      </c>
      <c r="T14" s="20" t="s">
        <v>182</v>
      </c>
      <c r="U14" s="18" t="s">
        <v>182</v>
      </c>
      <c r="V14" s="20" t="s">
        <v>182</v>
      </c>
      <c r="W14" s="18" t="n">
        <v>456.65923719</v>
      </c>
      <c r="X14" s="20" t="n">
        <v>9.091024770000001</v>
      </c>
    </row>
    <row r="15" spans="1:24">
      <c r="A15" s="15" t="s">
        <v>190</v>
      </c>
      <c r="B15" s="17" t="n">
        <v>5882</v>
      </c>
      <c r="C15" s="18">
        <f>(151.0/B15*100)</f>
        <v/>
      </c>
      <c r="D15" s="19" t="n">
        <v>5731</v>
      </c>
      <c r="E15" s="18" t="n">
        <v>541.4127333</v>
      </c>
      <c r="F15" s="20" t="n">
        <v>2.72481573</v>
      </c>
      <c r="G15" s="18" t="n">
        <v>540.44687884</v>
      </c>
      <c r="H15" s="20" t="n">
        <v>3.27041852</v>
      </c>
      <c r="I15" s="18" t="n">
        <v>533.87253887</v>
      </c>
      <c r="J15" s="20" t="n">
        <v>4.08670073</v>
      </c>
      <c r="K15" s="18" t="n">
        <v>528.84362269</v>
      </c>
      <c r="L15" s="20" t="n">
        <v>5.64509648</v>
      </c>
      <c r="M15" s="18" t="n">
        <v>504.91853667</v>
      </c>
      <c r="N15" s="20" t="n">
        <v>7.56026421</v>
      </c>
      <c r="O15" s="18" t="n">
        <v>369.57234507</v>
      </c>
      <c r="P15" s="20" t="n">
        <v>20.35970452</v>
      </c>
      <c r="Q15" s="18" t="s">
        <v>182</v>
      </c>
      <c r="R15" s="20" t="s">
        <v>182</v>
      </c>
      <c r="S15" s="18" t="n">
        <v>375.95013089</v>
      </c>
      <c r="T15" s="20" t="n">
        <v>17.42774697</v>
      </c>
      <c r="U15" s="18" t="s">
        <v>182</v>
      </c>
      <c r="V15" s="20" t="s">
        <v>182</v>
      </c>
      <c r="W15" s="18" t="n">
        <v>454.89346509</v>
      </c>
      <c r="X15" s="20" t="n">
        <v>7.35423569</v>
      </c>
    </row>
    <row r="16" spans="1:24">
      <c r="A16" s="15" t="s">
        <v>191</v>
      </c>
      <c r="B16" s="17" t="n">
        <v>6108</v>
      </c>
      <c r="C16" s="18">
        <f>(264.0/B16*100)</f>
        <v/>
      </c>
      <c r="D16" s="19" t="n">
        <v>5844</v>
      </c>
      <c r="E16" s="18" t="n">
        <v>509.91563673</v>
      </c>
      <c r="F16" s="20" t="n">
        <v>3.25753023</v>
      </c>
      <c r="G16" s="18" t="n">
        <v>524.18883419</v>
      </c>
      <c r="H16" s="20" t="n">
        <v>3.88686401</v>
      </c>
      <c r="I16" s="18" t="n">
        <v>519.3385912700001</v>
      </c>
      <c r="J16" s="20" t="n">
        <v>3.36990374</v>
      </c>
      <c r="K16" s="18" t="n">
        <v>505.27884057</v>
      </c>
      <c r="L16" s="20" t="n">
        <v>4.05394923</v>
      </c>
      <c r="M16" s="18" t="n">
        <v>472.66991108</v>
      </c>
      <c r="N16" s="20" t="n">
        <v>5.70538152</v>
      </c>
      <c r="O16" s="18" t="n">
        <v>357.87742959</v>
      </c>
      <c r="P16" s="20" t="n">
        <v>15.84799712</v>
      </c>
      <c r="Q16" s="18" t="s">
        <v>182</v>
      </c>
      <c r="R16" s="20" t="s">
        <v>182</v>
      </c>
      <c r="S16" s="18" t="s">
        <v>182</v>
      </c>
      <c r="T16" s="20" t="s">
        <v>182</v>
      </c>
      <c r="U16" s="18" t="s">
        <v>182</v>
      </c>
      <c r="V16" s="20" t="s">
        <v>182</v>
      </c>
      <c r="W16" s="18" t="n">
        <v>403.51801694</v>
      </c>
      <c r="X16" s="20" t="n">
        <v>6.30471815</v>
      </c>
    </row>
    <row r="17" spans="1:24">
      <c r="A17" s="15" t="s">
        <v>192</v>
      </c>
      <c r="B17" s="17" t="n">
        <v>6504</v>
      </c>
      <c r="C17" s="18">
        <f>(794.0/B17*100)</f>
        <v/>
      </c>
      <c r="D17" s="19" t="n">
        <v>5710</v>
      </c>
      <c r="E17" s="18" t="n">
        <v>523.1336622600001</v>
      </c>
      <c r="F17" s="20" t="n">
        <v>2.73441927</v>
      </c>
      <c r="G17" s="18" t="n">
        <v>520.35727624</v>
      </c>
      <c r="H17" s="20" t="n">
        <v>5.09340404</v>
      </c>
      <c r="I17" s="18" t="n">
        <v>510.12822681</v>
      </c>
      <c r="J17" s="20" t="n">
        <v>5.62570078</v>
      </c>
      <c r="K17" s="18" t="n">
        <v>538.99215735</v>
      </c>
      <c r="L17" s="20" t="n">
        <v>6.93914162</v>
      </c>
      <c r="M17" s="18" t="n">
        <v>535.80059534</v>
      </c>
      <c r="N17" s="20" t="n">
        <v>9.058874339999999</v>
      </c>
      <c r="O17" s="18" t="s">
        <v>182</v>
      </c>
      <c r="P17" s="20" t="s">
        <v>182</v>
      </c>
      <c r="Q17" s="18" t="s">
        <v>182</v>
      </c>
      <c r="R17" s="20" t="s">
        <v>182</v>
      </c>
      <c r="S17" s="18" t="n">
        <v>360.48925247</v>
      </c>
      <c r="T17" s="20" t="n">
        <v>12.44339086</v>
      </c>
      <c r="U17" s="18" t="s">
        <v>182</v>
      </c>
      <c r="V17" s="20" t="s">
        <v>182</v>
      </c>
      <c r="W17" s="18" t="n">
        <v>424.45541988</v>
      </c>
      <c r="X17" s="20" t="n">
        <v>7.76194259</v>
      </c>
    </row>
    <row r="18" spans="1:24">
      <c r="A18" s="15" t="s">
        <v>193</v>
      </c>
      <c r="B18" s="17" t="n">
        <v>5532</v>
      </c>
      <c r="C18" s="18">
        <f>(40.0/B18*100)</f>
        <v/>
      </c>
      <c r="D18" s="19" t="n">
        <v>5492</v>
      </c>
      <c r="E18" s="18" t="n">
        <v>485.82423825</v>
      </c>
      <c r="F18" s="20" t="n">
        <v>3.01755538</v>
      </c>
      <c r="G18" s="18" t="n">
        <v>453.10751686</v>
      </c>
      <c r="H18" s="20" t="n">
        <v>5.15513439</v>
      </c>
      <c r="I18" s="18" t="n">
        <v>436.60261983</v>
      </c>
      <c r="J18" s="20" t="n">
        <v>6.21796777</v>
      </c>
      <c r="K18" s="18" t="n">
        <v>430.31248218</v>
      </c>
      <c r="L18" s="20" t="n">
        <v>4.65231907</v>
      </c>
      <c r="M18" s="18" t="n">
        <v>427.93050605</v>
      </c>
      <c r="N18" s="20" t="n">
        <v>5.21275572</v>
      </c>
      <c r="O18" s="18" t="n">
        <v>360.38730974</v>
      </c>
      <c r="P18" s="20" t="n">
        <v>15.45481746</v>
      </c>
      <c r="Q18" s="18" t="s">
        <v>182</v>
      </c>
      <c r="R18" s="20" t="s">
        <v>182</v>
      </c>
      <c r="S18" s="18" t="s">
        <v>182</v>
      </c>
      <c r="T18" s="20" t="s">
        <v>182</v>
      </c>
      <c r="U18" s="18" t="s">
        <v>182</v>
      </c>
      <c r="V18" s="20" t="s">
        <v>182</v>
      </c>
      <c r="W18" s="18" t="n">
        <v>382.42123122</v>
      </c>
      <c r="X18" s="20" t="n">
        <v>6.84741581</v>
      </c>
    </row>
    <row r="19" spans="1:24">
      <c r="A19" s="15" t="s">
        <v>194</v>
      </c>
      <c r="B19" s="17" t="n">
        <v>5658</v>
      </c>
      <c r="C19" s="18">
        <f>(154.0/B19*100)</f>
        <v/>
      </c>
      <c r="D19" s="19" t="n">
        <v>5504</v>
      </c>
      <c r="E19" s="18" t="n">
        <v>493.46126187</v>
      </c>
      <c r="F19" s="20" t="n">
        <v>3.47846675</v>
      </c>
      <c r="G19" s="18" t="n">
        <v>488.72506177</v>
      </c>
      <c r="H19" s="20" t="n">
        <v>4.53136769</v>
      </c>
      <c r="I19" s="18" t="n">
        <v>482.05093335</v>
      </c>
      <c r="J19" s="20" t="n">
        <v>3.78867655</v>
      </c>
      <c r="K19" s="18" t="n">
        <v>471.11506605</v>
      </c>
      <c r="L19" s="20" t="n">
        <v>6.59709509</v>
      </c>
      <c r="M19" s="18" t="n">
        <v>449.78409704</v>
      </c>
      <c r="N19" s="20" t="n">
        <v>8.263607329999999</v>
      </c>
      <c r="O19" s="18" t="n">
        <v>398.28162032</v>
      </c>
      <c r="P19" s="20" t="n">
        <v>18.24528118</v>
      </c>
      <c r="Q19" s="18" t="s">
        <v>182</v>
      </c>
      <c r="R19" s="20" t="s">
        <v>182</v>
      </c>
      <c r="S19" s="18" t="s">
        <v>182</v>
      </c>
      <c r="T19" s="20" t="s">
        <v>182</v>
      </c>
      <c r="U19" s="18" t="s">
        <v>182</v>
      </c>
      <c r="V19" s="20" t="s">
        <v>182</v>
      </c>
      <c r="W19" s="18" t="n">
        <v>392.35940964</v>
      </c>
      <c r="X19" s="20" t="n">
        <v>6.00249492</v>
      </c>
    </row>
    <row r="20" spans="1:24">
      <c r="A20" s="15" t="s">
        <v>195</v>
      </c>
      <c r="B20" s="17" t="n">
        <v>3371</v>
      </c>
      <c r="C20" s="18">
        <f>(81.0/B20*100)</f>
        <v/>
      </c>
      <c r="D20" s="19" t="n">
        <v>3290</v>
      </c>
      <c r="E20" s="18" t="n">
        <v>494.28147808</v>
      </c>
      <c r="F20" s="20" t="n">
        <v>2.37253406</v>
      </c>
      <c r="G20" s="18" t="n">
        <v>472.81739825</v>
      </c>
      <c r="H20" s="20" t="n">
        <v>4.10210134</v>
      </c>
      <c r="I20" s="18" t="n">
        <v>457.03149443</v>
      </c>
      <c r="J20" s="20" t="n">
        <v>4.23533851</v>
      </c>
      <c r="K20" s="18" t="n">
        <v>458.60349955</v>
      </c>
      <c r="L20" s="20" t="n">
        <v>5.3432224</v>
      </c>
      <c r="M20" s="18" t="n">
        <v>444.9069162</v>
      </c>
      <c r="N20" s="20" t="n">
        <v>8.39561335</v>
      </c>
      <c r="O20" s="18" t="s">
        <v>182</v>
      </c>
      <c r="P20" s="20" t="s">
        <v>182</v>
      </c>
      <c r="Q20" s="18" t="s">
        <v>182</v>
      </c>
      <c r="R20" s="20" t="s">
        <v>182</v>
      </c>
      <c r="S20" s="18" t="s">
        <v>182</v>
      </c>
      <c r="T20" s="20" t="s">
        <v>182</v>
      </c>
      <c r="U20" s="18" t="s">
        <v>182</v>
      </c>
      <c r="V20" s="20" t="s">
        <v>182</v>
      </c>
      <c r="W20" s="18" t="n">
        <v>392.08930711</v>
      </c>
      <c r="X20" s="20" t="n">
        <v>6.52819182</v>
      </c>
    </row>
    <row r="21" spans="1:24">
      <c r="A21" s="15" t="s">
        <v>196</v>
      </c>
      <c r="B21" s="17" t="n">
        <v>5741</v>
      </c>
      <c r="C21" s="18">
        <f>(81.0/B21*100)</f>
        <v/>
      </c>
      <c r="D21" s="19" t="n">
        <v>5660</v>
      </c>
      <c r="E21" s="18" t="n">
        <v>508.53991549</v>
      </c>
      <c r="F21" s="20" t="n">
        <v>2.42677855</v>
      </c>
      <c r="G21" s="18" t="n">
        <v>515.33531901</v>
      </c>
      <c r="H21" s="20" t="n">
        <v>3.51788263</v>
      </c>
      <c r="I21" s="18" t="n">
        <v>484.25474121</v>
      </c>
      <c r="J21" s="20" t="n">
        <v>5.36047195</v>
      </c>
      <c r="K21" s="18" t="n">
        <v>456.60790296</v>
      </c>
      <c r="L21" s="20" t="n">
        <v>9.200312029999999</v>
      </c>
      <c r="M21" s="18" t="n">
        <v>423.18618384</v>
      </c>
      <c r="N21" s="20" t="n">
        <v>8.03674964</v>
      </c>
      <c r="O21" s="18" t="n">
        <v>391.25398188</v>
      </c>
      <c r="P21" s="20" t="n">
        <v>27.06373982</v>
      </c>
      <c r="Q21" s="18" t="s">
        <v>182</v>
      </c>
      <c r="R21" s="20" t="s">
        <v>182</v>
      </c>
      <c r="S21" s="18" t="s">
        <v>182</v>
      </c>
      <c r="T21" s="20" t="s">
        <v>182</v>
      </c>
      <c r="U21" s="18" t="s">
        <v>182</v>
      </c>
      <c r="V21" s="20" t="s">
        <v>182</v>
      </c>
      <c r="W21" s="18" t="n">
        <v>435.99595191</v>
      </c>
      <c r="X21" s="20" t="n">
        <v>7.65058767</v>
      </c>
    </row>
    <row r="22" spans="1:24">
      <c r="A22" s="15" t="s">
        <v>197</v>
      </c>
      <c r="B22" s="17" t="n">
        <v>6598</v>
      </c>
      <c r="C22" s="18">
        <f>(102.0/B22*100)</f>
        <v/>
      </c>
      <c r="D22" s="19" t="n">
        <v>6496</v>
      </c>
      <c r="E22" s="18" t="n">
        <v>489.9362627</v>
      </c>
      <c r="F22" s="20" t="n">
        <v>4.80811691</v>
      </c>
      <c r="G22" s="18" t="n">
        <v>465.25946754</v>
      </c>
      <c r="H22" s="20" t="n">
        <v>4.65846006</v>
      </c>
      <c r="I22" s="18" t="n">
        <v>475.04964804</v>
      </c>
      <c r="J22" s="20" t="n">
        <v>5.58315722</v>
      </c>
      <c r="K22" s="18" t="n">
        <v>495.59888277</v>
      </c>
      <c r="L22" s="20" t="n">
        <v>5.93392618</v>
      </c>
      <c r="M22" s="18" t="n">
        <v>492.07243137</v>
      </c>
      <c r="N22" s="20" t="n">
        <v>6.25801186</v>
      </c>
      <c r="O22" s="18" t="n">
        <v>369.67259299</v>
      </c>
      <c r="P22" s="20" t="n">
        <v>6.57132704</v>
      </c>
      <c r="Q22" s="18" t="s">
        <v>182</v>
      </c>
      <c r="R22" s="20" t="s">
        <v>182</v>
      </c>
      <c r="S22" s="18" t="n">
        <v>448.28166515</v>
      </c>
      <c r="T22" s="20" t="n">
        <v>8.782882710000001</v>
      </c>
      <c r="U22" s="18" t="s">
        <v>182</v>
      </c>
      <c r="V22" s="20" t="s">
        <v>182</v>
      </c>
      <c r="W22" s="18" t="n">
        <v>371.33391489</v>
      </c>
      <c r="X22" s="20" t="n">
        <v>6.92939287</v>
      </c>
    </row>
    <row r="23" spans="1:24">
      <c r="A23" s="15" t="s">
        <v>198</v>
      </c>
      <c r="B23" s="17" t="n">
        <v>11583</v>
      </c>
      <c r="C23" s="18">
        <f>(522.0/B23*100)</f>
        <v/>
      </c>
      <c r="D23" s="19" t="n">
        <v>11061</v>
      </c>
      <c r="E23" s="18" t="n">
        <v>481.34672254</v>
      </c>
      <c r="F23" s="20" t="n">
        <v>3.15475288</v>
      </c>
      <c r="G23" s="18" t="n">
        <v>498.39009577</v>
      </c>
      <c r="H23" s="20" t="n">
        <v>3.87241871</v>
      </c>
      <c r="I23" s="18" t="n">
        <v>497.64550438</v>
      </c>
      <c r="J23" s="20" t="n">
        <v>3.2886682</v>
      </c>
      <c r="K23" s="18" t="n">
        <v>482.44665125</v>
      </c>
      <c r="L23" s="20" t="n">
        <v>4.01894415</v>
      </c>
      <c r="M23" s="18" t="n">
        <v>470.07972046</v>
      </c>
      <c r="N23" s="20" t="n">
        <v>4.88318795</v>
      </c>
      <c r="O23" s="18" t="n">
        <v>422.45727389</v>
      </c>
      <c r="P23" s="20" t="n">
        <v>20.79919267</v>
      </c>
      <c r="Q23" s="18" t="s">
        <v>182</v>
      </c>
      <c r="R23" s="20" t="s">
        <v>182</v>
      </c>
      <c r="S23" s="18" t="s">
        <v>182</v>
      </c>
      <c r="T23" s="20" t="s">
        <v>182</v>
      </c>
      <c r="U23" s="18" t="s">
        <v>182</v>
      </c>
      <c r="V23" s="20" t="s">
        <v>182</v>
      </c>
      <c r="W23" s="18" t="n">
        <v>413.54236877</v>
      </c>
      <c r="X23" s="20" t="n">
        <v>5.48947165</v>
      </c>
    </row>
    <row r="24" spans="1:24">
      <c r="A24" s="15" t="s">
        <v>199</v>
      </c>
      <c r="B24" s="17" t="n">
        <v>6647</v>
      </c>
      <c r="C24" s="18">
        <f>(20.0/B24*100)</f>
        <v/>
      </c>
      <c r="D24" s="19" t="n">
        <v>6627</v>
      </c>
      <c r="E24" s="18" t="n">
        <v>541.25672047</v>
      </c>
      <c r="F24" s="20" t="n">
        <v>2.61234865</v>
      </c>
      <c r="G24" s="18" t="n">
        <v>548.89314488</v>
      </c>
      <c r="H24" s="20" t="n">
        <v>5.94202294</v>
      </c>
      <c r="I24" s="18" t="n">
        <v>529.76831161</v>
      </c>
      <c r="J24" s="20" t="n">
        <v>12.97916875</v>
      </c>
      <c r="K24" s="18" t="n">
        <v>515.9831292699999</v>
      </c>
      <c r="L24" s="20" t="n">
        <v>21.41249829</v>
      </c>
      <c r="M24" s="18" t="n">
        <v>518.09910732</v>
      </c>
      <c r="N24" s="20" t="n">
        <v>17.33472527</v>
      </c>
      <c r="O24" s="18" t="n">
        <v>433.56577698</v>
      </c>
      <c r="P24" s="20" t="n">
        <v>16.09010253</v>
      </c>
      <c r="Q24" s="18" t="s">
        <v>182</v>
      </c>
      <c r="R24" s="20" t="s">
        <v>182</v>
      </c>
      <c r="S24" s="18" t="s">
        <v>182</v>
      </c>
      <c r="T24" s="20" t="s">
        <v>182</v>
      </c>
      <c r="U24" s="18" t="s">
        <v>182</v>
      </c>
      <c r="V24" s="20" t="s">
        <v>182</v>
      </c>
      <c r="W24" s="18" t="n">
        <v>438.12600156</v>
      </c>
      <c r="X24" s="20" t="n">
        <v>13.23813527</v>
      </c>
    </row>
    <row r="25" spans="1:24">
      <c r="A25" s="15" t="s">
        <v>200</v>
      </c>
      <c r="B25" s="17" t="n">
        <v>5581</v>
      </c>
      <c r="C25" s="18">
        <f>(28.0/B25*100)</f>
        <v/>
      </c>
      <c r="D25" s="19" t="n">
        <v>5553</v>
      </c>
      <c r="E25" s="18" t="n">
        <v>516.54584173</v>
      </c>
      <c r="F25" s="20" t="n">
        <v>3.55506604</v>
      </c>
      <c r="G25" s="18" t="n">
        <v>526.60403037</v>
      </c>
      <c r="H25" s="20" t="n">
        <v>3.81120442</v>
      </c>
      <c r="I25" s="18" t="n">
        <v>506.8715295</v>
      </c>
      <c r="J25" s="20" t="n">
        <v>4.76117533</v>
      </c>
      <c r="K25" s="18" t="n">
        <v>513.59138295</v>
      </c>
      <c r="L25" s="20" t="n">
        <v>6.842189</v>
      </c>
      <c r="M25" s="18" t="n">
        <v>505.59542286</v>
      </c>
      <c r="N25" s="20" t="n">
        <v>11.39582756</v>
      </c>
      <c r="O25" s="18" t="n">
        <v>398.37895835</v>
      </c>
      <c r="P25" s="20" t="n">
        <v>24.81113575</v>
      </c>
      <c r="Q25" s="18" t="s">
        <v>182</v>
      </c>
      <c r="R25" s="20" t="s">
        <v>182</v>
      </c>
      <c r="S25" s="18" t="s">
        <v>182</v>
      </c>
      <c r="T25" s="20" t="s">
        <v>182</v>
      </c>
      <c r="U25" s="18" t="s">
        <v>182</v>
      </c>
      <c r="V25" s="20" t="s">
        <v>182</v>
      </c>
      <c r="W25" s="18" t="n">
        <v>461.86493353</v>
      </c>
      <c r="X25" s="20" t="n">
        <v>17.68703339</v>
      </c>
    </row>
    <row r="26" spans="1:24">
      <c r="A26" s="15" t="s">
        <v>201</v>
      </c>
      <c r="B26" s="17" t="n">
        <v>4869</v>
      </c>
      <c r="C26" s="18">
        <f>(102.0/B26*100)</f>
        <v/>
      </c>
      <c r="D26" s="19" t="n">
        <v>4767</v>
      </c>
      <c r="E26" s="18" t="n">
        <v>504.60742918</v>
      </c>
      <c r="F26" s="20" t="n">
        <v>3.02690232</v>
      </c>
      <c r="G26" s="18" t="n">
        <v>481.6076496</v>
      </c>
      <c r="H26" s="20" t="n">
        <v>3.51498661</v>
      </c>
      <c r="I26" s="18" t="n">
        <v>481.34095295</v>
      </c>
      <c r="J26" s="20" t="n">
        <v>2.94674341</v>
      </c>
      <c r="K26" s="18" t="n">
        <v>493.46451379</v>
      </c>
      <c r="L26" s="20" t="n">
        <v>3.40155864</v>
      </c>
      <c r="M26" s="18" t="n">
        <v>499.27846292</v>
      </c>
      <c r="N26" s="20" t="n">
        <v>3.87772344</v>
      </c>
      <c r="O26" s="18" t="s">
        <v>182</v>
      </c>
      <c r="P26" s="20" t="s">
        <v>182</v>
      </c>
      <c r="Q26" s="18" t="s">
        <v>182</v>
      </c>
      <c r="R26" s="20" t="s">
        <v>182</v>
      </c>
      <c r="S26" s="18" t="s">
        <v>182</v>
      </c>
      <c r="T26" s="20" t="s">
        <v>182</v>
      </c>
      <c r="U26" s="18" t="s">
        <v>182</v>
      </c>
      <c r="V26" s="20" t="s">
        <v>182</v>
      </c>
      <c r="W26" s="18" t="n">
        <v>430.20858933</v>
      </c>
      <c r="X26" s="20" t="n">
        <v>7.14872155</v>
      </c>
    </row>
    <row r="27" spans="1:24">
      <c r="A27" s="15" t="s">
        <v>202</v>
      </c>
      <c r="B27" s="17" t="n">
        <v>5299</v>
      </c>
      <c r="C27" s="18">
        <f>(186.0/B27*100)</f>
        <v/>
      </c>
      <c r="D27" s="19" t="n">
        <v>5113</v>
      </c>
      <c r="E27" s="18" t="n">
        <v>512.45090695</v>
      </c>
      <c r="F27" s="20" t="n">
        <v>1.79309094</v>
      </c>
      <c r="G27" s="18" t="n">
        <v>491.4827446</v>
      </c>
      <c r="H27" s="20" t="n">
        <v>3.71797504</v>
      </c>
      <c r="I27" s="18" t="n">
        <v>474.06180392</v>
      </c>
      <c r="J27" s="20" t="n">
        <v>4.21041845</v>
      </c>
      <c r="K27" s="18" t="n">
        <v>464.04748943</v>
      </c>
      <c r="L27" s="20" t="n">
        <v>5.99161664</v>
      </c>
      <c r="M27" s="18" t="n">
        <v>455.9812982</v>
      </c>
      <c r="N27" s="20" t="n">
        <v>5.41776471</v>
      </c>
      <c r="O27" s="18" t="n">
        <v>423.08830904</v>
      </c>
      <c r="P27" s="20" t="n">
        <v>13.04402712</v>
      </c>
      <c r="Q27" s="18" t="s">
        <v>182</v>
      </c>
      <c r="R27" s="20" t="s">
        <v>182</v>
      </c>
      <c r="S27" s="18" t="s">
        <v>182</v>
      </c>
      <c r="T27" s="20" t="s">
        <v>182</v>
      </c>
      <c r="U27" s="18" t="s">
        <v>182</v>
      </c>
      <c r="V27" s="20" t="s">
        <v>182</v>
      </c>
      <c r="W27" s="18" t="n">
        <v>412.92199378</v>
      </c>
      <c r="X27" s="20" t="n">
        <v>3.81644336</v>
      </c>
    </row>
    <row r="28" spans="1:24">
      <c r="A28" s="15" t="s">
        <v>203</v>
      </c>
      <c r="B28" s="17" t="n">
        <v>7568</v>
      </c>
      <c r="C28" s="18">
        <f>(135.0/B28*100)</f>
        <v/>
      </c>
      <c r="D28" s="19" t="n">
        <v>7433</v>
      </c>
      <c r="E28" s="18" t="n">
        <v>418.78172059</v>
      </c>
      <c r="F28" s="20" t="n">
        <v>2.24450838</v>
      </c>
      <c r="G28" s="18" t="n">
        <v>422.06196862</v>
      </c>
      <c r="H28" s="20" t="n">
        <v>3.29953325</v>
      </c>
      <c r="I28" s="18" t="n">
        <v>427.30094909</v>
      </c>
      <c r="J28" s="20" t="n">
        <v>4.01778774</v>
      </c>
      <c r="K28" s="18" t="n">
        <v>411.95954781</v>
      </c>
      <c r="L28" s="20" t="n">
        <v>4.42389252</v>
      </c>
      <c r="M28" s="18" t="n">
        <v>412.94931312</v>
      </c>
      <c r="N28" s="20" t="n">
        <v>6.845114</v>
      </c>
      <c r="O28" s="18" t="n">
        <v>344.27389666</v>
      </c>
      <c r="P28" s="20" t="n">
        <v>9.63881198</v>
      </c>
      <c r="Q28" s="18" t="s">
        <v>182</v>
      </c>
      <c r="R28" s="20" t="s">
        <v>182</v>
      </c>
      <c r="S28" s="18" t="s">
        <v>182</v>
      </c>
      <c r="T28" s="20" t="s">
        <v>182</v>
      </c>
      <c r="U28" s="18" t="s">
        <v>182</v>
      </c>
      <c r="V28" s="20" t="s">
        <v>182</v>
      </c>
      <c r="W28" s="18" t="n">
        <v>371.46095849</v>
      </c>
      <c r="X28" s="20" t="n">
        <v>5.86074626</v>
      </c>
    </row>
    <row r="29" spans="1:24">
      <c r="A29" s="15" t="s">
        <v>204</v>
      </c>
      <c r="B29" s="17" t="n">
        <v>5385</v>
      </c>
      <c r="C29" s="18">
        <f>(37.0/B29*100)</f>
        <v/>
      </c>
      <c r="D29" s="19" t="n">
        <v>5348</v>
      </c>
      <c r="E29" s="18" t="n">
        <v>485.84044917</v>
      </c>
      <c r="F29" s="20" t="n">
        <v>4.55940533</v>
      </c>
      <c r="G29" s="18" t="n">
        <v>504.63197402</v>
      </c>
      <c r="H29" s="20" t="n">
        <v>5.0018618</v>
      </c>
      <c r="I29" s="18" t="n">
        <v>506.82200572</v>
      </c>
      <c r="J29" s="20" t="n">
        <v>3.39005471</v>
      </c>
      <c r="K29" s="18" t="n">
        <v>536.18458387</v>
      </c>
      <c r="L29" s="20" t="n">
        <v>3.59891488</v>
      </c>
      <c r="M29" s="18" t="n">
        <v>536.60992692</v>
      </c>
      <c r="N29" s="20" t="n">
        <v>4.07220961</v>
      </c>
      <c r="O29" s="18" t="n">
        <v>388.44308495</v>
      </c>
      <c r="P29" s="20" t="n">
        <v>43.1387278</v>
      </c>
      <c r="Q29" s="18" t="s">
        <v>182</v>
      </c>
      <c r="R29" s="20" t="s">
        <v>182</v>
      </c>
      <c r="S29" s="18" t="n">
        <v>358.28551468</v>
      </c>
      <c r="T29" s="20" t="n">
        <v>8.567023300000001</v>
      </c>
      <c r="U29" s="18" t="s">
        <v>182</v>
      </c>
      <c r="V29" s="20" t="s">
        <v>182</v>
      </c>
      <c r="W29" s="18" t="n">
        <v>410.74890242</v>
      </c>
      <c r="X29" s="20" t="n">
        <v>11.84048019</v>
      </c>
    </row>
    <row r="30" spans="1:24">
      <c r="A30" s="15" t="s">
        <v>205</v>
      </c>
      <c r="B30" s="17" t="n">
        <v>4520</v>
      </c>
      <c r="C30" s="18">
        <f>(577.0/B30*100)</f>
        <v/>
      </c>
      <c r="D30" s="19" t="n">
        <v>3943</v>
      </c>
      <c r="E30" s="18" t="n">
        <v>532.8260019000001</v>
      </c>
      <c r="F30" s="20" t="n">
        <v>3.50076201</v>
      </c>
      <c r="G30" s="18" t="n">
        <v>537.16578098</v>
      </c>
      <c r="H30" s="20" t="n">
        <v>4.04986679</v>
      </c>
      <c r="I30" s="18" t="n">
        <v>517.28683618</v>
      </c>
      <c r="J30" s="20" t="n">
        <v>5.2742404</v>
      </c>
      <c r="K30" s="18" t="n">
        <v>509.87385185</v>
      </c>
      <c r="L30" s="20" t="n">
        <v>5.49707853</v>
      </c>
      <c r="M30" s="18" t="n">
        <v>480.49651774</v>
      </c>
      <c r="N30" s="20" t="n">
        <v>8.784349969999999</v>
      </c>
      <c r="O30" s="18" t="n">
        <v>424.31209289</v>
      </c>
      <c r="P30" s="20" t="n">
        <v>24.50636863</v>
      </c>
      <c r="Q30" s="18" t="s">
        <v>182</v>
      </c>
      <c r="R30" s="20" t="s">
        <v>182</v>
      </c>
      <c r="S30" s="18" t="s">
        <v>182</v>
      </c>
      <c r="T30" s="20" t="s">
        <v>182</v>
      </c>
      <c r="U30" s="18" t="s">
        <v>182</v>
      </c>
      <c r="V30" s="20" t="s">
        <v>182</v>
      </c>
      <c r="W30" s="18" t="n">
        <v>440.59811592</v>
      </c>
      <c r="X30" s="20" t="n">
        <v>6.35388681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516.50292601</v>
      </c>
      <c r="F32" s="20" t="n">
        <v>3.44154575</v>
      </c>
      <c r="G32" s="18" t="n">
        <v>500.8484475</v>
      </c>
      <c r="H32" s="20" t="n">
        <v>4.1048972</v>
      </c>
      <c r="I32" s="18" t="n">
        <v>494.14513054</v>
      </c>
      <c r="J32" s="20" t="n">
        <v>4.38984115</v>
      </c>
      <c r="K32" s="18" t="n">
        <v>500.04015741</v>
      </c>
      <c r="L32" s="20" t="n">
        <v>5.06603601</v>
      </c>
      <c r="M32" s="18" t="n">
        <v>493.51367957</v>
      </c>
      <c r="N32" s="20" t="n">
        <v>5.36529272</v>
      </c>
      <c r="O32" s="18" t="n">
        <v>431.81477785</v>
      </c>
      <c r="P32" s="20" t="n">
        <v>23.17705872</v>
      </c>
      <c r="Q32" s="18" t="s">
        <v>182</v>
      </c>
      <c r="R32" s="20" t="s">
        <v>182</v>
      </c>
      <c r="S32" s="18" t="s">
        <v>182</v>
      </c>
      <c r="T32" s="20" t="s">
        <v>182</v>
      </c>
      <c r="U32" s="18" t="s">
        <v>182</v>
      </c>
      <c r="V32" s="20" t="s">
        <v>182</v>
      </c>
      <c r="W32" s="18" t="n">
        <v>429.33367792</v>
      </c>
      <c r="X32" s="20" t="n">
        <v>7.95888317</v>
      </c>
    </row>
    <row r="33" spans="1:24">
      <c r="A33" s="15" t="s">
        <v>208</v>
      </c>
      <c r="B33" s="17" t="n">
        <v>7325</v>
      </c>
      <c r="C33" s="18">
        <f>(246.0/B33*100)</f>
        <v/>
      </c>
      <c r="D33" s="19" t="n">
        <v>7079</v>
      </c>
      <c r="E33" s="18" t="n">
        <v>515.99701467</v>
      </c>
      <c r="F33" s="20" t="n">
        <v>3.28357695</v>
      </c>
      <c r="G33" s="18" t="n">
        <v>516.14702282</v>
      </c>
      <c r="H33" s="20" t="n">
        <v>2.92713979</v>
      </c>
      <c r="I33" s="18" t="n">
        <v>497.75379474</v>
      </c>
      <c r="J33" s="20" t="n">
        <v>4.02411221</v>
      </c>
      <c r="K33" s="18" t="n">
        <v>472.74365187</v>
      </c>
      <c r="L33" s="20" t="n">
        <v>4.8392706</v>
      </c>
      <c r="M33" s="18" t="n">
        <v>455.86919214</v>
      </c>
      <c r="N33" s="20" t="n">
        <v>6.2325183</v>
      </c>
      <c r="O33" s="18" t="n">
        <v>370.51979334</v>
      </c>
      <c r="P33" s="20" t="n">
        <v>23.88304611</v>
      </c>
      <c r="Q33" s="18" t="s">
        <v>182</v>
      </c>
      <c r="R33" s="20" t="s">
        <v>182</v>
      </c>
      <c r="S33" s="18" t="s">
        <v>182</v>
      </c>
      <c r="T33" s="20" t="s">
        <v>182</v>
      </c>
      <c r="U33" s="18" t="s">
        <v>182</v>
      </c>
      <c r="V33" s="20" t="s">
        <v>182</v>
      </c>
      <c r="W33" s="18" t="n">
        <v>437.33588711</v>
      </c>
      <c r="X33" s="20" t="n">
        <v>8.026254720000001</v>
      </c>
    </row>
    <row r="34" spans="1:24">
      <c r="A34" s="15" t="s">
        <v>209</v>
      </c>
      <c r="B34" s="17" t="n">
        <v>6350</v>
      </c>
      <c r="C34" s="18">
        <f>(87.0/B34*100)</f>
        <v/>
      </c>
      <c r="D34" s="19" t="n">
        <v>6263</v>
      </c>
      <c r="E34" s="18" t="n">
        <v>466.0314524</v>
      </c>
      <c r="F34" s="20" t="n">
        <v>3.31988613</v>
      </c>
      <c r="G34" s="18" t="n">
        <v>456.47009766</v>
      </c>
      <c r="H34" s="20" t="n">
        <v>4.718445</v>
      </c>
      <c r="I34" s="18" t="n">
        <v>466.47280777</v>
      </c>
      <c r="J34" s="20" t="n">
        <v>4.0283777</v>
      </c>
      <c r="K34" s="18" t="n">
        <v>489.98415484</v>
      </c>
      <c r="L34" s="20" t="n">
        <v>4.50114515</v>
      </c>
      <c r="M34" s="18" t="n">
        <v>488.606222</v>
      </c>
      <c r="N34" s="20" t="n">
        <v>4.88163781</v>
      </c>
      <c r="O34" s="18" t="n">
        <v>365.38845725</v>
      </c>
      <c r="P34" s="20" t="n">
        <v>11.8756275</v>
      </c>
      <c r="Q34" s="18" t="s">
        <v>182</v>
      </c>
      <c r="R34" s="20" t="s">
        <v>182</v>
      </c>
      <c r="S34" s="18" t="n">
        <v>306.56969545</v>
      </c>
      <c r="T34" s="20" t="n">
        <v>10.27624616</v>
      </c>
      <c r="U34" s="18" t="s">
        <v>182</v>
      </c>
      <c r="V34" s="20" t="s">
        <v>182</v>
      </c>
      <c r="W34" s="18" t="n">
        <v>388.4080759</v>
      </c>
      <c r="X34" s="20" t="n">
        <v>7.60760625</v>
      </c>
    </row>
    <row r="35" spans="1:24">
      <c r="A35" s="15" t="s">
        <v>210</v>
      </c>
      <c r="B35" s="17" t="n">
        <v>6406</v>
      </c>
      <c r="C35" s="18">
        <f>(76.0/B35*100)</f>
        <v/>
      </c>
      <c r="D35" s="19" t="n">
        <v>6330</v>
      </c>
      <c r="E35" s="18" t="n">
        <v>505.69784959</v>
      </c>
      <c r="F35" s="20" t="n">
        <v>3.74230812</v>
      </c>
      <c r="G35" s="18" t="n">
        <v>514.34988504</v>
      </c>
      <c r="H35" s="20" t="n">
        <v>3.40302395</v>
      </c>
      <c r="I35" s="18" t="n">
        <v>517.17474591</v>
      </c>
      <c r="J35" s="20" t="n">
        <v>2.67674329</v>
      </c>
      <c r="K35" s="18" t="n">
        <v>534.0532461</v>
      </c>
      <c r="L35" s="20" t="n">
        <v>3.75790481</v>
      </c>
      <c r="M35" s="18" t="n">
        <v>532.97864742</v>
      </c>
      <c r="N35" s="20" t="n">
        <v>4.19348946</v>
      </c>
      <c r="O35" s="18" t="n">
        <v>449.89238615</v>
      </c>
      <c r="P35" s="20" t="n">
        <v>20.13442136</v>
      </c>
      <c r="Q35" s="18" t="s">
        <v>182</v>
      </c>
      <c r="R35" s="20" t="s">
        <v>182</v>
      </c>
      <c r="S35" s="18" t="n">
        <v>374.85244494</v>
      </c>
      <c r="T35" s="20" t="n">
        <v>5.84040672</v>
      </c>
      <c r="U35" s="18" t="s">
        <v>182</v>
      </c>
      <c r="V35" s="20" t="s">
        <v>182</v>
      </c>
      <c r="W35" s="18" t="n">
        <v>430.92641009</v>
      </c>
      <c r="X35" s="20" t="n">
        <v>6.32811445</v>
      </c>
    </row>
    <row r="36" spans="1:24">
      <c r="A36" s="15" t="s">
        <v>211</v>
      </c>
      <c r="B36" s="17" t="n">
        <v>6736</v>
      </c>
      <c r="C36" s="18">
        <f>(54.0/B36*100)</f>
        <v/>
      </c>
      <c r="D36" s="19" t="n">
        <v>6682</v>
      </c>
      <c r="E36" s="18" t="n">
        <v>500.40985247</v>
      </c>
      <c r="F36" s="20" t="n">
        <v>2.14275203</v>
      </c>
      <c r="G36" s="18" t="n">
        <v>501.21687022</v>
      </c>
      <c r="H36" s="20" t="n">
        <v>3.67955311</v>
      </c>
      <c r="I36" s="18" t="n">
        <v>500.03508022</v>
      </c>
      <c r="J36" s="20" t="n">
        <v>3.66255544</v>
      </c>
      <c r="K36" s="18" t="n">
        <v>484.23707358</v>
      </c>
      <c r="L36" s="20" t="n">
        <v>4.97799097</v>
      </c>
      <c r="M36" s="18" t="n">
        <v>465.67649094</v>
      </c>
      <c r="N36" s="20" t="n">
        <v>6.53086097</v>
      </c>
      <c r="O36" s="18" t="n">
        <v>402.77024728</v>
      </c>
      <c r="P36" s="20" t="n">
        <v>20.07187489</v>
      </c>
      <c r="Q36" s="18" t="s">
        <v>182</v>
      </c>
      <c r="R36" s="20" t="s">
        <v>182</v>
      </c>
      <c r="S36" s="18" t="s">
        <v>182</v>
      </c>
      <c r="T36" s="20" t="s">
        <v>182</v>
      </c>
      <c r="U36" s="18" t="s">
        <v>182</v>
      </c>
      <c r="V36" s="20" t="s">
        <v>182</v>
      </c>
      <c r="W36" s="18" t="n">
        <v>418.15908625</v>
      </c>
      <c r="X36" s="20" t="n">
        <v>6.29334278</v>
      </c>
    </row>
    <row r="37" spans="1:24">
      <c r="A37" s="15" t="s">
        <v>212</v>
      </c>
      <c r="B37" s="17" t="n">
        <v>5458</v>
      </c>
      <c r="C37" s="18">
        <f>(271.0/B37*100)</f>
        <v/>
      </c>
      <c r="D37" s="19" t="n">
        <v>5187</v>
      </c>
      <c r="E37" s="18" t="n">
        <v>517.48884706</v>
      </c>
      <c r="F37" s="20" t="n">
        <v>3.21822787</v>
      </c>
      <c r="G37" s="18" t="n">
        <v>504.74799589</v>
      </c>
      <c r="H37" s="20" t="n">
        <v>5.31607036</v>
      </c>
      <c r="I37" s="18" t="n">
        <v>495.55438653</v>
      </c>
      <c r="J37" s="20" t="n">
        <v>5.48142965</v>
      </c>
      <c r="K37" s="18" t="n">
        <v>492.06088562</v>
      </c>
      <c r="L37" s="20" t="n">
        <v>7.76705213</v>
      </c>
      <c r="M37" s="18" t="n">
        <v>471.58687623</v>
      </c>
      <c r="N37" s="20" t="n">
        <v>8.035876419999999</v>
      </c>
      <c r="O37" s="18" t="n">
        <v>375.64834003</v>
      </c>
      <c r="P37" s="20" t="n">
        <v>18.6662725</v>
      </c>
      <c r="Q37" s="18" t="s">
        <v>182</v>
      </c>
      <c r="R37" s="20" t="s">
        <v>182</v>
      </c>
      <c r="S37" s="18" t="s">
        <v>182</v>
      </c>
      <c r="T37" s="20" t="s">
        <v>182</v>
      </c>
      <c r="U37" s="18" t="s">
        <v>182</v>
      </c>
      <c r="V37" s="20" t="s">
        <v>182</v>
      </c>
      <c r="W37" s="18" t="n">
        <v>406.78205836</v>
      </c>
      <c r="X37" s="20" t="n">
        <v>5.5180645</v>
      </c>
    </row>
    <row r="38" spans="1:24">
      <c r="A38" s="15" t="s">
        <v>213</v>
      </c>
      <c r="B38" s="17" t="n">
        <v>5860</v>
      </c>
      <c r="C38" s="18">
        <f>(68.0/B38*100)</f>
        <v/>
      </c>
      <c r="D38" s="19" t="n">
        <v>5792</v>
      </c>
      <c r="E38" s="18" t="n">
        <v>522.99826932</v>
      </c>
      <c r="F38" s="20" t="n">
        <v>2.70276399</v>
      </c>
      <c r="G38" s="18" t="n">
        <v>513.99745827</v>
      </c>
      <c r="H38" s="20" t="n">
        <v>5.67523034</v>
      </c>
      <c r="I38" s="18" t="n">
        <v>504.32193721</v>
      </c>
      <c r="J38" s="20" t="n">
        <v>7.4229156</v>
      </c>
      <c r="K38" s="18" t="n">
        <v>493.77454257</v>
      </c>
      <c r="L38" s="20" t="n">
        <v>8.82533516</v>
      </c>
      <c r="M38" s="18" t="n">
        <v>457.56897067</v>
      </c>
      <c r="N38" s="20" t="n">
        <v>9.25178036</v>
      </c>
      <c r="O38" s="18" t="n">
        <v>402.04188708</v>
      </c>
      <c r="P38" s="20" t="n">
        <v>20.43643395</v>
      </c>
      <c r="Q38" s="18" t="s">
        <v>182</v>
      </c>
      <c r="R38" s="20" t="s">
        <v>182</v>
      </c>
      <c r="S38" s="18" t="s">
        <v>182</v>
      </c>
      <c r="T38" s="20" t="s">
        <v>182</v>
      </c>
      <c r="U38" s="18" t="s">
        <v>182</v>
      </c>
      <c r="V38" s="20" t="s">
        <v>182</v>
      </c>
      <c r="W38" s="18" t="n">
        <v>423.75420522</v>
      </c>
      <c r="X38" s="20" t="n">
        <v>5.41848291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529.03125815</v>
      </c>
      <c r="F40" s="20" t="n">
        <v>2.59416616</v>
      </c>
      <c r="G40" s="18" t="n">
        <v>536.43422408</v>
      </c>
      <c r="H40" s="20" t="n">
        <v>4.39912306</v>
      </c>
      <c r="I40" s="18" t="n">
        <v>504.66110327</v>
      </c>
      <c r="J40" s="20" t="n">
        <v>4.70294554</v>
      </c>
      <c r="K40" s="18" t="n">
        <v>486.77583745</v>
      </c>
      <c r="L40" s="20" t="n">
        <v>5.64411296</v>
      </c>
      <c r="M40" s="18" t="n">
        <v>457.18537532</v>
      </c>
      <c r="N40" s="20" t="n">
        <v>7.38193116</v>
      </c>
      <c r="O40" s="18" t="n">
        <v>426.93516324</v>
      </c>
      <c r="P40" s="20" t="n">
        <v>18.49453323</v>
      </c>
      <c r="Q40" s="18" t="s">
        <v>182</v>
      </c>
      <c r="R40" s="20" t="s">
        <v>182</v>
      </c>
      <c r="S40" s="18" t="n">
        <v>496.75531263</v>
      </c>
      <c r="T40" s="20" t="n">
        <v>2.35939816</v>
      </c>
      <c r="U40" s="18" t="s">
        <v>182</v>
      </c>
      <c r="V40" s="20" t="s">
        <v>182</v>
      </c>
      <c r="W40" s="18" t="n">
        <v>418.36080646</v>
      </c>
      <c r="X40" s="20" t="n">
        <v>6.12594883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418.23200645</v>
      </c>
      <c r="F46" s="20" t="n">
        <v>2.7454766</v>
      </c>
      <c r="G46" s="18" t="n">
        <v>416.78971238</v>
      </c>
      <c r="H46" s="20" t="n">
        <v>4.47213201</v>
      </c>
      <c r="I46" s="18" t="n">
        <v>431.49180986</v>
      </c>
      <c r="J46" s="20" t="n">
        <v>5.79995071</v>
      </c>
      <c r="K46" s="18" t="n">
        <v>420.6365851</v>
      </c>
      <c r="L46" s="20" t="n">
        <v>5.10538237</v>
      </c>
      <c r="M46" s="18" t="n">
        <v>398.4744476</v>
      </c>
      <c r="N46" s="20" t="n">
        <v>5.76327974</v>
      </c>
      <c r="O46" s="18" t="n">
        <v>312.92535084</v>
      </c>
      <c r="P46" s="20" t="n">
        <v>7.92700056</v>
      </c>
      <c r="Q46" s="18" t="s">
        <v>182</v>
      </c>
      <c r="R46" s="20" t="s">
        <v>182</v>
      </c>
      <c r="S46" s="18" t="s">
        <v>182</v>
      </c>
      <c r="T46" s="20" t="s">
        <v>182</v>
      </c>
      <c r="U46" s="18" t="s">
        <v>182</v>
      </c>
      <c r="V46" s="20" t="s">
        <v>182</v>
      </c>
      <c r="W46" s="18" t="n">
        <v>379.35706161</v>
      </c>
      <c r="X46" s="20" t="n">
        <v>3.0087821</v>
      </c>
    </row>
    <row r="47" spans="1:24">
      <c r="A47" s="15" t="s">
        <v>222</v>
      </c>
      <c r="B47" s="17" t="n">
        <v>5928</v>
      </c>
      <c r="C47" s="18">
        <f>(162.0/B47*100)</f>
        <v/>
      </c>
      <c r="D47" s="19" t="n">
        <v>5766</v>
      </c>
      <c r="E47" s="18" t="n">
        <v>485.59030921</v>
      </c>
      <c r="F47" s="20" t="n">
        <v>4.60463134</v>
      </c>
      <c r="G47" s="18" t="n">
        <v>465.8608106</v>
      </c>
      <c r="H47" s="20" t="n">
        <v>5.60305371</v>
      </c>
      <c r="I47" s="18" t="n">
        <v>454.82616475</v>
      </c>
      <c r="J47" s="20" t="n">
        <v>5.29311123</v>
      </c>
      <c r="K47" s="18" t="n">
        <v>438.08546486</v>
      </c>
      <c r="L47" s="20" t="n">
        <v>4.74702946</v>
      </c>
      <c r="M47" s="18" t="n">
        <v>433.46651911</v>
      </c>
      <c r="N47" s="20" t="n">
        <v>5.77066519</v>
      </c>
      <c r="O47" s="18" t="n">
        <v>348.82167177</v>
      </c>
      <c r="P47" s="20" t="n">
        <v>12.30753065</v>
      </c>
      <c r="Q47" s="18" t="s">
        <v>182</v>
      </c>
      <c r="R47" s="20" t="s">
        <v>182</v>
      </c>
      <c r="S47" s="18" t="s">
        <v>182</v>
      </c>
      <c r="T47" s="20" t="s">
        <v>182</v>
      </c>
      <c r="U47" s="18" t="s">
        <v>182</v>
      </c>
      <c r="V47" s="20" t="s">
        <v>182</v>
      </c>
      <c r="W47" s="18" t="n">
        <v>383.09392339</v>
      </c>
      <c r="X47" s="20" t="n">
        <v>4.80778798</v>
      </c>
    </row>
    <row r="48" spans="1:24">
      <c r="A48" s="15" t="s">
        <v>223</v>
      </c>
      <c r="B48" s="17" t="n">
        <v>9841</v>
      </c>
      <c r="C48" s="18">
        <f>(19.0/B48*100)</f>
        <v/>
      </c>
      <c r="D48" s="19" t="n">
        <v>9822</v>
      </c>
      <c r="E48" s="18" t="n">
        <v>525.89525445</v>
      </c>
      <c r="F48" s="20" t="n">
        <v>4.30230914</v>
      </c>
      <c r="G48" s="18" t="n">
        <v>523.12330324</v>
      </c>
      <c r="H48" s="20" t="n">
        <v>7.52146166</v>
      </c>
      <c r="I48" s="18" t="n">
        <v>520.14031731</v>
      </c>
      <c r="J48" s="20" t="n">
        <v>7.15296756</v>
      </c>
      <c r="K48" s="18" t="n">
        <v>493.47659945</v>
      </c>
      <c r="L48" s="20" t="n">
        <v>7.55720288</v>
      </c>
      <c r="M48" s="18" t="n">
        <v>466.898688</v>
      </c>
      <c r="N48" s="20" t="n">
        <v>9.832505619999999</v>
      </c>
      <c r="O48" s="18" t="n">
        <v>368.01592311</v>
      </c>
      <c r="P48" s="20" t="n">
        <v>9.39603602</v>
      </c>
      <c r="Q48" s="18" t="s">
        <v>182</v>
      </c>
      <c r="R48" s="20" t="s">
        <v>182</v>
      </c>
      <c r="S48" s="18" t="s">
        <v>182</v>
      </c>
      <c r="T48" s="20" t="s">
        <v>182</v>
      </c>
      <c r="U48" s="18" t="s">
        <v>182</v>
      </c>
      <c r="V48" s="20" t="s">
        <v>182</v>
      </c>
      <c r="W48" s="18" t="n">
        <v>442.95731218</v>
      </c>
      <c r="X48" s="20" t="n">
        <v>23.83773186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434.04251566</v>
      </c>
      <c r="F50" s="20" t="n">
        <v>2.44533157</v>
      </c>
      <c r="G50" s="18" t="n">
        <v>416.4511589</v>
      </c>
      <c r="H50" s="20" t="n">
        <v>3.90390157</v>
      </c>
      <c r="I50" s="18" t="n">
        <v>414.40123557</v>
      </c>
      <c r="J50" s="20" t="n">
        <v>4.21065266</v>
      </c>
      <c r="K50" s="18" t="n">
        <v>419.26380132</v>
      </c>
      <c r="L50" s="20" t="n">
        <v>4.57232864</v>
      </c>
      <c r="M50" s="18" t="n">
        <v>406.02886198</v>
      </c>
      <c r="N50" s="20" t="n">
        <v>4.19252567</v>
      </c>
      <c r="O50" s="18" t="n">
        <v>342.28571311</v>
      </c>
      <c r="P50" s="20" t="n">
        <v>7.20984175</v>
      </c>
      <c r="Q50" s="18" t="s">
        <v>182</v>
      </c>
      <c r="R50" s="20" t="s">
        <v>182</v>
      </c>
      <c r="S50" s="18" t="s">
        <v>182</v>
      </c>
      <c r="T50" s="20" t="s">
        <v>182</v>
      </c>
      <c r="U50" s="18" t="s">
        <v>182</v>
      </c>
      <c r="V50" s="20" t="s">
        <v>182</v>
      </c>
      <c r="W50" s="18" t="n">
        <v>382.27329184</v>
      </c>
      <c r="X50" s="20" t="n">
        <v>7.17399936</v>
      </c>
    </row>
    <row r="51" spans="1:24">
      <c r="A51" s="15" t="s">
        <v>226</v>
      </c>
      <c r="B51" s="17" t="n">
        <v>6866</v>
      </c>
      <c r="C51" s="18">
        <f>(117.0/B51*100)</f>
        <v/>
      </c>
      <c r="D51" s="19" t="n">
        <v>6749</v>
      </c>
      <c r="E51" s="18" t="n">
        <v>429.85994734</v>
      </c>
      <c r="F51" s="20" t="n">
        <v>2.57849062</v>
      </c>
      <c r="G51" s="18" t="n">
        <v>429.96873815</v>
      </c>
      <c r="H51" s="20" t="n">
        <v>3.45311562</v>
      </c>
      <c r="I51" s="18" t="n">
        <v>421.07309518</v>
      </c>
      <c r="J51" s="20" t="n">
        <v>3.63042743</v>
      </c>
      <c r="K51" s="18" t="n">
        <v>412.00394017</v>
      </c>
      <c r="L51" s="20" t="n">
        <v>4.89652431</v>
      </c>
      <c r="M51" s="18" t="n">
        <v>403.73546711</v>
      </c>
      <c r="N51" s="20" t="n">
        <v>5.47095771</v>
      </c>
      <c r="O51" s="18" t="n">
        <v>338.25263876</v>
      </c>
      <c r="P51" s="20" t="n">
        <v>12.07032198</v>
      </c>
      <c r="Q51" s="18" t="s">
        <v>182</v>
      </c>
      <c r="R51" s="20" t="s">
        <v>182</v>
      </c>
      <c r="S51" s="18" t="n">
        <v>410.85572185</v>
      </c>
      <c r="T51" s="20" t="n">
        <v>3.7997542</v>
      </c>
      <c r="U51" s="18" t="s">
        <v>182</v>
      </c>
      <c r="V51" s="20" t="s">
        <v>182</v>
      </c>
      <c r="W51" s="18" t="n">
        <v>394.18028195</v>
      </c>
      <c r="X51" s="20" t="n">
        <v>4.34047259</v>
      </c>
    </row>
    <row r="52" spans="1:24">
      <c r="A52" s="15" t="s">
        <v>227</v>
      </c>
      <c r="B52" s="17" t="n">
        <v>5809</v>
      </c>
      <c r="C52" s="18">
        <f>(119.0/B52*100)</f>
        <v/>
      </c>
      <c r="D52" s="19" t="n">
        <v>5690</v>
      </c>
      <c r="E52" s="18" t="n">
        <v>481.76273783</v>
      </c>
      <c r="F52" s="20" t="n">
        <v>3.92325891</v>
      </c>
      <c r="G52" s="18" t="n">
        <v>492.44079402</v>
      </c>
      <c r="H52" s="20" t="n">
        <v>3.00326828</v>
      </c>
      <c r="I52" s="18" t="n">
        <v>482.57113412</v>
      </c>
      <c r="J52" s="20" t="n">
        <v>3.60058363</v>
      </c>
      <c r="K52" s="18" t="n">
        <v>466.7662314</v>
      </c>
      <c r="L52" s="20" t="n">
        <v>4.72828633</v>
      </c>
      <c r="M52" s="18" t="n">
        <v>452.0302401</v>
      </c>
      <c r="N52" s="20" t="n">
        <v>6.80946622</v>
      </c>
      <c r="O52" s="18" t="n">
        <v>375.14413407</v>
      </c>
      <c r="P52" s="20" t="n">
        <v>19.23248649</v>
      </c>
      <c r="Q52" s="18" t="s">
        <v>182</v>
      </c>
      <c r="R52" s="20" t="s">
        <v>182</v>
      </c>
      <c r="S52" s="18" t="s">
        <v>182</v>
      </c>
      <c r="T52" s="20" t="s">
        <v>182</v>
      </c>
      <c r="U52" s="18" t="s">
        <v>182</v>
      </c>
      <c r="V52" s="20" t="s">
        <v>182</v>
      </c>
      <c r="W52" s="18" t="n">
        <v>401.63605339</v>
      </c>
      <c r="X52" s="20" t="n">
        <v>4.429116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354.46574557</v>
      </c>
      <c r="F54" s="20" t="n">
        <v>3.8124122</v>
      </c>
      <c r="G54" s="18" t="n">
        <v>335.33775845</v>
      </c>
      <c r="H54" s="20" t="n">
        <v>4.96195769</v>
      </c>
      <c r="I54" s="18" t="n">
        <v>335.81503148</v>
      </c>
      <c r="J54" s="20" t="n">
        <v>4.28526926</v>
      </c>
      <c r="K54" s="18" t="n">
        <v>335.16531963</v>
      </c>
      <c r="L54" s="20" t="n">
        <v>4.6340614</v>
      </c>
      <c r="M54" s="18" t="n">
        <v>337.84327192</v>
      </c>
      <c r="N54" s="20" t="n">
        <v>5.65583126</v>
      </c>
      <c r="O54" s="18" t="n">
        <v>287.87524075</v>
      </c>
      <c r="P54" s="20" t="n">
        <v>6.80918889</v>
      </c>
      <c r="Q54" s="18" t="s">
        <v>182</v>
      </c>
      <c r="R54" s="20" t="s">
        <v>182</v>
      </c>
      <c r="S54" s="18" t="s">
        <v>182</v>
      </c>
      <c r="T54" s="20" t="s">
        <v>182</v>
      </c>
      <c r="U54" s="18" t="s">
        <v>182</v>
      </c>
      <c r="V54" s="20" t="s">
        <v>182</v>
      </c>
      <c r="W54" s="18" t="n">
        <v>291.95279425</v>
      </c>
      <c r="X54" s="20" t="n">
        <v>3.55480798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524.64109954</v>
      </c>
      <c r="F56" s="20" t="n">
        <v>3.10291838</v>
      </c>
      <c r="G56" s="18" t="n">
        <v>530.17491597</v>
      </c>
      <c r="H56" s="20" t="n">
        <v>2.85433525</v>
      </c>
      <c r="I56" s="18" t="n">
        <v>529.74578447</v>
      </c>
      <c r="J56" s="20" t="n">
        <v>3.82150749</v>
      </c>
      <c r="K56" s="18" t="n">
        <v>520.291567</v>
      </c>
      <c r="L56" s="20" t="n">
        <v>5.58277132</v>
      </c>
      <c r="M56" s="18" t="n">
        <v>479.7420559</v>
      </c>
      <c r="N56" s="20" t="n">
        <v>8.61681087</v>
      </c>
      <c r="O56" s="18" t="n">
        <v>436.58358831</v>
      </c>
      <c r="P56" s="20" t="n">
        <v>14.70024244</v>
      </c>
      <c r="Q56" s="18" t="s">
        <v>182</v>
      </c>
      <c r="R56" s="20" t="s">
        <v>182</v>
      </c>
      <c r="S56" s="18" t="s">
        <v>182</v>
      </c>
      <c r="T56" s="20" t="s">
        <v>182</v>
      </c>
      <c r="U56" s="18" t="s">
        <v>182</v>
      </c>
      <c r="V56" s="20" t="s">
        <v>182</v>
      </c>
      <c r="W56" s="18" t="n">
        <v>455.46129859</v>
      </c>
      <c r="X56" s="20" t="n">
        <v>12.59218779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494.57328838</v>
      </c>
      <c r="F61" s="20" t="n">
        <v>3.04581472</v>
      </c>
      <c r="G61" s="18" t="n">
        <v>484.58568926</v>
      </c>
      <c r="H61" s="20" t="n">
        <v>3.96873241</v>
      </c>
      <c r="I61" s="18" t="n">
        <v>477.42501439</v>
      </c>
      <c r="J61" s="20" t="n">
        <v>3.8153665</v>
      </c>
      <c r="K61" s="18" t="n">
        <v>471.65628991</v>
      </c>
      <c r="L61" s="20" t="n">
        <v>4.13926845</v>
      </c>
      <c r="M61" s="18" t="n">
        <v>463.00419772</v>
      </c>
      <c r="N61" s="20" t="n">
        <v>5.64383695</v>
      </c>
      <c r="O61" s="18" t="n">
        <v>391.25523445</v>
      </c>
      <c r="P61" s="20" t="n">
        <v>13.81308759</v>
      </c>
      <c r="Q61" s="18" t="s">
        <v>182</v>
      </c>
      <c r="R61" s="20" t="s">
        <v>182</v>
      </c>
      <c r="S61" s="18" t="s">
        <v>182</v>
      </c>
      <c r="T61" s="20" t="s">
        <v>182</v>
      </c>
      <c r="U61" s="18" t="s">
        <v>182</v>
      </c>
      <c r="V61" s="20" t="s">
        <v>182</v>
      </c>
      <c r="W61" s="18" t="n">
        <v>389.2868847</v>
      </c>
      <c r="X61" s="20" t="n">
        <v>7.55115449</v>
      </c>
    </row>
    <row r="62" spans="1:24">
      <c r="A62" s="15" t="s">
        <v>237</v>
      </c>
      <c r="B62" s="17" t="n">
        <v>4476</v>
      </c>
      <c r="C62" s="18">
        <f>(5.0/B62*100)</f>
        <v/>
      </c>
      <c r="D62" s="19" t="n">
        <v>4471</v>
      </c>
      <c r="E62" s="18" t="n">
        <v>532.74523058</v>
      </c>
      <c r="F62" s="20" t="n">
        <v>1.64255415</v>
      </c>
      <c r="G62" s="18" t="n">
        <v>533.2692054300001</v>
      </c>
      <c r="H62" s="20" t="n">
        <v>2.63823622</v>
      </c>
      <c r="I62" s="18" t="n">
        <v>523.5092051399999</v>
      </c>
      <c r="J62" s="20" t="n">
        <v>3.55673904</v>
      </c>
      <c r="K62" s="18" t="n">
        <v>510.5677282</v>
      </c>
      <c r="L62" s="20" t="n">
        <v>7.26897971</v>
      </c>
      <c r="M62" s="18" t="n">
        <v>503.07538461</v>
      </c>
      <c r="N62" s="20" t="n">
        <v>7.60208249</v>
      </c>
      <c r="O62" s="18" t="n">
        <v>440.45044192</v>
      </c>
      <c r="P62" s="20" t="n">
        <v>12.98438904</v>
      </c>
      <c r="Q62" s="18" t="s">
        <v>182</v>
      </c>
      <c r="R62" s="20" t="s">
        <v>182</v>
      </c>
      <c r="S62" s="18" t="s">
        <v>182</v>
      </c>
      <c r="T62" s="20" t="s">
        <v>182</v>
      </c>
      <c r="U62" s="18" t="s">
        <v>182</v>
      </c>
      <c r="V62" s="20" t="s">
        <v>182</v>
      </c>
      <c r="W62" s="18" t="n">
        <v>464.59889377</v>
      </c>
      <c r="X62" s="20" t="n">
        <v>15.10335278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408.74917443</v>
      </c>
      <c r="F67" s="20" t="n">
        <v>2.66312413</v>
      </c>
      <c r="G67" s="18" t="n">
        <v>403.30132149</v>
      </c>
      <c r="H67" s="20" t="n">
        <v>3.29022271</v>
      </c>
      <c r="I67" s="18" t="n">
        <v>402.74715203</v>
      </c>
      <c r="J67" s="20" t="n">
        <v>3.43104747</v>
      </c>
      <c r="K67" s="18" t="n">
        <v>393.28493849</v>
      </c>
      <c r="L67" s="20" t="n">
        <v>4.68963973</v>
      </c>
      <c r="M67" s="18" t="n">
        <v>374.55317853</v>
      </c>
      <c r="N67" s="20" t="n">
        <v>7.04737688</v>
      </c>
      <c r="O67" s="18" t="n">
        <v>314.73335773</v>
      </c>
      <c r="P67" s="20" t="n">
        <v>5.00611208</v>
      </c>
      <c r="Q67" s="18" t="s">
        <v>182</v>
      </c>
      <c r="R67" s="20" t="s">
        <v>182</v>
      </c>
      <c r="S67" s="18" t="s">
        <v>182</v>
      </c>
      <c r="T67" s="20" t="s">
        <v>182</v>
      </c>
      <c r="U67" s="18" t="s">
        <v>182</v>
      </c>
      <c r="V67" s="20" t="s">
        <v>182</v>
      </c>
      <c r="W67" s="18" t="n">
        <v>335.54689023</v>
      </c>
      <c r="X67" s="20" t="n">
        <v>5.18344486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513.26493838</v>
      </c>
      <c r="F70" s="20" t="n">
        <v>3.16422306</v>
      </c>
      <c r="G70" s="18" t="n">
        <v>496.99178515</v>
      </c>
      <c r="H70" s="20" t="n">
        <v>4.13173499</v>
      </c>
      <c r="I70" s="18" t="n">
        <v>487.84490543</v>
      </c>
      <c r="J70" s="20" t="n">
        <v>4.36727691</v>
      </c>
      <c r="K70" s="18" t="n">
        <v>481.17714809</v>
      </c>
      <c r="L70" s="20" t="n">
        <v>3.61953283</v>
      </c>
      <c r="M70" s="18" t="n">
        <v>473.81049195</v>
      </c>
      <c r="N70" s="20" t="n">
        <v>3.79314473</v>
      </c>
      <c r="O70" s="18" t="n">
        <v>426.80252046</v>
      </c>
      <c r="P70" s="20" t="n">
        <v>12.48021567</v>
      </c>
      <c r="Q70" s="18" t="s">
        <v>182</v>
      </c>
      <c r="R70" s="20" t="s">
        <v>182</v>
      </c>
      <c r="S70" s="18" t="s">
        <v>182</v>
      </c>
      <c r="T70" s="20" t="s">
        <v>182</v>
      </c>
      <c r="U70" s="18" t="s">
        <v>182</v>
      </c>
      <c r="V70" s="20" t="s">
        <v>182</v>
      </c>
      <c r="W70" s="18" t="n">
        <v>432.45751791</v>
      </c>
      <c r="X70" s="20" t="n">
        <v>5.71220265</v>
      </c>
    </row>
    <row r="71" spans="1:24">
      <c r="A71" s="15" t="s">
        <v>246</v>
      </c>
      <c r="B71" s="17" t="n">
        <v>6115</v>
      </c>
      <c r="C71" s="18">
        <f>(119.0/B71*100)</f>
        <v/>
      </c>
      <c r="D71" s="19" t="n">
        <v>5996</v>
      </c>
      <c r="E71" s="18" t="n">
        <v>562.62084152</v>
      </c>
      <c r="F71" s="20" t="n">
        <v>2.0480255</v>
      </c>
      <c r="G71" s="18" t="n">
        <v>559.22262671</v>
      </c>
      <c r="H71" s="20" t="n">
        <v>2.56918618</v>
      </c>
      <c r="I71" s="18" t="n">
        <v>548.73534159</v>
      </c>
      <c r="J71" s="20" t="n">
        <v>3.45542433</v>
      </c>
      <c r="K71" s="18" t="n">
        <v>549.82714749</v>
      </c>
      <c r="L71" s="20" t="n">
        <v>6.43627089</v>
      </c>
      <c r="M71" s="18" t="n">
        <v>547.89724997</v>
      </c>
      <c r="N71" s="20" t="n">
        <v>8.92107216</v>
      </c>
      <c r="O71" s="18" t="n">
        <v>471.86148039</v>
      </c>
      <c r="P71" s="20" t="n">
        <v>16.79592165</v>
      </c>
      <c r="Q71" s="18" t="s">
        <v>182</v>
      </c>
      <c r="R71" s="20" t="s">
        <v>182</v>
      </c>
      <c r="S71" s="18" t="s">
        <v>182</v>
      </c>
      <c r="T71" s="20" t="s">
        <v>182</v>
      </c>
      <c r="U71" s="18" t="s">
        <v>182</v>
      </c>
      <c r="V71" s="20" t="s">
        <v>182</v>
      </c>
      <c r="W71" s="18" t="n">
        <v>492.59447322</v>
      </c>
      <c r="X71" s="20" t="n">
        <v>12.40273898</v>
      </c>
    </row>
    <row r="72" spans="1:24">
      <c r="A72" s="15" t="s">
        <v>247</v>
      </c>
      <c r="B72" s="17" t="n">
        <v>7708</v>
      </c>
      <c r="C72" s="18">
        <f>(9.0/B72*100)</f>
        <v/>
      </c>
      <c r="D72" s="19" t="n">
        <v>7699</v>
      </c>
      <c r="E72" s="18" t="n">
        <v>529.56439711</v>
      </c>
      <c r="F72" s="20" t="n">
        <v>2.64723303</v>
      </c>
      <c r="G72" s="18" t="n">
        <v>544.84127703</v>
      </c>
      <c r="H72" s="20" t="n">
        <v>3.23322843</v>
      </c>
      <c r="I72" s="18" t="n">
        <v>537.77560891</v>
      </c>
      <c r="J72" s="20" t="n">
        <v>5.82657365</v>
      </c>
      <c r="K72" s="18" t="n">
        <v>513.89939552</v>
      </c>
      <c r="L72" s="20" t="n">
        <v>12.45723778</v>
      </c>
      <c r="M72" s="18" t="n">
        <v>489.09264301</v>
      </c>
      <c r="N72" s="20" t="n">
        <v>17.78440597</v>
      </c>
      <c r="O72" s="18" t="n">
        <v>372.27040999</v>
      </c>
      <c r="P72" s="20" t="n">
        <v>12.74001428</v>
      </c>
      <c r="Q72" s="18" t="s">
        <v>182</v>
      </c>
      <c r="R72" s="20" t="s">
        <v>182</v>
      </c>
      <c r="S72" s="18" t="s">
        <v>182</v>
      </c>
      <c r="T72" s="20" t="s">
        <v>182</v>
      </c>
      <c r="U72" s="18" t="s">
        <v>182</v>
      </c>
      <c r="V72" s="20" t="s">
        <v>182</v>
      </c>
      <c r="W72" s="18" t="n">
        <v>488.88759651</v>
      </c>
      <c r="X72" s="20" t="n">
        <v>17.62498146</v>
      </c>
    </row>
    <row r="73" spans="1:24">
      <c r="A73" s="15" t="s">
        <v>248</v>
      </c>
      <c r="B73" s="17" t="n">
        <v>8249</v>
      </c>
      <c r="C73" s="18">
        <f>(244.0/B73*100)</f>
        <v/>
      </c>
      <c r="D73" s="19" t="n">
        <v>8005</v>
      </c>
      <c r="E73" s="18" t="n">
        <v>427.02424013</v>
      </c>
      <c r="F73" s="20" t="n">
        <v>4.02404992</v>
      </c>
      <c r="G73" s="18" t="n">
        <v>440.30505277</v>
      </c>
      <c r="H73" s="20" t="n">
        <v>4.34534946</v>
      </c>
      <c r="I73" s="18" t="n">
        <v>421.45696813</v>
      </c>
      <c r="J73" s="20" t="n">
        <v>3.29754699</v>
      </c>
      <c r="K73" s="18" t="n">
        <v>417.65707067</v>
      </c>
      <c r="L73" s="20" t="n">
        <v>3.56915428</v>
      </c>
      <c r="M73" s="18" t="n">
        <v>407.10686427</v>
      </c>
      <c r="N73" s="20" t="n">
        <v>4.37119549</v>
      </c>
      <c r="O73" s="18" t="n">
        <v>365.92427462</v>
      </c>
      <c r="P73" s="20" t="n">
        <v>6.5296247</v>
      </c>
      <c r="Q73" s="18" t="s">
        <v>182</v>
      </c>
      <c r="R73" s="20" t="s">
        <v>182</v>
      </c>
      <c r="S73" s="18" t="s">
        <v>182</v>
      </c>
      <c r="T73" s="20" t="s">
        <v>182</v>
      </c>
      <c r="U73" s="18" t="s">
        <v>182</v>
      </c>
      <c r="V73" s="20" t="s">
        <v>182</v>
      </c>
      <c r="W73" s="18" t="n">
        <v>359.89817899</v>
      </c>
      <c r="X73" s="20" t="n">
        <v>6.86834678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467.48905044</v>
      </c>
      <c r="F77" s="20" t="n">
        <v>2.64537746</v>
      </c>
      <c r="G77" s="18" t="n">
        <v>447.87066997</v>
      </c>
      <c r="H77" s="20" t="n">
        <v>4.75493203</v>
      </c>
      <c r="I77" s="18" t="n">
        <v>457.64919739</v>
      </c>
      <c r="J77" s="20" t="n">
        <v>4.67193139</v>
      </c>
      <c r="K77" s="18" t="n">
        <v>434.60095918</v>
      </c>
      <c r="L77" s="20" t="n">
        <v>3.90632491</v>
      </c>
      <c r="M77" s="18" t="n">
        <v>420.19431709</v>
      </c>
      <c r="N77" s="20" t="n">
        <v>4.58200618</v>
      </c>
      <c r="O77" s="18" t="n">
        <v>348.85074945</v>
      </c>
      <c r="P77" s="20" t="n">
        <v>12.28258255</v>
      </c>
      <c r="Q77" s="18" t="s">
        <v>182</v>
      </c>
      <c r="R77" s="20" t="s">
        <v>182</v>
      </c>
      <c r="S77" s="18" t="s">
        <v>182</v>
      </c>
      <c r="T77" s="20" t="s">
        <v>182</v>
      </c>
      <c r="U77" s="18" t="s">
        <v>182</v>
      </c>
      <c r="V77" s="20" t="s">
        <v>182</v>
      </c>
      <c r="W77" s="18" t="n">
        <v>380.83200712</v>
      </c>
      <c r="X77" s="20" t="n">
        <v>2.98258673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459.91930174</v>
      </c>
      <c r="F7" s="20" t="n">
        <v>3.92244976</v>
      </c>
      <c r="G7" s="18" t="n">
        <v>493.98825692</v>
      </c>
      <c r="H7" s="20" t="n">
        <v>3.68019846</v>
      </c>
      <c r="I7" s="18" t="n">
        <v>506.45604463</v>
      </c>
      <c r="J7" s="20" t="n">
        <v>2.18558082</v>
      </c>
      <c r="K7" s="18" t="n">
        <v>534.98769323</v>
      </c>
      <c r="L7" s="20" t="n">
        <v>2.25092296</v>
      </c>
      <c r="M7" s="18" t="n">
        <v>545.5574162299999</v>
      </c>
      <c r="N7" s="20" t="n">
        <v>2.97436222</v>
      </c>
      <c r="O7" s="18" t="n">
        <v>399.22513467</v>
      </c>
      <c r="P7" s="20" t="n">
        <v>11.70453418</v>
      </c>
      <c r="Q7" s="18" t="s">
        <v>182</v>
      </c>
      <c r="R7" s="20" t="s">
        <v>182</v>
      </c>
      <c r="S7" s="18" t="s">
        <v>182</v>
      </c>
      <c r="T7" s="20" t="s">
        <v>182</v>
      </c>
      <c r="U7" s="18" t="s">
        <v>182</v>
      </c>
      <c r="V7" s="20" t="s">
        <v>182</v>
      </c>
      <c r="W7" s="18" t="n">
        <v>468.91912867</v>
      </c>
      <c r="X7" s="20" t="n">
        <v>5.15946116</v>
      </c>
    </row>
    <row r="8" spans="1:24">
      <c r="A8" s="15" t="s">
        <v>183</v>
      </c>
      <c r="B8" s="17" t="n">
        <v>7007</v>
      </c>
      <c r="C8" s="18">
        <f>(169.0/B8*100)</f>
        <v/>
      </c>
      <c r="D8" s="19" t="n">
        <v>6838</v>
      </c>
      <c r="E8" s="18" t="n">
        <v>482.7127306</v>
      </c>
      <c r="F8" s="20" t="n">
        <v>3.86925524</v>
      </c>
      <c r="G8" s="18" t="n">
        <v>510.47503972</v>
      </c>
      <c r="H8" s="20" t="n">
        <v>3.54869353</v>
      </c>
      <c r="I8" s="18" t="n">
        <v>514.1950312</v>
      </c>
      <c r="J8" s="20" t="n">
        <v>3.24937391</v>
      </c>
      <c r="K8" s="18" t="n">
        <v>509.1846893</v>
      </c>
      <c r="L8" s="20" t="n">
        <v>4.7525134</v>
      </c>
      <c r="M8" s="18" t="n">
        <v>483.18919208</v>
      </c>
      <c r="N8" s="20" t="n">
        <v>6.89637657</v>
      </c>
      <c r="O8" s="18" t="n">
        <v>404.28336089</v>
      </c>
      <c r="P8" s="20" t="n">
        <v>27.90899541</v>
      </c>
      <c r="Q8" s="18" t="s">
        <v>182</v>
      </c>
      <c r="R8" s="20" t="s">
        <v>182</v>
      </c>
      <c r="S8" s="18" t="n">
        <v>368.48347797</v>
      </c>
      <c r="T8" s="20" t="n">
        <v>14.99112476</v>
      </c>
      <c r="U8" s="18" t="s">
        <v>182</v>
      </c>
      <c r="V8" s="20" t="s">
        <v>182</v>
      </c>
      <c r="W8" s="18" t="n">
        <v>415.78905478</v>
      </c>
      <c r="X8" s="20" t="n">
        <v>5.23472233</v>
      </c>
    </row>
    <row r="9" spans="1:24">
      <c r="A9" s="15" t="s">
        <v>184</v>
      </c>
      <c r="B9" s="17" t="n">
        <v>9651</v>
      </c>
      <c r="C9" s="18">
        <f>(568.0/B9*100)</f>
        <v/>
      </c>
      <c r="D9" s="19" t="n">
        <v>9083</v>
      </c>
      <c r="E9" s="18" t="n">
        <v>493.88603397</v>
      </c>
      <c r="F9" s="20" t="n">
        <v>3.93730757</v>
      </c>
      <c r="G9" s="18" t="n">
        <v>529.0606153700001</v>
      </c>
      <c r="H9" s="20" t="n">
        <v>2.80319955</v>
      </c>
      <c r="I9" s="18" t="n">
        <v>531.07770525</v>
      </c>
      <c r="J9" s="20" t="n">
        <v>2.68138725</v>
      </c>
      <c r="K9" s="18" t="n">
        <v>513.04362833</v>
      </c>
      <c r="L9" s="20" t="n">
        <v>3.9498579</v>
      </c>
      <c r="M9" s="18" t="n">
        <v>471.51275343</v>
      </c>
      <c r="N9" s="20" t="n">
        <v>4.64792688</v>
      </c>
      <c r="O9" s="18" t="n">
        <v>463.23865553</v>
      </c>
      <c r="P9" s="20" t="n">
        <v>37.28992185</v>
      </c>
      <c r="Q9" s="18" t="s">
        <v>182</v>
      </c>
      <c r="R9" s="20" t="s">
        <v>182</v>
      </c>
      <c r="S9" s="18" t="n">
        <v>374.78530698</v>
      </c>
      <c r="T9" s="20" t="n">
        <v>11.62763904</v>
      </c>
      <c r="U9" s="18" t="s">
        <v>182</v>
      </c>
      <c r="V9" s="20" t="s">
        <v>182</v>
      </c>
      <c r="W9" s="18" t="n">
        <v>412.89480255</v>
      </c>
      <c r="X9" s="20" t="n">
        <v>5.34576669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430.27409082</v>
      </c>
      <c r="F11" s="20" t="n">
        <v>4.39122081</v>
      </c>
      <c r="G11" s="18" t="n">
        <v>464.56321459</v>
      </c>
      <c r="H11" s="20" t="n">
        <v>3.36751765</v>
      </c>
      <c r="I11" s="18" t="n">
        <v>459.21972752</v>
      </c>
      <c r="J11" s="20" t="n">
        <v>3.21673493</v>
      </c>
      <c r="K11" s="18" t="n">
        <v>452.05642592</v>
      </c>
      <c r="L11" s="20" t="n">
        <v>3.47822477</v>
      </c>
      <c r="M11" s="18" t="n">
        <v>438.77911989</v>
      </c>
      <c r="N11" s="20" t="n">
        <v>4.97831988</v>
      </c>
      <c r="O11" s="18" t="n">
        <v>334.19992151</v>
      </c>
      <c r="P11" s="20" t="n">
        <v>26.53553138</v>
      </c>
      <c r="Q11" s="18" t="s">
        <v>182</v>
      </c>
      <c r="R11" s="20" t="s">
        <v>182</v>
      </c>
      <c r="S11" s="18" t="s">
        <v>182</v>
      </c>
      <c r="T11" s="20" t="s">
        <v>182</v>
      </c>
      <c r="U11" s="18" t="s">
        <v>182</v>
      </c>
      <c r="V11" s="20" t="s">
        <v>182</v>
      </c>
      <c r="W11" s="18" t="n">
        <v>398.87273654</v>
      </c>
      <c r="X11" s="20" t="n">
        <v>6.41048329</v>
      </c>
    </row>
    <row r="12" spans="1:24">
      <c r="A12" s="15" t="s">
        <v>187</v>
      </c>
      <c r="B12" s="17" t="n">
        <v>6894</v>
      </c>
      <c r="C12" s="18">
        <f>(127.0/B12*100)</f>
        <v/>
      </c>
      <c r="D12" s="19" t="n">
        <v>6767</v>
      </c>
      <c r="E12" s="18" t="n">
        <v>492.44234288</v>
      </c>
      <c r="F12" s="20" t="n">
        <v>3.74547842</v>
      </c>
      <c r="G12" s="18" t="n">
        <v>517.32276552</v>
      </c>
      <c r="H12" s="20" t="n">
        <v>2.42048487</v>
      </c>
      <c r="I12" s="18" t="n">
        <v>510.09030806</v>
      </c>
      <c r="J12" s="20" t="n">
        <v>3.40142841</v>
      </c>
      <c r="K12" s="18" t="n">
        <v>490.88889047</v>
      </c>
      <c r="L12" s="20" t="n">
        <v>4.0727657</v>
      </c>
      <c r="M12" s="18" t="n">
        <v>464.63347222</v>
      </c>
      <c r="N12" s="20" t="n">
        <v>6.33262577</v>
      </c>
      <c r="O12" s="18" t="n">
        <v>437.59846771</v>
      </c>
      <c r="P12" s="20" t="n">
        <v>23.70905564</v>
      </c>
      <c r="Q12" s="18" t="s">
        <v>182</v>
      </c>
      <c r="R12" s="20" t="s">
        <v>182</v>
      </c>
      <c r="S12" s="18" t="n">
        <v>366.6777112</v>
      </c>
      <c r="T12" s="20" t="n">
        <v>14.39052153</v>
      </c>
      <c r="U12" s="18" t="s">
        <v>182</v>
      </c>
      <c r="V12" s="20" t="s">
        <v>182</v>
      </c>
      <c r="W12" s="18" t="n">
        <v>411.34480951</v>
      </c>
      <c r="X12" s="20" t="n">
        <v>5.32372995</v>
      </c>
    </row>
    <row r="13" spans="1:24">
      <c r="A13" s="15" t="s">
        <v>188</v>
      </c>
      <c r="B13" s="17" t="n">
        <v>7161</v>
      </c>
      <c r="C13" s="18">
        <f>(329.0/B13*100)</f>
        <v/>
      </c>
      <c r="D13" s="19" t="n">
        <v>6832</v>
      </c>
      <c r="E13" s="18" t="n">
        <v>468.30320514</v>
      </c>
      <c r="F13" s="20" t="n">
        <v>7.65308924</v>
      </c>
      <c r="G13" s="18" t="n">
        <v>499.03526207</v>
      </c>
      <c r="H13" s="20" t="n">
        <v>4.50939236</v>
      </c>
      <c r="I13" s="18" t="n">
        <v>511.19841695</v>
      </c>
      <c r="J13" s="20" t="n">
        <v>3.21651015</v>
      </c>
      <c r="K13" s="18" t="n">
        <v>520.48110309</v>
      </c>
      <c r="L13" s="20" t="n">
        <v>2.47862001</v>
      </c>
      <c r="M13" s="18" t="n">
        <v>519.55401485</v>
      </c>
      <c r="N13" s="20" t="n">
        <v>3.58630516</v>
      </c>
      <c r="O13" s="18" t="n">
        <v>390.10166835</v>
      </c>
      <c r="P13" s="20" t="n">
        <v>18.95112793</v>
      </c>
      <c r="Q13" s="18" t="s">
        <v>182</v>
      </c>
      <c r="R13" s="20" t="s">
        <v>182</v>
      </c>
      <c r="S13" s="18" t="n">
        <v>436.36003517</v>
      </c>
      <c r="T13" s="20" t="n">
        <v>6.43426798</v>
      </c>
      <c r="U13" s="18" t="s">
        <v>182</v>
      </c>
      <c r="V13" s="20" t="s">
        <v>182</v>
      </c>
      <c r="W13" s="18" t="n">
        <v>409.12106491</v>
      </c>
      <c r="X13" s="20" t="n">
        <v>4.93417075</v>
      </c>
    </row>
    <row r="14" spans="1:24">
      <c r="A14" s="15" t="s">
        <v>189</v>
      </c>
      <c r="B14" s="17" t="n">
        <v>5587</v>
      </c>
      <c r="C14" s="18">
        <f>(197.0/B14*100)</f>
        <v/>
      </c>
      <c r="D14" s="19" t="n">
        <v>5390</v>
      </c>
      <c r="E14" s="18" t="n">
        <v>530.2007433700001</v>
      </c>
      <c r="F14" s="20" t="n">
        <v>4.04221074</v>
      </c>
      <c r="G14" s="18" t="n">
        <v>548.85607239</v>
      </c>
      <c r="H14" s="20" t="n">
        <v>2.86612798</v>
      </c>
      <c r="I14" s="18" t="n">
        <v>545.3353164500001</v>
      </c>
      <c r="J14" s="20" t="n">
        <v>2.84295132</v>
      </c>
      <c r="K14" s="18" t="n">
        <v>529.29828035</v>
      </c>
      <c r="L14" s="20" t="n">
        <v>3.94379751</v>
      </c>
      <c r="M14" s="18" t="n">
        <v>507.34510706</v>
      </c>
      <c r="N14" s="20" t="n">
        <v>5.45881851</v>
      </c>
      <c r="O14" s="18" t="n">
        <v>411.80482108</v>
      </c>
      <c r="P14" s="20" t="n">
        <v>14.84367386</v>
      </c>
      <c r="Q14" s="18" t="s">
        <v>182</v>
      </c>
      <c r="R14" s="20" t="s">
        <v>182</v>
      </c>
      <c r="S14" s="18" t="s">
        <v>182</v>
      </c>
      <c r="T14" s="20" t="s">
        <v>182</v>
      </c>
      <c r="U14" s="18" t="s">
        <v>182</v>
      </c>
      <c r="V14" s="20" t="s">
        <v>182</v>
      </c>
      <c r="W14" s="18" t="n">
        <v>448.06743793</v>
      </c>
      <c r="X14" s="20" t="n">
        <v>9.032263199999999</v>
      </c>
    </row>
    <row r="15" spans="1:24">
      <c r="A15" s="15" t="s">
        <v>190</v>
      </c>
      <c r="B15" s="17" t="n">
        <v>5882</v>
      </c>
      <c r="C15" s="18">
        <f>(151.0/B15*100)</f>
        <v/>
      </c>
      <c r="D15" s="19" t="n">
        <v>5731</v>
      </c>
      <c r="E15" s="18" t="n">
        <v>535.40228686</v>
      </c>
      <c r="F15" s="20" t="n">
        <v>2.85910578</v>
      </c>
      <c r="G15" s="18" t="n">
        <v>553.60671102</v>
      </c>
      <c r="H15" s="20" t="n">
        <v>2.56090286</v>
      </c>
      <c r="I15" s="18" t="n">
        <v>528.69667372</v>
      </c>
      <c r="J15" s="20" t="n">
        <v>5.17792597</v>
      </c>
      <c r="K15" s="18" t="n">
        <v>496.10443057</v>
      </c>
      <c r="L15" s="20" t="n">
        <v>10.29857805</v>
      </c>
      <c r="M15" s="18" t="n">
        <v>474.43758817</v>
      </c>
      <c r="N15" s="20" t="n">
        <v>9.445475910000001</v>
      </c>
      <c r="O15" s="18" t="n">
        <v>369.57234507</v>
      </c>
      <c r="P15" s="20" t="n">
        <v>20.35970452</v>
      </c>
      <c r="Q15" s="18" t="s">
        <v>182</v>
      </c>
      <c r="R15" s="20" t="s">
        <v>182</v>
      </c>
      <c r="S15" s="18" t="n">
        <v>375.95013089</v>
      </c>
      <c r="T15" s="20" t="n">
        <v>17.42774697</v>
      </c>
      <c r="U15" s="18" t="s">
        <v>182</v>
      </c>
      <c r="V15" s="20" t="s">
        <v>182</v>
      </c>
      <c r="W15" s="18" t="n">
        <v>450.62499906</v>
      </c>
      <c r="X15" s="20" t="n">
        <v>7.59617134</v>
      </c>
    </row>
    <row r="16" spans="1:24">
      <c r="A16" s="15" t="s">
        <v>191</v>
      </c>
      <c r="B16" s="17" t="n">
        <v>6108</v>
      </c>
      <c r="C16" s="18">
        <f>(264.0/B16*100)</f>
        <v/>
      </c>
      <c r="D16" s="19" t="n">
        <v>5844</v>
      </c>
      <c r="E16" s="18" t="n">
        <v>503.87089976</v>
      </c>
      <c r="F16" s="20" t="n">
        <v>3.14077844</v>
      </c>
      <c r="G16" s="18" t="n">
        <v>529.19253595</v>
      </c>
      <c r="H16" s="20" t="n">
        <v>3.02301736</v>
      </c>
      <c r="I16" s="18" t="n">
        <v>515.96795575</v>
      </c>
      <c r="J16" s="20" t="n">
        <v>3.0704876</v>
      </c>
      <c r="K16" s="18" t="n">
        <v>485.99220739</v>
      </c>
      <c r="L16" s="20" t="n">
        <v>4.75074807</v>
      </c>
      <c r="M16" s="18" t="n">
        <v>461.11478289</v>
      </c>
      <c r="N16" s="20" t="n">
        <v>5.48529439</v>
      </c>
      <c r="O16" s="18" t="n">
        <v>357.87742959</v>
      </c>
      <c r="P16" s="20" t="n">
        <v>15.84799712</v>
      </c>
      <c r="Q16" s="18" t="s">
        <v>182</v>
      </c>
      <c r="R16" s="20" t="s">
        <v>182</v>
      </c>
      <c r="S16" s="18" t="s">
        <v>182</v>
      </c>
      <c r="T16" s="20" t="s">
        <v>182</v>
      </c>
      <c r="U16" s="18" t="s">
        <v>182</v>
      </c>
      <c r="V16" s="20" t="s">
        <v>182</v>
      </c>
      <c r="W16" s="18" t="n">
        <v>404.55711048</v>
      </c>
      <c r="X16" s="20" t="n">
        <v>6.62375336</v>
      </c>
    </row>
    <row r="17" spans="1:24">
      <c r="A17" s="15" t="s">
        <v>192</v>
      </c>
      <c r="B17" s="17" t="n">
        <v>6504</v>
      </c>
      <c r="C17" s="18">
        <f>(794.0/B17*100)</f>
        <v/>
      </c>
      <c r="D17" s="19" t="n">
        <v>5710</v>
      </c>
      <c r="E17" s="18" t="n">
        <v>519.0826653</v>
      </c>
      <c r="F17" s="20" t="n">
        <v>3.31802839</v>
      </c>
      <c r="G17" s="18" t="n">
        <v>530.79239317</v>
      </c>
      <c r="H17" s="20" t="n">
        <v>2.88278974</v>
      </c>
      <c r="I17" s="18" t="n">
        <v>521.88753635</v>
      </c>
      <c r="J17" s="20" t="n">
        <v>4.05366734</v>
      </c>
      <c r="K17" s="18" t="n">
        <v>506.69523533</v>
      </c>
      <c r="L17" s="20" t="n">
        <v>7.06444212</v>
      </c>
      <c r="M17" s="18" t="n">
        <v>489.24899579</v>
      </c>
      <c r="N17" s="20" t="n">
        <v>11.08569003</v>
      </c>
      <c r="O17" s="18" t="s">
        <v>182</v>
      </c>
      <c r="P17" s="20" t="s">
        <v>182</v>
      </c>
      <c r="Q17" s="18" t="s">
        <v>182</v>
      </c>
      <c r="R17" s="20" t="s">
        <v>182</v>
      </c>
      <c r="S17" s="18" t="n">
        <v>360.48925247</v>
      </c>
      <c r="T17" s="20" t="n">
        <v>12.44339086</v>
      </c>
      <c r="U17" s="18" t="s">
        <v>182</v>
      </c>
      <c r="V17" s="20" t="s">
        <v>182</v>
      </c>
      <c r="W17" s="18" t="n">
        <v>423.89672107</v>
      </c>
      <c r="X17" s="20" t="n">
        <v>8.45329239</v>
      </c>
    </row>
    <row r="18" spans="1:24">
      <c r="A18" s="15" t="s">
        <v>193</v>
      </c>
      <c r="B18" s="17" t="n">
        <v>5532</v>
      </c>
      <c r="C18" s="18">
        <f>(40.0/B18*100)</f>
        <v/>
      </c>
      <c r="D18" s="19" t="n">
        <v>5492</v>
      </c>
      <c r="E18" s="18" t="n">
        <v>475.6288238</v>
      </c>
      <c r="F18" s="20" t="n">
        <v>3.34158425</v>
      </c>
      <c r="G18" s="18" t="n">
        <v>471.53009103</v>
      </c>
      <c r="H18" s="20" t="n">
        <v>4.88290663</v>
      </c>
      <c r="I18" s="18" t="n">
        <v>465.2026145</v>
      </c>
      <c r="J18" s="20" t="n">
        <v>4.99170582</v>
      </c>
      <c r="K18" s="18" t="n">
        <v>445.40531972</v>
      </c>
      <c r="L18" s="20" t="n">
        <v>5.58024308</v>
      </c>
      <c r="M18" s="18" t="n">
        <v>427.48047449</v>
      </c>
      <c r="N18" s="20" t="n">
        <v>4.96778503</v>
      </c>
      <c r="O18" s="18" t="n">
        <v>360.38730974</v>
      </c>
      <c r="P18" s="20" t="n">
        <v>15.45481746</v>
      </c>
      <c r="Q18" s="18" t="s">
        <v>182</v>
      </c>
      <c r="R18" s="20" t="s">
        <v>182</v>
      </c>
      <c r="S18" s="18" t="s">
        <v>182</v>
      </c>
      <c r="T18" s="20" t="s">
        <v>182</v>
      </c>
      <c r="U18" s="18" t="s">
        <v>182</v>
      </c>
      <c r="V18" s="20" t="s">
        <v>182</v>
      </c>
      <c r="W18" s="18" t="n">
        <v>382.88124849</v>
      </c>
      <c r="X18" s="20" t="n">
        <v>6.48346259</v>
      </c>
    </row>
    <row r="19" spans="1:24">
      <c r="A19" s="15" t="s">
        <v>194</v>
      </c>
      <c r="B19" s="17" t="n">
        <v>5658</v>
      </c>
      <c r="C19" s="18">
        <f>(154.0/B19*100)</f>
        <v/>
      </c>
      <c r="D19" s="19" t="n">
        <v>5504</v>
      </c>
      <c r="E19" s="18" t="n">
        <v>477.00671292</v>
      </c>
      <c r="F19" s="20" t="n">
        <v>3.83361545</v>
      </c>
      <c r="G19" s="18" t="n">
        <v>504.99001956</v>
      </c>
      <c r="H19" s="20" t="n">
        <v>3.10367535</v>
      </c>
      <c r="I19" s="18" t="n">
        <v>487.18254975</v>
      </c>
      <c r="J19" s="20" t="n">
        <v>3.90410481</v>
      </c>
      <c r="K19" s="18" t="n">
        <v>461.18971908</v>
      </c>
      <c r="L19" s="20" t="n">
        <v>5.06655663</v>
      </c>
      <c r="M19" s="18" t="n">
        <v>425.52097458</v>
      </c>
      <c r="N19" s="20" t="n">
        <v>6.2885277</v>
      </c>
      <c r="O19" s="18" t="n">
        <v>398.28162032</v>
      </c>
      <c r="P19" s="20" t="n">
        <v>18.24528118</v>
      </c>
      <c r="Q19" s="18" t="s">
        <v>182</v>
      </c>
      <c r="R19" s="20" t="s">
        <v>182</v>
      </c>
      <c r="S19" s="18" t="s">
        <v>182</v>
      </c>
      <c r="T19" s="20" t="s">
        <v>182</v>
      </c>
      <c r="U19" s="18" t="s">
        <v>182</v>
      </c>
      <c r="V19" s="20" t="s">
        <v>182</v>
      </c>
      <c r="W19" s="18" t="n">
        <v>391.92090117</v>
      </c>
      <c r="X19" s="20" t="n">
        <v>6.29316624</v>
      </c>
    </row>
    <row r="20" spans="1:24">
      <c r="A20" s="15" t="s">
        <v>195</v>
      </c>
      <c r="B20" s="17" t="n">
        <v>3371</v>
      </c>
      <c r="C20" s="18">
        <f>(81.0/B20*100)</f>
        <v/>
      </c>
      <c r="D20" s="19" t="n">
        <v>3290</v>
      </c>
      <c r="E20" s="18" t="n">
        <v>473.72065013</v>
      </c>
      <c r="F20" s="20" t="n">
        <v>3.77012131</v>
      </c>
      <c r="G20" s="18" t="n">
        <v>488.8582282</v>
      </c>
      <c r="H20" s="20" t="n">
        <v>3.07800816</v>
      </c>
      <c r="I20" s="18" t="n">
        <v>482.15116683</v>
      </c>
      <c r="J20" s="20" t="n">
        <v>3.13907122</v>
      </c>
      <c r="K20" s="18" t="n">
        <v>467.55209582</v>
      </c>
      <c r="L20" s="20" t="n">
        <v>5.2587562</v>
      </c>
      <c r="M20" s="18" t="n">
        <v>455.22846038</v>
      </c>
      <c r="N20" s="20" t="n">
        <v>7.11136753</v>
      </c>
      <c r="O20" s="18" t="s">
        <v>182</v>
      </c>
      <c r="P20" s="20" t="s">
        <v>182</v>
      </c>
      <c r="Q20" s="18" t="s">
        <v>182</v>
      </c>
      <c r="R20" s="20" t="s">
        <v>182</v>
      </c>
      <c r="S20" s="18" t="s">
        <v>182</v>
      </c>
      <c r="T20" s="20" t="s">
        <v>182</v>
      </c>
      <c r="U20" s="18" t="s">
        <v>182</v>
      </c>
      <c r="V20" s="20" t="s">
        <v>182</v>
      </c>
      <c r="W20" s="18" t="n">
        <v>393.16424858</v>
      </c>
      <c r="X20" s="20" t="n">
        <v>6.521801</v>
      </c>
    </row>
    <row r="21" spans="1:24">
      <c r="A21" s="15" t="s">
        <v>196</v>
      </c>
      <c r="B21" s="17" t="n">
        <v>5741</v>
      </c>
      <c r="C21" s="18">
        <f>(81.0/B21*100)</f>
        <v/>
      </c>
      <c r="D21" s="19" t="n">
        <v>5660</v>
      </c>
      <c r="E21" s="18" t="n">
        <v>499.60601581</v>
      </c>
      <c r="F21" s="20" t="n">
        <v>2.86411757</v>
      </c>
      <c r="G21" s="18" t="n">
        <v>515.52750883</v>
      </c>
      <c r="H21" s="20" t="n">
        <v>2.58812166</v>
      </c>
      <c r="I21" s="18" t="n">
        <v>510.07431376</v>
      </c>
      <c r="J21" s="20" t="n">
        <v>3.93932596</v>
      </c>
      <c r="K21" s="18" t="n">
        <v>503.13830539</v>
      </c>
      <c r="L21" s="20" t="n">
        <v>7.21776687</v>
      </c>
      <c r="M21" s="18" t="n">
        <v>444.55661748</v>
      </c>
      <c r="N21" s="20" t="n">
        <v>8.054975600000001</v>
      </c>
      <c r="O21" s="18" t="n">
        <v>391.25398188</v>
      </c>
      <c r="P21" s="20" t="n">
        <v>27.06373982</v>
      </c>
      <c r="Q21" s="18" t="s">
        <v>182</v>
      </c>
      <c r="R21" s="20" t="s">
        <v>182</v>
      </c>
      <c r="S21" s="18" t="s">
        <v>182</v>
      </c>
      <c r="T21" s="20" t="s">
        <v>182</v>
      </c>
      <c r="U21" s="18" t="s">
        <v>182</v>
      </c>
      <c r="V21" s="20" t="s">
        <v>182</v>
      </c>
      <c r="W21" s="18" t="n">
        <v>439.59694466</v>
      </c>
      <c r="X21" s="20" t="n">
        <v>8.40058432</v>
      </c>
    </row>
    <row r="22" spans="1:24">
      <c r="A22" s="15" t="s">
        <v>197</v>
      </c>
      <c r="B22" s="17" t="n">
        <v>6598</v>
      </c>
      <c r="C22" s="18">
        <f>(102.0/B22*100)</f>
        <v/>
      </c>
      <c r="D22" s="19" t="n">
        <v>6496</v>
      </c>
      <c r="E22" s="18" t="n">
        <v>489.5431993</v>
      </c>
      <c r="F22" s="20" t="n">
        <v>5.65277384</v>
      </c>
      <c r="G22" s="18" t="n">
        <v>493.56776158</v>
      </c>
      <c r="H22" s="20" t="n">
        <v>4.36580451</v>
      </c>
      <c r="I22" s="18" t="n">
        <v>482.18024615</v>
      </c>
      <c r="J22" s="20" t="n">
        <v>5.27588522</v>
      </c>
      <c r="K22" s="18" t="n">
        <v>461.32117379</v>
      </c>
      <c r="L22" s="20" t="n">
        <v>5.55102495</v>
      </c>
      <c r="M22" s="18" t="n">
        <v>447.51443253</v>
      </c>
      <c r="N22" s="20" t="n">
        <v>5.96733756</v>
      </c>
      <c r="O22" s="18" t="n">
        <v>369.67259299</v>
      </c>
      <c r="P22" s="20" t="n">
        <v>6.57132704</v>
      </c>
      <c r="Q22" s="18" t="s">
        <v>182</v>
      </c>
      <c r="R22" s="20" t="s">
        <v>182</v>
      </c>
      <c r="S22" s="18" t="n">
        <v>448.28166515</v>
      </c>
      <c r="T22" s="20" t="n">
        <v>8.782882710000001</v>
      </c>
      <c r="U22" s="18" t="s">
        <v>182</v>
      </c>
      <c r="V22" s="20" t="s">
        <v>182</v>
      </c>
      <c r="W22" s="18" t="n">
        <v>367.59181093</v>
      </c>
      <c r="X22" s="20" t="n">
        <v>6.70943449</v>
      </c>
    </row>
    <row r="23" spans="1:24">
      <c r="A23" s="15" t="s">
        <v>198</v>
      </c>
      <c r="B23" s="17" t="n">
        <v>11583</v>
      </c>
      <c r="C23" s="18">
        <f>(522.0/B23*100)</f>
        <v/>
      </c>
      <c r="D23" s="19" t="n">
        <v>11061</v>
      </c>
      <c r="E23" s="18" t="n">
        <v>487.29839473</v>
      </c>
      <c r="F23" s="20" t="n">
        <v>3.2807894</v>
      </c>
      <c r="G23" s="18" t="n">
        <v>500.33279386</v>
      </c>
      <c r="H23" s="20" t="n">
        <v>3.66475702</v>
      </c>
      <c r="I23" s="18" t="n">
        <v>495.1930832</v>
      </c>
      <c r="J23" s="20" t="n">
        <v>4.38062093</v>
      </c>
      <c r="K23" s="18" t="n">
        <v>465.86639879</v>
      </c>
      <c r="L23" s="20" t="n">
        <v>4.70369722</v>
      </c>
      <c r="M23" s="18" t="n">
        <v>458.38685591</v>
      </c>
      <c r="N23" s="20" t="n">
        <v>6.76143487</v>
      </c>
      <c r="O23" s="18" t="n">
        <v>422.45727389</v>
      </c>
      <c r="P23" s="20" t="n">
        <v>20.79919267</v>
      </c>
      <c r="Q23" s="18" t="s">
        <v>182</v>
      </c>
      <c r="R23" s="20" t="s">
        <v>182</v>
      </c>
      <c r="S23" s="18" t="s">
        <v>182</v>
      </c>
      <c r="T23" s="20" t="s">
        <v>182</v>
      </c>
      <c r="U23" s="18" t="s">
        <v>182</v>
      </c>
      <c r="V23" s="20" t="s">
        <v>182</v>
      </c>
      <c r="W23" s="18" t="n">
        <v>415.74129929</v>
      </c>
      <c r="X23" s="20" t="n">
        <v>5.05964026</v>
      </c>
    </row>
    <row r="24" spans="1:24">
      <c r="A24" s="15" t="s">
        <v>199</v>
      </c>
      <c r="B24" s="17" t="n">
        <v>6647</v>
      </c>
      <c r="C24" s="18">
        <f>(20.0/B24*100)</f>
        <v/>
      </c>
      <c r="D24" s="19" t="n">
        <v>6627</v>
      </c>
      <c r="E24" s="18" t="n">
        <v>542.20690488</v>
      </c>
      <c r="F24" s="20" t="n">
        <v>2.59482302</v>
      </c>
      <c r="G24" s="18" t="n">
        <v>541.8536904</v>
      </c>
      <c r="H24" s="20" t="n">
        <v>7.02620743</v>
      </c>
      <c r="I24" s="18" t="n">
        <v>537.53791876</v>
      </c>
      <c r="J24" s="20" t="n">
        <v>8.84482828</v>
      </c>
      <c r="K24" s="18" t="n">
        <v>497.21086742</v>
      </c>
      <c r="L24" s="20" t="n">
        <v>13.67507208</v>
      </c>
      <c r="M24" s="18" t="n">
        <v>512.88798688</v>
      </c>
      <c r="N24" s="20" t="n">
        <v>15.62472679</v>
      </c>
      <c r="O24" s="18" t="n">
        <v>433.56577698</v>
      </c>
      <c r="P24" s="20" t="n">
        <v>16.09010253</v>
      </c>
      <c r="Q24" s="18" t="s">
        <v>182</v>
      </c>
      <c r="R24" s="20" t="s">
        <v>182</v>
      </c>
      <c r="S24" s="18" t="s">
        <v>182</v>
      </c>
      <c r="T24" s="20" t="s">
        <v>182</v>
      </c>
      <c r="U24" s="18" t="s">
        <v>182</v>
      </c>
      <c r="V24" s="20" t="s">
        <v>182</v>
      </c>
      <c r="W24" s="18" t="n">
        <v>457.51222215</v>
      </c>
      <c r="X24" s="20" t="n">
        <v>13.32625753</v>
      </c>
    </row>
    <row r="25" spans="1:24">
      <c r="A25" s="15" t="s">
        <v>200</v>
      </c>
      <c r="B25" s="17" t="n">
        <v>5581</v>
      </c>
      <c r="C25" s="18">
        <f>(28.0/B25*100)</f>
        <v/>
      </c>
      <c r="D25" s="19" t="n">
        <v>5553</v>
      </c>
      <c r="E25" s="18" t="n">
        <v>492.96037887</v>
      </c>
      <c r="F25" s="20" t="n">
        <v>3.63454508</v>
      </c>
      <c r="G25" s="18" t="n">
        <v>527.14332366</v>
      </c>
      <c r="H25" s="20" t="n">
        <v>3.51810641</v>
      </c>
      <c r="I25" s="18" t="n">
        <v>524.50343399</v>
      </c>
      <c r="J25" s="20" t="n">
        <v>3.86831807</v>
      </c>
      <c r="K25" s="18" t="n">
        <v>537.35714358</v>
      </c>
      <c r="L25" s="20" t="n">
        <v>7.92360813</v>
      </c>
      <c r="M25" s="18" t="n">
        <v>531.90721266</v>
      </c>
      <c r="N25" s="20" t="n">
        <v>17.11883724</v>
      </c>
      <c r="O25" s="18" t="n">
        <v>398.37895835</v>
      </c>
      <c r="P25" s="20" t="n">
        <v>24.81113575</v>
      </c>
      <c r="Q25" s="18" t="s">
        <v>182</v>
      </c>
      <c r="R25" s="20" t="s">
        <v>182</v>
      </c>
      <c r="S25" s="18" t="s">
        <v>182</v>
      </c>
      <c r="T25" s="20" t="s">
        <v>182</v>
      </c>
      <c r="U25" s="18" t="s">
        <v>182</v>
      </c>
      <c r="V25" s="20" t="s">
        <v>182</v>
      </c>
      <c r="W25" s="18" t="n">
        <v>441.5870214</v>
      </c>
      <c r="X25" s="20" t="n">
        <v>16.55685472</v>
      </c>
    </row>
    <row r="26" spans="1:24">
      <c r="A26" s="15" t="s">
        <v>201</v>
      </c>
      <c r="B26" s="17" t="n">
        <v>4869</v>
      </c>
      <c r="C26" s="18">
        <f>(102.0/B26*100)</f>
        <v/>
      </c>
      <c r="D26" s="19" t="n">
        <v>4767</v>
      </c>
      <c r="E26" s="18" t="n">
        <v>489.1510118</v>
      </c>
      <c r="F26" s="20" t="n">
        <v>3.58291998</v>
      </c>
      <c r="G26" s="18" t="n">
        <v>502.88025909</v>
      </c>
      <c r="H26" s="20" t="n">
        <v>2.83572457</v>
      </c>
      <c r="I26" s="18" t="n">
        <v>497.07873754</v>
      </c>
      <c r="J26" s="20" t="n">
        <v>2.74807191</v>
      </c>
      <c r="K26" s="18" t="n">
        <v>487.8457361</v>
      </c>
      <c r="L26" s="20" t="n">
        <v>2.84464973</v>
      </c>
      <c r="M26" s="18" t="n">
        <v>465.35666238</v>
      </c>
      <c r="N26" s="20" t="n">
        <v>4.03219918</v>
      </c>
      <c r="O26" s="18" t="s">
        <v>182</v>
      </c>
      <c r="P26" s="20" t="s">
        <v>182</v>
      </c>
      <c r="Q26" s="18" t="s">
        <v>182</v>
      </c>
      <c r="R26" s="20" t="s">
        <v>182</v>
      </c>
      <c r="S26" s="18" t="s">
        <v>182</v>
      </c>
      <c r="T26" s="20" t="s">
        <v>182</v>
      </c>
      <c r="U26" s="18" t="s">
        <v>182</v>
      </c>
      <c r="V26" s="20" t="s">
        <v>182</v>
      </c>
      <c r="W26" s="18" t="n">
        <v>430.59402638</v>
      </c>
      <c r="X26" s="20" t="n">
        <v>7.31255891</v>
      </c>
    </row>
    <row r="27" spans="1:24">
      <c r="A27" s="15" t="s">
        <v>202</v>
      </c>
      <c r="B27" s="17" t="n">
        <v>5299</v>
      </c>
      <c r="C27" s="18">
        <f>(186.0/B27*100)</f>
        <v/>
      </c>
      <c r="D27" s="19" t="n">
        <v>5113</v>
      </c>
      <c r="E27" s="18" t="n">
        <v>488.33104706</v>
      </c>
      <c r="F27" s="20" t="n">
        <v>2.6803935</v>
      </c>
      <c r="G27" s="18" t="n">
        <v>511.2423072</v>
      </c>
      <c r="H27" s="20" t="n">
        <v>2.4621046</v>
      </c>
      <c r="I27" s="18" t="n">
        <v>492.60497902</v>
      </c>
      <c r="J27" s="20" t="n">
        <v>3.33623711</v>
      </c>
      <c r="K27" s="18" t="n">
        <v>484.99375503</v>
      </c>
      <c r="L27" s="20" t="n">
        <v>4.53848957</v>
      </c>
      <c r="M27" s="18" t="n">
        <v>470.44157004</v>
      </c>
      <c r="N27" s="20" t="n">
        <v>5.92923476</v>
      </c>
      <c r="O27" s="18" t="n">
        <v>423.08830904</v>
      </c>
      <c r="P27" s="20" t="n">
        <v>13.04402712</v>
      </c>
      <c r="Q27" s="18" t="s">
        <v>182</v>
      </c>
      <c r="R27" s="20" t="s">
        <v>182</v>
      </c>
      <c r="S27" s="18" t="s">
        <v>182</v>
      </c>
      <c r="T27" s="20" t="s">
        <v>182</v>
      </c>
      <c r="U27" s="18" t="s">
        <v>182</v>
      </c>
      <c r="V27" s="20" t="s">
        <v>182</v>
      </c>
      <c r="W27" s="18" t="n">
        <v>410.37760095</v>
      </c>
      <c r="X27" s="20" t="n">
        <v>4.02275683</v>
      </c>
    </row>
    <row r="28" spans="1:24">
      <c r="A28" s="15" t="s">
        <v>203</v>
      </c>
      <c r="B28" s="17" t="n">
        <v>7568</v>
      </c>
      <c r="C28" s="18">
        <f>(135.0/B28*100)</f>
        <v/>
      </c>
      <c r="D28" s="19" t="n">
        <v>7433</v>
      </c>
      <c r="E28" s="18" t="n">
        <v>385.22678901</v>
      </c>
      <c r="F28" s="20" t="n">
        <v>3.56621709</v>
      </c>
      <c r="G28" s="18" t="n">
        <v>406.17037625</v>
      </c>
      <c r="H28" s="20" t="n">
        <v>2.92032651</v>
      </c>
      <c r="I28" s="18" t="n">
        <v>428.61627575</v>
      </c>
      <c r="J28" s="20" t="n">
        <v>2.39802748</v>
      </c>
      <c r="K28" s="18" t="n">
        <v>432.61126973</v>
      </c>
      <c r="L28" s="20" t="n">
        <v>2.82722353</v>
      </c>
      <c r="M28" s="18" t="n">
        <v>426.10979182</v>
      </c>
      <c r="N28" s="20" t="n">
        <v>5.16051255</v>
      </c>
      <c r="O28" s="18" t="n">
        <v>344.27389666</v>
      </c>
      <c r="P28" s="20" t="n">
        <v>9.63881198</v>
      </c>
      <c r="Q28" s="18" t="s">
        <v>182</v>
      </c>
      <c r="R28" s="20" t="s">
        <v>182</v>
      </c>
      <c r="S28" s="18" t="s">
        <v>182</v>
      </c>
      <c r="T28" s="20" t="s">
        <v>182</v>
      </c>
      <c r="U28" s="18" t="s">
        <v>182</v>
      </c>
      <c r="V28" s="20" t="s">
        <v>182</v>
      </c>
      <c r="W28" s="18" t="n">
        <v>360.25559509</v>
      </c>
      <c r="X28" s="20" t="n">
        <v>6.61802273</v>
      </c>
    </row>
    <row r="29" spans="1:24">
      <c r="A29" s="15" t="s">
        <v>204</v>
      </c>
      <c r="B29" s="17" t="n">
        <v>5385</v>
      </c>
      <c r="C29" s="18">
        <f>(37.0/B29*100)</f>
        <v/>
      </c>
      <c r="D29" s="19" t="n">
        <v>5348</v>
      </c>
      <c r="E29" s="18" t="n">
        <v>492.50348362</v>
      </c>
      <c r="F29" s="20" t="n">
        <v>4.35410353</v>
      </c>
      <c r="G29" s="18" t="n">
        <v>515.6387467</v>
      </c>
      <c r="H29" s="20" t="n">
        <v>3.39039476</v>
      </c>
      <c r="I29" s="18" t="n">
        <v>521.22648692</v>
      </c>
      <c r="J29" s="20" t="n">
        <v>2.88337163</v>
      </c>
      <c r="K29" s="18" t="n">
        <v>525.44694308</v>
      </c>
      <c r="L29" s="20" t="n">
        <v>3.90923649</v>
      </c>
      <c r="M29" s="18" t="n">
        <v>512.7427771</v>
      </c>
      <c r="N29" s="20" t="n">
        <v>7.79993528</v>
      </c>
      <c r="O29" s="18" t="n">
        <v>388.44308495</v>
      </c>
      <c r="P29" s="20" t="n">
        <v>43.1387278</v>
      </c>
      <c r="Q29" s="18" t="s">
        <v>182</v>
      </c>
      <c r="R29" s="20" t="s">
        <v>182</v>
      </c>
      <c r="S29" s="18" t="n">
        <v>358.28551468</v>
      </c>
      <c r="T29" s="20" t="n">
        <v>8.567023300000001</v>
      </c>
      <c r="U29" s="18" t="s">
        <v>182</v>
      </c>
      <c r="V29" s="20" t="s">
        <v>182</v>
      </c>
      <c r="W29" s="18" t="n">
        <v>409.95207436</v>
      </c>
      <c r="X29" s="20" t="n">
        <v>9.871985090000001</v>
      </c>
    </row>
    <row r="30" spans="1:24">
      <c r="A30" s="15" t="s">
        <v>205</v>
      </c>
      <c r="B30" s="17" t="n">
        <v>4520</v>
      </c>
      <c r="C30" s="18">
        <f>(577.0/B30*100)</f>
        <v/>
      </c>
      <c r="D30" s="19" t="n">
        <v>3943</v>
      </c>
      <c r="E30" s="18" t="n">
        <v>475.07507076</v>
      </c>
      <c r="F30" s="20" t="n">
        <v>6.29898125</v>
      </c>
      <c r="G30" s="18" t="n">
        <v>510.5425702</v>
      </c>
      <c r="H30" s="20" t="n">
        <v>5.85127456</v>
      </c>
      <c r="I30" s="18" t="n">
        <v>528.01080718</v>
      </c>
      <c r="J30" s="20" t="n">
        <v>3.62590977</v>
      </c>
      <c r="K30" s="18" t="n">
        <v>540.53503587</v>
      </c>
      <c r="L30" s="20" t="n">
        <v>3.777111</v>
      </c>
      <c r="M30" s="18" t="n">
        <v>533.96587324</v>
      </c>
      <c r="N30" s="20" t="n">
        <v>4.63352134</v>
      </c>
      <c r="O30" s="18" t="n">
        <v>424.31209289</v>
      </c>
      <c r="P30" s="20" t="n">
        <v>24.50636863</v>
      </c>
      <c r="Q30" s="18" t="s">
        <v>182</v>
      </c>
      <c r="R30" s="20" t="s">
        <v>182</v>
      </c>
      <c r="S30" s="18" t="s">
        <v>182</v>
      </c>
      <c r="T30" s="20" t="s">
        <v>182</v>
      </c>
      <c r="U30" s="18" t="s">
        <v>182</v>
      </c>
      <c r="V30" s="20" t="s">
        <v>182</v>
      </c>
      <c r="W30" s="18" t="n">
        <v>436.50181224</v>
      </c>
      <c r="X30" s="20" t="n">
        <v>6.55619402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516.17183643</v>
      </c>
      <c r="F32" s="20" t="n">
        <v>4.47867731</v>
      </c>
      <c r="G32" s="18" t="n">
        <v>519.32927502</v>
      </c>
      <c r="H32" s="20" t="n">
        <v>4.09808973</v>
      </c>
      <c r="I32" s="18" t="n">
        <v>505.86845242</v>
      </c>
      <c r="J32" s="20" t="n">
        <v>3.14846163</v>
      </c>
      <c r="K32" s="18" t="n">
        <v>494.85498384</v>
      </c>
      <c r="L32" s="20" t="n">
        <v>4.19347057</v>
      </c>
      <c r="M32" s="18" t="n">
        <v>476.15169516</v>
      </c>
      <c r="N32" s="20" t="n">
        <v>4.50248935</v>
      </c>
      <c r="O32" s="18" t="n">
        <v>431.81477785</v>
      </c>
      <c r="P32" s="20" t="n">
        <v>23.17705872</v>
      </c>
      <c r="Q32" s="18" t="s">
        <v>182</v>
      </c>
      <c r="R32" s="20" t="s">
        <v>182</v>
      </c>
      <c r="S32" s="18" t="s">
        <v>182</v>
      </c>
      <c r="T32" s="20" t="s">
        <v>182</v>
      </c>
      <c r="U32" s="18" t="s">
        <v>182</v>
      </c>
      <c r="V32" s="20" t="s">
        <v>182</v>
      </c>
      <c r="W32" s="18" t="n">
        <v>414.8845713</v>
      </c>
      <c r="X32" s="20" t="n">
        <v>8.043991549999999</v>
      </c>
    </row>
    <row r="33" spans="1:24">
      <c r="A33" s="15" t="s">
        <v>208</v>
      </c>
      <c r="B33" s="17" t="n">
        <v>7325</v>
      </c>
      <c r="C33" s="18">
        <f>(246.0/B33*100)</f>
        <v/>
      </c>
      <c r="D33" s="19" t="n">
        <v>7079</v>
      </c>
      <c r="E33" s="18" t="n">
        <v>517.84284272</v>
      </c>
      <c r="F33" s="20" t="n">
        <v>3.59847786</v>
      </c>
      <c r="G33" s="18" t="n">
        <v>517.6789502399999</v>
      </c>
      <c r="H33" s="20" t="n">
        <v>3.27102756</v>
      </c>
      <c r="I33" s="18" t="n">
        <v>503.1215921</v>
      </c>
      <c r="J33" s="20" t="n">
        <v>3.31919833</v>
      </c>
      <c r="K33" s="18" t="n">
        <v>477.10682337</v>
      </c>
      <c r="L33" s="20" t="n">
        <v>4.27450666</v>
      </c>
      <c r="M33" s="18" t="n">
        <v>458.34168951</v>
      </c>
      <c r="N33" s="20" t="n">
        <v>5.88935746</v>
      </c>
      <c r="O33" s="18" t="n">
        <v>370.51979334</v>
      </c>
      <c r="P33" s="20" t="n">
        <v>23.88304611</v>
      </c>
      <c r="Q33" s="18" t="s">
        <v>182</v>
      </c>
      <c r="R33" s="20" t="s">
        <v>182</v>
      </c>
      <c r="S33" s="18" t="s">
        <v>182</v>
      </c>
      <c r="T33" s="20" t="s">
        <v>182</v>
      </c>
      <c r="U33" s="18" t="s">
        <v>182</v>
      </c>
      <c r="V33" s="20" t="s">
        <v>182</v>
      </c>
      <c r="W33" s="18" t="n">
        <v>428.30744701</v>
      </c>
      <c r="X33" s="20" t="n">
        <v>8.61790948</v>
      </c>
    </row>
    <row r="34" spans="1:24">
      <c r="A34" s="15" t="s">
        <v>209</v>
      </c>
      <c r="B34" s="17" t="n">
        <v>6350</v>
      </c>
      <c r="C34" s="18">
        <f>(87.0/B34*100)</f>
        <v/>
      </c>
      <c r="D34" s="19" t="n">
        <v>6263</v>
      </c>
      <c r="E34" s="18" t="n">
        <v>452.22411438</v>
      </c>
      <c r="F34" s="20" t="n">
        <v>4.03971048</v>
      </c>
      <c r="G34" s="18" t="n">
        <v>486.2176852</v>
      </c>
      <c r="H34" s="20" t="n">
        <v>2.89386287</v>
      </c>
      <c r="I34" s="18" t="n">
        <v>492.27401209</v>
      </c>
      <c r="J34" s="20" t="n">
        <v>3.13861243</v>
      </c>
      <c r="K34" s="18" t="n">
        <v>460.68462905</v>
      </c>
      <c r="L34" s="20" t="n">
        <v>4.85265862</v>
      </c>
      <c r="M34" s="18" t="n">
        <v>437.83902215</v>
      </c>
      <c r="N34" s="20" t="n">
        <v>4.78513348</v>
      </c>
      <c r="O34" s="18" t="n">
        <v>365.38845725</v>
      </c>
      <c r="P34" s="20" t="n">
        <v>11.8756275</v>
      </c>
      <c r="Q34" s="18" t="s">
        <v>182</v>
      </c>
      <c r="R34" s="20" t="s">
        <v>182</v>
      </c>
      <c r="S34" s="18" t="n">
        <v>306.56969545</v>
      </c>
      <c r="T34" s="20" t="n">
        <v>10.27624616</v>
      </c>
      <c r="U34" s="18" t="s">
        <v>182</v>
      </c>
      <c r="V34" s="20" t="s">
        <v>182</v>
      </c>
      <c r="W34" s="18" t="n">
        <v>382.22304136</v>
      </c>
      <c r="X34" s="20" t="n">
        <v>6.91437899</v>
      </c>
    </row>
    <row r="35" spans="1:24">
      <c r="A35" s="15" t="s">
        <v>210</v>
      </c>
      <c r="B35" s="17" t="n">
        <v>6406</v>
      </c>
      <c r="C35" s="18">
        <f>(76.0/B35*100)</f>
        <v/>
      </c>
      <c r="D35" s="19" t="n">
        <v>6330</v>
      </c>
      <c r="E35" s="18" t="n">
        <v>516.19664521</v>
      </c>
      <c r="F35" s="20" t="n">
        <v>3.00079737</v>
      </c>
      <c r="G35" s="18" t="n">
        <v>533.91913201</v>
      </c>
      <c r="H35" s="20" t="n">
        <v>2.63538073</v>
      </c>
      <c r="I35" s="18" t="n">
        <v>522.20928412</v>
      </c>
      <c r="J35" s="20" t="n">
        <v>3.14946547</v>
      </c>
      <c r="K35" s="18" t="n">
        <v>503.28674976</v>
      </c>
      <c r="L35" s="20" t="n">
        <v>5.59830211</v>
      </c>
      <c r="M35" s="18" t="n">
        <v>463.7216658</v>
      </c>
      <c r="N35" s="20" t="n">
        <v>6.60639372</v>
      </c>
      <c r="O35" s="18" t="n">
        <v>449.89238615</v>
      </c>
      <c r="P35" s="20" t="n">
        <v>20.13442136</v>
      </c>
      <c r="Q35" s="18" t="s">
        <v>182</v>
      </c>
      <c r="R35" s="20" t="s">
        <v>182</v>
      </c>
      <c r="S35" s="18" t="n">
        <v>374.85244494</v>
      </c>
      <c r="T35" s="20" t="n">
        <v>5.84040672</v>
      </c>
      <c r="U35" s="18" t="s">
        <v>182</v>
      </c>
      <c r="V35" s="20" t="s">
        <v>182</v>
      </c>
      <c r="W35" s="18" t="n">
        <v>429.82263848</v>
      </c>
      <c r="X35" s="20" t="n">
        <v>6.56073612</v>
      </c>
    </row>
    <row r="36" spans="1:24">
      <c r="A36" s="15" t="s">
        <v>211</v>
      </c>
      <c r="B36" s="17" t="n">
        <v>6736</v>
      </c>
      <c r="C36" s="18">
        <f>(54.0/B36*100)</f>
        <v/>
      </c>
      <c r="D36" s="19" t="n">
        <v>6682</v>
      </c>
      <c r="E36" s="18" t="n">
        <v>491.74786347</v>
      </c>
      <c r="F36" s="20" t="n">
        <v>2.72859513</v>
      </c>
      <c r="G36" s="18" t="n">
        <v>506.1032135</v>
      </c>
      <c r="H36" s="20" t="n">
        <v>2.82385614</v>
      </c>
      <c r="I36" s="18" t="n">
        <v>502.79103096</v>
      </c>
      <c r="J36" s="20" t="n">
        <v>3.96295104</v>
      </c>
      <c r="K36" s="18" t="n">
        <v>495.66578777</v>
      </c>
      <c r="L36" s="20" t="n">
        <v>4.38090959</v>
      </c>
      <c r="M36" s="18" t="n">
        <v>483.38087563</v>
      </c>
      <c r="N36" s="20" t="n">
        <v>8.801461010000001</v>
      </c>
      <c r="O36" s="18" t="n">
        <v>402.77024728</v>
      </c>
      <c r="P36" s="20" t="n">
        <v>20.07187489</v>
      </c>
      <c r="Q36" s="18" t="s">
        <v>182</v>
      </c>
      <c r="R36" s="20" t="s">
        <v>182</v>
      </c>
      <c r="S36" s="18" t="s">
        <v>182</v>
      </c>
      <c r="T36" s="20" t="s">
        <v>182</v>
      </c>
      <c r="U36" s="18" t="s">
        <v>182</v>
      </c>
      <c r="V36" s="20" t="s">
        <v>182</v>
      </c>
      <c r="W36" s="18" t="n">
        <v>413.11675344</v>
      </c>
      <c r="X36" s="20" t="n">
        <v>6.61098541</v>
      </c>
    </row>
    <row r="37" spans="1:24">
      <c r="A37" s="15" t="s">
        <v>212</v>
      </c>
      <c r="B37" s="17" t="n">
        <v>5458</v>
      </c>
      <c r="C37" s="18">
        <f>(271.0/B37*100)</f>
        <v/>
      </c>
      <c r="D37" s="19" t="n">
        <v>5187</v>
      </c>
      <c r="E37" s="18" t="n">
        <v>497.23631479</v>
      </c>
      <c r="F37" s="20" t="n">
        <v>4.32529986</v>
      </c>
      <c r="G37" s="18" t="n">
        <v>505.17023459</v>
      </c>
      <c r="H37" s="20" t="n">
        <v>5.20186884</v>
      </c>
      <c r="I37" s="18" t="n">
        <v>513.10819812</v>
      </c>
      <c r="J37" s="20" t="n">
        <v>3.94212162</v>
      </c>
      <c r="K37" s="18" t="n">
        <v>509.87973022</v>
      </c>
      <c r="L37" s="20" t="n">
        <v>4.60810073</v>
      </c>
      <c r="M37" s="18" t="n">
        <v>495.64119663</v>
      </c>
      <c r="N37" s="20" t="n">
        <v>5.97286461</v>
      </c>
      <c r="O37" s="18" t="n">
        <v>375.64834003</v>
      </c>
      <c r="P37" s="20" t="n">
        <v>18.6662725</v>
      </c>
      <c r="Q37" s="18" t="s">
        <v>182</v>
      </c>
      <c r="R37" s="20" t="s">
        <v>182</v>
      </c>
      <c r="S37" s="18" t="s">
        <v>182</v>
      </c>
      <c r="T37" s="20" t="s">
        <v>182</v>
      </c>
      <c r="U37" s="18" t="s">
        <v>182</v>
      </c>
      <c r="V37" s="20" t="s">
        <v>182</v>
      </c>
      <c r="W37" s="18" t="n">
        <v>406.32568484</v>
      </c>
      <c r="X37" s="20" t="n">
        <v>5.49930419</v>
      </c>
    </row>
    <row r="38" spans="1:24">
      <c r="A38" s="15" t="s">
        <v>213</v>
      </c>
      <c r="B38" s="17" t="n">
        <v>5860</v>
      </c>
      <c r="C38" s="18">
        <f>(68.0/B38*100)</f>
        <v/>
      </c>
      <c r="D38" s="19" t="n">
        <v>5792</v>
      </c>
      <c r="E38" s="18" t="n">
        <v>507.4856767</v>
      </c>
      <c r="F38" s="20" t="n">
        <v>4.03730313</v>
      </c>
      <c r="G38" s="18" t="n">
        <v>530.97271038</v>
      </c>
      <c r="H38" s="20" t="n">
        <v>3.16131373</v>
      </c>
      <c r="I38" s="18" t="n">
        <v>515.50138535</v>
      </c>
      <c r="J38" s="20" t="n">
        <v>3.9370413</v>
      </c>
      <c r="K38" s="18" t="n">
        <v>490.9407172</v>
      </c>
      <c r="L38" s="20" t="n">
        <v>6.3173317</v>
      </c>
      <c r="M38" s="18" t="n">
        <v>459.0768941</v>
      </c>
      <c r="N38" s="20" t="n">
        <v>8.38593723</v>
      </c>
      <c r="O38" s="18" t="n">
        <v>402.04188708</v>
      </c>
      <c r="P38" s="20" t="n">
        <v>20.43643395</v>
      </c>
      <c r="Q38" s="18" t="s">
        <v>182</v>
      </c>
      <c r="R38" s="20" t="s">
        <v>182</v>
      </c>
      <c r="S38" s="18" t="s">
        <v>182</v>
      </c>
      <c r="T38" s="20" t="s">
        <v>182</v>
      </c>
      <c r="U38" s="18" t="s">
        <v>182</v>
      </c>
      <c r="V38" s="20" t="s">
        <v>182</v>
      </c>
      <c r="W38" s="18" t="n">
        <v>424.78523891</v>
      </c>
      <c r="X38" s="20" t="n">
        <v>5.69943896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459.89767587</v>
      </c>
      <c r="F40" s="20" t="n">
        <v>6.85599895</v>
      </c>
      <c r="G40" s="18" t="n">
        <v>501.99479078</v>
      </c>
      <c r="H40" s="20" t="n">
        <v>5.3756007</v>
      </c>
      <c r="I40" s="18" t="n">
        <v>528.96374507</v>
      </c>
      <c r="J40" s="20" t="n">
        <v>3.64320951</v>
      </c>
      <c r="K40" s="18" t="n">
        <v>534.03729357</v>
      </c>
      <c r="L40" s="20" t="n">
        <v>3.61120948</v>
      </c>
      <c r="M40" s="18" t="n">
        <v>523.22421765</v>
      </c>
      <c r="N40" s="20" t="n">
        <v>6.1350021</v>
      </c>
      <c r="O40" s="18" t="n">
        <v>426.93516324</v>
      </c>
      <c r="P40" s="20" t="n">
        <v>18.49453323</v>
      </c>
      <c r="Q40" s="18" t="s">
        <v>182</v>
      </c>
      <c r="R40" s="20" t="s">
        <v>182</v>
      </c>
      <c r="S40" s="18" t="n">
        <v>496.75531263</v>
      </c>
      <c r="T40" s="20" t="n">
        <v>2.35939816</v>
      </c>
      <c r="U40" s="18" t="s">
        <v>182</v>
      </c>
      <c r="V40" s="20" t="s">
        <v>182</v>
      </c>
      <c r="W40" s="18" t="n">
        <v>412.48244931</v>
      </c>
      <c r="X40" s="20" t="n">
        <v>6.53879046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407.65364161</v>
      </c>
      <c r="F46" s="20" t="n">
        <v>3.36474746</v>
      </c>
      <c r="G46" s="18" t="n">
        <v>418.7258717</v>
      </c>
      <c r="H46" s="20" t="n">
        <v>4.07779986</v>
      </c>
      <c r="I46" s="18" t="n">
        <v>436.13308975</v>
      </c>
      <c r="J46" s="20" t="n">
        <v>3.7515045</v>
      </c>
      <c r="K46" s="18" t="n">
        <v>426.36309947</v>
      </c>
      <c r="L46" s="20" t="n">
        <v>4.21950843</v>
      </c>
      <c r="M46" s="18" t="n">
        <v>405.45978876</v>
      </c>
      <c r="N46" s="20" t="n">
        <v>5.56852882</v>
      </c>
      <c r="O46" s="18" t="n">
        <v>312.92535084</v>
      </c>
      <c r="P46" s="20" t="n">
        <v>7.92700056</v>
      </c>
      <c r="Q46" s="18" t="s">
        <v>182</v>
      </c>
      <c r="R46" s="20" t="s">
        <v>182</v>
      </c>
      <c r="S46" s="18" t="s">
        <v>182</v>
      </c>
      <c r="T46" s="20" t="s">
        <v>182</v>
      </c>
      <c r="U46" s="18" t="s">
        <v>182</v>
      </c>
      <c r="V46" s="20" t="s">
        <v>182</v>
      </c>
      <c r="W46" s="18" t="n">
        <v>379.1505955</v>
      </c>
      <c r="X46" s="20" t="n">
        <v>3.02008716</v>
      </c>
    </row>
    <row r="47" spans="1:24">
      <c r="A47" s="15" t="s">
        <v>222</v>
      </c>
      <c r="B47" s="17" t="n">
        <v>5928</v>
      </c>
      <c r="C47" s="18">
        <f>(162.0/B47*100)</f>
        <v/>
      </c>
      <c r="D47" s="19" t="n">
        <v>5766</v>
      </c>
      <c r="E47" s="18" t="n">
        <v>455.52921682</v>
      </c>
      <c r="F47" s="20" t="n">
        <v>5.50052894</v>
      </c>
      <c r="G47" s="18" t="n">
        <v>482.12927266</v>
      </c>
      <c r="H47" s="20" t="n">
        <v>4.85630576</v>
      </c>
      <c r="I47" s="18" t="n">
        <v>472.11239475</v>
      </c>
      <c r="J47" s="20" t="n">
        <v>5.25119919</v>
      </c>
      <c r="K47" s="18" t="n">
        <v>451.64642085</v>
      </c>
      <c r="L47" s="20" t="n">
        <v>5.25943892</v>
      </c>
      <c r="M47" s="18" t="n">
        <v>435.34822284</v>
      </c>
      <c r="N47" s="20" t="n">
        <v>6.21390702</v>
      </c>
      <c r="O47" s="18" t="n">
        <v>348.82167177</v>
      </c>
      <c r="P47" s="20" t="n">
        <v>12.30753065</v>
      </c>
      <c r="Q47" s="18" t="s">
        <v>182</v>
      </c>
      <c r="R47" s="20" t="s">
        <v>182</v>
      </c>
      <c r="S47" s="18" t="s">
        <v>182</v>
      </c>
      <c r="T47" s="20" t="s">
        <v>182</v>
      </c>
      <c r="U47" s="18" t="s">
        <v>182</v>
      </c>
      <c r="V47" s="20" t="s">
        <v>182</v>
      </c>
      <c r="W47" s="18" t="n">
        <v>382.60706397</v>
      </c>
      <c r="X47" s="20" t="n">
        <v>4.71024802</v>
      </c>
    </row>
    <row r="48" spans="1:24">
      <c r="A48" s="15" t="s">
        <v>223</v>
      </c>
      <c r="B48" s="17" t="n">
        <v>9841</v>
      </c>
      <c r="C48" s="18">
        <f>(19.0/B48*100)</f>
        <v/>
      </c>
      <c r="D48" s="19" t="n">
        <v>9822</v>
      </c>
      <c r="E48" s="18" t="n">
        <v>523.50334007</v>
      </c>
      <c r="F48" s="20" t="n">
        <v>4.20727358</v>
      </c>
      <c r="G48" s="18" t="n">
        <v>535.1452018799999</v>
      </c>
      <c r="H48" s="20" t="n">
        <v>9.384506529999999</v>
      </c>
      <c r="I48" s="18" t="n">
        <v>516.58625837</v>
      </c>
      <c r="J48" s="20" t="n">
        <v>7.52751421</v>
      </c>
      <c r="K48" s="18" t="n">
        <v>478.31902228</v>
      </c>
      <c r="L48" s="20" t="n">
        <v>9.512407319999999</v>
      </c>
      <c r="M48" s="18" t="n">
        <v>473.62125368</v>
      </c>
      <c r="N48" s="20" t="n">
        <v>10.35606518</v>
      </c>
      <c r="O48" s="18" t="n">
        <v>368.01592311</v>
      </c>
      <c r="P48" s="20" t="n">
        <v>9.39603602</v>
      </c>
      <c r="Q48" s="18" t="s">
        <v>182</v>
      </c>
      <c r="R48" s="20" t="s">
        <v>182</v>
      </c>
      <c r="S48" s="18" t="s">
        <v>182</v>
      </c>
      <c r="T48" s="20" t="s">
        <v>182</v>
      </c>
      <c r="U48" s="18" t="s">
        <v>182</v>
      </c>
      <c r="V48" s="20" t="s">
        <v>182</v>
      </c>
      <c r="W48" s="18" t="n">
        <v>441.90001174</v>
      </c>
      <c r="X48" s="20" t="n">
        <v>28.83271044</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392.55586928</v>
      </c>
      <c r="F50" s="20" t="n">
        <v>3.89682494</v>
      </c>
      <c r="G50" s="18" t="n">
        <v>409.07937731</v>
      </c>
      <c r="H50" s="20" t="n">
        <v>3.9934741</v>
      </c>
      <c r="I50" s="18" t="n">
        <v>434.58654313</v>
      </c>
      <c r="J50" s="20" t="n">
        <v>3.31125868</v>
      </c>
      <c r="K50" s="18" t="n">
        <v>432.38099788</v>
      </c>
      <c r="L50" s="20" t="n">
        <v>2.86377817</v>
      </c>
      <c r="M50" s="18" t="n">
        <v>432.8762686</v>
      </c>
      <c r="N50" s="20" t="n">
        <v>3.32498035</v>
      </c>
      <c r="O50" s="18" t="n">
        <v>342.28571311</v>
      </c>
      <c r="P50" s="20" t="n">
        <v>7.20984175</v>
      </c>
      <c r="Q50" s="18" t="s">
        <v>182</v>
      </c>
      <c r="R50" s="20" t="s">
        <v>182</v>
      </c>
      <c r="S50" s="18" t="s">
        <v>182</v>
      </c>
      <c r="T50" s="20" t="s">
        <v>182</v>
      </c>
      <c r="U50" s="18" t="s">
        <v>182</v>
      </c>
      <c r="V50" s="20" t="s">
        <v>182</v>
      </c>
      <c r="W50" s="18" t="n">
        <v>381.94018152</v>
      </c>
      <c r="X50" s="20" t="n">
        <v>7.11535663</v>
      </c>
    </row>
    <row r="51" spans="1:24">
      <c r="A51" s="15" t="s">
        <v>226</v>
      </c>
      <c r="B51" s="17" t="n">
        <v>6866</v>
      </c>
      <c r="C51" s="18">
        <f>(117.0/B51*100)</f>
        <v/>
      </c>
      <c r="D51" s="19" t="n">
        <v>6749</v>
      </c>
      <c r="E51" s="18" t="n">
        <v>389.50838663</v>
      </c>
      <c r="F51" s="20" t="n">
        <v>3.19323508</v>
      </c>
      <c r="G51" s="18" t="n">
        <v>422.75873987</v>
      </c>
      <c r="H51" s="20" t="n">
        <v>3.1522605</v>
      </c>
      <c r="I51" s="18" t="n">
        <v>435.70914016</v>
      </c>
      <c r="J51" s="20" t="n">
        <v>2.77084053</v>
      </c>
      <c r="K51" s="18" t="n">
        <v>437.68890921</v>
      </c>
      <c r="L51" s="20" t="n">
        <v>3.27870866</v>
      </c>
      <c r="M51" s="18" t="n">
        <v>430.9168854</v>
      </c>
      <c r="N51" s="20" t="n">
        <v>4.45753592</v>
      </c>
      <c r="O51" s="18" t="n">
        <v>338.25263876</v>
      </c>
      <c r="P51" s="20" t="n">
        <v>12.07032198</v>
      </c>
      <c r="Q51" s="18" t="s">
        <v>182</v>
      </c>
      <c r="R51" s="20" t="s">
        <v>182</v>
      </c>
      <c r="S51" s="18" t="n">
        <v>410.85572185</v>
      </c>
      <c r="T51" s="20" t="n">
        <v>3.7997542</v>
      </c>
      <c r="U51" s="18" t="s">
        <v>182</v>
      </c>
      <c r="V51" s="20" t="s">
        <v>182</v>
      </c>
      <c r="W51" s="18" t="n">
        <v>391.23932942</v>
      </c>
      <c r="X51" s="20" t="n">
        <v>4.61772288</v>
      </c>
    </row>
    <row r="52" spans="1:24">
      <c r="A52" s="15" t="s">
        <v>227</v>
      </c>
      <c r="B52" s="17" t="n">
        <v>5809</v>
      </c>
      <c r="C52" s="18">
        <f>(119.0/B52*100)</f>
        <v/>
      </c>
      <c r="D52" s="19" t="n">
        <v>5690</v>
      </c>
      <c r="E52" s="18" t="n">
        <v>476.14526583</v>
      </c>
      <c r="F52" s="20" t="n">
        <v>3.25878594</v>
      </c>
      <c r="G52" s="18" t="n">
        <v>496.60126592</v>
      </c>
      <c r="H52" s="20" t="n">
        <v>3.1991959</v>
      </c>
      <c r="I52" s="18" t="n">
        <v>485.33385934</v>
      </c>
      <c r="J52" s="20" t="n">
        <v>3.84036819</v>
      </c>
      <c r="K52" s="18" t="n">
        <v>464.06960846</v>
      </c>
      <c r="L52" s="20" t="n">
        <v>5.20452233</v>
      </c>
      <c r="M52" s="18" t="n">
        <v>437.26515722</v>
      </c>
      <c r="N52" s="20" t="n">
        <v>5.51113501</v>
      </c>
      <c r="O52" s="18" t="n">
        <v>375.14413407</v>
      </c>
      <c r="P52" s="20" t="n">
        <v>19.23248649</v>
      </c>
      <c r="Q52" s="18" t="s">
        <v>182</v>
      </c>
      <c r="R52" s="20" t="s">
        <v>182</v>
      </c>
      <c r="S52" s="18" t="s">
        <v>182</v>
      </c>
      <c r="T52" s="20" t="s">
        <v>182</v>
      </c>
      <c r="U52" s="18" t="s">
        <v>182</v>
      </c>
      <c r="V52" s="20" t="s">
        <v>182</v>
      </c>
      <c r="W52" s="18" t="n">
        <v>404.09752309</v>
      </c>
      <c r="X52" s="20" t="n">
        <v>4.80331104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325.60809886</v>
      </c>
      <c r="F54" s="20" t="n">
        <v>3.87220558</v>
      </c>
      <c r="G54" s="18" t="n">
        <v>328.57328753</v>
      </c>
      <c r="H54" s="20" t="n">
        <v>4.68446529</v>
      </c>
      <c r="I54" s="18" t="n">
        <v>352.86768776</v>
      </c>
      <c r="J54" s="20" t="n">
        <v>4.73158576</v>
      </c>
      <c r="K54" s="18" t="n">
        <v>352.32076393</v>
      </c>
      <c r="L54" s="20" t="n">
        <v>4.34924619</v>
      </c>
      <c r="M54" s="18" t="n">
        <v>358.46905466</v>
      </c>
      <c r="N54" s="20" t="n">
        <v>5.1836508</v>
      </c>
      <c r="O54" s="18" t="n">
        <v>287.87524075</v>
      </c>
      <c r="P54" s="20" t="n">
        <v>6.80918889</v>
      </c>
      <c r="Q54" s="18" t="s">
        <v>182</v>
      </c>
      <c r="R54" s="20" t="s">
        <v>182</v>
      </c>
      <c r="S54" s="18" t="s">
        <v>182</v>
      </c>
      <c r="T54" s="20" t="s">
        <v>182</v>
      </c>
      <c r="U54" s="18" t="s">
        <v>182</v>
      </c>
      <c r="V54" s="20" t="s">
        <v>182</v>
      </c>
      <c r="W54" s="18" t="n">
        <v>292.68230426</v>
      </c>
      <c r="X54" s="20" t="n">
        <v>3.44968074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512.10478799</v>
      </c>
      <c r="F56" s="20" t="n">
        <v>3.22610477</v>
      </c>
      <c r="G56" s="18" t="n">
        <v>527.11160437</v>
      </c>
      <c r="H56" s="20" t="n">
        <v>2.94596466</v>
      </c>
      <c r="I56" s="18" t="n">
        <v>534.05124183</v>
      </c>
      <c r="J56" s="20" t="n">
        <v>3.03731751</v>
      </c>
      <c r="K56" s="18" t="n">
        <v>528.98646396</v>
      </c>
      <c r="L56" s="20" t="n">
        <v>4.85637548</v>
      </c>
      <c r="M56" s="18" t="n">
        <v>497.42827913</v>
      </c>
      <c r="N56" s="20" t="n">
        <v>8.407128459999999</v>
      </c>
      <c r="O56" s="18" t="n">
        <v>436.58358831</v>
      </c>
      <c r="P56" s="20" t="n">
        <v>14.70024244</v>
      </c>
      <c r="Q56" s="18" t="s">
        <v>182</v>
      </c>
      <c r="R56" s="20" t="s">
        <v>182</v>
      </c>
      <c r="S56" s="18" t="s">
        <v>182</v>
      </c>
      <c r="T56" s="20" t="s">
        <v>182</v>
      </c>
      <c r="U56" s="18" t="s">
        <v>182</v>
      </c>
      <c r="V56" s="20" t="s">
        <v>182</v>
      </c>
      <c r="W56" s="18" t="n">
        <v>449.56300189</v>
      </c>
      <c r="X56" s="20" t="n">
        <v>14.31576382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470.68408477</v>
      </c>
      <c r="F61" s="20" t="n">
        <v>3.46004919</v>
      </c>
      <c r="G61" s="18" t="n">
        <v>496.25064184</v>
      </c>
      <c r="H61" s="20" t="n">
        <v>3.72680666</v>
      </c>
      <c r="I61" s="18" t="n">
        <v>487.60234491</v>
      </c>
      <c r="J61" s="20" t="n">
        <v>3.54070987</v>
      </c>
      <c r="K61" s="18" t="n">
        <v>479.2872745</v>
      </c>
      <c r="L61" s="20" t="n">
        <v>3.56344498</v>
      </c>
      <c r="M61" s="18" t="n">
        <v>461.91807905</v>
      </c>
      <c r="N61" s="20" t="n">
        <v>5.35149967</v>
      </c>
      <c r="O61" s="18" t="n">
        <v>391.25523445</v>
      </c>
      <c r="P61" s="20" t="n">
        <v>13.81308759</v>
      </c>
      <c r="Q61" s="18" t="s">
        <v>182</v>
      </c>
      <c r="R61" s="20" t="s">
        <v>182</v>
      </c>
      <c r="S61" s="18" t="s">
        <v>182</v>
      </c>
      <c r="T61" s="20" t="s">
        <v>182</v>
      </c>
      <c r="U61" s="18" t="s">
        <v>182</v>
      </c>
      <c r="V61" s="20" t="s">
        <v>182</v>
      </c>
      <c r="W61" s="18" t="n">
        <v>384.14753331</v>
      </c>
      <c r="X61" s="20" t="n">
        <v>7.36042965</v>
      </c>
    </row>
    <row r="62" spans="1:24">
      <c r="A62" s="15" t="s">
        <v>237</v>
      </c>
      <c r="B62" s="17" t="n">
        <v>4476</v>
      </c>
      <c r="C62" s="18">
        <f>(5.0/B62*100)</f>
        <v/>
      </c>
      <c r="D62" s="19" t="n">
        <v>4471</v>
      </c>
      <c r="E62" s="18" t="n">
        <v>501.18758447</v>
      </c>
      <c r="F62" s="20" t="n">
        <v>3.39783152</v>
      </c>
      <c r="G62" s="18" t="n">
        <v>530.24099308</v>
      </c>
      <c r="H62" s="20" t="n">
        <v>1.80691928</v>
      </c>
      <c r="I62" s="18" t="n">
        <v>539.983924</v>
      </c>
      <c r="J62" s="20" t="n">
        <v>2.14293976</v>
      </c>
      <c r="K62" s="18" t="n">
        <v>540.78683498</v>
      </c>
      <c r="L62" s="20" t="n">
        <v>4.09748056</v>
      </c>
      <c r="M62" s="18" t="n">
        <v>517.241052</v>
      </c>
      <c r="N62" s="20" t="n">
        <v>4.31408656</v>
      </c>
      <c r="O62" s="18" t="n">
        <v>440.45044192</v>
      </c>
      <c r="P62" s="20" t="n">
        <v>12.98438904</v>
      </c>
      <c r="Q62" s="18" t="s">
        <v>182</v>
      </c>
      <c r="R62" s="20" t="s">
        <v>182</v>
      </c>
      <c r="S62" s="18" t="s">
        <v>182</v>
      </c>
      <c r="T62" s="20" t="s">
        <v>182</v>
      </c>
      <c r="U62" s="18" t="s">
        <v>182</v>
      </c>
      <c r="V62" s="20" t="s">
        <v>182</v>
      </c>
      <c r="W62" s="18" t="n">
        <v>471.14945256</v>
      </c>
      <c r="X62" s="20" t="n">
        <v>18.02260189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365.87954518</v>
      </c>
      <c r="F67" s="20" t="n">
        <v>3.09154757</v>
      </c>
      <c r="G67" s="18" t="n">
        <v>391.72201402</v>
      </c>
      <c r="H67" s="20" t="n">
        <v>3.2224153</v>
      </c>
      <c r="I67" s="18" t="n">
        <v>417.09385634</v>
      </c>
      <c r="J67" s="20" t="n">
        <v>2.65769012</v>
      </c>
      <c r="K67" s="18" t="n">
        <v>421.20510149</v>
      </c>
      <c r="L67" s="20" t="n">
        <v>2.64059574</v>
      </c>
      <c r="M67" s="18" t="n">
        <v>416.09098251</v>
      </c>
      <c r="N67" s="20" t="n">
        <v>5.44173447</v>
      </c>
      <c r="O67" s="18" t="n">
        <v>314.73335773</v>
      </c>
      <c r="P67" s="20" t="n">
        <v>5.00611208</v>
      </c>
      <c r="Q67" s="18" t="s">
        <v>182</v>
      </c>
      <c r="R67" s="20" t="s">
        <v>182</v>
      </c>
      <c r="S67" s="18" t="s">
        <v>182</v>
      </c>
      <c r="T67" s="20" t="s">
        <v>182</v>
      </c>
      <c r="U67" s="18" t="s">
        <v>182</v>
      </c>
      <c r="V67" s="20" t="s">
        <v>182</v>
      </c>
      <c r="W67" s="18" t="n">
        <v>333.31075143</v>
      </c>
      <c r="X67" s="20" t="n">
        <v>5.02704094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489.72191575</v>
      </c>
      <c r="F70" s="20" t="n">
        <v>3.67237709</v>
      </c>
      <c r="G70" s="18" t="n">
        <v>503.71711493</v>
      </c>
      <c r="H70" s="20" t="n">
        <v>4.15770257</v>
      </c>
      <c r="I70" s="18" t="n">
        <v>499.63971046</v>
      </c>
      <c r="J70" s="20" t="n">
        <v>3.55017363</v>
      </c>
      <c r="K70" s="18" t="n">
        <v>488.81817245</v>
      </c>
      <c r="L70" s="20" t="n">
        <v>3.9054772</v>
      </c>
      <c r="M70" s="18" t="n">
        <v>473.72008194</v>
      </c>
      <c r="N70" s="20" t="n">
        <v>4.33099402</v>
      </c>
      <c r="O70" s="18" t="n">
        <v>426.80252046</v>
      </c>
      <c r="P70" s="20" t="n">
        <v>12.48021567</v>
      </c>
      <c r="Q70" s="18" t="s">
        <v>182</v>
      </c>
      <c r="R70" s="20" t="s">
        <v>182</v>
      </c>
      <c r="S70" s="18" t="s">
        <v>182</v>
      </c>
      <c r="T70" s="20" t="s">
        <v>182</v>
      </c>
      <c r="U70" s="18" t="s">
        <v>182</v>
      </c>
      <c r="V70" s="20" t="s">
        <v>182</v>
      </c>
      <c r="W70" s="18" t="n">
        <v>424.95053216</v>
      </c>
      <c r="X70" s="20" t="n">
        <v>5.40926558</v>
      </c>
    </row>
    <row r="71" spans="1:24">
      <c r="A71" s="15" t="s">
        <v>246</v>
      </c>
      <c r="B71" s="17" t="n">
        <v>6115</v>
      </c>
      <c r="C71" s="18">
        <f>(119.0/B71*100)</f>
        <v/>
      </c>
      <c r="D71" s="19" t="n">
        <v>5996</v>
      </c>
      <c r="E71" s="18" t="n">
        <v>539.63879924</v>
      </c>
      <c r="F71" s="20" t="n">
        <v>2.98728174</v>
      </c>
      <c r="G71" s="18" t="n">
        <v>553.4830521</v>
      </c>
      <c r="H71" s="20" t="n">
        <v>2.00441603</v>
      </c>
      <c r="I71" s="18" t="n">
        <v>568.47280133</v>
      </c>
      <c r="J71" s="20" t="n">
        <v>2.90850188</v>
      </c>
      <c r="K71" s="18" t="n">
        <v>568.6276732</v>
      </c>
      <c r="L71" s="20" t="n">
        <v>4.74850754</v>
      </c>
      <c r="M71" s="18" t="n">
        <v>572.06960249</v>
      </c>
      <c r="N71" s="20" t="n">
        <v>8.24290231</v>
      </c>
      <c r="O71" s="18" t="n">
        <v>471.86148039</v>
      </c>
      <c r="P71" s="20" t="n">
        <v>16.79592165</v>
      </c>
      <c r="Q71" s="18" t="s">
        <v>182</v>
      </c>
      <c r="R71" s="20" t="s">
        <v>182</v>
      </c>
      <c r="S71" s="18" t="s">
        <v>182</v>
      </c>
      <c r="T71" s="20" t="s">
        <v>182</v>
      </c>
      <c r="U71" s="18" t="s">
        <v>182</v>
      </c>
      <c r="V71" s="20" t="s">
        <v>182</v>
      </c>
      <c r="W71" s="18" t="n">
        <v>487.2934305</v>
      </c>
      <c r="X71" s="20" t="n">
        <v>15.28132318</v>
      </c>
    </row>
    <row r="72" spans="1:24">
      <c r="A72" s="15" t="s">
        <v>247</v>
      </c>
      <c r="B72" s="17" t="n">
        <v>7708</v>
      </c>
      <c r="C72" s="18">
        <f>(9.0/B72*100)</f>
        <v/>
      </c>
      <c r="D72" s="19" t="n">
        <v>7699</v>
      </c>
      <c r="E72" s="18" t="n">
        <v>494.99365569</v>
      </c>
      <c r="F72" s="20" t="n">
        <v>3.74051397</v>
      </c>
      <c r="G72" s="18" t="n">
        <v>548.13058936</v>
      </c>
      <c r="H72" s="20" t="n">
        <v>2.58225951</v>
      </c>
      <c r="I72" s="18" t="n">
        <v>549.79563312</v>
      </c>
      <c r="J72" s="20" t="n">
        <v>4.81420349</v>
      </c>
      <c r="K72" s="18" t="n">
        <v>530.96011858</v>
      </c>
      <c r="L72" s="20" t="n">
        <v>7.3305951</v>
      </c>
      <c r="M72" s="18" t="n">
        <v>509.47360747</v>
      </c>
      <c r="N72" s="20" t="n">
        <v>11.81353575</v>
      </c>
      <c r="O72" s="18" t="n">
        <v>372.27040999</v>
      </c>
      <c r="P72" s="20" t="n">
        <v>12.74001428</v>
      </c>
      <c r="Q72" s="18" t="s">
        <v>182</v>
      </c>
      <c r="R72" s="20" t="s">
        <v>182</v>
      </c>
      <c r="S72" s="18" t="s">
        <v>182</v>
      </c>
      <c r="T72" s="20" t="s">
        <v>182</v>
      </c>
      <c r="U72" s="18" t="s">
        <v>182</v>
      </c>
      <c r="V72" s="20" t="s">
        <v>182</v>
      </c>
      <c r="W72" s="18" t="n">
        <v>441.30480516</v>
      </c>
      <c r="X72" s="20" t="n">
        <v>21.07204553</v>
      </c>
    </row>
    <row r="73" spans="1:24">
      <c r="A73" s="15" t="s">
        <v>248</v>
      </c>
      <c r="B73" s="17" t="n">
        <v>8249</v>
      </c>
      <c r="C73" s="18">
        <f>(244.0/B73*100)</f>
        <v/>
      </c>
      <c r="D73" s="19" t="n">
        <v>8005</v>
      </c>
      <c r="E73" s="18" t="n">
        <v>401.4641346</v>
      </c>
      <c r="F73" s="20" t="n">
        <v>3.50331544</v>
      </c>
      <c r="G73" s="18" t="n">
        <v>420.96243572</v>
      </c>
      <c r="H73" s="20" t="n">
        <v>3.4566858</v>
      </c>
      <c r="I73" s="18" t="n">
        <v>431.13324211</v>
      </c>
      <c r="J73" s="20" t="n">
        <v>3.32098652</v>
      </c>
      <c r="K73" s="18" t="n">
        <v>432.88258992</v>
      </c>
      <c r="L73" s="20" t="n">
        <v>3.9492147</v>
      </c>
      <c r="M73" s="18" t="n">
        <v>424.5144853</v>
      </c>
      <c r="N73" s="20" t="n">
        <v>5.04252864</v>
      </c>
      <c r="O73" s="18" t="n">
        <v>365.92427462</v>
      </c>
      <c r="P73" s="20" t="n">
        <v>6.5296247</v>
      </c>
      <c r="Q73" s="18" t="s">
        <v>182</v>
      </c>
      <c r="R73" s="20" t="s">
        <v>182</v>
      </c>
      <c r="S73" s="18" t="s">
        <v>182</v>
      </c>
      <c r="T73" s="20" t="s">
        <v>182</v>
      </c>
      <c r="U73" s="18" t="s">
        <v>182</v>
      </c>
      <c r="V73" s="20" t="s">
        <v>182</v>
      </c>
      <c r="W73" s="18" t="n">
        <v>367.94654714</v>
      </c>
      <c r="X73" s="20" t="n">
        <v>7.52427658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424.77341742</v>
      </c>
      <c r="F77" s="20" t="n">
        <v>4.14221281</v>
      </c>
      <c r="G77" s="18" t="n">
        <v>451.47201121</v>
      </c>
      <c r="H77" s="20" t="n">
        <v>4.20504542</v>
      </c>
      <c r="I77" s="18" t="n">
        <v>471.27359576</v>
      </c>
      <c r="J77" s="20" t="n">
        <v>3.6455891</v>
      </c>
      <c r="K77" s="18" t="n">
        <v>462.65139169</v>
      </c>
      <c r="L77" s="20" t="n">
        <v>2.92953337</v>
      </c>
      <c r="M77" s="18" t="n">
        <v>445.56252662</v>
      </c>
      <c r="N77" s="20" t="n">
        <v>3.60401015</v>
      </c>
      <c r="O77" s="18" t="n">
        <v>348.85074945</v>
      </c>
      <c r="P77" s="20" t="n">
        <v>12.28258255</v>
      </c>
      <c r="Q77" s="18" t="s">
        <v>182</v>
      </c>
      <c r="R77" s="20" t="s">
        <v>182</v>
      </c>
      <c r="S77" s="18" t="s">
        <v>182</v>
      </c>
      <c r="T77" s="20" t="s">
        <v>182</v>
      </c>
      <c r="U77" s="18" t="s">
        <v>182</v>
      </c>
      <c r="V77" s="20" t="s">
        <v>182</v>
      </c>
      <c r="W77" s="18" t="n">
        <v>379.35850225</v>
      </c>
      <c r="X77" s="20" t="n">
        <v>3.00800384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526.48465871</v>
      </c>
      <c r="F7" s="20" t="n">
        <v>2.00836262</v>
      </c>
      <c r="G7" s="18" t="n">
        <v>521.4458245</v>
      </c>
      <c r="H7" s="20" t="n">
        <v>3.02267908</v>
      </c>
      <c r="I7" s="18" t="n">
        <v>503.78353679</v>
      </c>
      <c r="J7" s="20" t="n">
        <v>2.98607336</v>
      </c>
      <c r="K7" s="18" t="n">
        <v>503.81642545</v>
      </c>
      <c r="L7" s="20" t="n">
        <v>4.19936413</v>
      </c>
      <c r="M7" s="18" t="n">
        <v>495.07386714</v>
      </c>
      <c r="N7" s="20" t="n">
        <v>6.0933401</v>
      </c>
      <c r="O7" s="18" t="n">
        <v>399.22513467</v>
      </c>
      <c r="P7" s="20" t="n">
        <v>11.70453418</v>
      </c>
      <c r="Q7" s="18" t="s">
        <v>182</v>
      </c>
      <c r="R7" s="20" t="s">
        <v>182</v>
      </c>
      <c r="S7" s="18" t="s">
        <v>182</v>
      </c>
      <c r="T7" s="20" t="s">
        <v>182</v>
      </c>
      <c r="U7" s="18" t="s">
        <v>182</v>
      </c>
      <c r="V7" s="20" t="s">
        <v>182</v>
      </c>
      <c r="W7" s="18" t="n">
        <v>469.19730824</v>
      </c>
      <c r="X7" s="20" t="n">
        <v>4.95439826</v>
      </c>
    </row>
    <row r="8" spans="1:24">
      <c r="A8" s="15" t="s">
        <v>183</v>
      </c>
      <c r="B8" s="17" t="n">
        <v>7007</v>
      </c>
      <c r="C8" s="18">
        <f>(169.0/B8*100)</f>
        <v/>
      </c>
      <c r="D8" s="19" t="n">
        <v>6838</v>
      </c>
      <c r="E8" s="18" t="n">
        <v>522.85693084</v>
      </c>
      <c r="F8" s="20" t="n">
        <v>2.43962385</v>
      </c>
      <c r="G8" s="18" t="n">
        <v>501.13919654</v>
      </c>
      <c r="H8" s="20" t="n">
        <v>4.35664191</v>
      </c>
      <c r="I8" s="18" t="n">
        <v>480.62796178</v>
      </c>
      <c r="J8" s="20" t="n">
        <v>3.89662736</v>
      </c>
      <c r="K8" s="18" t="n">
        <v>466.60479217</v>
      </c>
      <c r="L8" s="20" t="n">
        <v>5.02931649</v>
      </c>
      <c r="M8" s="18" t="n">
        <v>449.13384232</v>
      </c>
      <c r="N8" s="20" t="n">
        <v>6.09257301</v>
      </c>
      <c r="O8" s="18" t="n">
        <v>404.28336089</v>
      </c>
      <c r="P8" s="20" t="n">
        <v>27.90899541</v>
      </c>
      <c r="Q8" s="18" t="s">
        <v>182</v>
      </c>
      <c r="R8" s="20" t="s">
        <v>182</v>
      </c>
      <c r="S8" s="18" t="n">
        <v>368.48347797</v>
      </c>
      <c r="T8" s="20" t="n">
        <v>14.99112476</v>
      </c>
      <c r="U8" s="18" t="s">
        <v>182</v>
      </c>
      <c r="V8" s="20" t="s">
        <v>182</v>
      </c>
      <c r="W8" s="18" t="n">
        <v>415.35298841</v>
      </c>
      <c r="X8" s="20" t="n">
        <v>5.39130003</v>
      </c>
    </row>
    <row r="9" spans="1:24">
      <c r="A9" s="15" t="s">
        <v>184</v>
      </c>
      <c r="B9" s="17" t="n">
        <v>9651</v>
      </c>
      <c r="C9" s="18">
        <f>(568.0/B9*100)</f>
        <v/>
      </c>
      <c r="D9" s="19" t="n">
        <v>9083</v>
      </c>
      <c r="E9" s="18" t="n">
        <v>528.9971354100001</v>
      </c>
      <c r="F9" s="20" t="n">
        <v>2.33631751</v>
      </c>
      <c r="G9" s="18" t="n">
        <v>521.40388364</v>
      </c>
      <c r="H9" s="20" t="n">
        <v>2.95819437</v>
      </c>
      <c r="I9" s="18" t="n">
        <v>496.81461524</v>
      </c>
      <c r="J9" s="20" t="n">
        <v>3.55646865</v>
      </c>
      <c r="K9" s="18" t="n">
        <v>472.32962102</v>
      </c>
      <c r="L9" s="20" t="n">
        <v>4.58993392</v>
      </c>
      <c r="M9" s="18" t="n">
        <v>455.4259561</v>
      </c>
      <c r="N9" s="20" t="n">
        <v>5.41977796</v>
      </c>
      <c r="O9" s="18" t="n">
        <v>463.23865553</v>
      </c>
      <c r="P9" s="20" t="n">
        <v>37.28992185</v>
      </c>
      <c r="Q9" s="18" t="s">
        <v>182</v>
      </c>
      <c r="R9" s="20" t="s">
        <v>182</v>
      </c>
      <c r="S9" s="18" t="n">
        <v>374.78530698</v>
      </c>
      <c r="T9" s="20" t="n">
        <v>11.62763904</v>
      </c>
      <c r="U9" s="18" t="s">
        <v>182</v>
      </c>
      <c r="V9" s="20" t="s">
        <v>182</v>
      </c>
      <c r="W9" s="18" t="n">
        <v>419.96421404</v>
      </c>
      <c r="X9" s="20" t="n">
        <v>5.01745575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456.48401737</v>
      </c>
      <c r="F11" s="20" t="n">
        <v>3.89810201</v>
      </c>
      <c r="G11" s="18" t="n">
        <v>461.22576491</v>
      </c>
      <c r="H11" s="20" t="n">
        <v>3.09542641</v>
      </c>
      <c r="I11" s="18" t="n">
        <v>454.55995177</v>
      </c>
      <c r="J11" s="20" t="n">
        <v>3.42546364</v>
      </c>
      <c r="K11" s="18" t="n">
        <v>444.06737294</v>
      </c>
      <c r="L11" s="20" t="n">
        <v>3.81849504</v>
      </c>
      <c r="M11" s="18" t="n">
        <v>432.11812826</v>
      </c>
      <c r="N11" s="20" t="n">
        <v>4.47662316</v>
      </c>
      <c r="O11" s="18" t="n">
        <v>334.19992151</v>
      </c>
      <c r="P11" s="20" t="n">
        <v>26.53553138</v>
      </c>
      <c r="Q11" s="18" t="s">
        <v>182</v>
      </c>
      <c r="R11" s="20" t="s">
        <v>182</v>
      </c>
      <c r="S11" s="18" t="s">
        <v>182</v>
      </c>
      <c r="T11" s="20" t="s">
        <v>182</v>
      </c>
      <c r="U11" s="18" t="s">
        <v>182</v>
      </c>
      <c r="V11" s="20" t="s">
        <v>182</v>
      </c>
      <c r="W11" s="18" t="n">
        <v>399.95869661</v>
      </c>
      <c r="X11" s="20" t="n">
        <v>6.00807877</v>
      </c>
    </row>
    <row r="12" spans="1:24">
      <c r="A12" s="15" t="s">
        <v>187</v>
      </c>
      <c r="B12" s="17" t="n">
        <v>6894</v>
      </c>
      <c r="C12" s="18">
        <f>(127.0/B12*100)</f>
        <v/>
      </c>
      <c r="D12" s="19" t="n">
        <v>6767</v>
      </c>
      <c r="E12" s="18" t="n">
        <v>519.08043115</v>
      </c>
      <c r="F12" s="20" t="n">
        <v>2.19083236</v>
      </c>
      <c r="G12" s="18" t="n">
        <v>500.7594698</v>
      </c>
      <c r="H12" s="20" t="n">
        <v>3.90151512</v>
      </c>
      <c r="I12" s="18" t="n">
        <v>485.00761526</v>
      </c>
      <c r="J12" s="20" t="n">
        <v>3.897413</v>
      </c>
      <c r="K12" s="18" t="n">
        <v>466.19864766</v>
      </c>
      <c r="L12" s="20" t="n">
        <v>5.15130409</v>
      </c>
      <c r="M12" s="18" t="n">
        <v>447.97338045</v>
      </c>
      <c r="N12" s="20" t="n">
        <v>5.53523126</v>
      </c>
      <c r="O12" s="18" t="n">
        <v>437.59846771</v>
      </c>
      <c r="P12" s="20" t="n">
        <v>23.70905564</v>
      </c>
      <c r="Q12" s="18" t="s">
        <v>182</v>
      </c>
      <c r="R12" s="20" t="s">
        <v>182</v>
      </c>
      <c r="S12" s="18" t="n">
        <v>366.6777112</v>
      </c>
      <c r="T12" s="20" t="n">
        <v>14.39052153</v>
      </c>
      <c r="U12" s="18" t="s">
        <v>182</v>
      </c>
      <c r="V12" s="20" t="s">
        <v>182</v>
      </c>
      <c r="W12" s="18" t="n">
        <v>413.24542127</v>
      </c>
      <c r="X12" s="20" t="n">
        <v>5.60515373</v>
      </c>
    </row>
    <row r="13" spans="1:24">
      <c r="A13" s="15" t="s">
        <v>188</v>
      </c>
      <c r="B13" s="17" t="n">
        <v>7161</v>
      </c>
      <c r="C13" s="18">
        <f>(329.0/B13*100)</f>
        <v/>
      </c>
      <c r="D13" s="19" t="n">
        <v>6832</v>
      </c>
      <c r="E13" s="18" t="n">
        <v>521.16827707</v>
      </c>
      <c r="F13" s="20" t="n">
        <v>2.64596685</v>
      </c>
      <c r="G13" s="18" t="n">
        <v>522.5534450599999</v>
      </c>
      <c r="H13" s="20" t="n">
        <v>3.15708988</v>
      </c>
      <c r="I13" s="18" t="n">
        <v>507.70904156</v>
      </c>
      <c r="J13" s="20" t="n">
        <v>3.48443365</v>
      </c>
      <c r="K13" s="18" t="n">
        <v>506.54735767</v>
      </c>
      <c r="L13" s="20" t="n">
        <v>4.31348182</v>
      </c>
      <c r="M13" s="18" t="n">
        <v>488.70167721</v>
      </c>
      <c r="N13" s="20" t="n">
        <v>6.03245893</v>
      </c>
      <c r="O13" s="18" t="n">
        <v>390.10166835</v>
      </c>
      <c r="P13" s="20" t="n">
        <v>18.95112793</v>
      </c>
      <c r="Q13" s="18" t="s">
        <v>182</v>
      </c>
      <c r="R13" s="20" t="s">
        <v>182</v>
      </c>
      <c r="S13" s="18" t="n">
        <v>436.36003517</v>
      </c>
      <c r="T13" s="20" t="n">
        <v>6.43426798</v>
      </c>
      <c r="U13" s="18" t="s">
        <v>182</v>
      </c>
      <c r="V13" s="20" t="s">
        <v>182</v>
      </c>
      <c r="W13" s="18" t="n">
        <v>410.84108586</v>
      </c>
      <c r="X13" s="20" t="n">
        <v>4.78802509</v>
      </c>
    </row>
    <row r="14" spans="1:24">
      <c r="A14" s="15" t="s">
        <v>189</v>
      </c>
      <c r="B14" s="17" t="n">
        <v>5587</v>
      </c>
      <c r="C14" s="18">
        <f>(197.0/B14*100)</f>
        <v/>
      </c>
      <c r="D14" s="19" t="n">
        <v>5390</v>
      </c>
      <c r="E14" s="18" t="n">
        <v>558.06150654</v>
      </c>
      <c r="F14" s="20" t="n">
        <v>2.15300264</v>
      </c>
      <c r="G14" s="18" t="n">
        <v>542.04714188</v>
      </c>
      <c r="H14" s="20" t="n">
        <v>3.13174739</v>
      </c>
      <c r="I14" s="18" t="n">
        <v>527.79605538</v>
      </c>
      <c r="J14" s="20" t="n">
        <v>3.91359047</v>
      </c>
      <c r="K14" s="18" t="n">
        <v>509.06673953</v>
      </c>
      <c r="L14" s="20" t="n">
        <v>4.40428448</v>
      </c>
      <c r="M14" s="18" t="n">
        <v>478.88142655</v>
      </c>
      <c r="N14" s="20" t="n">
        <v>5.23727917</v>
      </c>
      <c r="O14" s="18" t="n">
        <v>411.80482108</v>
      </c>
      <c r="P14" s="20" t="n">
        <v>14.84367386</v>
      </c>
      <c r="Q14" s="18" t="s">
        <v>182</v>
      </c>
      <c r="R14" s="20" t="s">
        <v>182</v>
      </c>
      <c r="S14" s="18" t="s">
        <v>182</v>
      </c>
      <c r="T14" s="20" t="s">
        <v>182</v>
      </c>
      <c r="U14" s="18" t="s">
        <v>182</v>
      </c>
      <c r="V14" s="20" t="s">
        <v>182</v>
      </c>
      <c r="W14" s="18" t="n">
        <v>460.04464635</v>
      </c>
      <c r="X14" s="20" t="n">
        <v>8.073276079999999</v>
      </c>
    </row>
    <row r="15" spans="1:24">
      <c r="A15" s="15" t="s">
        <v>190</v>
      </c>
      <c r="B15" s="17" t="n">
        <v>5882</v>
      </c>
      <c r="C15" s="18">
        <f>(151.0/B15*100)</f>
        <v/>
      </c>
      <c r="D15" s="19" t="n">
        <v>5731</v>
      </c>
      <c r="E15" s="18" t="n">
        <v>546.16429011</v>
      </c>
      <c r="F15" s="20" t="n">
        <v>2.54361124</v>
      </c>
      <c r="G15" s="18" t="n">
        <v>539.72368397</v>
      </c>
      <c r="H15" s="20" t="n">
        <v>3.17551645</v>
      </c>
      <c r="I15" s="18" t="n">
        <v>518.5266005</v>
      </c>
      <c r="J15" s="20" t="n">
        <v>4.73894199</v>
      </c>
      <c r="K15" s="18" t="n">
        <v>487.53043644</v>
      </c>
      <c r="L15" s="20" t="n">
        <v>8.96151397</v>
      </c>
      <c r="M15" s="18" t="n">
        <v>479.05869906</v>
      </c>
      <c r="N15" s="20" t="n">
        <v>7.73447474</v>
      </c>
      <c r="O15" s="18" t="n">
        <v>369.57234507</v>
      </c>
      <c r="P15" s="20" t="n">
        <v>20.35970452</v>
      </c>
      <c r="Q15" s="18" t="s">
        <v>182</v>
      </c>
      <c r="R15" s="20" t="s">
        <v>182</v>
      </c>
      <c r="S15" s="18" t="n">
        <v>375.95013089</v>
      </c>
      <c r="T15" s="20" t="n">
        <v>17.42774697</v>
      </c>
      <c r="U15" s="18" t="s">
        <v>182</v>
      </c>
      <c r="V15" s="20" t="s">
        <v>182</v>
      </c>
      <c r="W15" s="18" t="n">
        <v>455.65253777</v>
      </c>
      <c r="X15" s="20" t="n">
        <v>7.18723247</v>
      </c>
    </row>
    <row r="16" spans="1:24">
      <c r="A16" s="15" t="s">
        <v>191</v>
      </c>
      <c r="B16" s="17" t="n">
        <v>6108</v>
      </c>
      <c r="C16" s="18">
        <f>(264.0/B16*100)</f>
        <v/>
      </c>
      <c r="D16" s="19" t="n">
        <v>5844</v>
      </c>
      <c r="E16" s="18" t="n">
        <v>524.61927235</v>
      </c>
      <c r="F16" s="20" t="n">
        <v>2.53695248</v>
      </c>
      <c r="G16" s="18" t="n">
        <v>509.87426066</v>
      </c>
      <c r="H16" s="20" t="n">
        <v>3.29471848</v>
      </c>
      <c r="I16" s="18" t="n">
        <v>497.29969165</v>
      </c>
      <c r="J16" s="20" t="n">
        <v>4.19289458</v>
      </c>
      <c r="K16" s="18" t="n">
        <v>461.79189812</v>
      </c>
      <c r="L16" s="20" t="n">
        <v>6.26963252</v>
      </c>
      <c r="M16" s="18" t="n">
        <v>449.00262853</v>
      </c>
      <c r="N16" s="20" t="n">
        <v>6.18251022</v>
      </c>
      <c r="O16" s="18" t="n">
        <v>357.87742959</v>
      </c>
      <c r="P16" s="20" t="n">
        <v>15.84799712</v>
      </c>
      <c r="Q16" s="18" t="s">
        <v>182</v>
      </c>
      <c r="R16" s="20" t="s">
        <v>182</v>
      </c>
      <c r="S16" s="18" t="s">
        <v>182</v>
      </c>
      <c r="T16" s="20" t="s">
        <v>182</v>
      </c>
      <c r="U16" s="18" t="s">
        <v>182</v>
      </c>
      <c r="V16" s="20" t="s">
        <v>182</v>
      </c>
      <c r="W16" s="18" t="n">
        <v>406.97744314</v>
      </c>
      <c r="X16" s="20" t="n">
        <v>6.42382042</v>
      </c>
    </row>
    <row r="17" spans="1:24">
      <c r="A17" s="15" t="s">
        <v>192</v>
      </c>
      <c r="B17" s="17" t="n">
        <v>6504</v>
      </c>
      <c r="C17" s="18">
        <f>(794.0/B17*100)</f>
        <v/>
      </c>
      <c r="D17" s="19" t="n">
        <v>5710</v>
      </c>
      <c r="E17" s="18" t="n">
        <v>537.44800292</v>
      </c>
      <c r="F17" s="20" t="n">
        <v>2.73475024</v>
      </c>
      <c r="G17" s="18" t="n">
        <v>510.52640983</v>
      </c>
      <c r="H17" s="20" t="n">
        <v>4.22709173</v>
      </c>
      <c r="I17" s="18" t="n">
        <v>500.61597823</v>
      </c>
      <c r="J17" s="20" t="n">
        <v>4.97881824</v>
      </c>
      <c r="K17" s="18" t="n">
        <v>483.24712985</v>
      </c>
      <c r="L17" s="20" t="n">
        <v>7.2341811</v>
      </c>
      <c r="M17" s="18" t="n">
        <v>482.31724984</v>
      </c>
      <c r="N17" s="20" t="n">
        <v>9.77256652</v>
      </c>
      <c r="O17" s="18" t="s">
        <v>182</v>
      </c>
      <c r="P17" s="20" t="s">
        <v>182</v>
      </c>
      <c r="Q17" s="18" t="s">
        <v>182</v>
      </c>
      <c r="R17" s="20" t="s">
        <v>182</v>
      </c>
      <c r="S17" s="18" t="n">
        <v>360.48925247</v>
      </c>
      <c r="T17" s="20" t="n">
        <v>12.44339086</v>
      </c>
      <c r="U17" s="18" t="s">
        <v>182</v>
      </c>
      <c r="V17" s="20" t="s">
        <v>182</v>
      </c>
      <c r="W17" s="18" t="n">
        <v>429.91786027</v>
      </c>
      <c r="X17" s="20" t="n">
        <v>8.341766570000001</v>
      </c>
    </row>
    <row r="18" spans="1:24">
      <c r="A18" s="15" t="s">
        <v>193</v>
      </c>
      <c r="B18" s="17" t="n">
        <v>5532</v>
      </c>
      <c r="C18" s="18">
        <f>(40.0/B18*100)</f>
        <v/>
      </c>
      <c r="D18" s="19" t="n">
        <v>5492</v>
      </c>
      <c r="E18" s="18" t="n">
        <v>486.57473403</v>
      </c>
      <c r="F18" s="20" t="n">
        <v>3.26131111</v>
      </c>
      <c r="G18" s="18" t="n">
        <v>455.52671559</v>
      </c>
      <c r="H18" s="20" t="n">
        <v>5.19733574</v>
      </c>
      <c r="I18" s="18" t="n">
        <v>440.75969423</v>
      </c>
      <c r="J18" s="20" t="n">
        <v>5.30817334</v>
      </c>
      <c r="K18" s="18" t="n">
        <v>433.32274813</v>
      </c>
      <c r="L18" s="20" t="n">
        <v>4.49939116</v>
      </c>
      <c r="M18" s="18" t="n">
        <v>427.27527425</v>
      </c>
      <c r="N18" s="20" t="n">
        <v>4.87709481</v>
      </c>
      <c r="O18" s="18" t="n">
        <v>360.38730974</v>
      </c>
      <c r="P18" s="20" t="n">
        <v>15.45481746</v>
      </c>
      <c r="Q18" s="18" t="s">
        <v>182</v>
      </c>
      <c r="R18" s="20" t="s">
        <v>182</v>
      </c>
      <c r="S18" s="18" t="s">
        <v>182</v>
      </c>
      <c r="T18" s="20" t="s">
        <v>182</v>
      </c>
      <c r="U18" s="18" t="s">
        <v>182</v>
      </c>
      <c r="V18" s="20" t="s">
        <v>182</v>
      </c>
      <c r="W18" s="18" t="n">
        <v>387.15124883</v>
      </c>
      <c r="X18" s="20" t="n">
        <v>6.97825239</v>
      </c>
    </row>
    <row r="19" spans="1:24">
      <c r="A19" s="15" t="s">
        <v>194</v>
      </c>
      <c r="B19" s="17" t="n">
        <v>5658</v>
      </c>
      <c r="C19" s="18">
        <f>(154.0/B19*100)</f>
        <v/>
      </c>
      <c r="D19" s="19" t="n">
        <v>5504</v>
      </c>
      <c r="E19" s="18" t="n">
        <v>506.81493409</v>
      </c>
      <c r="F19" s="20" t="n">
        <v>3.12845916</v>
      </c>
      <c r="G19" s="18" t="n">
        <v>483.82408067</v>
      </c>
      <c r="H19" s="20" t="n">
        <v>3.63452834</v>
      </c>
      <c r="I19" s="18" t="n">
        <v>466.8706062</v>
      </c>
      <c r="J19" s="20" t="n">
        <v>3.72454203</v>
      </c>
      <c r="K19" s="18" t="n">
        <v>449.07594052</v>
      </c>
      <c r="L19" s="20" t="n">
        <v>4.88886658</v>
      </c>
      <c r="M19" s="18" t="n">
        <v>429.3585902</v>
      </c>
      <c r="N19" s="20" t="n">
        <v>5.96742229</v>
      </c>
      <c r="O19" s="18" t="n">
        <v>398.28162032</v>
      </c>
      <c r="P19" s="20" t="n">
        <v>18.24528118</v>
      </c>
      <c r="Q19" s="18" t="s">
        <v>182</v>
      </c>
      <c r="R19" s="20" t="s">
        <v>182</v>
      </c>
      <c r="S19" s="18" t="s">
        <v>182</v>
      </c>
      <c r="T19" s="20" t="s">
        <v>182</v>
      </c>
      <c r="U19" s="18" t="s">
        <v>182</v>
      </c>
      <c r="V19" s="20" t="s">
        <v>182</v>
      </c>
      <c r="W19" s="18" t="n">
        <v>395.15475838</v>
      </c>
      <c r="X19" s="20" t="n">
        <v>5.84623858</v>
      </c>
    </row>
    <row r="20" spans="1:24">
      <c r="A20" s="15" t="s">
        <v>195</v>
      </c>
      <c r="B20" s="17" t="n">
        <v>3371</v>
      </c>
      <c r="C20" s="18">
        <f>(81.0/B20*100)</f>
        <v/>
      </c>
      <c r="D20" s="19" t="n">
        <v>3290</v>
      </c>
      <c r="E20" s="18" t="n">
        <v>488.33550851</v>
      </c>
      <c r="F20" s="20" t="n">
        <v>2.87749464</v>
      </c>
      <c r="G20" s="18" t="n">
        <v>480.85500415</v>
      </c>
      <c r="H20" s="20" t="n">
        <v>3.56504049</v>
      </c>
      <c r="I20" s="18" t="n">
        <v>475.71778522</v>
      </c>
      <c r="J20" s="20" t="n">
        <v>3.81166305</v>
      </c>
      <c r="K20" s="18" t="n">
        <v>467.28832444</v>
      </c>
      <c r="L20" s="20" t="n">
        <v>5.27699579</v>
      </c>
      <c r="M20" s="18" t="n">
        <v>453.73596398</v>
      </c>
      <c r="N20" s="20" t="n">
        <v>6.79307688</v>
      </c>
      <c r="O20" s="18" t="s">
        <v>182</v>
      </c>
      <c r="P20" s="20" t="s">
        <v>182</v>
      </c>
      <c r="Q20" s="18" t="s">
        <v>182</v>
      </c>
      <c r="R20" s="20" t="s">
        <v>182</v>
      </c>
      <c r="S20" s="18" t="s">
        <v>182</v>
      </c>
      <c r="T20" s="20" t="s">
        <v>182</v>
      </c>
      <c r="U20" s="18" t="s">
        <v>182</v>
      </c>
      <c r="V20" s="20" t="s">
        <v>182</v>
      </c>
      <c r="W20" s="18" t="n">
        <v>395.4726445</v>
      </c>
      <c r="X20" s="20" t="n">
        <v>6.63882668</v>
      </c>
    </row>
    <row r="21" spans="1:24">
      <c r="A21" s="15" t="s">
        <v>196</v>
      </c>
      <c r="B21" s="17" t="n">
        <v>5741</v>
      </c>
      <c r="C21" s="18">
        <f>(81.0/B21*100)</f>
        <v/>
      </c>
      <c r="D21" s="19" t="n">
        <v>5660</v>
      </c>
      <c r="E21" s="18" t="n">
        <v>512.38264929</v>
      </c>
      <c r="F21" s="20" t="n">
        <v>2.43850355</v>
      </c>
      <c r="G21" s="18" t="n">
        <v>507.63344949</v>
      </c>
      <c r="H21" s="20" t="n">
        <v>3.8537088</v>
      </c>
      <c r="I21" s="18" t="n">
        <v>490.8204217</v>
      </c>
      <c r="J21" s="20" t="n">
        <v>4.03508951</v>
      </c>
      <c r="K21" s="18" t="n">
        <v>479.29897251</v>
      </c>
      <c r="L21" s="20" t="n">
        <v>7.72480547</v>
      </c>
      <c r="M21" s="18" t="n">
        <v>442.70759229</v>
      </c>
      <c r="N21" s="20" t="n">
        <v>8.613659699999999</v>
      </c>
      <c r="O21" s="18" t="n">
        <v>391.25398188</v>
      </c>
      <c r="P21" s="20" t="n">
        <v>27.06373982</v>
      </c>
      <c r="Q21" s="18" t="s">
        <v>182</v>
      </c>
      <c r="R21" s="20" t="s">
        <v>182</v>
      </c>
      <c r="S21" s="18" t="s">
        <v>182</v>
      </c>
      <c r="T21" s="20" t="s">
        <v>182</v>
      </c>
      <c r="U21" s="18" t="s">
        <v>182</v>
      </c>
      <c r="V21" s="20" t="s">
        <v>182</v>
      </c>
      <c r="W21" s="18" t="n">
        <v>443.38223906</v>
      </c>
      <c r="X21" s="20" t="n">
        <v>7.32824368</v>
      </c>
    </row>
    <row r="22" spans="1:24">
      <c r="A22" s="15" t="s">
        <v>197</v>
      </c>
      <c r="B22" s="17" t="n">
        <v>6598</v>
      </c>
      <c r="C22" s="18">
        <f>(102.0/B22*100)</f>
        <v/>
      </c>
      <c r="D22" s="19" t="n">
        <v>6496</v>
      </c>
      <c r="E22" s="18" t="n">
        <v>510.48050663</v>
      </c>
      <c r="F22" s="20" t="n">
        <v>4.0660407</v>
      </c>
      <c r="G22" s="18" t="n">
        <v>471.18320198</v>
      </c>
      <c r="H22" s="20" t="n">
        <v>4.37741398</v>
      </c>
      <c r="I22" s="18" t="n">
        <v>454.40803248</v>
      </c>
      <c r="J22" s="20" t="n">
        <v>5.1611408</v>
      </c>
      <c r="K22" s="18" t="n">
        <v>441.74425799</v>
      </c>
      <c r="L22" s="20" t="n">
        <v>5.76127115</v>
      </c>
      <c r="M22" s="18" t="n">
        <v>433.35339286</v>
      </c>
      <c r="N22" s="20" t="n">
        <v>6.38150274</v>
      </c>
      <c r="O22" s="18" t="n">
        <v>369.67259299</v>
      </c>
      <c r="P22" s="20" t="n">
        <v>6.57132704</v>
      </c>
      <c r="Q22" s="18" t="s">
        <v>182</v>
      </c>
      <c r="R22" s="20" t="s">
        <v>182</v>
      </c>
      <c r="S22" s="18" t="n">
        <v>448.28166515</v>
      </c>
      <c r="T22" s="20" t="n">
        <v>8.782882710000001</v>
      </c>
      <c r="U22" s="18" t="s">
        <v>182</v>
      </c>
      <c r="V22" s="20" t="s">
        <v>182</v>
      </c>
      <c r="W22" s="18" t="n">
        <v>372.44807619</v>
      </c>
      <c r="X22" s="20" t="n">
        <v>7.11580582</v>
      </c>
    </row>
    <row r="23" spans="1:24">
      <c r="A23" s="15" t="s">
        <v>198</v>
      </c>
      <c r="B23" s="17" t="n">
        <v>11583</v>
      </c>
      <c r="C23" s="18">
        <f>(522.0/B23*100)</f>
        <v/>
      </c>
      <c r="D23" s="19" t="n">
        <v>11061</v>
      </c>
      <c r="E23" s="18" t="n">
        <v>500.79106471</v>
      </c>
      <c r="F23" s="20" t="n">
        <v>2.83258803</v>
      </c>
      <c r="G23" s="18" t="n">
        <v>493.78987447</v>
      </c>
      <c r="H23" s="20" t="n">
        <v>4.01011905</v>
      </c>
      <c r="I23" s="18" t="n">
        <v>476.76859415</v>
      </c>
      <c r="J23" s="20" t="n">
        <v>3.70758325</v>
      </c>
      <c r="K23" s="18" t="n">
        <v>454.74851625</v>
      </c>
      <c r="L23" s="20" t="n">
        <v>5.49016625</v>
      </c>
      <c r="M23" s="18" t="n">
        <v>452.78080873</v>
      </c>
      <c r="N23" s="20" t="n">
        <v>7.04384476</v>
      </c>
      <c r="O23" s="18" t="n">
        <v>422.45727389</v>
      </c>
      <c r="P23" s="20" t="n">
        <v>20.79919267</v>
      </c>
      <c r="Q23" s="18" t="s">
        <v>182</v>
      </c>
      <c r="R23" s="20" t="s">
        <v>182</v>
      </c>
      <c r="S23" s="18" t="s">
        <v>182</v>
      </c>
      <c r="T23" s="20" t="s">
        <v>182</v>
      </c>
      <c r="U23" s="18" t="s">
        <v>182</v>
      </c>
      <c r="V23" s="20" t="s">
        <v>182</v>
      </c>
      <c r="W23" s="18" t="n">
        <v>417.05084873</v>
      </c>
      <c r="X23" s="20" t="n">
        <v>5.53777174</v>
      </c>
    </row>
    <row r="24" spans="1:24">
      <c r="A24" s="15" t="s">
        <v>199</v>
      </c>
      <c r="B24" s="17" t="n">
        <v>6647</v>
      </c>
      <c r="C24" s="18">
        <f>(20.0/B24*100)</f>
        <v/>
      </c>
      <c r="D24" s="19" t="n">
        <v>6627</v>
      </c>
      <c r="E24" s="18" t="n">
        <v>543.0765021</v>
      </c>
      <c r="F24" s="20" t="n">
        <v>2.86358415</v>
      </c>
      <c r="G24" s="18" t="n">
        <v>535.62421299</v>
      </c>
      <c r="H24" s="20" t="n">
        <v>4.56566503</v>
      </c>
      <c r="I24" s="18" t="n">
        <v>543.00514994</v>
      </c>
      <c r="J24" s="20" t="n">
        <v>5.12013624</v>
      </c>
      <c r="K24" s="18" t="n">
        <v>503.62408215</v>
      </c>
      <c r="L24" s="20" t="n">
        <v>14.19698294</v>
      </c>
      <c r="M24" s="18" t="n">
        <v>503.42807804</v>
      </c>
      <c r="N24" s="20" t="n">
        <v>12.81350454</v>
      </c>
      <c r="O24" s="18" t="n">
        <v>433.56577698</v>
      </c>
      <c r="P24" s="20" t="n">
        <v>16.09010253</v>
      </c>
      <c r="Q24" s="18" t="s">
        <v>182</v>
      </c>
      <c r="R24" s="20" t="s">
        <v>182</v>
      </c>
      <c r="S24" s="18" t="s">
        <v>182</v>
      </c>
      <c r="T24" s="20" t="s">
        <v>182</v>
      </c>
      <c r="U24" s="18" t="s">
        <v>182</v>
      </c>
      <c r="V24" s="20" t="s">
        <v>182</v>
      </c>
      <c r="W24" s="18" t="n">
        <v>462.06876669</v>
      </c>
      <c r="X24" s="20" t="n">
        <v>12.76010629</v>
      </c>
    </row>
    <row r="25" spans="1:24">
      <c r="A25" s="15" t="s">
        <v>200</v>
      </c>
      <c r="B25" s="17" t="n">
        <v>5581</v>
      </c>
      <c r="C25" s="18">
        <f>(28.0/B25*100)</f>
        <v/>
      </c>
      <c r="D25" s="19" t="n">
        <v>5553</v>
      </c>
      <c r="E25" s="18" t="n">
        <v>517.27642092</v>
      </c>
      <c r="F25" s="20" t="n">
        <v>4.19681182</v>
      </c>
      <c r="G25" s="18" t="n">
        <v>518.86699161</v>
      </c>
      <c r="H25" s="20" t="n">
        <v>3.45819341</v>
      </c>
      <c r="I25" s="18" t="n">
        <v>514.61268556</v>
      </c>
      <c r="J25" s="20" t="n">
        <v>3.75516043</v>
      </c>
      <c r="K25" s="18" t="n">
        <v>521.08219761</v>
      </c>
      <c r="L25" s="20" t="n">
        <v>6.70163399</v>
      </c>
      <c r="M25" s="18" t="n">
        <v>497.98074399</v>
      </c>
      <c r="N25" s="20" t="n">
        <v>12.99091535</v>
      </c>
      <c r="O25" s="18" t="n">
        <v>398.37895835</v>
      </c>
      <c r="P25" s="20" t="n">
        <v>24.81113575</v>
      </c>
      <c r="Q25" s="18" t="s">
        <v>182</v>
      </c>
      <c r="R25" s="20" t="s">
        <v>182</v>
      </c>
      <c r="S25" s="18" t="s">
        <v>182</v>
      </c>
      <c r="T25" s="20" t="s">
        <v>182</v>
      </c>
      <c r="U25" s="18" t="s">
        <v>182</v>
      </c>
      <c r="V25" s="20" t="s">
        <v>182</v>
      </c>
      <c r="W25" s="18" t="n">
        <v>457.41569215</v>
      </c>
      <c r="X25" s="20" t="n">
        <v>15.61573082</v>
      </c>
    </row>
    <row r="26" spans="1:24">
      <c r="A26" s="15" t="s">
        <v>201</v>
      </c>
      <c r="B26" s="17" t="n">
        <v>4869</v>
      </c>
      <c r="C26" s="18">
        <f>(102.0/B26*100)</f>
        <v/>
      </c>
      <c r="D26" s="19" t="n">
        <v>4767</v>
      </c>
      <c r="E26" s="18" t="n">
        <v>509.53907921</v>
      </c>
      <c r="F26" s="20" t="n">
        <v>2.32073364</v>
      </c>
      <c r="G26" s="18" t="n">
        <v>486.05784842</v>
      </c>
      <c r="H26" s="20" t="n">
        <v>3.27618313</v>
      </c>
      <c r="I26" s="18" t="n">
        <v>483.70592281</v>
      </c>
      <c r="J26" s="20" t="n">
        <v>3.44225752</v>
      </c>
      <c r="K26" s="18" t="n">
        <v>469.6179467</v>
      </c>
      <c r="L26" s="20" t="n">
        <v>4.44984494</v>
      </c>
      <c r="M26" s="18" t="n">
        <v>453.81781071</v>
      </c>
      <c r="N26" s="20" t="n">
        <v>5.47245241</v>
      </c>
      <c r="O26" s="18" t="s">
        <v>182</v>
      </c>
      <c r="P26" s="20" t="s">
        <v>182</v>
      </c>
      <c r="Q26" s="18" t="s">
        <v>182</v>
      </c>
      <c r="R26" s="20" t="s">
        <v>182</v>
      </c>
      <c r="S26" s="18" t="s">
        <v>182</v>
      </c>
      <c r="T26" s="20" t="s">
        <v>182</v>
      </c>
      <c r="U26" s="18" t="s">
        <v>182</v>
      </c>
      <c r="V26" s="20" t="s">
        <v>182</v>
      </c>
      <c r="W26" s="18" t="n">
        <v>429.34617503</v>
      </c>
      <c r="X26" s="20" t="n">
        <v>6.26064495</v>
      </c>
    </row>
    <row r="27" spans="1:24">
      <c r="A27" s="15" t="s">
        <v>202</v>
      </c>
      <c r="B27" s="17" t="n">
        <v>5299</v>
      </c>
      <c r="C27" s="18">
        <f>(186.0/B27*100)</f>
        <v/>
      </c>
      <c r="D27" s="19" t="n">
        <v>5113</v>
      </c>
      <c r="E27" s="18" t="n">
        <v>513.91269732</v>
      </c>
      <c r="F27" s="20" t="n">
        <v>1.638378</v>
      </c>
      <c r="G27" s="18" t="n">
        <v>492.21169929</v>
      </c>
      <c r="H27" s="20" t="n">
        <v>4.2527102</v>
      </c>
      <c r="I27" s="18" t="n">
        <v>472.23750772</v>
      </c>
      <c r="J27" s="20" t="n">
        <v>3.5915598</v>
      </c>
      <c r="K27" s="18" t="n">
        <v>457.04224616</v>
      </c>
      <c r="L27" s="20" t="n">
        <v>5.49673436</v>
      </c>
      <c r="M27" s="18" t="n">
        <v>441.9206229</v>
      </c>
      <c r="N27" s="20" t="n">
        <v>5.46307981</v>
      </c>
      <c r="O27" s="18" t="n">
        <v>423.08830904</v>
      </c>
      <c r="P27" s="20" t="n">
        <v>13.04402712</v>
      </c>
      <c r="Q27" s="18" t="s">
        <v>182</v>
      </c>
      <c r="R27" s="20" t="s">
        <v>182</v>
      </c>
      <c r="S27" s="18" t="s">
        <v>182</v>
      </c>
      <c r="T27" s="20" t="s">
        <v>182</v>
      </c>
      <c r="U27" s="18" t="s">
        <v>182</v>
      </c>
      <c r="V27" s="20" t="s">
        <v>182</v>
      </c>
      <c r="W27" s="18" t="n">
        <v>413.00514271</v>
      </c>
      <c r="X27" s="20" t="n">
        <v>3.7905936</v>
      </c>
    </row>
    <row r="28" spans="1:24">
      <c r="A28" s="15" t="s">
        <v>203</v>
      </c>
      <c r="B28" s="17" t="n">
        <v>7568</v>
      </c>
      <c r="C28" s="18">
        <f>(135.0/B28*100)</f>
        <v/>
      </c>
      <c r="D28" s="19" t="n">
        <v>7433</v>
      </c>
      <c r="E28" s="18" t="n">
        <v>414.12971949</v>
      </c>
      <c r="F28" s="20" t="n">
        <v>2.75998062</v>
      </c>
      <c r="G28" s="18" t="n">
        <v>419.13296527</v>
      </c>
      <c r="H28" s="20" t="n">
        <v>2.84956688</v>
      </c>
      <c r="I28" s="18" t="n">
        <v>429.13159454</v>
      </c>
      <c r="J28" s="20" t="n">
        <v>2.5829278</v>
      </c>
      <c r="K28" s="18" t="n">
        <v>423.61175819</v>
      </c>
      <c r="L28" s="20" t="n">
        <v>3.086812</v>
      </c>
      <c r="M28" s="18" t="n">
        <v>413.74604016</v>
      </c>
      <c r="N28" s="20" t="n">
        <v>5.22445317</v>
      </c>
      <c r="O28" s="18" t="n">
        <v>344.27389666</v>
      </c>
      <c r="P28" s="20" t="n">
        <v>9.63881198</v>
      </c>
      <c r="Q28" s="18" t="s">
        <v>182</v>
      </c>
      <c r="R28" s="20" t="s">
        <v>182</v>
      </c>
      <c r="S28" s="18" t="s">
        <v>182</v>
      </c>
      <c r="T28" s="20" t="s">
        <v>182</v>
      </c>
      <c r="U28" s="18" t="s">
        <v>182</v>
      </c>
      <c r="V28" s="20" t="s">
        <v>182</v>
      </c>
      <c r="W28" s="18" t="n">
        <v>374.90924033</v>
      </c>
      <c r="X28" s="20" t="n">
        <v>6.356073</v>
      </c>
    </row>
    <row r="29" spans="1:24">
      <c r="A29" s="15" t="s">
        <v>204</v>
      </c>
      <c r="B29" s="17" t="n">
        <v>5385</v>
      </c>
      <c r="C29" s="18">
        <f>(37.0/B29*100)</f>
        <v/>
      </c>
      <c r="D29" s="19" t="n">
        <v>5348</v>
      </c>
      <c r="E29" s="18" t="n">
        <v>525.9896430700001</v>
      </c>
      <c r="F29" s="20" t="n">
        <v>2.31730247</v>
      </c>
      <c r="G29" s="18" t="n">
        <v>520.36496178</v>
      </c>
      <c r="H29" s="20" t="n">
        <v>3.77596788</v>
      </c>
      <c r="I29" s="18" t="n">
        <v>507.40110422</v>
      </c>
      <c r="J29" s="20" t="n">
        <v>4.51820228</v>
      </c>
      <c r="K29" s="18" t="n">
        <v>492.482073</v>
      </c>
      <c r="L29" s="20" t="n">
        <v>5.45757152</v>
      </c>
      <c r="M29" s="18" t="n">
        <v>461.23314049</v>
      </c>
      <c r="N29" s="20" t="n">
        <v>8.485867000000001</v>
      </c>
      <c r="O29" s="18" t="n">
        <v>388.44308495</v>
      </c>
      <c r="P29" s="20" t="n">
        <v>43.1387278</v>
      </c>
      <c r="Q29" s="18" t="s">
        <v>182</v>
      </c>
      <c r="R29" s="20" t="s">
        <v>182</v>
      </c>
      <c r="S29" s="18" t="n">
        <v>358.28551468</v>
      </c>
      <c r="T29" s="20" t="n">
        <v>8.567023300000001</v>
      </c>
      <c r="U29" s="18" t="s">
        <v>182</v>
      </c>
      <c r="V29" s="20" t="s">
        <v>182</v>
      </c>
      <c r="W29" s="18" t="n">
        <v>424.9264602</v>
      </c>
      <c r="X29" s="20" t="n">
        <v>10.5055896</v>
      </c>
    </row>
    <row r="30" spans="1:24">
      <c r="A30" s="15" t="s">
        <v>205</v>
      </c>
      <c r="B30" s="17" t="n">
        <v>4520</v>
      </c>
      <c r="C30" s="18">
        <f>(577.0/B30*100)</f>
        <v/>
      </c>
      <c r="D30" s="19" t="n">
        <v>3943</v>
      </c>
      <c r="E30" s="18" t="n">
        <v>538.31530552</v>
      </c>
      <c r="F30" s="20" t="n">
        <v>3.74858031</v>
      </c>
      <c r="G30" s="18" t="n">
        <v>533.29613877</v>
      </c>
      <c r="H30" s="20" t="n">
        <v>4.26608289</v>
      </c>
      <c r="I30" s="18" t="n">
        <v>516.8038323</v>
      </c>
      <c r="J30" s="20" t="n">
        <v>4.36406577</v>
      </c>
      <c r="K30" s="18" t="n">
        <v>516.98539943</v>
      </c>
      <c r="L30" s="20" t="n">
        <v>4.83657876</v>
      </c>
      <c r="M30" s="18" t="n">
        <v>487.0339386</v>
      </c>
      <c r="N30" s="20" t="n">
        <v>7.11656335</v>
      </c>
      <c r="O30" s="18" t="n">
        <v>424.31209289</v>
      </c>
      <c r="P30" s="20" t="n">
        <v>24.50636863</v>
      </c>
      <c r="Q30" s="18" t="s">
        <v>182</v>
      </c>
      <c r="R30" s="20" t="s">
        <v>182</v>
      </c>
      <c r="S30" s="18" t="s">
        <v>182</v>
      </c>
      <c r="T30" s="20" t="s">
        <v>182</v>
      </c>
      <c r="U30" s="18" t="s">
        <v>182</v>
      </c>
      <c r="V30" s="20" t="s">
        <v>182</v>
      </c>
      <c r="W30" s="18" t="n">
        <v>442.21870928</v>
      </c>
      <c r="X30" s="20" t="n">
        <v>5.71485535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530.34714103</v>
      </c>
      <c r="F32" s="20" t="n">
        <v>3.54678511</v>
      </c>
      <c r="G32" s="18" t="n">
        <v>505.4362703</v>
      </c>
      <c r="H32" s="20" t="n">
        <v>4.12273983</v>
      </c>
      <c r="I32" s="18" t="n">
        <v>502.73583942</v>
      </c>
      <c r="J32" s="20" t="n">
        <v>3.89180252</v>
      </c>
      <c r="K32" s="18" t="n">
        <v>488.68958086</v>
      </c>
      <c r="L32" s="20" t="n">
        <v>3.9690428</v>
      </c>
      <c r="M32" s="18" t="n">
        <v>471.1693306</v>
      </c>
      <c r="N32" s="20" t="n">
        <v>4.0892673</v>
      </c>
      <c r="O32" s="18" t="n">
        <v>431.81477785</v>
      </c>
      <c r="P32" s="20" t="n">
        <v>23.17705872</v>
      </c>
      <c r="Q32" s="18" t="s">
        <v>182</v>
      </c>
      <c r="R32" s="20" t="s">
        <v>182</v>
      </c>
      <c r="S32" s="18" t="s">
        <v>182</v>
      </c>
      <c r="T32" s="20" t="s">
        <v>182</v>
      </c>
      <c r="U32" s="18" t="s">
        <v>182</v>
      </c>
      <c r="V32" s="20" t="s">
        <v>182</v>
      </c>
      <c r="W32" s="18" t="n">
        <v>424.61789789</v>
      </c>
      <c r="X32" s="20" t="n">
        <v>8.003619540000001</v>
      </c>
    </row>
    <row r="33" spans="1:24">
      <c r="A33" s="15" t="s">
        <v>208</v>
      </c>
      <c r="B33" s="17" t="n">
        <v>7325</v>
      </c>
      <c r="C33" s="18">
        <f>(246.0/B33*100)</f>
        <v/>
      </c>
      <c r="D33" s="19" t="n">
        <v>7079</v>
      </c>
      <c r="E33" s="18" t="n">
        <v>523.4200704</v>
      </c>
      <c r="F33" s="20" t="n">
        <v>2.75436376</v>
      </c>
      <c r="G33" s="18" t="n">
        <v>504.95129651</v>
      </c>
      <c r="H33" s="20" t="n">
        <v>3.74461527</v>
      </c>
      <c r="I33" s="18" t="n">
        <v>490.1978254</v>
      </c>
      <c r="J33" s="20" t="n">
        <v>4.114729</v>
      </c>
      <c r="K33" s="18" t="n">
        <v>464.38207209</v>
      </c>
      <c r="L33" s="20" t="n">
        <v>4.75172905</v>
      </c>
      <c r="M33" s="18" t="n">
        <v>451.04466974</v>
      </c>
      <c r="N33" s="20" t="n">
        <v>6.06251057</v>
      </c>
      <c r="O33" s="18" t="n">
        <v>370.51979334</v>
      </c>
      <c r="P33" s="20" t="n">
        <v>23.88304611</v>
      </c>
      <c r="Q33" s="18" t="s">
        <v>182</v>
      </c>
      <c r="R33" s="20" t="s">
        <v>182</v>
      </c>
      <c r="S33" s="18" t="s">
        <v>182</v>
      </c>
      <c r="T33" s="20" t="s">
        <v>182</v>
      </c>
      <c r="U33" s="18" t="s">
        <v>182</v>
      </c>
      <c r="V33" s="20" t="s">
        <v>182</v>
      </c>
      <c r="W33" s="18" t="n">
        <v>440.08152784</v>
      </c>
      <c r="X33" s="20" t="n">
        <v>9.26239911</v>
      </c>
    </row>
    <row r="34" spans="1:24">
      <c r="A34" s="15" t="s">
        <v>209</v>
      </c>
      <c r="B34" s="17" t="n">
        <v>6350</v>
      </c>
      <c r="C34" s="18">
        <f>(87.0/B34*100)</f>
        <v/>
      </c>
      <c r="D34" s="19" t="n">
        <v>6263</v>
      </c>
      <c r="E34" s="18" t="n">
        <v>492.71948938</v>
      </c>
      <c r="F34" s="20" t="n">
        <v>2.73038211</v>
      </c>
      <c r="G34" s="18" t="n">
        <v>463.480831</v>
      </c>
      <c r="H34" s="20" t="n">
        <v>3.41470172</v>
      </c>
      <c r="I34" s="18" t="n">
        <v>459.24507991</v>
      </c>
      <c r="J34" s="20" t="n">
        <v>4.33646299</v>
      </c>
      <c r="K34" s="18" t="n">
        <v>446.16336203</v>
      </c>
      <c r="L34" s="20" t="n">
        <v>4.65830235</v>
      </c>
      <c r="M34" s="18" t="n">
        <v>431.31173466</v>
      </c>
      <c r="N34" s="20" t="n">
        <v>5.13703127</v>
      </c>
      <c r="O34" s="18" t="n">
        <v>365.38845725</v>
      </c>
      <c r="P34" s="20" t="n">
        <v>11.8756275</v>
      </c>
      <c r="Q34" s="18" t="s">
        <v>182</v>
      </c>
      <c r="R34" s="20" t="s">
        <v>182</v>
      </c>
      <c r="S34" s="18" t="n">
        <v>306.56969545</v>
      </c>
      <c r="T34" s="20" t="n">
        <v>10.27624616</v>
      </c>
      <c r="U34" s="18" t="s">
        <v>182</v>
      </c>
      <c r="V34" s="20" t="s">
        <v>182</v>
      </c>
      <c r="W34" s="18" t="n">
        <v>388.66385806</v>
      </c>
      <c r="X34" s="20" t="n">
        <v>6.96501165</v>
      </c>
    </row>
    <row r="35" spans="1:24">
      <c r="A35" s="15" t="s">
        <v>210</v>
      </c>
      <c r="B35" s="17" t="n">
        <v>6406</v>
      </c>
      <c r="C35" s="18">
        <f>(76.0/B35*100)</f>
        <v/>
      </c>
      <c r="D35" s="19" t="n">
        <v>6330</v>
      </c>
      <c r="E35" s="18" t="n">
        <v>537.17306175</v>
      </c>
      <c r="F35" s="20" t="n">
        <v>1.96481349</v>
      </c>
      <c r="G35" s="18" t="n">
        <v>521.68873466</v>
      </c>
      <c r="H35" s="20" t="n">
        <v>3.2121365</v>
      </c>
      <c r="I35" s="18" t="n">
        <v>497.54178466</v>
      </c>
      <c r="J35" s="20" t="n">
        <v>3.35138674</v>
      </c>
      <c r="K35" s="18" t="n">
        <v>480.21052556</v>
      </c>
      <c r="L35" s="20" t="n">
        <v>6.60843649</v>
      </c>
      <c r="M35" s="18" t="n">
        <v>458.98831247</v>
      </c>
      <c r="N35" s="20" t="n">
        <v>7.70626752</v>
      </c>
      <c r="O35" s="18" t="n">
        <v>449.89238615</v>
      </c>
      <c r="P35" s="20" t="n">
        <v>20.13442136</v>
      </c>
      <c r="Q35" s="18" t="s">
        <v>182</v>
      </c>
      <c r="R35" s="20" t="s">
        <v>182</v>
      </c>
      <c r="S35" s="18" t="n">
        <v>374.85244494</v>
      </c>
      <c r="T35" s="20" t="n">
        <v>5.84040672</v>
      </c>
      <c r="U35" s="18" t="s">
        <v>182</v>
      </c>
      <c r="V35" s="20" t="s">
        <v>182</v>
      </c>
      <c r="W35" s="18" t="n">
        <v>428.65190857</v>
      </c>
      <c r="X35" s="20" t="n">
        <v>6.63932734</v>
      </c>
    </row>
    <row r="36" spans="1:24">
      <c r="A36" s="15" t="s">
        <v>211</v>
      </c>
      <c r="B36" s="17" t="n">
        <v>6736</v>
      </c>
      <c r="C36" s="18">
        <f>(54.0/B36*100)</f>
        <v/>
      </c>
      <c r="D36" s="19" t="n">
        <v>6682</v>
      </c>
      <c r="E36" s="18" t="n">
        <v>506.4430376</v>
      </c>
      <c r="F36" s="20" t="n">
        <v>2.05776385</v>
      </c>
      <c r="G36" s="18" t="n">
        <v>495.41510386</v>
      </c>
      <c r="H36" s="20" t="n">
        <v>3.90680915</v>
      </c>
      <c r="I36" s="18" t="n">
        <v>485.86800166</v>
      </c>
      <c r="J36" s="20" t="n">
        <v>4.94499633</v>
      </c>
      <c r="K36" s="18" t="n">
        <v>475.49851486</v>
      </c>
      <c r="L36" s="20" t="n">
        <v>4.63642212</v>
      </c>
      <c r="M36" s="18" t="n">
        <v>454.01727015</v>
      </c>
      <c r="N36" s="20" t="n">
        <v>5.5646412</v>
      </c>
      <c r="O36" s="18" t="n">
        <v>402.77024728</v>
      </c>
      <c r="P36" s="20" t="n">
        <v>20.07187489</v>
      </c>
      <c r="Q36" s="18" t="s">
        <v>182</v>
      </c>
      <c r="R36" s="20" t="s">
        <v>182</v>
      </c>
      <c r="S36" s="18" t="s">
        <v>182</v>
      </c>
      <c r="T36" s="20" t="s">
        <v>182</v>
      </c>
      <c r="U36" s="18" t="s">
        <v>182</v>
      </c>
      <c r="V36" s="20" t="s">
        <v>182</v>
      </c>
      <c r="W36" s="18" t="n">
        <v>421.56003111</v>
      </c>
      <c r="X36" s="20" t="n">
        <v>5.88055897</v>
      </c>
    </row>
    <row r="37" spans="1:24">
      <c r="A37" s="15" t="s">
        <v>212</v>
      </c>
      <c r="B37" s="17" t="n">
        <v>5458</v>
      </c>
      <c r="C37" s="18">
        <f>(271.0/B37*100)</f>
        <v/>
      </c>
      <c r="D37" s="19" t="n">
        <v>5187</v>
      </c>
      <c r="E37" s="18" t="n">
        <v>519.49764579</v>
      </c>
      <c r="F37" s="20" t="n">
        <v>3.59511471</v>
      </c>
      <c r="G37" s="18" t="n">
        <v>510.72062033</v>
      </c>
      <c r="H37" s="20" t="n">
        <v>5.17166142</v>
      </c>
      <c r="I37" s="18" t="n">
        <v>497.10510137</v>
      </c>
      <c r="J37" s="20" t="n">
        <v>4.8336124</v>
      </c>
      <c r="K37" s="18" t="n">
        <v>482.93006593</v>
      </c>
      <c r="L37" s="20" t="n">
        <v>5.95174263</v>
      </c>
      <c r="M37" s="18" t="n">
        <v>459.66870154</v>
      </c>
      <c r="N37" s="20" t="n">
        <v>6.64590984</v>
      </c>
      <c r="O37" s="18" t="n">
        <v>375.64834003</v>
      </c>
      <c r="P37" s="20" t="n">
        <v>18.6662725</v>
      </c>
      <c r="Q37" s="18" t="s">
        <v>182</v>
      </c>
      <c r="R37" s="20" t="s">
        <v>182</v>
      </c>
      <c r="S37" s="18" t="s">
        <v>182</v>
      </c>
      <c r="T37" s="20" t="s">
        <v>182</v>
      </c>
      <c r="U37" s="18" t="s">
        <v>182</v>
      </c>
      <c r="V37" s="20" t="s">
        <v>182</v>
      </c>
      <c r="W37" s="18" t="n">
        <v>409.2010029</v>
      </c>
      <c r="X37" s="20" t="n">
        <v>5.42435573</v>
      </c>
    </row>
    <row r="38" spans="1:24">
      <c r="A38" s="15" t="s">
        <v>213</v>
      </c>
      <c r="B38" s="17" t="n">
        <v>5860</v>
      </c>
      <c r="C38" s="18">
        <f>(68.0/B38*100)</f>
        <v/>
      </c>
      <c r="D38" s="19" t="n">
        <v>5792</v>
      </c>
      <c r="E38" s="18" t="n">
        <v>531.21346533</v>
      </c>
      <c r="F38" s="20" t="n">
        <v>2.74824187</v>
      </c>
      <c r="G38" s="18" t="n">
        <v>510.26756649</v>
      </c>
      <c r="H38" s="20" t="n">
        <v>3.95780401</v>
      </c>
      <c r="I38" s="18" t="n">
        <v>493.27236241</v>
      </c>
      <c r="J38" s="20" t="n">
        <v>5.2730875</v>
      </c>
      <c r="K38" s="18" t="n">
        <v>476.96943957</v>
      </c>
      <c r="L38" s="20" t="n">
        <v>7.52777939</v>
      </c>
      <c r="M38" s="18" t="n">
        <v>453.65219932</v>
      </c>
      <c r="N38" s="20" t="n">
        <v>8.74466148</v>
      </c>
      <c r="O38" s="18" t="n">
        <v>402.04188708</v>
      </c>
      <c r="P38" s="20" t="n">
        <v>20.43643395</v>
      </c>
      <c r="Q38" s="18" t="s">
        <v>182</v>
      </c>
      <c r="R38" s="20" t="s">
        <v>182</v>
      </c>
      <c r="S38" s="18" t="s">
        <v>182</v>
      </c>
      <c r="T38" s="20" t="s">
        <v>182</v>
      </c>
      <c r="U38" s="18" t="s">
        <v>182</v>
      </c>
      <c r="V38" s="20" t="s">
        <v>182</v>
      </c>
      <c r="W38" s="18" t="n">
        <v>427.66237356</v>
      </c>
      <c r="X38" s="20" t="n">
        <v>5.69426896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533.46019843</v>
      </c>
      <c r="F40" s="20" t="n">
        <v>3.53214618</v>
      </c>
      <c r="G40" s="18" t="n">
        <v>531.79968604</v>
      </c>
      <c r="H40" s="20" t="n">
        <v>4.26278159</v>
      </c>
      <c r="I40" s="18" t="n">
        <v>516.27130704</v>
      </c>
      <c r="J40" s="20" t="n">
        <v>3.89013102</v>
      </c>
      <c r="K40" s="18" t="n">
        <v>505.26062699</v>
      </c>
      <c r="L40" s="20" t="n">
        <v>4.47035918</v>
      </c>
      <c r="M40" s="18" t="n">
        <v>477.64666403</v>
      </c>
      <c r="N40" s="20" t="n">
        <v>7.23613154</v>
      </c>
      <c r="O40" s="18" t="n">
        <v>426.93516324</v>
      </c>
      <c r="P40" s="20" t="n">
        <v>18.49453323</v>
      </c>
      <c r="Q40" s="18" t="s">
        <v>182</v>
      </c>
      <c r="R40" s="20" t="s">
        <v>182</v>
      </c>
      <c r="S40" s="18" t="n">
        <v>496.75531263</v>
      </c>
      <c r="T40" s="20" t="n">
        <v>2.35939816</v>
      </c>
      <c r="U40" s="18" t="s">
        <v>182</v>
      </c>
      <c r="V40" s="20" t="s">
        <v>182</v>
      </c>
      <c r="W40" s="18" t="n">
        <v>418.34240774</v>
      </c>
      <c r="X40" s="20" t="n">
        <v>6.26018529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418.54950728</v>
      </c>
      <c r="F46" s="20" t="n">
        <v>3.677428</v>
      </c>
      <c r="G46" s="18" t="n">
        <v>417.51984582</v>
      </c>
      <c r="H46" s="20" t="n">
        <v>4.01522185</v>
      </c>
      <c r="I46" s="18" t="n">
        <v>429.6330835</v>
      </c>
      <c r="J46" s="20" t="n">
        <v>4.30755841</v>
      </c>
      <c r="K46" s="18" t="n">
        <v>424.76870868</v>
      </c>
      <c r="L46" s="20" t="n">
        <v>4.1270512</v>
      </c>
      <c r="M46" s="18" t="n">
        <v>398.5733522</v>
      </c>
      <c r="N46" s="20" t="n">
        <v>4.45433209</v>
      </c>
      <c r="O46" s="18" t="n">
        <v>312.92535084</v>
      </c>
      <c r="P46" s="20" t="n">
        <v>7.92700056</v>
      </c>
      <c r="Q46" s="18" t="s">
        <v>182</v>
      </c>
      <c r="R46" s="20" t="s">
        <v>182</v>
      </c>
      <c r="S46" s="18" t="s">
        <v>182</v>
      </c>
      <c r="T46" s="20" t="s">
        <v>182</v>
      </c>
      <c r="U46" s="18" t="s">
        <v>182</v>
      </c>
      <c r="V46" s="20" t="s">
        <v>182</v>
      </c>
      <c r="W46" s="18" t="n">
        <v>379.14511649</v>
      </c>
      <c r="X46" s="20" t="n">
        <v>2.93199554</v>
      </c>
    </row>
    <row r="47" spans="1:24">
      <c r="A47" s="15" t="s">
        <v>222</v>
      </c>
      <c r="B47" s="17" t="n">
        <v>5928</v>
      </c>
      <c r="C47" s="18">
        <f>(162.0/B47*100)</f>
        <v/>
      </c>
      <c r="D47" s="19" t="n">
        <v>5766</v>
      </c>
      <c r="E47" s="18" t="n">
        <v>491.97856336</v>
      </c>
      <c r="F47" s="20" t="n">
        <v>4.62330984</v>
      </c>
      <c r="G47" s="18" t="n">
        <v>460.27818195</v>
      </c>
      <c r="H47" s="20" t="n">
        <v>5.15568159</v>
      </c>
      <c r="I47" s="18" t="n">
        <v>450.20720925</v>
      </c>
      <c r="J47" s="20" t="n">
        <v>4.99726658</v>
      </c>
      <c r="K47" s="18" t="n">
        <v>440.04289313</v>
      </c>
      <c r="L47" s="20" t="n">
        <v>4.54480259</v>
      </c>
      <c r="M47" s="18" t="n">
        <v>429.34714571</v>
      </c>
      <c r="N47" s="20" t="n">
        <v>6.02473458</v>
      </c>
      <c r="O47" s="18" t="n">
        <v>348.82167177</v>
      </c>
      <c r="P47" s="20" t="n">
        <v>12.30753065</v>
      </c>
      <c r="Q47" s="18" t="s">
        <v>182</v>
      </c>
      <c r="R47" s="20" t="s">
        <v>182</v>
      </c>
      <c r="S47" s="18" t="s">
        <v>182</v>
      </c>
      <c r="T47" s="20" t="s">
        <v>182</v>
      </c>
      <c r="U47" s="18" t="s">
        <v>182</v>
      </c>
      <c r="V47" s="20" t="s">
        <v>182</v>
      </c>
      <c r="W47" s="18" t="n">
        <v>383.74022947</v>
      </c>
      <c r="X47" s="20" t="n">
        <v>4.87450078</v>
      </c>
    </row>
    <row r="48" spans="1:24">
      <c r="A48" s="15" t="s">
        <v>223</v>
      </c>
      <c r="B48" s="17" t="n">
        <v>9841</v>
      </c>
      <c r="C48" s="18">
        <f>(19.0/B48*100)</f>
        <v/>
      </c>
      <c r="D48" s="19" t="n">
        <v>9822</v>
      </c>
      <c r="E48" s="18" t="n">
        <v>526.27526412</v>
      </c>
      <c r="F48" s="20" t="n">
        <v>4.51017999</v>
      </c>
      <c r="G48" s="18" t="n">
        <v>522.94788819</v>
      </c>
      <c r="H48" s="20" t="n">
        <v>7.97890554</v>
      </c>
      <c r="I48" s="18" t="n">
        <v>516.90292025</v>
      </c>
      <c r="J48" s="20" t="n">
        <v>5.97174026</v>
      </c>
      <c r="K48" s="18" t="n">
        <v>491.96956815</v>
      </c>
      <c r="L48" s="20" t="n">
        <v>9.38089055</v>
      </c>
      <c r="M48" s="18" t="n">
        <v>465.72748184</v>
      </c>
      <c r="N48" s="20" t="n">
        <v>9.4214766</v>
      </c>
      <c r="O48" s="18" t="n">
        <v>368.01592311</v>
      </c>
      <c r="P48" s="20" t="n">
        <v>9.39603602</v>
      </c>
      <c r="Q48" s="18" t="s">
        <v>182</v>
      </c>
      <c r="R48" s="20" t="s">
        <v>182</v>
      </c>
      <c r="S48" s="18" t="s">
        <v>182</v>
      </c>
      <c r="T48" s="20" t="s">
        <v>182</v>
      </c>
      <c r="U48" s="18" t="s">
        <v>182</v>
      </c>
      <c r="V48" s="20" t="s">
        <v>182</v>
      </c>
      <c r="W48" s="18" t="n">
        <v>462.28161664</v>
      </c>
      <c r="X48" s="20" t="n">
        <v>19.15595425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414.00219773</v>
      </c>
      <c r="F50" s="20" t="n">
        <v>2.95647843</v>
      </c>
      <c r="G50" s="18" t="n">
        <v>423.04806228</v>
      </c>
      <c r="H50" s="20" t="n">
        <v>4.13580133</v>
      </c>
      <c r="I50" s="18" t="n">
        <v>433.13509424</v>
      </c>
      <c r="J50" s="20" t="n">
        <v>3.42336512</v>
      </c>
      <c r="K50" s="18" t="n">
        <v>431.81789012</v>
      </c>
      <c r="L50" s="20" t="n">
        <v>3.09744204</v>
      </c>
      <c r="M50" s="18" t="n">
        <v>427.1352978</v>
      </c>
      <c r="N50" s="20" t="n">
        <v>3.54930869</v>
      </c>
      <c r="O50" s="18" t="n">
        <v>342.28571311</v>
      </c>
      <c r="P50" s="20" t="n">
        <v>7.20984175</v>
      </c>
      <c r="Q50" s="18" t="s">
        <v>182</v>
      </c>
      <c r="R50" s="20" t="s">
        <v>182</v>
      </c>
      <c r="S50" s="18" t="s">
        <v>182</v>
      </c>
      <c r="T50" s="20" t="s">
        <v>182</v>
      </c>
      <c r="U50" s="18" t="s">
        <v>182</v>
      </c>
      <c r="V50" s="20" t="s">
        <v>182</v>
      </c>
      <c r="W50" s="18" t="n">
        <v>380.60433577</v>
      </c>
      <c r="X50" s="20" t="n">
        <v>5.88595916</v>
      </c>
    </row>
    <row r="51" spans="1:24">
      <c r="A51" s="15" t="s">
        <v>226</v>
      </c>
      <c r="B51" s="17" t="n">
        <v>6866</v>
      </c>
      <c r="C51" s="18">
        <f>(117.0/B51*100)</f>
        <v/>
      </c>
      <c r="D51" s="19" t="n">
        <v>6749</v>
      </c>
      <c r="E51" s="18" t="n">
        <v>427.55950816</v>
      </c>
      <c r="F51" s="20" t="n">
        <v>3.51203172</v>
      </c>
      <c r="G51" s="18" t="n">
        <v>429.24059545</v>
      </c>
      <c r="H51" s="20" t="n">
        <v>2.99923785</v>
      </c>
      <c r="I51" s="18" t="n">
        <v>428.52471319</v>
      </c>
      <c r="J51" s="20" t="n">
        <v>2.78610447</v>
      </c>
      <c r="K51" s="18" t="n">
        <v>423.46366879</v>
      </c>
      <c r="L51" s="20" t="n">
        <v>3.17518725</v>
      </c>
      <c r="M51" s="18" t="n">
        <v>411.64812846</v>
      </c>
      <c r="N51" s="20" t="n">
        <v>4.0575362</v>
      </c>
      <c r="O51" s="18" t="n">
        <v>338.25263876</v>
      </c>
      <c r="P51" s="20" t="n">
        <v>12.07032198</v>
      </c>
      <c r="Q51" s="18" t="s">
        <v>182</v>
      </c>
      <c r="R51" s="20" t="s">
        <v>182</v>
      </c>
      <c r="S51" s="18" t="n">
        <v>410.85572185</v>
      </c>
      <c r="T51" s="20" t="n">
        <v>3.7997542</v>
      </c>
      <c r="U51" s="18" t="s">
        <v>182</v>
      </c>
      <c r="V51" s="20" t="s">
        <v>182</v>
      </c>
      <c r="W51" s="18" t="n">
        <v>393.18490962</v>
      </c>
      <c r="X51" s="20" t="n">
        <v>4.51746532</v>
      </c>
    </row>
    <row r="52" spans="1:24">
      <c r="A52" s="15" t="s">
        <v>227</v>
      </c>
      <c r="B52" s="17" t="n">
        <v>5809</v>
      </c>
      <c r="C52" s="18">
        <f>(119.0/B52*100)</f>
        <v/>
      </c>
      <c r="D52" s="19" t="n">
        <v>5690</v>
      </c>
      <c r="E52" s="18" t="n">
        <v>494.15681364</v>
      </c>
      <c r="F52" s="20" t="n">
        <v>2.51519479</v>
      </c>
      <c r="G52" s="18" t="n">
        <v>473.06005828</v>
      </c>
      <c r="H52" s="20" t="n">
        <v>4.08091897</v>
      </c>
      <c r="I52" s="18" t="n">
        <v>467.81451762</v>
      </c>
      <c r="J52" s="20" t="n">
        <v>4.39865982</v>
      </c>
      <c r="K52" s="18" t="n">
        <v>443.40754221</v>
      </c>
      <c r="L52" s="20" t="n">
        <v>5.60299896</v>
      </c>
      <c r="M52" s="18" t="n">
        <v>431.46561095</v>
      </c>
      <c r="N52" s="20" t="n">
        <v>5.88395469</v>
      </c>
      <c r="O52" s="18" t="n">
        <v>375.14413407</v>
      </c>
      <c r="P52" s="20" t="n">
        <v>19.23248649</v>
      </c>
      <c r="Q52" s="18" t="s">
        <v>182</v>
      </c>
      <c r="R52" s="20" t="s">
        <v>182</v>
      </c>
      <c r="S52" s="18" t="s">
        <v>182</v>
      </c>
      <c r="T52" s="20" t="s">
        <v>182</v>
      </c>
      <c r="U52" s="18" t="s">
        <v>182</v>
      </c>
      <c r="V52" s="20" t="s">
        <v>182</v>
      </c>
      <c r="W52" s="18" t="n">
        <v>413.16023735</v>
      </c>
      <c r="X52" s="20" t="n">
        <v>4.50948367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331.22888598</v>
      </c>
      <c r="F54" s="20" t="n">
        <v>4.65586536</v>
      </c>
      <c r="G54" s="18" t="n">
        <v>331.66447468</v>
      </c>
      <c r="H54" s="20" t="n">
        <v>4.58895652</v>
      </c>
      <c r="I54" s="18" t="n">
        <v>345.26719892</v>
      </c>
      <c r="J54" s="20" t="n">
        <v>4.16212564</v>
      </c>
      <c r="K54" s="18" t="n">
        <v>349.52212597</v>
      </c>
      <c r="L54" s="20" t="n">
        <v>4.23193499</v>
      </c>
      <c r="M54" s="18" t="n">
        <v>363.16989706</v>
      </c>
      <c r="N54" s="20" t="n">
        <v>4.94853958</v>
      </c>
      <c r="O54" s="18" t="n">
        <v>287.87524075</v>
      </c>
      <c r="P54" s="20" t="n">
        <v>6.80918889</v>
      </c>
      <c r="Q54" s="18" t="s">
        <v>182</v>
      </c>
      <c r="R54" s="20" t="s">
        <v>182</v>
      </c>
      <c r="S54" s="18" t="s">
        <v>182</v>
      </c>
      <c r="T54" s="20" t="s">
        <v>182</v>
      </c>
      <c r="U54" s="18" t="s">
        <v>182</v>
      </c>
      <c r="V54" s="20" t="s">
        <v>182</v>
      </c>
      <c r="W54" s="18" t="n">
        <v>296.12590365</v>
      </c>
      <c r="X54" s="20" t="n">
        <v>3.89259195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526.81861417</v>
      </c>
      <c r="F56" s="20" t="n">
        <v>2.93131623</v>
      </c>
      <c r="G56" s="18" t="n">
        <v>526.8397364800001</v>
      </c>
      <c r="H56" s="20" t="n">
        <v>2.98255587</v>
      </c>
      <c r="I56" s="18" t="n">
        <v>530.68391983</v>
      </c>
      <c r="J56" s="20" t="n">
        <v>3.46682538</v>
      </c>
      <c r="K56" s="18" t="n">
        <v>518.1455269</v>
      </c>
      <c r="L56" s="20" t="n">
        <v>5.29962318</v>
      </c>
      <c r="M56" s="18" t="n">
        <v>485.83051251</v>
      </c>
      <c r="N56" s="20" t="n">
        <v>7.79007073</v>
      </c>
      <c r="O56" s="18" t="n">
        <v>436.58358831</v>
      </c>
      <c r="P56" s="20" t="n">
        <v>14.70024244</v>
      </c>
      <c r="Q56" s="18" t="s">
        <v>182</v>
      </c>
      <c r="R56" s="20" t="s">
        <v>182</v>
      </c>
      <c r="S56" s="18" t="s">
        <v>182</v>
      </c>
      <c r="T56" s="20" t="s">
        <v>182</v>
      </c>
      <c r="U56" s="18" t="s">
        <v>182</v>
      </c>
      <c r="V56" s="20" t="s">
        <v>182</v>
      </c>
      <c r="W56" s="18" t="n">
        <v>455.71547195</v>
      </c>
      <c r="X56" s="20" t="n">
        <v>12.71725167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501.36173637</v>
      </c>
      <c r="F61" s="20" t="n">
        <v>3.25586</v>
      </c>
      <c r="G61" s="18" t="n">
        <v>482.476806</v>
      </c>
      <c r="H61" s="20" t="n">
        <v>3.54150878</v>
      </c>
      <c r="I61" s="18" t="n">
        <v>472.48483247</v>
      </c>
      <c r="J61" s="20" t="n">
        <v>3.42940515</v>
      </c>
      <c r="K61" s="18" t="n">
        <v>461.45996295</v>
      </c>
      <c r="L61" s="20" t="n">
        <v>4.08076025</v>
      </c>
      <c r="M61" s="18" t="n">
        <v>455.77409188</v>
      </c>
      <c r="N61" s="20" t="n">
        <v>5.79843112</v>
      </c>
      <c r="O61" s="18" t="n">
        <v>391.25523445</v>
      </c>
      <c r="P61" s="20" t="n">
        <v>13.81308759</v>
      </c>
      <c r="Q61" s="18" t="s">
        <v>182</v>
      </c>
      <c r="R61" s="20" t="s">
        <v>182</v>
      </c>
      <c r="S61" s="18" t="s">
        <v>182</v>
      </c>
      <c r="T61" s="20" t="s">
        <v>182</v>
      </c>
      <c r="U61" s="18" t="s">
        <v>182</v>
      </c>
      <c r="V61" s="20" t="s">
        <v>182</v>
      </c>
      <c r="W61" s="18" t="n">
        <v>393.16069432</v>
      </c>
      <c r="X61" s="20" t="n">
        <v>6.76776913</v>
      </c>
    </row>
    <row r="62" spans="1:24">
      <c r="A62" s="15" t="s">
        <v>237</v>
      </c>
      <c r="B62" s="17" t="n">
        <v>4476</v>
      </c>
      <c r="C62" s="18">
        <f>(5.0/B62*100)</f>
        <v/>
      </c>
      <c r="D62" s="19" t="n">
        <v>4471</v>
      </c>
      <c r="E62" s="18" t="n">
        <v>529.17332807</v>
      </c>
      <c r="F62" s="20" t="n">
        <v>1.90548001</v>
      </c>
      <c r="G62" s="18" t="n">
        <v>529.36961985</v>
      </c>
      <c r="H62" s="20" t="n">
        <v>2.41171194</v>
      </c>
      <c r="I62" s="18" t="n">
        <v>533.7620274</v>
      </c>
      <c r="J62" s="20" t="n">
        <v>2.79701003</v>
      </c>
      <c r="K62" s="18" t="n">
        <v>533.09660118</v>
      </c>
      <c r="L62" s="20" t="n">
        <v>4.55492213</v>
      </c>
      <c r="M62" s="18" t="n">
        <v>509.12802</v>
      </c>
      <c r="N62" s="20" t="n">
        <v>5.76186632</v>
      </c>
      <c r="O62" s="18" t="n">
        <v>440.45044192</v>
      </c>
      <c r="P62" s="20" t="n">
        <v>12.98438904</v>
      </c>
      <c r="Q62" s="18" t="s">
        <v>182</v>
      </c>
      <c r="R62" s="20" t="s">
        <v>182</v>
      </c>
      <c r="S62" s="18" t="s">
        <v>182</v>
      </c>
      <c r="T62" s="20" t="s">
        <v>182</v>
      </c>
      <c r="U62" s="18" t="s">
        <v>182</v>
      </c>
      <c r="V62" s="20" t="s">
        <v>182</v>
      </c>
      <c r="W62" s="18" t="n">
        <v>467.88841607</v>
      </c>
      <c r="X62" s="20" t="n">
        <v>15.42361771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397.14312557</v>
      </c>
      <c r="F67" s="20" t="n">
        <v>2.41552666</v>
      </c>
      <c r="G67" s="18" t="n">
        <v>416.43135442</v>
      </c>
      <c r="H67" s="20" t="n">
        <v>3.85911863</v>
      </c>
      <c r="I67" s="18" t="n">
        <v>429.16689085</v>
      </c>
      <c r="J67" s="20" t="n">
        <v>3.60646143</v>
      </c>
      <c r="K67" s="18" t="n">
        <v>415.39317437</v>
      </c>
      <c r="L67" s="20" t="n">
        <v>4.05636521</v>
      </c>
      <c r="M67" s="18" t="n">
        <v>411.17414508</v>
      </c>
      <c r="N67" s="20" t="n">
        <v>6.9610075</v>
      </c>
      <c r="O67" s="18" t="n">
        <v>314.73335773</v>
      </c>
      <c r="P67" s="20" t="n">
        <v>5.00611208</v>
      </c>
      <c r="Q67" s="18" t="s">
        <v>182</v>
      </c>
      <c r="R67" s="20" t="s">
        <v>182</v>
      </c>
      <c r="S67" s="18" t="s">
        <v>182</v>
      </c>
      <c r="T67" s="20" t="s">
        <v>182</v>
      </c>
      <c r="U67" s="18" t="s">
        <v>182</v>
      </c>
      <c r="V67" s="20" t="s">
        <v>182</v>
      </c>
      <c r="W67" s="18" t="n">
        <v>340.34760514</v>
      </c>
      <c r="X67" s="20" t="n">
        <v>4.01510171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515.2318944</v>
      </c>
      <c r="F70" s="20" t="n">
        <v>3.01088778</v>
      </c>
      <c r="G70" s="18" t="n">
        <v>484.2147498</v>
      </c>
      <c r="H70" s="20" t="n">
        <v>3.78168694</v>
      </c>
      <c r="I70" s="18" t="n">
        <v>486.89429937</v>
      </c>
      <c r="J70" s="20" t="n">
        <v>4.34876708</v>
      </c>
      <c r="K70" s="18" t="n">
        <v>476.35249064</v>
      </c>
      <c r="L70" s="20" t="n">
        <v>4.01962487</v>
      </c>
      <c r="M70" s="18" t="n">
        <v>465.47957934</v>
      </c>
      <c r="N70" s="20" t="n">
        <v>4.46820061</v>
      </c>
      <c r="O70" s="18" t="n">
        <v>426.80252046</v>
      </c>
      <c r="P70" s="20" t="n">
        <v>12.48021567</v>
      </c>
      <c r="Q70" s="18" t="s">
        <v>182</v>
      </c>
      <c r="R70" s="20" t="s">
        <v>182</v>
      </c>
      <c r="S70" s="18" t="s">
        <v>182</v>
      </c>
      <c r="T70" s="20" t="s">
        <v>182</v>
      </c>
      <c r="U70" s="18" t="s">
        <v>182</v>
      </c>
      <c r="V70" s="20" t="s">
        <v>182</v>
      </c>
      <c r="W70" s="18" t="n">
        <v>434.96343335</v>
      </c>
      <c r="X70" s="20" t="n">
        <v>5.87883298</v>
      </c>
    </row>
    <row r="71" spans="1:24">
      <c r="A71" s="15" t="s">
        <v>246</v>
      </c>
      <c r="B71" s="17" t="n">
        <v>6115</v>
      </c>
      <c r="C71" s="18">
        <f>(119.0/B71*100)</f>
        <v/>
      </c>
      <c r="D71" s="19" t="n">
        <v>5996</v>
      </c>
      <c r="E71" s="18" t="n">
        <v>561.34916156</v>
      </c>
      <c r="F71" s="20" t="n">
        <v>1.92326852</v>
      </c>
      <c r="G71" s="18" t="n">
        <v>563.76230116</v>
      </c>
      <c r="H71" s="20" t="n">
        <v>2.55253613</v>
      </c>
      <c r="I71" s="18" t="n">
        <v>552.2585550700001</v>
      </c>
      <c r="J71" s="20" t="n">
        <v>3.12291098</v>
      </c>
      <c r="K71" s="18" t="n">
        <v>544.66524946</v>
      </c>
      <c r="L71" s="20" t="n">
        <v>6.05945607</v>
      </c>
      <c r="M71" s="18" t="n">
        <v>526.3975061800001</v>
      </c>
      <c r="N71" s="20" t="n">
        <v>9.884798480000001</v>
      </c>
      <c r="O71" s="18" t="n">
        <v>471.86148039</v>
      </c>
      <c r="P71" s="20" t="n">
        <v>16.79592165</v>
      </c>
      <c r="Q71" s="18" t="s">
        <v>182</v>
      </c>
      <c r="R71" s="20" t="s">
        <v>182</v>
      </c>
      <c r="S71" s="18" t="s">
        <v>182</v>
      </c>
      <c r="T71" s="20" t="s">
        <v>182</v>
      </c>
      <c r="U71" s="18" t="s">
        <v>182</v>
      </c>
      <c r="V71" s="20" t="s">
        <v>182</v>
      </c>
      <c r="W71" s="18" t="n">
        <v>500.39427051</v>
      </c>
      <c r="X71" s="20" t="n">
        <v>11.64368823</v>
      </c>
    </row>
    <row r="72" spans="1:24">
      <c r="A72" s="15" t="s">
        <v>247</v>
      </c>
      <c r="B72" s="17" t="n">
        <v>7708</v>
      </c>
      <c r="C72" s="18">
        <f>(9.0/B72*100)</f>
        <v/>
      </c>
      <c r="D72" s="19" t="n">
        <v>7699</v>
      </c>
      <c r="E72" s="18" t="n">
        <v>527.11134939</v>
      </c>
      <c r="F72" s="20" t="n">
        <v>2.90046437</v>
      </c>
      <c r="G72" s="18" t="n">
        <v>541.70352426</v>
      </c>
      <c r="H72" s="20" t="n">
        <v>3.01353709</v>
      </c>
      <c r="I72" s="18" t="n">
        <v>544.14060016</v>
      </c>
      <c r="J72" s="20" t="n">
        <v>4.71469328</v>
      </c>
      <c r="K72" s="18" t="n">
        <v>518.5724373199999</v>
      </c>
      <c r="L72" s="20" t="n">
        <v>7.46889434</v>
      </c>
      <c r="M72" s="18" t="n">
        <v>501.46078294</v>
      </c>
      <c r="N72" s="20" t="n">
        <v>11.69851977</v>
      </c>
      <c r="O72" s="18" t="n">
        <v>372.27040999</v>
      </c>
      <c r="P72" s="20" t="n">
        <v>12.74001428</v>
      </c>
      <c r="Q72" s="18" t="s">
        <v>182</v>
      </c>
      <c r="R72" s="20" t="s">
        <v>182</v>
      </c>
      <c r="S72" s="18" t="s">
        <v>182</v>
      </c>
      <c r="T72" s="20" t="s">
        <v>182</v>
      </c>
      <c r="U72" s="18" t="s">
        <v>182</v>
      </c>
      <c r="V72" s="20" t="s">
        <v>182</v>
      </c>
      <c r="W72" s="18" t="n">
        <v>495.83308417</v>
      </c>
      <c r="X72" s="20" t="n">
        <v>14.37449404</v>
      </c>
    </row>
    <row r="73" spans="1:24">
      <c r="A73" s="15" t="s">
        <v>248</v>
      </c>
      <c r="B73" s="17" t="n">
        <v>8249</v>
      </c>
      <c r="C73" s="18">
        <f>(244.0/B73*100)</f>
        <v/>
      </c>
      <c r="D73" s="19" t="n">
        <v>8005</v>
      </c>
      <c r="E73" s="18" t="n">
        <v>411.20073672</v>
      </c>
      <c r="F73" s="20" t="n">
        <v>3.26493331</v>
      </c>
      <c r="G73" s="18" t="n">
        <v>420.94526838</v>
      </c>
      <c r="H73" s="20" t="n">
        <v>3.76400061</v>
      </c>
      <c r="I73" s="18" t="n">
        <v>423.20974452</v>
      </c>
      <c r="J73" s="20" t="n">
        <v>3.11035503</v>
      </c>
      <c r="K73" s="18" t="n">
        <v>434.67926939</v>
      </c>
      <c r="L73" s="20" t="n">
        <v>4.17980243</v>
      </c>
      <c r="M73" s="18" t="n">
        <v>434.03679797</v>
      </c>
      <c r="N73" s="20" t="n">
        <v>4.92336108</v>
      </c>
      <c r="O73" s="18" t="n">
        <v>365.92427462</v>
      </c>
      <c r="P73" s="20" t="n">
        <v>6.5296247</v>
      </c>
      <c r="Q73" s="18" t="s">
        <v>182</v>
      </c>
      <c r="R73" s="20" t="s">
        <v>182</v>
      </c>
      <c r="S73" s="18" t="s">
        <v>182</v>
      </c>
      <c r="T73" s="20" t="s">
        <v>182</v>
      </c>
      <c r="U73" s="18" t="s">
        <v>182</v>
      </c>
      <c r="V73" s="20" t="s">
        <v>182</v>
      </c>
      <c r="W73" s="18" t="n">
        <v>364.62395873</v>
      </c>
      <c r="X73" s="20" t="n">
        <v>7.52076618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455.80667763</v>
      </c>
      <c r="F77" s="20" t="n">
        <v>3.38591404</v>
      </c>
      <c r="G77" s="18" t="n">
        <v>462.66843103</v>
      </c>
      <c r="H77" s="20" t="n">
        <v>4.29754304</v>
      </c>
      <c r="I77" s="18" t="n">
        <v>466.57938252</v>
      </c>
      <c r="J77" s="20" t="n">
        <v>3.54449682</v>
      </c>
      <c r="K77" s="18" t="n">
        <v>450.30823181</v>
      </c>
      <c r="L77" s="20" t="n">
        <v>3.3240376</v>
      </c>
      <c r="M77" s="18" t="n">
        <v>439.12615084</v>
      </c>
      <c r="N77" s="20" t="n">
        <v>3.90215432</v>
      </c>
      <c r="O77" s="18" t="n">
        <v>348.85074945</v>
      </c>
      <c r="P77" s="20" t="n">
        <v>12.28258255</v>
      </c>
      <c r="Q77" s="18" t="s">
        <v>182</v>
      </c>
      <c r="R77" s="20" t="s">
        <v>182</v>
      </c>
      <c r="S77" s="18" t="s">
        <v>182</v>
      </c>
      <c r="T77" s="20" t="s">
        <v>182</v>
      </c>
      <c r="U77" s="18" t="s">
        <v>182</v>
      </c>
      <c r="V77" s="20" t="s">
        <v>182</v>
      </c>
      <c r="W77" s="18" t="n">
        <v>382.63734169</v>
      </c>
      <c r="X77" s="20" t="n">
        <v>2.82239969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528.22613681</v>
      </c>
      <c r="F7" s="20" t="n">
        <v>1.65416442</v>
      </c>
      <c r="G7" s="18" t="n">
        <v>531.56728742</v>
      </c>
      <c r="H7" s="20" t="n">
        <v>2.65524409</v>
      </c>
      <c r="I7" s="18" t="n">
        <v>477.24518422</v>
      </c>
      <c r="J7" s="20" t="n">
        <v>3.72079398</v>
      </c>
      <c r="K7" s="18" t="n">
        <v>463.67910745</v>
      </c>
      <c r="L7" s="20" t="n">
        <v>5.43135103</v>
      </c>
      <c r="M7" s="18" t="n">
        <v>452.97608145</v>
      </c>
      <c r="N7" s="20" t="n">
        <v>6.06065777</v>
      </c>
      <c r="O7" s="18" t="n">
        <v>399.22513467</v>
      </c>
      <c r="P7" s="20" t="n">
        <v>11.70453418</v>
      </c>
      <c r="Q7" s="18" t="s">
        <v>182</v>
      </c>
      <c r="R7" s="20" t="s">
        <v>182</v>
      </c>
      <c r="S7" s="18" t="s">
        <v>182</v>
      </c>
      <c r="T7" s="20" t="s">
        <v>182</v>
      </c>
      <c r="U7" s="18" t="s">
        <v>182</v>
      </c>
      <c r="V7" s="20" t="s">
        <v>182</v>
      </c>
      <c r="W7" s="18" t="n">
        <v>469.61605921</v>
      </c>
      <c r="X7" s="20" t="n">
        <v>5.11350924</v>
      </c>
    </row>
    <row r="8" spans="1:24">
      <c r="A8" s="15" t="s">
        <v>183</v>
      </c>
      <c r="B8" s="17" t="n">
        <v>7007</v>
      </c>
      <c r="C8" s="18">
        <f>(169.0/B8*100)</f>
        <v/>
      </c>
      <c r="D8" s="19" t="n">
        <v>6838</v>
      </c>
      <c r="E8" s="18" t="n">
        <v>521.0946583</v>
      </c>
      <c r="F8" s="20" t="n">
        <v>2.46011511</v>
      </c>
      <c r="G8" s="18" t="n">
        <v>503.11884613</v>
      </c>
      <c r="H8" s="20" t="n">
        <v>3.95149575</v>
      </c>
      <c r="I8" s="18" t="n">
        <v>463.24956941</v>
      </c>
      <c r="J8" s="20" t="n">
        <v>4.26298333</v>
      </c>
      <c r="K8" s="18" t="n">
        <v>451.91927591</v>
      </c>
      <c r="L8" s="20" t="n">
        <v>5.54262463</v>
      </c>
      <c r="M8" s="18" t="n">
        <v>440.28022801</v>
      </c>
      <c r="N8" s="20" t="n">
        <v>5.84282875</v>
      </c>
      <c r="O8" s="18" t="n">
        <v>404.28336089</v>
      </c>
      <c r="P8" s="20" t="n">
        <v>27.90899541</v>
      </c>
      <c r="Q8" s="18" t="s">
        <v>182</v>
      </c>
      <c r="R8" s="20" t="s">
        <v>182</v>
      </c>
      <c r="S8" s="18" t="n">
        <v>368.48347797</v>
      </c>
      <c r="T8" s="20" t="n">
        <v>14.99112476</v>
      </c>
      <c r="U8" s="18" t="s">
        <v>182</v>
      </c>
      <c r="V8" s="20" t="s">
        <v>182</v>
      </c>
      <c r="W8" s="18" t="n">
        <v>411.99545428</v>
      </c>
      <c r="X8" s="20" t="n">
        <v>4.74645241</v>
      </c>
    </row>
    <row r="9" spans="1:24">
      <c r="A9" s="15" t="s">
        <v>184</v>
      </c>
      <c r="B9" s="17" t="n">
        <v>9651</v>
      </c>
      <c r="C9" s="18">
        <f>(568.0/B9*100)</f>
        <v/>
      </c>
      <c r="D9" s="19" t="n">
        <v>9083</v>
      </c>
      <c r="E9" s="18" t="n">
        <v>531.79283048</v>
      </c>
      <c r="F9" s="20" t="n">
        <v>2.20487331</v>
      </c>
      <c r="G9" s="18" t="n">
        <v>521.43366371</v>
      </c>
      <c r="H9" s="20" t="n">
        <v>3.17284201</v>
      </c>
      <c r="I9" s="18" t="n">
        <v>472.17123105</v>
      </c>
      <c r="J9" s="20" t="n">
        <v>4.47877042</v>
      </c>
      <c r="K9" s="18" t="n">
        <v>462.03859791</v>
      </c>
      <c r="L9" s="20" t="n">
        <v>5.36381358</v>
      </c>
      <c r="M9" s="18" t="n">
        <v>444.33951978</v>
      </c>
      <c r="N9" s="20" t="n">
        <v>5.10383862</v>
      </c>
      <c r="O9" s="18" t="n">
        <v>463.23865553</v>
      </c>
      <c r="P9" s="20" t="n">
        <v>37.28992185</v>
      </c>
      <c r="Q9" s="18" t="s">
        <v>182</v>
      </c>
      <c r="R9" s="20" t="s">
        <v>182</v>
      </c>
      <c r="S9" s="18" t="n">
        <v>374.78530698</v>
      </c>
      <c r="T9" s="20" t="n">
        <v>11.62763904</v>
      </c>
      <c r="U9" s="18" t="s">
        <v>182</v>
      </c>
      <c r="V9" s="20" t="s">
        <v>182</v>
      </c>
      <c r="W9" s="18" t="n">
        <v>415.0187669</v>
      </c>
      <c r="X9" s="20" t="n">
        <v>5.17464495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463.89902122</v>
      </c>
      <c r="F11" s="20" t="n">
        <v>2.93557221</v>
      </c>
      <c r="G11" s="18" t="n">
        <v>459.9172979</v>
      </c>
      <c r="H11" s="20" t="n">
        <v>3.30273361</v>
      </c>
      <c r="I11" s="18" t="n">
        <v>432.60669985</v>
      </c>
      <c r="J11" s="20" t="n">
        <v>4.14335375</v>
      </c>
      <c r="K11" s="18" t="n">
        <v>416.08305097</v>
      </c>
      <c r="L11" s="20" t="n">
        <v>5.1669419</v>
      </c>
      <c r="M11" s="18" t="n">
        <v>414.12399206</v>
      </c>
      <c r="N11" s="20" t="n">
        <v>5.86017477</v>
      </c>
      <c r="O11" s="18" t="n">
        <v>334.19992151</v>
      </c>
      <c r="P11" s="20" t="n">
        <v>26.53553138</v>
      </c>
      <c r="Q11" s="18" t="s">
        <v>182</v>
      </c>
      <c r="R11" s="20" t="s">
        <v>182</v>
      </c>
      <c r="S11" s="18" t="s">
        <v>182</v>
      </c>
      <c r="T11" s="20" t="s">
        <v>182</v>
      </c>
      <c r="U11" s="18" t="s">
        <v>182</v>
      </c>
      <c r="V11" s="20" t="s">
        <v>182</v>
      </c>
      <c r="W11" s="18" t="n">
        <v>398.75273172</v>
      </c>
      <c r="X11" s="20" t="n">
        <v>6.45869974</v>
      </c>
    </row>
    <row r="12" spans="1:24">
      <c r="A12" s="15" t="s">
        <v>187</v>
      </c>
      <c r="B12" s="17" t="n">
        <v>6894</v>
      </c>
      <c r="C12" s="18">
        <f>(127.0/B12*100)</f>
        <v/>
      </c>
      <c r="D12" s="19" t="n">
        <v>6767</v>
      </c>
      <c r="E12" s="18" t="n">
        <v>519.09134637</v>
      </c>
      <c r="F12" s="20" t="n">
        <v>2.01977442</v>
      </c>
      <c r="G12" s="18" t="n">
        <v>506.28082827</v>
      </c>
      <c r="H12" s="20" t="n">
        <v>3.18937776</v>
      </c>
      <c r="I12" s="18" t="n">
        <v>470.47746071</v>
      </c>
      <c r="J12" s="20" t="n">
        <v>4.35937989</v>
      </c>
      <c r="K12" s="18" t="n">
        <v>454.39467794</v>
      </c>
      <c r="L12" s="20" t="n">
        <v>5.19868523</v>
      </c>
      <c r="M12" s="18" t="n">
        <v>443.8315471</v>
      </c>
      <c r="N12" s="20" t="n">
        <v>6.05865355</v>
      </c>
      <c r="O12" s="18" t="n">
        <v>437.59846771</v>
      </c>
      <c r="P12" s="20" t="n">
        <v>23.70905564</v>
      </c>
      <c r="Q12" s="18" t="s">
        <v>182</v>
      </c>
      <c r="R12" s="20" t="s">
        <v>182</v>
      </c>
      <c r="S12" s="18" t="n">
        <v>366.6777112</v>
      </c>
      <c r="T12" s="20" t="n">
        <v>14.39052153</v>
      </c>
      <c r="U12" s="18" t="s">
        <v>182</v>
      </c>
      <c r="V12" s="20" t="s">
        <v>182</v>
      </c>
      <c r="W12" s="18" t="n">
        <v>412.64149211</v>
      </c>
      <c r="X12" s="20" t="n">
        <v>5.27166078</v>
      </c>
    </row>
    <row r="13" spans="1:24">
      <c r="A13" s="15" t="s">
        <v>188</v>
      </c>
      <c r="B13" s="17" t="n">
        <v>7161</v>
      </c>
      <c r="C13" s="18">
        <f>(329.0/B13*100)</f>
        <v/>
      </c>
      <c r="D13" s="19" t="n">
        <v>6832</v>
      </c>
      <c r="E13" s="18" t="n">
        <v>522.44886697</v>
      </c>
      <c r="F13" s="20" t="n">
        <v>2.53169161</v>
      </c>
      <c r="G13" s="18" t="n">
        <v>524.81194968</v>
      </c>
      <c r="H13" s="20" t="n">
        <v>3.02168048</v>
      </c>
      <c r="I13" s="18" t="n">
        <v>484.67180198</v>
      </c>
      <c r="J13" s="20" t="n">
        <v>4.54834015</v>
      </c>
      <c r="K13" s="18" t="n">
        <v>478.34370271</v>
      </c>
      <c r="L13" s="20" t="n">
        <v>6.00822558</v>
      </c>
      <c r="M13" s="18" t="n">
        <v>463.1961111</v>
      </c>
      <c r="N13" s="20" t="n">
        <v>8.178736900000001</v>
      </c>
      <c r="O13" s="18" t="n">
        <v>390.10166835</v>
      </c>
      <c r="P13" s="20" t="n">
        <v>18.95112793</v>
      </c>
      <c r="Q13" s="18" t="s">
        <v>182</v>
      </c>
      <c r="R13" s="20" t="s">
        <v>182</v>
      </c>
      <c r="S13" s="18" t="n">
        <v>436.36003517</v>
      </c>
      <c r="T13" s="20" t="n">
        <v>6.43426798</v>
      </c>
      <c r="U13" s="18" t="s">
        <v>182</v>
      </c>
      <c r="V13" s="20" t="s">
        <v>182</v>
      </c>
      <c r="W13" s="18" t="n">
        <v>409.83807157</v>
      </c>
      <c r="X13" s="20" t="n">
        <v>4.89702006</v>
      </c>
    </row>
    <row r="14" spans="1:24">
      <c r="A14" s="15" t="s">
        <v>189</v>
      </c>
      <c r="B14" s="17" t="n">
        <v>5587</v>
      </c>
      <c r="C14" s="18">
        <f>(197.0/B14*100)</f>
        <v/>
      </c>
      <c r="D14" s="19" t="n">
        <v>5390</v>
      </c>
      <c r="E14" s="18" t="n">
        <v>556.95932635</v>
      </c>
      <c r="F14" s="20" t="n">
        <v>2.13971874</v>
      </c>
      <c r="G14" s="18" t="n">
        <v>542.4921973</v>
      </c>
      <c r="H14" s="20" t="n">
        <v>3.52703007</v>
      </c>
      <c r="I14" s="18" t="n">
        <v>506.12305497</v>
      </c>
      <c r="J14" s="20" t="n">
        <v>4.13814725</v>
      </c>
      <c r="K14" s="18" t="n">
        <v>490.01899494</v>
      </c>
      <c r="L14" s="20" t="n">
        <v>5.02228037</v>
      </c>
      <c r="M14" s="18" t="n">
        <v>469.61830054</v>
      </c>
      <c r="N14" s="20" t="n">
        <v>5.78656165</v>
      </c>
      <c r="O14" s="18" t="n">
        <v>411.80482108</v>
      </c>
      <c r="P14" s="20" t="n">
        <v>14.84367386</v>
      </c>
      <c r="Q14" s="18" t="s">
        <v>182</v>
      </c>
      <c r="R14" s="20" t="s">
        <v>182</v>
      </c>
      <c r="S14" s="18" t="s">
        <v>182</v>
      </c>
      <c r="T14" s="20" t="s">
        <v>182</v>
      </c>
      <c r="U14" s="18" t="s">
        <v>182</v>
      </c>
      <c r="V14" s="20" t="s">
        <v>182</v>
      </c>
      <c r="W14" s="18" t="n">
        <v>452.56762854</v>
      </c>
      <c r="X14" s="20" t="n">
        <v>9.1776959</v>
      </c>
    </row>
    <row r="15" spans="1:24">
      <c r="A15" s="15" t="s">
        <v>190</v>
      </c>
      <c r="B15" s="17" t="n">
        <v>5882</v>
      </c>
      <c r="C15" s="18">
        <f>(151.0/B15*100)</f>
        <v/>
      </c>
      <c r="D15" s="19" t="n">
        <v>5731</v>
      </c>
      <c r="E15" s="18" t="n">
        <v>547.07016257</v>
      </c>
      <c r="F15" s="20" t="n">
        <v>2.27531621</v>
      </c>
      <c r="G15" s="18" t="n">
        <v>534.22206563</v>
      </c>
      <c r="H15" s="20" t="n">
        <v>4.03670416</v>
      </c>
      <c r="I15" s="18" t="n">
        <v>483.74876196</v>
      </c>
      <c r="J15" s="20" t="n">
        <v>5.26312959</v>
      </c>
      <c r="K15" s="18" t="n">
        <v>461.94063604</v>
      </c>
      <c r="L15" s="20" t="n">
        <v>11.02826671</v>
      </c>
      <c r="M15" s="18" t="n">
        <v>465.62712509</v>
      </c>
      <c r="N15" s="20" t="n">
        <v>10.31959235</v>
      </c>
      <c r="O15" s="18" t="n">
        <v>369.57234507</v>
      </c>
      <c r="P15" s="20" t="n">
        <v>20.35970452</v>
      </c>
      <c r="Q15" s="18" t="s">
        <v>182</v>
      </c>
      <c r="R15" s="20" t="s">
        <v>182</v>
      </c>
      <c r="S15" s="18" t="n">
        <v>375.95013089</v>
      </c>
      <c r="T15" s="20" t="n">
        <v>17.42774697</v>
      </c>
      <c r="U15" s="18" t="s">
        <v>182</v>
      </c>
      <c r="V15" s="20" t="s">
        <v>182</v>
      </c>
      <c r="W15" s="18" t="n">
        <v>456.36130179</v>
      </c>
      <c r="X15" s="20" t="n">
        <v>6.9955728</v>
      </c>
    </row>
    <row r="16" spans="1:24">
      <c r="A16" s="15" t="s">
        <v>191</v>
      </c>
      <c r="B16" s="17" t="n">
        <v>6108</v>
      </c>
      <c r="C16" s="18">
        <f>(264.0/B16*100)</f>
        <v/>
      </c>
      <c r="D16" s="19" t="n">
        <v>5844</v>
      </c>
      <c r="E16" s="18" t="n">
        <v>524.65761838</v>
      </c>
      <c r="F16" s="20" t="n">
        <v>2.19256251</v>
      </c>
      <c r="G16" s="18" t="n">
        <v>510.18581895</v>
      </c>
      <c r="H16" s="20" t="n">
        <v>4.55883297</v>
      </c>
      <c r="I16" s="18" t="n">
        <v>475.93677278</v>
      </c>
      <c r="J16" s="20" t="n">
        <v>5.65520738</v>
      </c>
      <c r="K16" s="18" t="n">
        <v>441.4414913</v>
      </c>
      <c r="L16" s="20" t="n">
        <v>6.56337832</v>
      </c>
      <c r="M16" s="18" t="n">
        <v>428.82692441</v>
      </c>
      <c r="N16" s="20" t="n">
        <v>6.37534975</v>
      </c>
      <c r="O16" s="18" t="n">
        <v>357.87742959</v>
      </c>
      <c r="P16" s="20" t="n">
        <v>15.84799712</v>
      </c>
      <c r="Q16" s="18" t="s">
        <v>182</v>
      </c>
      <c r="R16" s="20" t="s">
        <v>182</v>
      </c>
      <c r="S16" s="18" t="s">
        <v>182</v>
      </c>
      <c r="T16" s="20" t="s">
        <v>182</v>
      </c>
      <c r="U16" s="18" t="s">
        <v>182</v>
      </c>
      <c r="V16" s="20" t="s">
        <v>182</v>
      </c>
      <c r="W16" s="18" t="n">
        <v>405.72700121</v>
      </c>
      <c r="X16" s="20" t="n">
        <v>6.42436993</v>
      </c>
    </row>
    <row r="17" spans="1:24">
      <c r="A17" s="15" t="s">
        <v>192</v>
      </c>
      <c r="B17" s="17" t="n">
        <v>6504</v>
      </c>
      <c r="C17" s="18">
        <f>(794.0/B17*100)</f>
        <v/>
      </c>
      <c r="D17" s="19" t="n">
        <v>5710</v>
      </c>
      <c r="E17" s="18" t="n">
        <v>534.5191601</v>
      </c>
      <c r="F17" s="20" t="n">
        <v>2.36950299</v>
      </c>
      <c r="G17" s="18" t="n">
        <v>506.68371714</v>
      </c>
      <c r="H17" s="20" t="n">
        <v>4.34097593</v>
      </c>
      <c r="I17" s="18" t="n">
        <v>465.65893084</v>
      </c>
      <c r="J17" s="20" t="n">
        <v>6.25541383</v>
      </c>
      <c r="K17" s="18" t="n">
        <v>461.92939092</v>
      </c>
      <c r="L17" s="20" t="n">
        <v>9.42155822</v>
      </c>
      <c r="M17" s="18" t="n">
        <v>439.66599295</v>
      </c>
      <c r="N17" s="20" t="n">
        <v>12.81270975</v>
      </c>
      <c r="O17" s="18" t="s">
        <v>182</v>
      </c>
      <c r="P17" s="20" t="s">
        <v>182</v>
      </c>
      <c r="Q17" s="18" t="s">
        <v>182</v>
      </c>
      <c r="R17" s="20" t="s">
        <v>182</v>
      </c>
      <c r="S17" s="18" t="n">
        <v>360.48925247</v>
      </c>
      <c r="T17" s="20" t="n">
        <v>12.44339086</v>
      </c>
      <c r="U17" s="18" t="s">
        <v>182</v>
      </c>
      <c r="V17" s="20" t="s">
        <v>182</v>
      </c>
      <c r="W17" s="18" t="n">
        <v>428.18273059</v>
      </c>
      <c r="X17" s="20" t="n">
        <v>8.90781449</v>
      </c>
    </row>
    <row r="18" spans="1:24">
      <c r="A18" s="15" t="s">
        <v>193</v>
      </c>
      <c r="B18" s="17" t="n">
        <v>5532</v>
      </c>
      <c r="C18" s="18">
        <f>(40.0/B18*100)</f>
        <v/>
      </c>
      <c r="D18" s="19" t="n">
        <v>5492</v>
      </c>
      <c r="E18" s="18" t="n">
        <v>487.32258273</v>
      </c>
      <c r="F18" s="20" t="n">
        <v>3.09059368</v>
      </c>
      <c r="G18" s="18" t="n">
        <v>458.62312014</v>
      </c>
      <c r="H18" s="20" t="n">
        <v>5.3297701</v>
      </c>
      <c r="I18" s="18" t="n">
        <v>430.30974109</v>
      </c>
      <c r="J18" s="20" t="n">
        <v>5.17871547</v>
      </c>
      <c r="K18" s="18" t="n">
        <v>422.04463224</v>
      </c>
      <c r="L18" s="20" t="n">
        <v>5.00708093</v>
      </c>
      <c r="M18" s="18" t="n">
        <v>422.39376686</v>
      </c>
      <c r="N18" s="20" t="n">
        <v>4.88695053</v>
      </c>
      <c r="O18" s="18" t="n">
        <v>360.38730974</v>
      </c>
      <c r="P18" s="20" t="n">
        <v>15.45481746</v>
      </c>
      <c r="Q18" s="18" t="s">
        <v>182</v>
      </c>
      <c r="R18" s="20" t="s">
        <v>182</v>
      </c>
      <c r="S18" s="18" t="s">
        <v>182</v>
      </c>
      <c r="T18" s="20" t="s">
        <v>182</v>
      </c>
      <c r="U18" s="18" t="s">
        <v>182</v>
      </c>
      <c r="V18" s="20" t="s">
        <v>182</v>
      </c>
      <c r="W18" s="18" t="n">
        <v>381.12631125</v>
      </c>
      <c r="X18" s="20" t="n">
        <v>6.50048628</v>
      </c>
    </row>
    <row r="19" spans="1:24">
      <c r="A19" s="15" t="s">
        <v>194</v>
      </c>
      <c r="B19" s="17" t="n">
        <v>5658</v>
      </c>
      <c r="C19" s="18">
        <f>(154.0/B19*100)</f>
        <v/>
      </c>
      <c r="D19" s="19" t="n">
        <v>5504</v>
      </c>
      <c r="E19" s="18" t="n">
        <v>503.31849655</v>
      </c>
      <c r="F19" s="20" t="n">
        <v>2.85244716</v>
      </c>
      <c r="G19" s="18" t="n">
        <v>491.03561501</v>
      </c>
      <c r="H19" s="20" t="n">
        <v>4.04698397</v>
      </c>
      <c r="I19" s="18" t="n">
        <v>457.16290423</v>
      </c>
      <c r="J19" s="20" t="n">
        <v>3.50123589</v>
      </c>
      <c r="K19" s="18" t="n">
        <v>439.21287594</v>
      </c>
      <c r="L19" s="20" t="n">
        <v>6.17691467</v>
      </c>
      <c r="M19" s="18" t="n">
        <v>424.14126378</v>
      </c>
      <c r="N19" s="20" t="n">
        <v>6.07111063</v>
      </c>
      <c r="O19" s="18" t="n">
        <v>398.28162032</v>
      </c>
      <c r="P19" s="20" t="n">
        <v>18.24528118</v>
      </c>
      <c r="Q19" s="18" t="s">
        <v>182</v>
      </c>
      <c r="R19" s="20" t="s">
        <v>182</v>
      </c>
      <c r="S19" s="18" t="s">
        <v>182</v>
      </c>
      <c r="T19" s="20" t="s">
        <v>182</v>
      </c>
      <c r="U19" s="18" t="s">
        <v>182</v>
      </c>
      <c r="V19" s="20" t="s">
        <v>182</v>
      </c>
      <c r="W19" s="18" t="n">
        <v>394.13583153</v>
      </c>
      <c r="X19" s="20" t="n">
        <v>6.79760452</v>
      </c>
    </row>
    <row r="20" spans="1:24">
      <c r="A20" s="15" t="s">
        <v>195</v>
      </c>
      <c r="B20" s="17" t="n">
        <v>3371</v>
      </c>
      <c r="C20" s="18">
        <f>(81.0/B20*100)</f>
        <v/>
      </c>
      <c r="D20" s="19" t="n">
        <v>3290</v>
      </c>
      <c r="E20" s="18" t="n">
        <v>492.80007086</v>
      </c>
      <c r="F20" s="20" t="n">
        <v>2.28867445</v>
      </c>
      <c r="G20" s="18" t="n">
        <v>487.12891482</v>
      </c>
      <c r="H20" s="20" t="n">
        <v>2.86909075</v>
      </c>
      <c r="I20" s="18" t="n">
        <v>444.60459479</v>
      </c>
      <c r="J20" s="20" t="n">
        <v>4.93785795</v>
      </c>
      <c r="K20" s="18" t="n">
        <v>437.96517518</v>
      </c>
      <c r="L20" s="20" t="n">
        <v>6.45073939</v>
      </c>
      <c r="M20" s="18" t="n">
        <v>429.44003018</v>
      </c>
      <c r="N20" s="20" t="n">
        <v>9.273564179999999</v>
      </c>
      <c r="O20" s="18" t="s">
        <v>182</v>
      </c>
      <c r="P20" s="20" t="s">
        <v>182</v>
      </c>
      <c r="Q20" s="18" t="s">
        <v>182</v>
      </c>
      <c r="R20" s="20" t="s">
        <v>182</v>
      </c>
      <c r="S20" s="18" t="s">
        <v>182</v>
      </c>
      <c r="T20" s="20" t="s">
        <v>182</v>
      </c>
      <c r="U20" s="18" t="s">
        <v>182</v>
      </c>
      <c r="V20" s="20" t="s">
        <v>182</v>
      </c>
      <c r="W20" s="18" t="n">
        <v>397.01916712</v>
      </c>
      <c r="X20" s="20" t="n">
        <v>6.68977454</v>
      </c>
    </row>
    <row r="21" spans="1:24">
      <c r="A21" s="15" t="s">
        <v>196</v>
      </c>
      <c r="B21" s="17" t="n">
        <v>5741</v>
      </c>
      <c r="C21" s="18">
        <f>(81.0/B21*100)</f>
        <v/>
      </c>
      <c r="D21" s="19" t="n">
        <v>5660</v>
      </c>
      <c r="E21" s="18" t="n">
        <v>508.99580726</v>
      </c>
      <c r="F21" s="20" t="n">
        <v>2.4756674</v>
      </c>
      <c r="G21" s="18" t="n">
        <v>515.68231793</v>
      </c>
      <c r="H21" s="20" t="n">
        <v>3.09265023</v>
      </c>
      <c r="I21" s="18" t="n">
        <v>487.570022</v>
      </c>
      <c r="J21" s="20" t="n">
        <v>4.97077439</v>
      </c>
      <c r="K21" s="18" t="n">
        <v>463.94091461</v>
      </c>
      <c r="L21" s="20" t="n">
        <v>6.69238365</v>
      </c>
      <c r="M21" s="18" t="n">
        <v>419.97727597</v>
      </c>
      <c r="N21" s="20" t="n">
        <v>8.05494976</v>
      </c>
      <c r="O21" s="18" t="n">
        <v>391.25398188</v>
      </c>
      <c r="P21" s="20" t="n">
        <v>27.06373982</v>
      </c>
      <c r="Q21" s="18" t="s">
        <v>182</v>
      </c>
      <c r="R21" s="20" t="s">
        <v>182</v>
      </c>
      <c r="S21" s="18" t="s">
        <v>182</v>
      </c>
      <c r="T21" s="20" t="s">
        <v>182</v>
      </c>
      <c r="U21" s="18" t="s">
        <v>182</v>
      </c>
      <c r="V21" s="20" t="s">
        <v>182</v>
      </c>
      <c r="W21" s="18" t="n">
        <v>439.62065292</v>
      </c>
      <c r="X21" s="20" t="n">
        <v>8.00120265</v>
      </c>
    </row>
    <row r="22" spans="1:24">
      <c r="A22" s="15" t="s">
        <v>197</v>
      </c>
      <c r="B22" s="17" t="n">
        <v>6598</v>
      </c>
      <c r="C22" s="18">
        <f>(102.0/B22*100)</f>
        <v/>
      </c>
      <c r="D22" s="19" t="n">
        <v>6496</v>
      </c>
      <c r="E22" s="18" t="n">
        <v>511.0963507</v>
      </c>
      <c r="F22" s="20" t="n">
        <v>4.11189584</v>
      </c>
      <c r="G22" s="18" t="n">
        <v>485.54783006</v>
      </c>
      <c r="H22" s="20" t="n">
        <v>4.32271345</v>
      </c>
      <c r="I22" s="18" t="n">
        <v>439.23151696</v>
      </c>
      <c r="J22" s="20" t="n">
        <v>4.92491329</v>
      </c>
      <c r="K22" s="18" t="n">
        <v>441.55639886</v>
      </c>
      <c r="L22" s="20" t="n">
        <v>4.87589766</v>
      </c>
      <c r="M22" s="18" t="n">
        <v>429.68797379</v>
      </c>
      <c r="N22" s="20" t="n">
        <v>5.98717864</v>
      </c>
      <c r="O22" s="18" t="n">
        <v>369.67259299</v>
      </c>
      <c r="P22" s="20" t="n">
        <v>6.57132704</v>
      </c>
      <c r="Q22" s="18" t="s">
        <v>182</v>
      </c>
      <c r="R22" s="20" t="s">
        <v>182</v>
      </c>
      <c r="S22" s="18" t="n">
        <v>448.28166515</v>
      </c>
      <c r="T22" s="20" t="n">
        <v>8.782882710000001</v>
      </c>
      <c r="U22" s="18" t="s">
        <v>182</v>
      </c>
      <c r="V22" s="20" t="s">
        <v>182</v>
      </c>
      <c r="W22" s="18" t="n">
        <v>370.12505138</v>
      </c>
      <c r="X22" s="20" t="n">
        <v>7.08474169</v>
      </c>
    </row>
    <row r="23" spans="1:24">
      <c r="A23" s="15" t="s">
        <v>198</v>
      </c>
      <c r="B23" s="17" t="n">
        <v>11583</v>
      </c>
      <c r="C23" s="18">
        <f>(522.0/B23*100)</f>
        <v/>
      </c>
      <c r="D23" s="19" t="n">
        <v>11061</v>
      </c>
      <c r="E23" s="18" t="n">
        <v>502.75555306</v>
      </c>
      <c r="F23" s="20" t="n">
        <v>2.62197806</v>
      </c>
      <c r="G23" s="18" t="n">
        <v>497.89479386</v>
      </c>
      <c r="H23" s="20" t="n">
        <v>3.85895122</v>
      </c>
      <c r="I23" s="18" t="n">
        <v>460.45857887</v>
      </c>
      <c r="J23" s="20" t="n">
        <v>5.12462883</v>
      </c>
      <c r="K23" s="18" t="n">
        <v>443.60650078</v>
      </c>
      <c r="L23" s="20" t="n">
        <v>5.43587058</v>
      </c>
      <c r="M23" s="18" t="n">
        <v>440.21604715</v>
      </c>
      <c r="N23" s="20" t="n">
        <v>6.09690973</v>
      </c>
      <c r="O23" s="18" t="n">
        <v>422.45727389</v>
      </c>
      <c r="P23" s="20" t="n">
        <v>20.79919267</v>
      </c>
      <c r="Q23" s="18" t="s">
        <v>182</v>
      </c>
      <c r="R23" s="20" t="s">
        <v>182</v>
      </c>
      <c r="S23" s="18" t="s">
        <v>182</v>
      </c>
      <c r="T23" s="20" t="s">
        <v>182</v>
      </c>
      <c r="U23" s="18" t="s">
        <v>182</v>
      </c>
      <c r="V23" s="20" t="s">
        <v>182</v>
      </c>
      <c r="W23" s="18" t="n">
        <v>414.61627495</v>
      </c>
      <c r="X23" s="20" t="n">
        <v>5.40168748</v>
      </c>
    </row>
    <row r="24" spans="1:24">
      <c r="A24" s="15" t="s">
        <v>199</v>
      </c>
      <c r="B24" s="17" t="n">
        <v>6647</v>
      </c>
      <c r="C24" s="18">
        <f>(20.0/B24*100)</f>
        <v/>
      </c>
      <c r="D24" s="19" t="n">
        <v>6627</v>
      </c>
      <c r="E24" s="18" t="n">
        <v>541.6851179400001</v>
      </c>
      <c r="F24" s="20" t="n">
        <v>2.80317372</v>
      </c>
      <c r="G24" s="18" t="n">
        <v>552.2556186100001</v>
      </c>
      <c r="H24" s="20" t="n">
        <v>4.74283079</v>
      </c>
      <c r="I24" s="18" t="n">
        <v>521.22653325</v>
      </c>
      <c r="J24" s="20" t="n">
        <v>8.295005740000001</v>
      </c>
      <c r="K24" s="18" t="n">
        <v>475.82710893</v>
      </c>
      <c r="L24" s="20" t="n">
        <v>13.11026438</v>
      </c>
      <c r="M24" s="18" t="n">
        <v>502.15310425</v>
      </c>
      <c r="N24" s="20" t="n">
        <v>12.25899905</v>
      </c>
      <c r="O24" s="18" t="n">
        <v>433.56577698</v>
      </c>
      <c r="P24" s="20" t="n">
        <v>16.09010253</v>
      </c>
      <c r="Q24" s="18" t="s">
        <v>182</v>
      </c>
      <c r="R24" s="20" t="s">
        <v>182</v>
      </c>
      <c r="S24" s="18" t="s">
        <v>182</v>
      </c>
      <c r="T24" s="20" t="s">
        <v>182</v>
      </c>
      <c r="U24" s="18" t="s">
        <v>182</v>
      </c>
      <c r="V24" s="20" t="s">
        <v>182</v>
      </c>
      <c r="W24" s="18" t="n">
        <v>442.53580168</v>
      </c>
      <c r="X24" s="20" t="n">
        <v>12.78244712</v>
      </c>
    </row>
    <row r="25" spans="1:24">
      <c r="A25" s="15" t="s">
        <v>200</v>
      </c>
      <c r="B25" s="17" t="n">
        <v>5581</v>
      </c>
      <c r="C25" s="18">
        <f>(28.0/B25*100)</f>
        <v/>
      </c>
      <c r="D25" s="19" t="n">
        <v>5553</v>
      </c>
      <c r="E25" s="18" t="n">
        <v>523.55555982</v>
      </c>
      <c r="F25" s="20" t="n">
        <v>3.3890638</v>
      </c>
      <c r="G25" s="18" t="n">
        <v>518.28927944</v>
      </c>
      <c r="H25" s="20" t="n">
        <v>3.90920117</v>
      </c>
      <c r="I25" s="18" t="n">
        <v>493.11985344</v>
      </c>
      <c r="J25" s="20" t="n">
        <v>4.65839227</v>
      </c>
      <c r="K25" s="18" t="n">
        <v>502.58676847</v>
      </c>
      <c r="L25" s="20" t="n">
        <v>8.092850159999999</v>
      </c>
      <c r="M25" s="18" t="n">
        <v>493.17432265</v>
      </c>
      <c r="N25" s="20" t="n">
        <v>13.86530724</v>
      </c>
      <c r="O25" s="18" t="n">
        <v>398.37895835</v>
      </c>
      <c r="P25" s="20" t="n">
        <v>24.81113575</v>
      </c>
      <c r="Q25" s="18" t="s">
        <v>182</v>
      </c>
      <c r="R25" s="20" t="s">
        <v>182</v>
      </c>
      <c r="S25" s="18" t="s">
        <v>182</v>
      </c>
      <c r="T25" s="20" t="s">
        <v>182</v>
      </c>
      <c r="U25" s="18" t="s">
        <v>182</v>
      </c>
      <c r="V25" s="20" t="s">
        <v>182</v>
      </c>
      <c r="W25" s="18" t="n">
        <v>433.89237552</v>
      </c>
      <c r="X25" s="20" t="n">
        <v>15.5553884</v>
      </c>
    </row>
    <row r="26" spans="1:24">
      <c r="A26" s="15" t="s">
        <v>201</v>
      </c>
      <c r="B26" s="17" t="n">
        <v>4869</v>
      </c>
      <c r="C26" s="18">
        <f>(102.0/B26*100)</f>
        <v/>
      </c>
      <c r="D26" s="19" t="n">
        <v>4767</v>
      </c>
      <c r="E26" s="18" t="n">
        <v>512.17654792</v>
      </c>
      <c r="F26" s="20" t="n">
        <v>2.35533932</v>
      </c>
      <c r="G26" s="18" t="n">
        <v>494.22515871</v>
      </c>
      <c r="H26" s="20" t="n">
        <v>3.35519702</v>
      </c>
      <c r="I26" s="18" t="n">
        <v>476.23942532</v>
      </c>
      <c r="J26" s="20" t="n">
        <v>3.34590712</v>
      </c>
      <c r="K26" s="18" t="n">
        <v>456.96793622</v>
      </c>
      <c r="L26" s="20" t="n">
        <v>3.99495302</v>
      </c>
      <c r="M26" s="18" t="n">
        <v>449.36080445</v>
      </c>
      <c r="N26" s="20" t="n">
        <v>5.65679284</v>
      </c>
      <c r="O26" s="18" t="s">
        <v>182</v>
      </c>
      <c r="P26" s="20" t="s">
        <v>182</v>
      </c>
      <c r="Q26" s="18" t="s">
        <v>182</v>
      </c>
      <c r="R26" s="20" t="s">
        <v>182</v>
      </c>
      <c r="S26" s="18" t="s">
        <v>182</v>
      </c>
      <c r="T26" s="20" t="s">
        <v>182</v>
      </c>
      <c r="U26" s="18" t="s">
        <v>182</v>
      </c>
      <c r="V26" s="20" t="s">
        <v>182</v>
      </c>
      <c r="W26" s="18" t="n">
        <v>434.928828</v>
      </c>
      <c r="X26" s="20" t="n">
        <v>6.57920447</v>
      </c>
    </row>
    <row r="27" spans="1:24">
      <c r="A27" s="15" t="s">
        <v>202</v>
      </c>
      <c r="B27" s="17" t="n">
        <v>5299</v>
      </c>
      <c r="C27" s="18">
        <f>(186.0/B27*100)</f>
        <v/>
      </c>
      <c r="D27" s="19" t="n">
        <v>5113</v>
      </c>
      <c r="E27" s="18" t="n">
        <v>516.94855116</v>
      </c>
      <c r="F27" s="20" t="n">
        <v>1.74783436</v>
      </c>
      <c r="G27" s="18" t="n">
        <v>494.34509568</v>
      </c>
      <c r="H27" s="20" t="n">
        <v>3.24987069</v>
      </c>
      <c r="I27" s="18" t="n">
        <v>448.79948791</v>
      </c>
      <c r="J27" s="20" t="n">
        <v>3.68418278</v>
      </c>
      <c r="K27" s="18" t="n">
        <v>439.86922478</v>
      </c>
      <c r="L27" s="20" t="n">
        <v>5.23368354</v>
      </c>
      <c r="M27" s="18" t="n">
        <v>434.03498773</v>
      </c>
      <c r="N27" s="20" t="n">
        <v>5.96785731</v>
      </c>
      <c r="O27" s="18" t="n">
        <v>423.08830904</v>
      </c>
      <c r="P27" s="20" t="n">
        <v>13.04402712</v>
      </c>
      <c r="Q27" s="18" t="s">
        <v>182</v>
      </c>
      <c r="R27" s="20" t="s">
        <v>182</v>
      </c>
      <c r="S27" s="18" t="s">
        <v>182</v>
      </c>
      <c r="T27" s="20" t="s">
        <v>182</v>
      </c>
      <c r="U27" s="18" t="s">
        <v>182</v>
      </c>
      <c r="V27" s="20" t="s">
        <v>182</v>
      </c>
      <c r="W27" s="18" t="n">
        <v>413.89280172</v>
      </c>
      <c r="X27" s="20" t="n">
        <v>4.02718106</v>
      </c>
    </row>
    <row r="28" spans="1:24">
      <c r="A28" s="15" t="s">
        <v>203</v>
      </c>
      <c r="B28" s="17" t="n">
        <v>7568</v>
      </c>
      <c r="C28" s="18">
        <f>(135.0/B28*100)</f>
        <v/>
      </c>
      <c r="D28" s="19" t="n">
        <v>7433</v>
      </c>
      <c r="E28" s="18" t="n">
        <v>422.21608134</v>
      </c>
      <c r="F28" s="20" t="n">
        <v>2.34849638</v>
      </c>
      <c r="G28" s="18" t="n">
        <v>433.03364764</v>
      </c>
      <c r="H28" s="20" t="n">
        <v>3.40865045</v>
      </c>
      <c r="I28" s="18" t="n">
        <v>412.03656709</v>
      </c>
      <c r="J28" s="20" t="n">
        <v>3.75851471</v>
      </c>
      <c r="K28" s="18" t="n">
        <v>400.86673675</v>
      </c>
      <c r="L28" s="20" t="n">
        <v>4.07708466</v>
      </c>
      <c r="M28" s="18" t="n">
        <v>397.15066621</v>
      </c>
      <c r="N28" s="20" t="n">
        <v>4.79981997</v>
      </c>
      <c r="O28" s="18" t="n">
        <v>344.27389666</v>
      </c>
      <c r="P28" s="20" t="n">
        <v>9.63881198</v>
      </c>
      <c r="Q28" s="18" t="s">
        <v>182</v>
      </c>
      <c r="R28" s="20" t="s">
        <v>182</v>
      </c>
      <c r="S28" s="18" t="s">
        <v>182</v>
      </c>
      <c r="T28" s="20" t="s">
        <v>182</v>
      </c>
      <c r="U28" s="18" t="s">
        <v>182</v>
      </c>
      <c r="V28" s="20" t="s">
        <v>182</v>
      </c>
      <c r="W28" s="18" t="n">
        <v>362.25002977</v>
      </c>
      <c r="X28" s="20" t="n">
        <v>6.51616202</v>
      </c>
    </row>
    <row r="29" spans="1:24">
      <c r="A29" s="15" t="s">
        <v>204</v>
      </c>
      <c r="B29" s="17" t="n">
        <v>5385</v>
      </c>
      <c r="C29" s="18">
        <f>(37.0/B29*100)</f>
        <v/>
      </c>
      <c r="D29" s="19" t="n">
        <v>5348</v>
      </c>
      <c r="E29" s="18" t="n">
        <v>529.8065913</v>
      </c>
      <c r="F29" s="20" t="n">
        <v>2.07570457</v>
      </c>
      <c r="G29" s="18" t="n">
        <v>519.57955111</v>
      </c>
      <c r="H29" s="20" t="n">
        <v>3.89735758</v>
      </c>
      <c r="I29" s="18" t="n">
        <v>481.16871899</v>
      </c>
      <c r="J29" s="20" t="n">
        <v>4.47755589</v>
      </c>
      <c r="K29" s="18" t="n">
        <v>471.95068367</v>
      </c>
      <c r="L29" s="20" t="n">
        <v>5.78354184</v>
      </c>
      <c r="M29" s="18" t="n">
        <v>466.95685457</v>
      </c>
      <c r="N29" s="20" t="n">
        <v>7.44039884</v>
      </c>
      <c r="O29" s="18" t="n">
        <v>388.44308495</v>
      </c>
      <c r="P29" s="20" t="n">
        <v>43.1387278</v>
      </c>
      <c r="Q29" s="18" t="s">
        <v>182</v>
      </c>
      <c r="R29" s="20" t="s">
        <v>182</v>
      </c>
      <c r="S29" s="18" t="n">
        <v>358.28551468</v>
      </c>
      <c r="T29" s="20" t="n">
        <v>8.567023300000001</v>
      </c>
      <c r="U29" s="18" t="s">
        <v>182</v>
      </c>
      <c r="V29" s="20" t="s">
        <v>182</v>
      </c>
      <c r="W29" s="18" t="n">
        <v>401.99657212</v>
      </c>
      <c r="X29" s="20" t="n">
        <v>10.15294319</v>
      </c>
    </row>
    <row r="30" spans="1:24">
      <c r="A30" s="15" t="s">
        <v>205</v>
      </c>
      <c r="B30" s="17" t="n">
        <v>4520</v>
      </c>
      <c r="C30" s="18">
        <f>(577.0/B30*100)</f>
        <v/>
      </c>
      <c r="D30" s="19" t="n">
        <v>3943</v>
      </c>
      <c r="E30" s="18" t="n">
        <v>543.49192355</v>
      </c>
      <c r="F30" s="20" t="n">
        <v>2.86047814</v>
      </c>
      <c r="G30" s="18" t="n">
        <v>535.5278068699999</v>
      </c>
      <c r="H30" s="20" t="n">
        <v>3.91268542</v>
      </c>
      <c r="I30" s="18" t="n">
        <v>488.43939032</v>
      </c>
      <c r="J30" s="20" t="n">
        <v>5.2671692</v>
      </c>
      <c r="K30" s="18" t="n">
        <v>473.22835236</v>
      </c>
      <c r="L30" s="20" t="n">
        <v>6.30286832</v>
      </c>
      <c r="M30" s="18" t="n">
        <v>462.12170039</v>
      </c>
      <c r="N30" s="20" t="n">
        <v>6.42047403</v>
      </c>
      <c r="O30" s="18" t="n">
        <v>424.31209289</v>
      </c>
      <c r="P30" s="20" t="n">
        <v>24.50636863</v>
      </c>
      <c r="Q30" s="18" t="s">
        <v>182</v>
      </c>
      <c r="R30" s="20" t="s">
        <v>182</v>
      </c>
      <c r="S30" s="18" t="s">
        <v>182</v>
      </c>
      <c r="T30" s="20" t="s">
        <v>182</v>
      </c>
      <c r="U30" s="18" t="s">
        <v>182</v>
      </c>
      <c r="V30" s="20" t="s">
        <v>182</v>
      </c>
      <c r="W30" s="18" t="n">
        <v>438.14611842</v>
      </c>
      <c r="X30" s="20" t="n">
        <v>6.9200195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523.44857634</v>
      </c>
      <c r="F32" s="20" t="n">
        <v>2.84948698</v>
      </c>
      <c r="G32" s="18" t="n">
        <v>507.57429444</v>
      </c>
      <c r="H32" s="20" t="n">
        <v>3.94057834</v>
      </c>
      <c r="I32" s="18" t="n">
        <v>473.28509956</v>
      </c>
      <c r="J32" s="20" t="n">
        <v>3.8607064</v>
      </c>
      <c r="K32" s="18" t="n">
        <v>461.57560012</v>
      </c>
      <c r="L32" s="20" t="n">
        <v>5.17691698</v>
      </c>
      <c r="M32" s="18" t="n">
        <v>449.4713767</v>
      </c>
      <c r="N32" s="20" t="n">
        <v>5.92221038</v>
      </c>
      <c r="O32" s="18" t="n">
        <v>431.81477785</v>
      </c>
      <c r="P32" s="20" t="n">
        <v>23.17705872</v>
      </c>
      <c r="Q32" s="18" t="s">
        <v>182</v>
      </c>
      <c r="R32" s="20" t="s">
        <v>182</v>
      </c>
      <c r="S32" s="18" t="s">
        <v>182</v>
      </c>
      <c r="T32" s="20" t="s">
        <v>182</v>
      </c>
      <c r="U32" s="18" t="s">
        <v>182</v>
      </c>
      <c r="V32" s="20" t="s">
        <v>182</v>
      </c>
      <c r="W32" s="18" t="n">
        <v>423.97059966</v>
      </c>
      <c r="X32" s="20" t="n">
        <v>9.08138387</v>
      </c>
    </row>
    <row r="33" spans="1:24">
      <c r="A33" s="15" t="s">
        <v>208</v>
      </c>
      <c r="B33" s="17" t="n">
        <v>7325</v>
      </c>
      <c r="C33" s="18">
        <f>(246.0/B33*100)</f>
        <v/>
      </c>
      <c r="D33" s="19" t="n">
        <v>7079</v>
      </c>
      <c r="E33" s="18" t="n">
        <v>523.29634413</v>
      </c>
      <c r="F33" s="20" t="n">
        <v>2.74329057</v>
      </c>
      <c r="G33" s="18" t="n">
        <v>509.13595118</v>
      </c>
      <c r="H33" s="20" t="n">
        <v>4.49846196</v>
      </c>
      <c r="I33" s="18" t="n">
        <v>479.74649142</v>
      </c>
      <c r="J33" s="20" t="n">
        <v>4.06386484</v>
      </c>
      <c r="K33" s="18" t="n">
        <v>461.9207699</v>
      </c>
      <c r="L33" s="20" t="n">
        <v>5.27976322</v>
      </c>
      <c r="M33" s="18" t="n">
        <v>445.88094161</v>
      </c>
      <c r="N33" s="20" t="n">
        <v>5.14468594</v>
      </c>
      <c r="O33" s="18" t="n">
        <v>370.51979334</v>
      </c>
      <c r="P33" s="20" t="n">
        <v>23.88304611</v>
      </c>
      <c r="Q33" s="18" t="s">
        <v>182</v>
      </c>
      <c r="R33" s="20" t="s">
        <v>182</v>
      </c>
      <c r="S33" s="18" t="s">
        <v>182</v>
      </c>
      <c r="T33" s="20" t="s">
        <v>182</v>
      </c>
      <c r="U33" s="18" t="s">
        <v>182</v>
      </c>
      <c r="V33" s="20" t="s">
        <v>182</v>
      </c>
      <c r="W33" s="18" t="n">
        <v>436.2060718</v>
      </c>
      <c r="X33" s="20" t="n">
        <v>8.03304748</v>
      </c>
    </row>
    <row r="34" spans="1:24">
      <c r="A34" s="15" t="s">
        <v>209</v>
      </c>
      <c r="B34" s="17" t="n">
        <v>6350</v>
      </c>
      <c r="C34" s="18">
        <f>(87.0/B34*100)</f>
        <v/>
      </c>
      <c r="D34" s="19" t="n">
        <v>6263</v>
      </c>
      <c r="E34" s="18" t="n">
        <v>491.29765844</v>
      </c>
      <c r="F34" s="20" t="n">
        <v>2.85999594</v>
      </c>
      <c r="G34" s="18" t="n">
        <v>476.60358738</v>
      </c>
      <c r="H34" s="20" t="n">
        <v>3.3545976</v>
      </c>
      <c r="I34" s="18" t="n">
        <v>454.60467371</v>
      </c>
      <c r="J34" s="20" t="n">
        <v>3.52060219</v>
      </c>
      <c r="K34" s="18" t="n">
        <v>439.76544217</v>
      </c>
      <c r="L34" s="20" t="n">
        <v>4.92296437</v>
      </c>
      <c r="M34" s="18" t="n">
        <v>427.80322025</v>
      </c>
      <c r="N34" s="20" t="n">
        <v>4.82401934</v>
      </c>
      <c r="O34" s="18" t="n">
        <v>365.38845725</v>
      </c>
      <c r="P34" s="20" t="n">
        <v>11.8756275</v>
      </c>
      <c r="Q34" s="18" t="s">
        <v>182</v>
      </c>
      <c r="R34" s="20" t="s">
        <v>182</v>
      </c>
      <c r="S34" s="18" t="n">
        <v>306.56969545</v>
      </c>
      <c r="T34" s="20" t="n">
        <v>10.27624616</v>
      </c>
      <c r="U34" s="18" t="s">
        <v>182</v>
      </c>
      <c r="V34" s="20" t="s">
        <v>182</v>
      </c>
      <c r="W34" s="18" t="n">
        <v>382.97454997</v>
      </c>
      <c r="X34" s="20" t="n">
        <v>7.59641936</v>
      </c>
    </row>
    <row r="35" spans="1:24">
      <c r="A35" s="15" t="s">
        <v>210</v>
      </c>
      <c r="B35" s="17" t="n">
        <v>6406</v>
      </c>
      <c r="C35" s="18">
        <f>(76.0/B35*100)</f>
        <v/>
      </c>
      <c r="D35" s="19" t="n">
        <v>6330</v>
      </c>
      <c r="E35" s="18" t="n">
        <v>536.08102175</v>
      </c>
      <c r="F35" s="20" t="n">
        <v>1.76021234</v>
      </c>
      <c r="G35" s="18" t="n">
        <v>522.62687314</v>
      </c>
      <c r="H35" s="20" t="n">
        <v>3.37075826</v>
      </c>
      <c r="I35" s="18" t="n">
        <v>483.58581885</v>
      </c>
      <c r="J35" s="20" t="n">
        <v>4.44326586</v>
      </c>
      <c r="K35" s="18" t="n">
        <v>458.09133259</v>
      </c>
      <c r="L35" s="20" t="n">
        <v>5.84993386</v>
      </c>
      <c r="M35" s="18" t="n">
        <v>461.41609953</v>
      </c>
      <c r="N35" s="20" t="n">
        <v>6.85846466</v>
      </c>
      <c r="O35" s="18" t="n">
        <v>449.89238615</v>
      </c>
      <c r="P35" s="20" t="n">
        <v>20.13442136</v>
      </c>
      <c r="Q35" s="18" t="s">
        <v>182</v>
      </c>
      <c r="R35" s="20" t="s">
        <v>182</v>
      </c>
      <c r="S35" s="18" t="n">
        <v>374.85244494</v>
      </c>
      <c r="T35" s="20" t="n">
        <v>5.84040672</v>
      </c>
      <c r="U35" s="18" t="s">
        <v>182</v>
      </c>
      <c r="V35" s="20" t="s">
        <v>182</v>
      </c>
      <c r="W35" s="18" t="n">
        <v>423.69866881</v>
      </c>
      <c r="X35" s="20" t="n">
        <v>6.88759933</v>
      </c>
    </row>
    <row r="36" spans="1:24">
      <c r="A36" s="15" t="s">
        <v>211</v>
      </c>
      <c r="B36" s="17" t="n">
        <v>6736</v>
      </c>
      <c r="C36" s="18">
        <f>(54.0/B36*100)</f>
        <v/>
      </c>
      <c r="D36" s="19" t="n">
        <v>6682</v>
      </c>
      <c r="E36" s="18" t="n">
        <v>507.64258973</v>
      </c>
      <c r="F36" s="20" t="n">
        <v>2.05726654</v>
      </c>
      <c r="G36" s="18" t="n">
        <v>491.84405844</v>
      </c>
      <c r="H36" s="20" t="n">
        <v>3.5733366</v>
      </c>
      <c r="I36" s="18" t="n">
        <v>470.49911648</v>
      </c>
      <c r="J36" s="20" t="n">
        <v>4.50833491</v>
      </c>
      <c r="K36" s="18" t="n">
        <v>445.45893063</v>
      </c>
      <c r="L36" s="20" t="n">
        <v>6.47566247</v>
      </c>
      <c r="M36" s="18" t="n">
        <v>446.06384772</v>
      </c>
      <c r="N36" s="20" t="n">
        <v>7.29914486</v>
      </c>
      <c r="O36" s="18" t="n">
        <v>402.77024728</v>
      </c>
      <c r="P36" s="20" t="n">
        <v>20.07187489</v>
      </c>
      <c r="Q36" s="18" t="s">
        <v>182</v>
      </c>
      <c r="R36" s="20" t="s">
        <v>182</v>
      </c>
      <c r="S36" s="18" t="s">
        <v>182</v>
      </c>
      <c r="T36" s="20" t="s">
        <v>182</v>
      </c>
      <c r="U36" s="18" t="s">
        <v>182</v>
      </c>
      <c r="V36" s="20" t="s">
        <v>182</v>
      </c>
      <c r="W36" s="18" t="n">
        <v>414.62839206</v>
      </c>
      <c r="X36" s="20" t="n">
        <v>6.2536526</v>
      </c>
    </row>
    <row r="37" spans="1:24">
      <c r="A37" s="15" t="s">
        <v>212</v>
      </c>
      <c r="B37" s="17" t="n">
        <v>5458</v>
      </c>
      <c r="C37" s="18">
        <f>(271.0/B37*100)</f>
        <v/>
      </c>
      <c r="D37" s="19" t="n">
        <v>5187</v>
      </c>
      <c r="E37" s="18" t="n">
        <v>521.39147953</v>
      </c>
      <c r="F37" s="20" t="n">
        <v>3.52493108</v>
      </c>
      <c r="G37" s="18" t="n">
        <v>514.46853362</v>
      </c>
      <c r="H37" s="20" t="n">
        <v>4.94809457</v>
      </c>
      <c r="I37" s="18" t="n">
        <v>474.26080705</v>
      </c>
      <c r="J37" s="20" t="n">
        <v>4.49951266</v>
      </c>
      <c r="K37" s="18" t="n">
        <v>460.86704572</v>
      </c>
      <c r="L37" s="20" t="n">
        <v>6.5515406</v>
      </c>
      <c r="M37" s="18" t="n">
        <v>442.74827521</v>
      </c>
      <c r="N37" s="20" t="n">
        <v>6.81107269</v>
      </c>
      <c r="O37" s="18" t="n">
        <v>375.64834003</v>
      </c>
      <c r="P37" s="20" t="n">
        <v>18.6662725</v>
      </c>
      <c r="Q37" s="18" t="s">
        <v>182</v>
      </c>
      <c r="R37" s="20" t="s">
        <v>182</v>
      </c>
      <c r="S37" s="18" t="s">
        <v>182</v>
      </c>
      <c r="T37" s="20" t="s">
        <v>182</v>
      </c>
      <c r="U37" s="18" t="s">
        <v>182</v>
      </c>
      <c r="V37" s="20" t="s">
        <v>182</v>
      </c>
      <c r="W37" s="18" t="n">
        <v>407.12815552</v>
      </c>
      <c r="X37" s="20" t="n">
        <v>5.38132592</v>
      </c>
    </row>
    <row r="38" spans="1:24">
      <c r="A38" s="15" t="s">
        <v>213</v>
      </c>
      <c r="B38" s="17" t="n">
        <v>5860</v>
      </c>
      <c r="C38" s="18">
        <f>(68.0/B38*100)</f>
        <v/>
      </c>
      <c r="D38" s="19" t="n">
        <v>5792</v>
      </c>
      <c r="E38" s="18" t="n">
        <v>530.06928067</v>
      </c>
      <c r="F38" s="20" t="n">
        <v>2.6423271</v>
      </c>
      <c r="G38" s="18" t="n">
        <v>516.58219932</v>
      </c>
      <c r="H38" s="20" t="n">
        <v>4.15309894</v>
      </c>
      <c r="I38" s="18" t="n">
        <v>467.3573505</v>
      </c>
      <c r="J38" s="20" t="n">
        <v>6.02557938</v>
      </c>
      <c r="K38" s="18" t="n">
        <v>459.51429308</v>
      </c>
      <c r="L38" s="20" t="n">
        <v>7.52035502</v>
      </c>
      <c r="M38" s="18" t="n">
        <v>441.72068987</v>
      </c>
      <c r="N38" s="20" t="n">
        <v>8.852951109999999</v>
      </c>
      <c r="O38" s="18" t="n">
        <v>402.04188708</v>
      </c>
      <c r="P38" s="20" t="n">
        <v>20.43643395</v>
      </c>
      <c r="Q38" s="18" t="s">
        <v>182</v>
      </c>
      <c r="R38" s="20" t="s">
        <v>182</v>
      </c>
      <c r="S38" s="18" t="s">
        <v>182</v>
      </c>
      <c r="T38" s="20" t="s">
        <v>182</v>
      </c>
      <c r="U38" s="18" t="s">
        <v>182</v>
      </c>
      <c r="V38" s="20" t="s">
        <v>182</v>
      </c>
      <c r="W38" s="18" t="n">
        <v>429.46538538</v>
      </c>
      <c r="X38" s="20" t="n">
        <v>5.44846461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532.87372247</v>
      </c>
      <c r="F40" s="20" t="n">
        <v>3.18276263</v>
      </c>
      <c r="G40" s="18" t="n">
        <v>539.50368609</v>
      </c>
      <c r="H40" s="20" t="n">
        <v>3.86701596</v>
      </c>
      <c r="I40" s="18" t="n">
        <v>496.54371116</v>
      </c>
      <c r="J40" s="20" t="n">
        <v>4.75502375</v>
      </c>
      <c r="K40" s="18" t="n">
        <v>482.57292942</v>
      </c>
      <c r="L40" s="20" t="n">
        <v>5.97080659</v>
      </c>
      <c r="M40" s="18" t="n">
        <v>456.92722691</v>
      </c>
      <c r="N40" s="20" t="n">
        <v>7.20012284</v>
      </c>
      <c r="O40" s="18" t="n">
        <v>426.93516324</v>
      </c>
      <c r="P40" s="20" t="n">
        <v>18.49453323</v>
      </c>
      <c r="Q40" s="18" t="s">
        <v>182</v>
      </c>
      <c r="R40" s="20" t="s">
        <v>182</v>
      </c>
      <c r="S40" s="18" t="n">
        <v>496.75531263</v>
      </c>
      <c r="T40" s="20" t="n">
        <v>2.35939816</v>
      </c>
      <c r="U40" s="18" t="s">
        <v>182</v>
      </c>
      <c r="V40" s="20" t="s">
        <v>182</v>
      </c>
      <c r="W40" s="18" t="n">
        <v>415.07129042</v>
      </c>
      <c r="X40" s="20" t="n">
        <v>5.82949912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424.59569987</v>
      </c>
      <c r="F46" s="20" t="n">
        <v>3.07424074</v>
      </c>
      <c r="G46" s="18" t="n">
        <v>423.09752016</v>
      </c>
      <c r="H46" s="20" t="n">
        <v>4.02692603</v>
      </c>
      <c r="I46" s="18" t="n">
        <v>420.37680705</v>
      </c>
      <c r="J46" s="20" t="n">
        <v>4.12736786</v>
      </c>
      <c r="K46" s="18" t="n">
        <v>409.83422467</v>
      </c>
      <c r="L46" s="20" t="n">
        <v>5.07412013</v>
      </c>
      <c r="M46" s="18" t="n">
        <v>392.89132866</v>
      </c>
      <c r="N46" s="20" t="n">
        <v>4.82427416</v>
      </c>
      <c r="O46" s="18" t="n">
        <v>312.92535084</v>
      </c>
      <c r="P46" s="20" t="n">
        <v>7.92700056</v>
      </c>
      <c r="Q46" s="18" t="s">
        <v>182</v>
      </c>
      <c r="R46" s="20" t="s">
        <v>182</v>
      </c>
      <c r="S46" s="18" t="s">
        <v>182</v>
      </c>
      <c r="T46" s="20" t="s">
        <v>182</v>
      </c>
      <c r="U46" s="18" t="s">
        <v>182</v>
      </c>
      <c r="V46" s="20" t="s">
        <v>182</v>
      </c>
      <c r="W46" s="18" t="n">
        <v>379.13862637</v>
      </c>
      <c r="X46" s="20" t="n">
        <v>3.01001679</v>
      </c>
    </row>
    <row r="47" spans="1:24">
      <c r="A47" s="15" t="s">
        <v>222</v>
      </c>
      <c r="B47" s="17" t="n">
        <v>5928</v>
      </c>
      <c r="C47" s="18">
        <f>(162.0/B47*100)</f>
        <v/>
      </c>
      <c r="D47" s="19" t="n">
        <v>5766</v>
      </c>
      <c r="E47" s="18" t="n">
        <v>485.79509365</v>
      </c>
      <c r="F47" s="20" t="n">
        <v>4.82895532</v>
      </c>
      <c r="G47" s="18" t="n">
        <v>468.96831425</v>
      </c>
      <c r="H47" s="20" t="n">
        <v>5.19128511</v>
      </c>
      <c r="I47" s="18" t="n">
        <v>456.79982441</v>
      </c>
      <c r="J47" s="20" t="n">
        <v>4.59099035</v>
      </c>
      <c r="K47" s="18" t="n">
        <v>433.49557604</v>
      </c>
      <c r="L47" s="20" t="n">
        <v>5.0158423</v>
      </c>
      <c r="M47" s="18" t="n">
        <v>431.02466904</v>
      </c>
      <c r="N47" s="20" t="n">
        <v>5.54641201</v>
      </c>
      <c r="O47" s="18" t="n">
        <v>348.82167177</v>
      </c>
      <c r="P47" s="20" t="n">
        <v>12.30753065</v>
      </c>
      <c r="Q47" s="18" t="s">
        <v>182</v>
      </c>
      <c r="R47" s="20" t="s">
        <v>182</v>
      </c>
      <c r="S47" s="18" t="s">
        <v>182</v>
      </c>
      <c r="T47" s="20" t="s">
        <v>182</v>
      </c>
      <c r="U47" s="18" t="s">
        <v>182</v>
      </c>
      <c r="V47" s="20" t="s">
        <v>182</v>
      </c>
      <c r="W47" s="18" t="n">
        <v>380.56277854</v>
      </c>
      <c r="X47" s="20" t="n">
        <v>4.78777788</v>
      </c>
    </row>
    <row r="48" spans="1:24">
      <c r="A48" s="15" t="s">
        <v>223</v>
      </c>
      <c r="B48" s="17" t="n">
        <v>9841</v>
      </c>
      <c r="C48" s="18">
        <f>(19.0/B48*100)</f>
        <v/>
      </c>
      <c r="D48" s="19" t="n">
        <v>9822</v>
      </c>
      <c r="E48" s="18" t="n">
        <v>514.78352775</v>
      </c>
      <c r="F48" s="20" t="n">
        <v>4.56034705</v>
      </c>
      <c r="G48" s="18" t="n">
        <v>539.24702699</v>
      </c>
      <c r="H48" s="20" t="n">
        <v>5.49876179</v>
      </c>
      <c r="I48" s="18" t="n">
        <v>526.26614866</v>
      </c>
      <c r="J48" s="20" t="n">
        <v>6.24969594</v>
      </c>
      <c r="K48" s="18" t="n">
        <v>500.17953292</v>
      </c>
      <c r="L48" s="20" t="n">
        <v>8.735254189999999</v>
      </c>
      <c r="M48" s="18" t="n">
        <v>495.99691558</v>
      </c>
      <c r="N48" s="20" t="n">
        <v>8.52833042</v>
      </c>
      <c r="O48" s="18" t="n">
        <v>368.01592311</v>
      </c>
      <c r="P48" s="20" t="n">
        <v>9.39603602</v>
      </c>
      <c r="Q48" s="18" t="s">
        <v>182</v>
      </c>
      <c r="R48" s="20" t="s">
        <v>182</v>
      </c>
      <c r="S48" s="18" t="s">
        <v>182</v>
      </c>
      <c r="T48" s="20" t="s">
        <v>182</v>
      </c>
      <c r="U48" s="18" t="s">
        <v>182</v>
      </c>
      <c r="V48" s="20" t="s">
        <v>182</v>
      </c>
      <c r="W48" s="18" t="n">
        <v>440.37033158</v>
      </c>
      <c r="X48" s="20" t="n">
        <v>27.04815877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429.61305822</v>
      </c>
      <c r="F50" s="20" t="n">
        <v>2.70939047</v>
      </c>
      <c r="G50" s="18" t="n">
        <v>434.22091755</v>
      </c>
      <c r="H50" s="20" t="n">
        <v>3.83458844</v>
      </c>
      <c r="I50" s="18" t="n">
        <v>422.20304015</v>
      </c>
      <c r="J50" s="20" t="n">
        <v>3.42871994</v>
      </c>
      <c r="K50" s="18" t="n">
        <v>413.5736988</v>
      </c>
      <c r="L50" s="20" t="n">
        <v>3.8694918</v>
      </c>
      <c r="M50" s="18" t="n">
        <v>405.20524295</v>
      </c>
      <c r="N50" s="20" t="n">
        <v>4.83106888</v>
      </c>
      <c r="O50" s="18" t="n">
        <v>342.28571311</v>
      </c>
      <c r="P50" s="20" t="n">
        <v>7.20984175</v>
      </c>
      <c r="Q50" s="18" t="s">
        <v>182</v>
      </c>
      <c r="R50" s="20" t="s">
        <v>182</v>
      </c>
      <c r="S50" s="18" t="s">
        <v>182</v>
      </c>
      <c r="T50" s="20" t="s">
        <v>182</v>
      </c>
      <c r="U50" s="18" t="s">
        <v>182</v>
      </c>
      <c r="V50" s="20" t="s">
        <v>182</v>
      </c>
      <c r="W50" s="18" t="n">
        <v>383.53554021</v>
      </c>
      <c r="X50" s="20" t="n">
        <v>7.10772414</v>
      </c>
    </row>
    <row r="51" spans="1:24">
      <c r="A51" s="15" t="s">
        <v>226</v>
      </c>
      <c r="B51" s="17" t="n">
        <v>6866</v>
      </c>
      <c r="C51" s="18">
        <f>(117.0/B51*100)</f>
        <v/>
      </c>
      <c r="D51" s="19" t="n">
        <v>6749</v>
      </c>
      <c r="E51" s="18" t="n">
        <v>433.64303585</v>
      </c>
      <c r="F51" s="20" t="n">
        <v>2.88900865</v>
      </c>
      <c r="G51" s="18" t="n">
        <v>433.0885681</v>
      </c>
      <c r="H51" s="20" t="n">
        <v>2.9597649</v>
      </c>
      <c r="I51" s="18" t="n">
        <v>418.55343702</v>
      </c>
      <c r="J51" s="20" t="n">
        <v>3.19986451</v>
      </c>
      <c r="K51" s="18" t="n">
        <v>410.93572336</v>
      </c>
      <c r="L51" s="20" t="n">
        <v>4.5095761</v>
      </c>
      <c r="M51" s="18" t="n">
        <v>397.44691236</v>
      </c>
      <c r="N51" s="20" t="n">
        <v>4.60154574</v>
      </c>
      <c r="O51" s="18" t="n">
        <v>338.25263876</v>
      </c>
      <c r="P51" s="20" t="n">
        <v>12.07032198</v>
      </c>
      <c r="Q51" s="18" t="s">
        <v>182</v>
      </c>
      <c r="R51" s="20" t="s">
        <v>182</v>
      </c>
      <c r="S51" s="18" t="n">
        <v>410.85572185</v>
      </c>
      <c r="T51" s="20" t="n">
        <v>3.7997542</v>
      </c>
      <c r="U51" s="18" t="s">
        <v>182</v>
      </c>
      <c r="V51" s="20" t="s">
        <v>182</v>
      </c>
      <c r="W51" s="18" t="n">
        <v>391.13101596</v>
      </c>
      <c r="X51" s="20" t="n">
        <v>4.4207606</v>
      </c>
    </row>
    <row r="52" spans="1:24">
      <c r="A52" s="15" t="s">
        <v>227</v>
      </c>
      <c r="B52" s="17" t="n">
        <v>5809</v>
      </c>
      <c r="C52" s="18">
        <f>(119.0/B52*100)</f>
        <v/>
      </c>
      <c r="D52" s="19" t="n">
        <v>5690</v>
      </c>
      <c r="E52" s="18" t="n">
        <v>495.15622937</v>
      </c>
      <c r="F52" s="20" t="n">
        <v>2.76776351</v>
      </c>
      <c r="G52" s="18" t="n">
        <v>481.60782252</v>
      </c>
      <c r="H52" s="20" t="n">
        <v>3.55845466</v>
      </c>
      <c r="I52" s="18" t="n">
        <v>458.42162208</v>
      </c>
      <c r="J52" s="20" t="n">
        <v>4.50124957</v>
      </c>
      <c r="K52" s="18" t="n">
        <v>449.56901384</v>
      </c>
      <c r="L52" s="20" t="n">
        <v>6.00126271</v>
      </c>
      <c r="M52" s="18" t="n">
        <v>434.19634702</v>
      </c>
      <c r="N52" s="20" t="n">
        <v>5.43438378</v>
      </c>
      <c r="O52" s="18" t="n">
        <v>375.14413407</v>
      </c>
      <c r="P52" s="20" t="n">
        <v>19.23248649</v>
      </c>
      <c r="Q52" s="18" t="s">
        <v>182</v>
      </c>
      <c r="R52" s="20" t="s">
        <v>182</v>
      </c>
      <c r="S52" s="18" t="s">
        <v>182</v>
      </c>
      <c r="T52" s="20" t="s">
        <v>182</v>
      </c>
      <c r="U52" s="18" t="s">
        <v>182</v>
      </c>
      <c r="V52" s="20" t="s">
        <v>182</v>
      </c>
      <c r="W52" s="18" t="n">
        <v>403.48625152</v>
      </c>
      <c r="X52" s="20" t="n">
        <v>4.70152058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347.24765001</v>
      </c>
      <c r="F54" s="20" t="n">
        <v>4.38901547</v>
      </c>
      <c r="G54" s="18" t="n">
        <v>346.91029336</v>
      </c>
      <c r="H54" s="20" t="n">
        <v>4.51509712</v>
      </c>
      <c r="I54" s="18" t="n">
        <v>347.72222474</v>
      </c>
      <c r="J54" s="20" t="n">
        <v>4.85550687</v>
      </c>
      <c r="K54" s="18" t="n">
        <v>336.42067266</v>
      </c>
      <c r="L54" s="20" t="n">
        <v>4.48701162</v>
      </c>
      <c r="M54" s="18" t="n">
        <v>346.92509764</v>
      </c>
      <c r="N54" s="20" t="n">
        <v>5.97337184</v>
      </c>
      <c r="O54" s="18" t="n">
        <v>287.87524075</v>
      </c>
      <c r="P54" s="20" t="n">
        <v>6.80918889</v>
      </c>
      <c r="Q54" s="18" t="s">
        <v>182</v>
      </c>
      <c r="R54" s="20" t="s">
        <v>182</v>
      </c>
      <c r="S54" s="18" t="s">
        <v>182</v>
      </c>
      <c r="T54" s="20" t="s">
        <v>182</v>
      </c>
      <c r="U54" s="18" t="s">
        <v>182</v>
      </c>
      <c r="V54" s="20" t="s">
        <v>182</v>
      </c>
      <c r="W54" s="18" t="n">
        <v>291.91551001</v>
      </c>
      <c r="X54" s="20" t="n">
        <v>3.5632293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533.36194701</v>
      </c>
      <c r="F56" s="20" t="n">
        <v>2.74656973</v>
      </c>
      <c r="G56" s="18" t="n">
        <v>527.56904581</v>
      </c>
      <c r="H56" s="20" t="n">
        <v>3.4140386</v>
      </c>
      <c r="I56" s="18" t="n">
        <v>515.33376355</v>
      </c>
      <c r="J56" s="20" t="n">
        <v>3.94660784</v>
      </c>
      <c r="K56" s="18" t="n">
        <v>510.12070986</v>
      </c>
      <c r="L56" s="20" t="n">
        <v>5.17103518</v>
      </c>
      <c r="M56" s="18" t="n">
        <v>475.82995861</v>
      </c>
      <c r="N56" s="20" t="n">
        <v>7.71932179</v>
      </c>
      <c r="O56" s="18" t="n">
        <v>436.58358831</v>
      </c>
      <c r="P56" s="20" t="n">
        <v>14.70024244</v>
      </c>
      <c r="Q56" s="18" t="s">
        <v>182</v>
      </c>
      <c r="R56" s="20" t="s">
        <v>182</v>
      </c>
      <c r="S56" s="18" t="s">
        <v>182</v>
      </c>
      <c r="T56" s="20" t="s">
        <v>182</v>
      </c>
      <c r="U56" s="18" t="s">
        <v>182</v>
      </c>
      <c r="V56" s="20" t="s">
        <v>182</v>
      </c>
      <c r="W56" s="18" t="n">
        <v>457.57251123</v>
      </c>
      <c r="X56" s="20" t="n">
        <v>13.50567201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500.80748099</v>
      </c>
      <c r="F61" s="20" t="n">
        <v>2.92180927</v>
      </c>
      <c r="G61" s="18" t="n">
        <v>491.81573978</v>
      </c>
      <c r="H61" s="20" t="n">
        <v>3.73861127</v>
      </c>
      <c r="I61" s="18" t="n">
        <v>460.93745912</v>
      </c>
      <c r="J61" s="20" t="n">
        <v>3.73662393</v>
      </c>
      <c r="K61" s="18" t="n">
        <v>449.94690074</v>
      </c>
      <c r="L61" s="20" t="n">
        <v>4.08184873</v>
      </c>
      <c r="M61" s="18" t="n">
        <v>442.41704148</v>
      </c>
      <c r="N61" s="20" t="n">
        <v>5.43312075</v>
      </c>
      <c r="O61" s="18" t="n">
        <v>391.25523445</v>
      </c>
      <c r="P61" s="20" t="n">
        <v>13.81308759</v>
      </c>
      <c r="Q61" s="18" t="s">
        <v>182</v>
      </c>
      <c r="R61" s="20" t="s">
        <v>182</v>
      </c>
      <c r="S61" s="18" t="s">
        <v>182</v>
      </c>
      <c r="T61" s="20" t="s">
        <v>182</v>
      </c>
      <c r="U61" s="18" t="s">
        <v>182</v>
      </c>
      <c r="V61" s="20" t="s">
        <v>182</v>
      </c>
      <c r="W61" s="18" t="n">
        <v>386.19221995</v>
      </c>
      <c r="X61" s="20" t="n">
        <v>6.93302865</v>
      </c>
    </row>
    <row r="62" spans="1:24">
      <c r="A62" s="15" t="s">
        <v>237</v>
      </c>
      <c r="B62" s="17" t="n">
        <v>4476</v>
      </c>
      <c r="C62" s="18">
        <f>(5.0/B62*100)</f>
        <v/>
      </c>
      <c r="D62" s="19" t="n">
        <v>4471</v>
      </c>
      <c r="E62" s="18" t="n">
        <v>535.03030777</v>
      </c>
      <c r="F62" s="20" t="n">
        <v>1.58287442</v>
      </c>
      <c r="G62" s="18" t="n">
        <v>532.37768672</v>
      </c>
      <c r="H62" s="20" t="n">
        <v>2.86015036</v>
      </c>
      <c r="I62" s="18" t="n">
        <v>510.79940707</v>
      </c>
      <c r="J62" s="20" t="n">
        <v>4.09687183</v>
      </c>
      <c r="K62" s="18" t="n">
        <v>508.17055318</v>
      </c>
      <c r="L62" s="20" t="n">
        <v>7.23416317</v>
      </c>
      <c r="M62" s="18" t="n">
        <v>495.52946533</v>
      </c>
      <c r="N62" s="20" t="n">
        <v>7.98831353</v>
      </c>
      <c r="O62" s="18" t="n">
        <v>440.45044192</v>
      </c>
      <c r="P62" s="20" t="n">
        <v>12.98438904</v>
      </c>
      <c r="Q62" s="18" t="s">
        <v>182</v>
      </c>
      <c r="R62" s="20" t="s">
        <v>182</v>
      </c>
      <c r="S62" s="18" t="s">
        <v>182</v>
      </c>
      <c r="T62" s="20" t="s">
        <v>182</v>
      </c>
      <c r="U62" s="18" t="s">
        <v>182</v>
      </c>
      <c r="V62" s="20" t="s">
        <v>182</v>
      </c>
      <c r="W62" s="18" t="n">
        <v>453.27087891</v>
      </c>
      <c r="X62" s="20" t="n">
        <v>20.59315817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404.48424614</v>
      </c>
      <c r="F67" s="20" t="n">
        <v>2.5532374</v>
      </c>
      <c r="G67" s="18" t="n">
        <v>418.9748533</v>
      </c>
      <c r="H67" s="20" t="n">
        <v>3.55098331</v>
      </c>
      <c r="I67" s="18" t="n">
        <v>404.4130452</v>
      </c>
      <c r="J67" s="20" t="n">
        <v>4.30199764</v>
      </c>
      <c r="K67" s="18" t="n">
        <v>388.14983443</v>
      </c>
      <c r="L67" s="20" t="n">
        <v>5.41983192</v>
      </c>
      <c r="M67" s="18" t="n">
        <v>369.68413457</v>
      </c>
      <c r="N67" s="20" t="n">
        <v>8.797866190000001</v>
      </c>
      <c r="O67" s="18" t="n">
        <v>314.73335773</v>
      </c>
      <c r="P67" s="20" t="n">
        <v>5.00611208</v>
      </c>
      <c r="Q67" s="18" t="s">
        <v>182</v>
      </c>
      <c r="R67" s="20" t="s">
        <v>182</v>
      </c>
      <c r="S67" s="18" t="s">
        <v>182</v>
      </c>
      <c r="T67" s="20" t="s">
        <v>182</v>
      </c>
      <c r="U67" s="18" t="s">
        <v>182</v>
      </c>
      <c r="V67" s="20" t="s">
        <v>182</v>
      </c>
      <c r="W67" s="18" t="n">
        <v>335.64787837</v>
      </c>
      <c r="X67" s="20" t="n">
        <v>4.90256268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510.46484994</v>
      </c>
      <c r="F70" s="20" t="n">
        <v>3.1509923</v>
      </c>
      <c r="G70" s="18" t="n">
        <v>501.27573907</v>
      </c>
      <c r="H70" s="20" t="n">
        <v>3.78317738</v>
      </c>
      <c r="I70" s="18" t="n">
        <v>483.10377995</v>
      </c>
      <c r="J70" s="20" t="n">
        <v>4.33060088</v>
      </c>
      <c r="K70" s="18" t="n">
        <v>476.28117752</v>
      </c>
      <c r="L70" s="20" t="n">
        <v>3.3591633</v>
      </c>
      <c r="M70" s="18" t="n">
        <v>465.4126467</v>
      </c>
      <c r="N70" s="20" t="n">
        <v>4.3083063</v>
      </c>
      <c r="O70" s="18" t="n">
        <v>426.80252046</v>
      </c>
      <c r="P70" s="20" t="n">
        <v>12.48021567</v>
      </c>
      <c r="Q70" s="18" t="s">
        <v>182</v>
      </c>
      <c r="R70" s="20" t="s">
        <v>182</v>
      </c>
      <c r="S70" s="18" t="s">
        <v>182</v>
      </c>
      <c r="T70" s="20" t="s">
        <v>182</v>
      </c>
      <c r="U70" s="18" t="s">
        <v>182</v>
      </c>
      <c r="V70" s="20" t="s">
        <v>182</v>
      </c>
      <c r="W70" s="18" t="n">
        <v>428.91516673</v>
      </c>
      <c r="X70" s="20" t="n">
        <v>5.90694688</v>
      </c>
    </row>
    <row r="71" spans="1:24">
      <c r="A71" s="15" t="s">
        <v>246</v>
      </c>
      <c r="B71" s="17" t="n">
        <v>6115</v>
      </c>
      <c r="C71" s="18">
        <f>(119.0/B71*100)</f>
        <v/>
      </c>
      <c r="D71" s="19" t="n">
        <v>5996</v>
      </c>
      <c r="E71" s="18" t="n">
        <v>570.42793965</v>
      </c>
      <c r="F71" s="20" t="n">
        <v>1.7655036</v>
      </c>
      <c r="G71" s="18" t="n">
        <v>564.18813546</v>
      </c>
      <c r="H71" s="20" t="n">
        <v>2.67157355</v>
      </c>
      <c r="I71" s="18" t="n">
        <v>521.62941859</v>
      </c>
      <c r="J71" s="20" t="n">
        <v>3.83893312</v>
      </c>
      <c r="K71" s="18" t="n">
        <v>502.29091919</v>
      </c>
      <c r="L71" s="20" t="n">
        <v>6.93783003</v>
      </c>
      <c r="M71" s="18" t="n">
        <v>502.65068578</v>
      </c>
      <c r="N71" s="20" t="n">
        <v>11.78800441</v>
      </c>
      <c r="O71" s="18" t="n">
        <v>471.86148039</v>
      </c>
      <c r="P71" s="20" t="n">
        <v>16.79592165</v>
      </c>
      <c r="Q71" s="18" t="s">
        <v>182</v>
      </c>
      <c r="R71" s="20" t="s">
        <v>182</v>
      </c>
      <c r="S71" s="18" t="s">
        <v>182</v>
      </c>
      <c r="T71" s="20" t="s">
        <v>182</v>
      </c>
      <c r="U71" s="18" t="s">
        <v>182</v>
      </c>
      <c r="V71" s="20" t="s">
        <v>182</v>
      </c>
      <c r="W71" s="18" t="n">
        <v>491.48471406</v>
      </c>
      <c r="X71" s="20" t="n">
        <v>14.0669839</v>
      </c>
    </row>
    <row r="72" spans="1:24">
      <c r="A72" s="15" t="s">
        <v>247</v>
      </c>
      <c r="B72" s="17" t="n">
        <v>7708</v>
      </c>
      <c r="C72" s="18">
        <f>(9.0/B72*100)</f>
        <v/>
      </c>
      <c r="D72" s="19" t="n">
        <v>7699</v>
      </c>
      <c r="E72" s="18" t="n">
        <v>531.05294225</v>
      </c>
      <c r="F72" s="20" t="n">
        <v>2.72706288</v>
      </c>
      <c r="G72" s="18" t="n">
        <v>545.04805693</v>
      </c>
      <c r="H72" s="20" t="n">
        <v>3.50792967</v>
      </c>
      <c r="I72" s="18" t="n">
        <v>531.67830466</v>
      </c>
      <c r="J72" s="20" t="n">
        <v>4.91311805</v>
      </c>
      <c r="K72" s="18" t="n">
        <v>497.85198551</v>
      </c>
      <c r="L72" s="20" t="n">
        <v>9.628333469999999</v>
      </c>
      <c r="M72" s="18" t="n">
        <v>500.3111194</v>
      </c>
      <c r="N72" s="20" t="n">
        <v>11.5603079</v>
      </c>
      <c r="O72" s="18" t="n">
        <v>372.27040999</v>
      </c>
      <c r="P72" s="20" t="n">
        <v>12.74001428</v>
      </c>
      <c r="Q72" s="18" t="s">
        <v>182</v>
      </c>
      <c r="R72" s="20" t="s">
        <v>182</v>
      </c>
      <c r="S72" s="18" t="s">
        <v>182</v>
      </c>
      <c r="T72" s="20" t="s">
        <v>182</v>
      </c>
      <c r="U72" s="18" t="s">
        <v>182</v>
      </c>
      <c r="V72" s="20" t="s">
        <v>182</v>
      </c>
      <c r="W72" s="18" t="n">
        <v>491.2867007</v>
      </c>
      <c r="X72" s="20" t="n">
        <v>15.26519863</v>
      </c>
    </row>
    <row r="73" spans="1:24">
      <c r="A73" s="15" t="s">
        <v>248</v>
      </c>
      <c r="B73" s="17" t="n">
        <v>8249</v>
      </c>
      <c r="C73" s="18">
        <f>(244.0/B73*100)</f>
        <v/>
      </c>
      <c r="D73" s="19" t="n">
        <v>8005</v>
      </c>
      <c r="E73" s="18" t="n">
        <v>423.50451868</v>
      </c>
      <c r="F73" s="20" t="n">
        <v>3.92309627</v>
      </c>
      <c r="G73" s="18" t="n">
        <v>438.81342068</v>
      </c>
      <c r="H73" s="20" t="n">
        <v>4.24785907</v>
      </c>
      <c r="I73" s="18" t="n">
        <v>425.1163425</v>
      </c>
      <c r="J73" s="20" t="n">
        <v>3.30443356</v>
      </c>
      <c r="K73" s="18" t="n">
        <v>416.78222614</v>
      </c>
      <c r="L73" s="20" t="n">
        <v>3.38807818</v>
      </c>
      <c r="M73" s="18" t="n">
        <v>413.85210688</v>
      </c>
      <c r="N73" s="20" t="n">
        <v>4.71156955</v>
      </c>
      <c r="O73" s="18" t="n">
        <v>365.92427462</v>
      </c>
      <c r="P73" s="20" t="n">
        <v>6.5296247</v>
      </c>
      <c r="Q73" s="18" t="s">
        <v>182</v>
      </c>
      <c r="R73" s="20" t="s">
        <v>182</v>
      </c>
      <c r="S73" s="18" t="s">
        <v>182</v>
      </c>
      <c r="T73" s="20" t="s">
        <v>182</v>
      </c>
      <c r="U73" s="18" t="s">
        <v>182</v>
      </c>
      <c r="V73" s="20" t="s">
        <v>182</v>
      </c>
      <c r="W73" s="18" t="n">
        <v>369.70479911</v>
      </c>
      <c r="X73" s="20" t="n">
        <v>7.50816069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468.27215961</v>
      </c>
      <c r="F77" s="20" t="n">
        <v>2.63728784</v>
      </c>
      <c r="G77" s="18" t="n">
        <v>463.53757419</v>
      </c>
      <c r="H77" s="20" t="n">
        <v>4.44292502</v>
      </c>
      <c r="I77" s="18" t="n">
        <v>454.59665629</v>
      </c>
      <c r="J77" s="20" t="n">
        <v>3.70238148</v>
      </c>
      <c r="K77" s="18" t="n">
        <v>424.94069221</v>
      </c>
      <c r="L77" s="20" t="n">
        <v>3.78401852</v>
      </c>
      <c r="M77" s="18" t="n">
        <v>417.90276732</v>
      </c>
      <c r="N77" s="20" t="n">
        <v>4.62896988</v>
      </c>
      <c r="O77" s="18" t="n">
        <v>348.85074945</v>
      </c>
      <c r="P77" s="20" t="n">
        <v>12.28258255</v>
      </c>
      <c r="Q77" s="18" t="s">
        <v>182</v>
      </c>
      <c r="R77" s="20" t="s">
        <v>182</v>
      </c>
      <c r="S77" s="18" t="s">
        <v>182</v>
      </c>
      <c r="T77" s="20" t="s">
        <v>182</v>
      </c>
      <c r="U77" s="18" t="s">
        <v>182</v>
      </c>
      <c r="V77" s="20" t="s">
        <v>182</v>
      </c>
      <c r="W77" s="18" t="n">
        <v>379.75940936</v>
      </c>
      <c r="X77" s="20" t="n">
        <v>2.96295685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525.38233457</v>
      </c>
      <c r="F7" s="20" t="n">
        <v>1.59204973</v>
      </c>
      <c r="G7" s="18" t="n">
        <v>533.37853556</v>
      </c>
      <c r="H7" s="20" t="n">
        <v>3.5267016</v>
      </c>
      <c r="I7" s="18" t="n">
        <v>470.92580719</v>
      </c>
      <c r="J7" s="20" t="n">
        <v>4.79673861</v>
      </c>
      <c r="K7" s="18" t="n">
        <v>467.73440193</v>
      </c>
      <c r="L7" s="20" t="n">
        <v>6.15394836</v>
      </c>
      <c r="M7" s="18" t="n">
        <v>452.50401073</v>
      </c>
      <c r="N7" s="20" t="n">
        <v>6.56055478</v>
      </c>
      <c r="O7" s="18" t="n">
        <v>399.22513467</v>
      </c>
      <c r="P7" s="20" t="n">
        <v>11.70453418</v>
      </c>
      <c r="Q7" s="18" t="s">
        <v>182</v>
      </c>
      <c r="R7" s="20" t="s">
        <v>182</v>
      </c>
      <c r="S7" s="18" t="s">
        <v>182</v>
      </c>
      <c r="T7" s="20" t="s">
        <v>182</v>
      </c>
      <c r="U7" s="18" t="s">
        <v>182</v>
      </c>
      <c r="V7" s="20" t="s">
        <v>182</v>
      </c>
      <c r="W7" s="18" t="n">
        <v>468.17680714</v>
      </c>
      <c r="X7" s="20" t="n">
        <v>5.22841369</v>
      </c>
    </row>
    <row r="8" spans="1:24">
      <c r="A8" s="15" t="s">
        <v>183</v>
      </c>
      <c r="B8" s="17" t="n">
        <v>7007</v>
      </c>
      <c r="C8" s="18">
        <f>(169.0/B8*100)</f>
        <v/>
      </c>
      <c r="D8" s="19" t="n">
        <v>6838</v>
      </c>
      <c r="E8" s="18" t="n">
        <v>521.1102151</v>
      </c>
      <c r="F8" s="20" t="n">
        <v>2.36148846</v>
      </c>
      <c r="G8" s="18" t="n">
        <v>485.25738611</v>
      </c>
      <c r="H8" s="20" t="n">
        <v>4.88586532</v>
      </c>
      <c r="I8" s="18" t="n">
        <v>461.56373715</v>
      </c>
      <c r="J8" s="20" t="n">
        <v>4.97870998</v>
      </c>
      <c r="K8" s="18" t="n">
        <v>442.78148842</v>
      </c>
      <c r="L8" s="20" t="n">
        <v>6.28917858</v>
      </c>
      <c r="M8" s="18" t="n">
        <v>431.41515526</v>
      </c>
      <c r="N8" s="20" t="n">
        <v>5.85997704</v>
      </c>
      <c r="O8" s="18" t="n">
        <v>404.28336089</v>
      </c>
      <c r="P8" s="20" t="n">
        <v>27.90899541</v>
      </c>
      <c r="Q8" s="18" t="s">
        <v>182</v>
      </c>
      <c r="R8" s="20" t="s">
        <v>182</v>
      </c>
      <c r="S8" s="18" t="n">
        <v>368.48347797</v>
      </c>
      <c r="T8" s="20" t="n">
        <v>14.99112476</v>
      </c>
      <c r="U8" s="18" t="s">
        <v>182</v>
      </c>
      <c r="V8" s="20" t="s">
        <v>182</v>
      </c>
      <c r="W8" s="18" t="n">
        <v>411.67419329</v>
      </c>
      <c r="X8" s="20" t="n">
        <v>4.84607202</v>
      </c>
    </row>
    <row r="9" spans="1:24">
      <c r="A9" s="15" t="s">
        <v>184</v>
      </c>
      <c r="B9" s="17" t="n">
        <v>9651</v>
      </c>
      <c r="C9" s="18">
        <f>(568.0/B9*100)</f>
        <v/>
      </c>
      <c r="D9" s="19" t="n">
        <v>9083</v>
      </c>
      <c r="E9" s="18" t="n">
        <v>528.00526297</v>
      </c>
      <c r="F9" s="20" t="n">
        <v>2.2108782</v>
      </c>
      <c r="G9" s="18" t="n">
        <v>521.7090462800001</v>
      </c>
      <c r="H9" s="20" t="n">
        <v>3.8378279</v>
      </c>
      <c r="I9" s="18" t="n">
        <v>475.53204605</v>
      </c>
      <c r="J9" s="20" t="n">
        <v>4.91897415</v>
      </c>
      <c r="K9" s="18" t="n">
        <v>465.88979802</v>
      </c>
      <c r="L9" s="20" t="n">
        <v>6.4802572</v>
      </c>
      <c r="M9" s="18" t="n">
        <v>441.56219941</v>
      </c>
      <c r="N9" s="20" t="n">
        <v>5.73522386</v>
      </c>
      <c r="O9" s="18" t="n">
        <v>463.23865553</v>
      </c>
      <c r="P9" s="20" t="n">
        <v>37.28992185</v>
      </c>
      <c r="Q9" s="18" t="s">
        <v>182</v>
      </c>
      <c r="R9" s="20" t="s">
        <v>182</v>
      </c>
      <c r="S9" s="18" t="n">
        <v>374.78530698</v>
      </c>
      <c r="T9" s="20" t="n">
        <v>11.62763904</v>
      </c>
      <c r="U9" s="18" t="s">
        <v>182</v>
      </c>
      <c r="V9" s="20" t="s">
        <v>182</v>
      </c>
      <c r="W9" s="18" t="n">
        <v>414.79790866</v>
      </c>
      <c r="X9" s="20" t="n">
        <v>5.04309983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(125.0/B11*100)</f>
        <v/>
      </c>
      <c r="D11" s="19" t="n">
        <v>6928</v>
      </c>
      <c r="E11" s="18" t="n">
        <v>463.17684655</v>
      </c>
      <c r="F11" s="20" t="n">
        <v>2.82918631</v>
      </c>
      <c r="G11" s="18" t="n">
        <v>451.77868965</v>
      </c>
      <c r="H11" s="20" t="n">
        <v>3.45411117</v>
      </c>
      <c r="I11" s="18" t="n">
        <v>432.51338724</v>
      </c>
      <c r="J11" s="20" t="n">
        <v>4.41806319</v>
      </c>
      <c r="K11" s="18" t="n">
        <v>418.74916804</v>
      </c>
      <c r="L11" s="20" t="n">
        <v>5.0124086</v>
      </c>
      <c r="M11" s="18" t="n">
        <v>410.0998818</v>
      </c>
      <c r="N11" s="20" t="n">
        <v>6.59423489</v>
      </c>
      <c r="O11" s="18" t="n">
        <v>334.19992151</v>
      </c>
      <c r="P11" s="20" t="n">
        <v>26.53553138</v>
      </c>
      <c r="Q11" s="18" t="s">
        <v>182</v>
      </c>
      <c r="R11" s="20" t="s">
        <v>182</v>
      </c>
      <c r="S11" s="18" t="s">
        <v>182</v>
      </c>
      <c r="T11" s="20" t="s">
        <v>182</v>
      </c>
      <c r="U11" s="18" t="s">
        <v>182</v>
      </c>
      <c r="V11" s="20" t="s">
        <v>182</v>
      </c>
      <c r="W11" s="18" t="n">
        <v>399.91711716</v>
      </c>
      <c r="X11" s="20" t="n">
        <v>6.21683992</v>
      </c>
    </row>
    <row r="12" spans="1:24">
      <c r="A12" s="15" t="s">
        <v>187</v>
      </c>
      <c r="B12" s="17" t="n">
        <v>6894</v>
      </c>
      <c r="C12" s="18">
        <f>(127.0/B12*100)</f>
        <v/>
      </c>
      <c r="D12" s="19" t="n">
        <v>6767</v>
      </c>
      <c r="E12" s="18" t="n">
        <v>518.0368663</v>
      </c>
      <c r="F12" s="20" t="n">
        <v>1.86914762</v>
      </c>
      <c r="G12" s="18" t="n">
        <v>495.61560823</v>
      </c>
      <c r="H12" s="20" t="n">
        <v>4.57242036</v>
      </c>
      <c r="I12" s="18" t="n">
        <v>462.32421273</v>
      </c>
      <c r="J12" s="20" t="n">
        <v>5.47515603</v>
      </c>
      <c r="K12" s="18" t="n">
        <v>451.63303356</v>
      </c>
      <c r="L12" s="20" t="n">
        <v>5.60943555</v>
      </c>
      <c r="M12" s="18" t="n">
        <v>441.09979002</v>
      </c>
      <c r="N12" s="20" t="n">
        <v>6.05804378</v>
      </c>
      <c r="O12" s="18" t="n">
        <v>437.59846771</v>
      </c>
      <c r="P12" s="20" t="n">
        <v>23.70905564</v>
      </c>
      <c r="Q12" s="18" t="s">
        <v>182</v>
      </c>
      <c r="R12" s="20" t="s">
        <v>182</v>
      </c>
      <c r="S12" s="18" t="n">
        <v>366.6777112</v>
      </c>
      <c r="T12" s="20" t="n">
        <v>14.39052153</v>
      </c>
      <c r="U12" s="18" t="s">
        <v>182</v>
      </c>
      <c r="V12" s="20" t="s">
        <v>182</v>
      </c>
      <c r="W12" s="18" t="n">
        <v>412.70260627</v>
      </c>
      <c r="X12" s="20" t="n">
        <v>4.96435794</v>
      </c>
    </row>
    <row r="13" spans="1:24">
      <c r="A13" s="15" t="s">
        <v>188</v>
      </c>
      <c r="B13" s="17" t="n">
        <v>7161</v>
      </c>
      <c r="C13" s="18">
        <f>(329.0/B13*100)</f>
        <v/>
      </c>
      <c r="D13" s="19" t="n">
        <v>6832</v>
      </c>
      <c r="E13" s="18" t="n">
        <v>520.4680168899999</v>
      </c>
      <c r="F13" s="20" t="n">
        <v>2.12861571</v>
      </c>
      <c r="G13" s="18" t="n">
        <v>525.0937689</v>
      </c>
      <c r="H13" s="20" t="n">
        <v>3.97737844</v>
      </c>
      <c r="I13" s="18" t="n">
        <v>480.43422498</v>
      </c>
      <c r="J13" s="20" t="n">
        <v>5.7588268</v>
      </c>
      <c r="K13" s="18" t="n">
        <v>472.07739676</v>
      </c>
      <c r="L13" s="20" t="n">
        <v>7.39218336</v>
      </c>
      <c r="M13" s="18" t="n">
        <v>457.00810171</v>
      </c>
      <c r="N13" s="20" t="n">
        <v>9.434662319999999</v>
      </c>
      <c r="O13" s="18" t="n">
        <v>390.10166835</v>
      </c>
      <c r="P13" s="20" t="n">
        <v>18.95112793</v>
      </c>
      <c r="Q13" s="18" t="s">
        <v>182</v>
      </c>
      <c r="R13" s="20" t="s">
        <v>182</v>
      </c>
      <c r="S13" s="18" t="n">
        <v>436.36003517</v>
      </c>
      <c r="T13" s="20" t="n">
        <v>6.43426798</v>
      </c>
      <c r="U13" s="18" t="s">
        <v>182</v>
      </c>
      <c r="V13" s="20" t="s">
        <v>182</v>
      </c>
      <c r="W13" s="18" t="n">
        <v>408.42462182</v>
      </c>
      <c r="X13" s="20" t="n">
        <v>4.63888669</v>
      </c>
    </row>
    <row r="14" spans="1:24">
      <c r="A14" s="15" t="s">
        <v>189</v>
      </c>
      <c r="B14" s="17" t="n">
        <v>5587</v>
      </c>
      <c r="C14" s="18">
        <f>(197.0/B14*100)</f>
        <v/>
      </c>
      <c r="D14" s="19" t="n">
        <v>5390</v>
      </c>
      <c r="E14" s="18" t="n">
        <v>555.31839863</v>
      </c>
      <c r="F14" s="20" t="n">
        <v>1.98592325</v>
      </c>
      <c r="G14" s="18" t="n">
        <v>542.33373626</v>
      </c>
      <c r="H14" s="20" t="n">
        <v>3.74700754</v>
      </c>
      <c r="I14" s="18" t="n">
        <v>506.34094732</v>
      </c>
      <c r="J14" s="20" t="n">
        <v>4.38538038</v>
      </c>
      <c r="K14" s="18" t="n">
        <v>486.54249953</v>
      </c>
      <c r="L14" s="20" t="n">
        <v>5.37634648</v>
      </c>
      <c r="M14" s="18" t="n">
        <v>468.54771966</v>
      </c>
      <c r="N14" s="20" t="n">
        <v>5.49716764</v>
      </c>
      <c r="O14" s="18" t="n">
        <v>411.80482108</v>
      </c>
      <c r="P14" s="20" t="n">
        <v>14.84367386</v>
      </c>
      <c r="Q14" s="18" t="s">
        <v>182</v>
      </c>
      <c r="R14" s="20" t="s">
        <v>182</v>
      </c>
      <c r="S14" s="18" t="s">
        <v>182</v>
      </c>
      <c r="T14" s="20" t="s">
        <v>182</v>
      </c>
      <c r="U14" s="18" t="s">
        <v>182</v>
      </c>
      <c r="V14" s="20" t="s">
        <v>182</v>
      </c>
      <c r="W14" s="18" t="n">
        <v>453.7886642</v>
      </c>
      <c r="X14" s="20" t="n">
        <v>8.85899562</v>
      </c>
    </row>
    <row r="15" spans="1:24">
      <c r="A15" s="15" t="s">
        <v>190</v>
      </c>
      <c r="B15" s="17" t="n">
        <v>5882</v>
      </c>
      <c r="C15" s="18">
        <f>(151.0/B15*100)</f>
        <v/>
      </c>
      <c r="D15" s="19" t="n">
        <v>5731</v>
      </c>
      <c r="E15" s="18" t="n">
        <v>547.41888893</v>
      </c>
      <c r="F15" s="20" t="n">
        <v>2.23376547</v>
      </c>
      <c r="G15" s="18" t="n">
        <v>518.30974194</v>
      </c>
      <c r="H15" s="20" t="n">
        <v>4.7512178</v>
      </c>
      <c r="I15" s="18" t="n">
        <v>483.17963451</v>
      </c>
      <c r="J15" s="20" t="n">
        <v>6.40635427</v>
      </c>
      <c r="K15" s="18" t="n">
        <v>454.60977252</v>
      </c>
      <c r="L15" s="20" t="n">
        <v>9.917941989999999</v>
      </c>
      <c r="M15" s="18" t="n">
        <v>473.05309421</v>
      </c>
      <c r="N15" s="20" t="n">
        <v>10.74073252</v>
      </c>
      <c r="O15" s="18" t="n">
        <v>369.57234507</v>
      </c>
      <c r="P15" s="20" t="n">
        <v>20.35970452</v>
      </c>
      <c r="Q15" s="18" t="s">
        <v>182</v>
      </c>
      <c r="R15" s="20" t="s">
        <v>182</v>
      </c>
      <c r="S15" s="18" t="n">
        <v>375.95013089</v>
      </c>
      <c r="T15" s="20" t="n">
        <v>17.42774697</v>
      </c>
      <c r="U15" s="18" t="s">
        <v>182</v>
      </c>
      <c r="V15" s="20" t="s">
        <v>182</v>
      </c>
      <c r="W15" s="18" t="n">
        <v>457.78322974</v>
      </c>
      <c r="X15" s="20" t="n">
        <v>7.65263969</v>
      </c>
    </row>
    <row r="16" spans="1:24">
      <c r="A16" s="15" t="s">
        <v>191</v>
      </c>
      <c r="B16" s="17" t="n">
        <v>6108</v>
      </c>
      <c r="C16" s="18">
        <f>(264.0/B16*100)</f>
        <v/>
      </c>
      <c r="D16" s="19" t="n">
        <v>5844</v>
      </c>
      <c r="E16" s="18" t="n">
        <v>520.52018722</v>
      </c>
      <c r="F16" s="20" t="n">
        <v>2.12123876</v>
      </c>
      <c r="G16" s="18" t="n">
        <v>510.67648177</v>
      </c>
      <c r="H16" s="20" t="n">
        <v>5.81893257</v>
      </c>
      <c r="I16" s="18" t="n">
        <v>480.73623789</v>
      </c>
      <c r="J16" s="20" t="n">
        <v>6.05812848</v>
      </c>
      <c r="K16" s="18" t="n">
        <v>448.1432824</v>
      </c>
      <c r="L16" s="20" t="n">
        <v>8.63006027</v>
      </c>
      <c r="M16" s="18" t="n">
        <v>430.11735795</v>
      </c>
      <c r="N16" s="20" t="n">
        <v>6.40546922</v>
      </c>
      <c r="O16" s="18" t="n">
        <v>357.87742959</v>
      </c>
      <c r="P16" s="20" t="n">
        <v>15.84799712</v>
      </c>
      <c r="Q16" s="18" t="s">
        <v>182</v>
      </c>
      <c r="R16" s="20" t="s">
        <v>182</v>
      </c>
      <c r="S16" s="18" t="s">
        <v>182</v>
      </c>
      <c r="T16" s="20" t="s">
        <v>182</v>
      </c>
      <c r="U16" s="18" t="s">
        <v>182</v>
      </c>
      <c r="V16" s="20" t="s">
        <v>182</v>
      </c>
      <c r="W16" s="18" t="n">
        <v>407.2427655</v>
      </c>
      <c r="X16" s="20" t="n">
        <v>6.45513844</v>
      </c>
    </row>
    <row r="17" spans="1:24">
      <c r="A17" s="15" t="s">
        <v>192</v>
      </c>
      <c r="B17" s="17" t="n">
        <v>6504</v>
      </c>
      <c r="C17" s="18">
        <f>(794.0/B17*100)</f>
        <v/>
      </c>
      <c r="D17" s="19" t="n">
        <v>5710</v>
      </c>
      <c r="E17" s="18" t="n">
        <v>532.53415611</v>
      </c>
      <c r="F17" s="20" t="n">
        <v>2.41402712</v>
      </c>
      <c r="G17" s="18" t="n">
        <v>498.89871975</v>
      </c>
      <c r="H17" s="20" t="n">
        <v>5.31354395</v>
      </c>
      <c r="I17" s="18" t="n">
        <v>457.38827391</v>
      </c>
      <c r="J17" s="20" t="n">
        <v>7.80074794</v>
      </c>
      <c r="K17" s="18" t="n">
        <v>452.32746301</v>
      </c>
      <c r="L17" s="20" t="n">
        <v>9.95186269</v>
      </c>
      <c r="M17" s="18" t="n">
        <v>444.51376497</v>
      </c>
      <c r="N17" s="20" t="n">
        <v>14.32516592</v>
      </c>
      <c r="O17" s="18" t="s">
        <v>182</v>
      </c>
      <c r="P17" s="20" t="s">
        <v>182</v>
      </c>
      <c r="Q17" s="18" t="s">
        <v>182</v>
      </c>
      <c r="R17" s="20" t="s">
        <v>182</v>
      </c>
      <c r="S17" s="18" t="n">
        <v>360.48925247</v>
      </c>
      <c r="T17" s="20" t="n">
        <v>12.44339086</v>
      </c>
      <c r="U17" s="18" t="s">
        <v>182</v>
      </c>
      <c r="V17" s="20" t="s">
        <v>182</v>
      </c>
      <c r="W17" s="18" t="n">
        <v>428.462411</v>
      </c>
      <c r="X17" s="20" t="n">
        <v>8.05131712</v>
      </c>
    </row>
    <row r="18" spans="1:24">
      <c r="A18" s="15" t="s">
        <v>193</v>
      </c>
      <c r="B18" s="17" t="n">
        <v>5532</v>
      </c>
      <c r="C18" s="18">
        <f>(40.0/B18*100)</f>
        <v/>
      </c>
      <c r="D18" s="19" t="n">
        <v>5492</v>
      </c>
      <c r="E18" s="18" t="n">
        <v>483.01265639</v>
      </c>
      <c r="F18" s="20" t="n">
        <v>2.96690458</v>
      </c>
      <c r="G18" s="18" t="n">
        <v>464.10354832</v>
      </c>
      <c r="H18" s="20" t="n">
        <v>5.99633394</v>
      </c>
      <c r="I18" s="18" t="n">
        <v>430.36879228</v>
      </c>
      <c r="J18" s="20" t="n">
        <v>5.51429496</v>
      </c>
      <c r="K18" s="18" t="n">
        <v>421.36261886</v>
      </c>
      <c r="L18" s="20" t="n">
        <v>5.50460257</v>
      </c>
      <c r="M18" s="18" t="n">
        <v>417.01358746</v>
      </c>
      <c r="N18" s="20" t="n">
        <v>5.08243397</v>
      </c>
      <c r="O18" s="18" t="n">
        <v>360.38730974</v>
      </c>
      <c r="P18" s="20" t="n">
        <v>15.45481746</v>
      </c>
      <c r="Q18" s="18" t="s">
        <v>182</v>
      </c>
      <c r="R18" s="20" t="s">
        <v>182</v>
      </c>
      <c r="S18" s="18" t="s">
        <v>182</v>
      </c>
      <c r="T18" s="20" t="s">
        <v>182</v>
      </c>
      <c r="U18" s="18" t="s">
        <v>182</v>
      </c>
      <c r="V18" s="20" t="s">
        <v>182</v>
      </c>
      <c r="W18" s="18" t="n">
        <v>382.90128</v>
      </c>
      <c r="X18" s="20" t="n">
        <v>6.74223733</v>
      </c>
    </row>
    <row r="19" spans="1:24">
      <c r="A19" s="15" t="s">
        <v>194</v>
      </c>
      <c r="B19" s="17" t="n">
        <v>5658</v>
      </c>
      <c r="C19" s="18">
        <f>(154.0/B19*100)</f>
        <v/>
      </c>
      <c r="D19" s="19" t="n">
        <v>5504</v>
      </c>
      <c r="E19" s="18" t="n">
        <v>502.85659541</v>
      </c>
      <c r="F19" s="20" t="n">
        <v>3.06076276</v>
      </c>
      <c r="G19" s="18" t="n">
        <v>487.76498961</v>
      </c>
      <c r="H19" s="20" t="n">
        <v>4.14128977</v>
      </c>
      <c r="I19" s="18" t="n">
        <v>460.77585901</v>
      </c>
      <c r="J19" s="20" t="n">
        <v>4.44888047</v>
      </c>
      <c r="K19" s="18" t="n">
        <v>435.53217354</v>
      </c>
      <c r="L19" s="20" t="n">
        <v>5.78801925</v>
      </c>
      <c r="M19" s="18" t="n">
        <v>419.42559899</v>
      </c>
      <c r="N19" s="20" t="n">
        <v>5.87779748</v>
      </c>
      <c r="O19" s="18" t="n">
        <v>398.28162032</v>
      </c>
      <c r="P19" s="20" t="n">
        <v>18.24528118</v>
      </c>
      <c r="Q19" s="18" t="s">
        <v>182</v>
      </c>
      <c r="R19" s="20" t="s">
        <v>182</v>
      </c>
      <c r="S19" s="18" t="s">
        <v>182</v>
      </c>
      <c r="T19" s="20" t="s">
        <v>182</v>
      </c>
      <c r="U19" s="18" t="s">
        <v>182</v>
      </c>
      <c r="V19" s="20" t="s">
        <v>182</v>
      </c>
      <c r="W19" s="18" t="n">
        <v>397.07238275</v>
      </c>
      <c r="X19" s="20" t="n">
        <v>6.45898262</v>
      </c>
    </row>
    <row r="20" spans="1:24">
      <c r="A20" s="15" t="s">
        <v>195</v>
      </c>
      <c r="B20" s="17" t="n">
        <v>3371</v>
      </c>
      <c r="C20" s="18">
        <f>(81.0/B20*100)</f>
        <v/>
      </c>
      <c r="D20" s="19" t="n">
        <v>3290</v>
      </c>
      <c r="E20" s="18" t="n">
        <v>495.96459783</v>
      </c>
      <c r="F20" s="20" t="n">
        <v>2.15864358</v>
      </c>
      <c r="G20" s="18" t="n">
        <v>471.25942969</v>
      </c>
      <c r="H20" s="20" t="n">
        <v>4.09505957</v>
      </c>
      <c r="I20" s="18" t="n">
        <v>436.31989005</v>
      </c>
      <c r="J20" s="20" t="n">
        <v>5.27577055</v>
      </c>
      <c r="K20" s="18" t="n">
        <v>430.98893313</v>
      </c>
      <c r="L20" s="20" t="n">
        <v>6.71230494</v>
      </c>
      <c r="M20" s="18" t="n">
        <v>426.82009137</v>
      </c>
      <c r="N20" s="20" t="n">
        <v>9.341936949999999</v>
      </c>
      <c r="O20" s="18" t="s">
        <v>182</v>
      </c>
      <c r="P20" s="20" t="s">
        <v>182</v>
      </c>
      <c r="Q20" s="18" t="s">
        <v>182</v>
      </c>
      <c r="R20" s="20" t="s">
        <v>182</v>
      </c>
      <c r="S20" s="18" t="s">
        <v>182</v>
      </c>
      <c r="T20" s="20" t="s">
        <v>182</v>
      </c>
      <c r="U20" s="18" t="s">
        <v>182</v>
      </c>
      <c r="V20" s="20" t="s">
        <v>182</v>
      </c>
      <c r="W20" s="18" t="n">
        <v>394.85481852</v>
      </c>
      <c r="X20" s="20" t="n">
        <v>6.79338495</v>
      </c>
    </row>
    <row r="21" spans="1:24">
      <c r="A21" s="15" t="s">
        <v>196</v>
      </c>
      <c r="B21" s="17" t="n">
        <v>5741</v>
      </c>
      <c r="C21" s="18">
        <f>(81.0/B21*100)</f>
        <v/>
      </c>
      <c r="D21" s="19" t="n">
        <v>5660</v>
      </c>
      <c r="E21" s="18" t="n">
        <v>507.24408838</v>
      </c>
      <c r="F21" s="20" t="n">
        <v>2.39870714</v>
      </c>
      <c r="G21" s="18" t="n">
        <v>518.29923506</v>
      </c>
      <c r="H21" s="20" t="n">
        <v>3.99735637</v>
      </c>
      <c r="I21" s="18" t="n">
        <v>483.91431534</v>
      </c>
      <c r="J21" s="20" t="n">
        <v>5.75428123</v>
      </c>
      <c r="K21" s="18" t="n">
        <v>472.40646228</v>
      </c>
      <c r="L21" s="20" t="n">
        <v>10.05991453</v>
      </c>
      <c r="M21" s="18" t="n">
        <v>412.74758603</v>
      </c>
      <c r="N21" s="20" t="n">
        <v>9.45463777</v>
      </c>
      <c r="O21" s="18" t="n">
        <v>391.25398188</v>
      </c>
      <c r="P21" s="20" t="n">
        <v>27.06373982</v>
      </c>
      <c r="Q21" s="18" t="s">
        <v>182</v>
      </c>
      <c r="R21" s="20" t="s">
        <v>182</v>
      </c>
      <c r="S21" s="18" t="s">
        <v>182</v>
      </c>
      <c r="T21" s="20" t="s">
        <v>182</v>
      </c>
      <c r="U21" s="18" t="s">
        <v>182</v>
      </c>
      <c r="V21" s="20" t="s">
        <v>182</v>
      </c>
      <c r="W21" s="18" t="n">
        <v>435.90873534</v>
      </c>
      <c r="X21" s="20" t="n">
        <v>7.77839812</v>
      </c>
    </row>
    <row r="22" spans="1:24">
      <c r="A22" s="15" t="s">
        <v>197</v>
      </c>
      <c r="B22" s="17" t="n">
        <v>6598</v>
      </c>
      <c r="C22" s="18">
        <f>(102.0/B22*100)</f>
        <v/>
      </c>
      <c r="D22" s="19" t="n">
        <v>6496</v>
      </c>
      <c r="E22" s="18" t="n">
        <v>510.61224998</v>
      </c>
      <c r="F22" s="20" t="n">
        <v>3.69458348</v>
      </c>
      <c r="G22" s="18" t="n">
        <v>460.28131219</v>
      </c>
      <c r="H22" s="20" t="n">
        <v>5.59544606</v>
      </c>
      <c r="I22" s="18" t="n">
        <v>431.63822981</v>
      </c>
      <c r="J22" s="20" t="n">
        <v>5.47740823</v>
      </c>
      <c r="K22" s="18" t="n">
        <v>423.67143956</v>
      </c>
      <c r="L22" s="20" t="n">
        <v>5.41340652</v>
      </c>
      <c r="M22" s="18" t="n">
        <v>426.30168135</v>
      </c>
      <c r="N22" s="20" t="n">
        <v>5.63212033</v>
      </c>
      <c r="O22" s="18" t="n">
        <v>369.67259299</v>
      </c>
      <c r="P22" s="20" t="n">
        <v>6.57132704</v>
      </c>
      <c r="Q22" s="18" t="s">
        <v>182</v>
      </c>
      <c r="R22" s="20" t="s">
        <v>182</v>
      </c>
      <c r="S22" s="18" t="n">
        <v>448.28166515</v>
      </c>
      <c r="T22" s="20" t="n">
        <v>8.782882710000001</v>
      </c>
      <c r="U22" s="18" t="s">
        <v>182</v>
      </c>
      <c r="V22" s="20" t="s">
        <v>182</v>
      </c>
      <c r="W22" s="18" t="n">
        <v>373.88681649</v>
      </c>
      <c r="X22" s="20" t="n">
        <v>7.04453897</v>
      </c>
    </row>
    <row r="23" spans="1:24">
      <c r="A23" s="15" t="s">
        <v>198</v>
      </c>
      <c r="B23" s="17" t="n">
        <v>11583</v>
      </c>
      <c r="C23" s="18">
        <f>(522.0/B23*100)</f>
        <v/>
      </c>
      <c r="D23" s="19" t="n">
        <v>11061</v>
      </c>
      <c r="E23" s="18" t="n">
        <v>499.96842552</v>
      </c>
      <c r="F23" s="20" t="n">
        <v>2.62202396</v>
      </c>
      <c r="G23" s="18" t="n">
        <v>494.69677001</v>
      </c>
      <c r="H23" s="20" t="n">
        <v>4.43632627</v>
      </c>
      <c r="I23" s="18" t="n">
        <v>469.19926375</v>
      </c>
      <c r="J23" s="20" t="n">
        <v>5.50083856</v>
      </c>
      <c r="K23" s="18" t="n">
        <v>446.76155125</v>
      </c>
      <c r="L23" s="20" t="n">
        <v>5.52996712</v>
      </c>
      <c r="M23" s="18" t="n">
        <v>439.03775446</v>
      </c>
      <c r="N23" s="20" t="n">
        <v>6.03629397</v>
      </c>
      <c r="O23" s="18" t="n">
        <v>422.45727389</v>
      </c>
      <c r="P23" s="20" t="n">
        <v>20.79919267</v>
      </c>
      <c r="Q23" s="18" t="s">
        <v>182</v>
      </c>
      <c r="R23" s="20" t="s">
        <v>182</v>
      </c>
      <c r="S23" s="18" t="s">
        <v>182</v>
      </c>
      <c r="T23" s="20" t="s">
        <v>182</v>
      </c>
      <c r="U23" s="18" t="s">
        <v>182</v>
      </c>
      <c r="V23" s="20" t="s">
        <v>182</v>
      </c>
      <c r="W23" s="18" t="n">
        <v>414.02014388</v>
      </c>
      <c r="X23" s="20" t="n">
        <v>5.56809861</v>
      </c>
    </row>
    <row r="24" spans="1:24">
      <c r="A24" s="15" t="s">
        <v>199</v>
      </c>
      <c r="B24" s="17" t="n">
        <v>6647</v>
      </c>
      <c r="C24" s="18">
        <f>(20.0/B24*100)</f>
        <v/>
      </c>
      <c r="D24" s="19" t="n">
        <v>6627</v>
      </c>
      <c r="E24" s="18" t="n">
        <v>543.92051667</v>
      </c>
      <c r="F24" s="20" t="n">
        <v>2.71771053</v>
      </c>
      <c r="G24" s="18" t="n">
        <v>527.5261074</v>
      </c>
      <c r="H24" s="20" t="n">
        <v>7.06750126</v>
      </c>
      <c r="I24" s="18" t="n">
        <v>494.5311812</v>
      </c>
      <c r="J24" s="20" t="n">
        <v>10.30139522</v>
      </c>
      <c r="K24" s="18" t="n">
        <v>454.76412944</v>
      </c>
      <c r="L24" s="20" t="n">
        <v>14.62706138</v>
      </c>
      <c r="M24" s="18" t="n">
        <v>487.06042615</v>
      </c>
      <c r="N24" s="20" t="n">
        <v>13.91453927</v>
      </c>
      <c r="O24" s="18" t="n">
        <v>433.56577698</v>
      </c>
      <c r="P24" s="20" t="n">
        <v>16.09010253</v>
      </c>
      <c r="Q24" s="18" t="s">
        <v>182</v>
      </c>
      <c r="R24" s="20" t="s">
        <v>182</v>
      </c>
      <c r="S24" s="18" t="s">
        <v>182</v>
      </c>
      <c r="T24" s="20" t="s">
        <v>182</v>
      </c>
      <c r="U24" s="18" t="s">
        <v>182</v>
      </c>
      <c r="V24" s="20" t="s">
        <v>182</v>
      </c>
      <c r="W24" s="18" t="n">
        <v>455.79762599</v>
      </c>
      <c r="X24" s="20" t="n">
        <v>12.45234742</v>
      </c>
    </row>
    <row r="25" spans="1:24">
      <c r="A25" s="15" t="s">
        <v>200</v>
      </c>
      <c r="B25" s="17" t="n">
        <v>5581</v>
      </c>
      <c r="C25" s="18">
        <f>(28.0/B25*100)</f>
        <v/>
      </c>
      <c r="D25" s="19" t="n">
        <v>5553</v>
      </c>
      <c r="E25" s="18" t="n">
        <v>526.81368091</v>
      </c>
      <c r="F25" s="20" t="n">
        <v>3.13469042</v>
      </c>
      <c r="G25" s="18" t="n">
        <v>506.47952162</v>
      </c>
      <c r="H25" s="20" t="n">
        <v>4.49414318</v>
      </c>
      <c r="I25" s="18" t="n">
        <v>474.09875659</v>
      </c>
      <c r="J25" s="20" t="n">
        <v>5.10034677</v>
      </c>
      <c r="K25" s="18" t="n">
        <v>485.56174812</v>
      </c>
      <c r="L25" s="20" t="n">
        <v>10.6639816</v>
      </c>
      <c r="M25" s="18" t="n">
        <v>469.54777771</v>
      </c>
      <c r="N25" s="20" t="n">
        <v>17.01878147</v>
      </c>
      <c r="O25" s="18" t="n">
        <v>398.37895835</v>
      </c>
      <c r="P25" s="20" t="n">
        <v>24.81113575</v>
      </c>
      <c r="Q25" s="18" t="s">
        <v>182</v>
      </c>
      <c r="R25" s="20" t="s">
        <v>182</v>
      </c>
      <c r="S25" s="18" t="s">
        <v>182</v>
      </c>
      <c r="T25" s="20" t="s">
        <v>182</v>
      </c>
      <c r="U25" s="18" t="s">
        <v>182</v>
      </c>
      <c r="V25" s="20" t="s">
        <v>182</v>
      </c>
      <c r="W25" s="18" t="n">
        <v>439.2661283</v>
      </c>
      <c r="X25" s="20" t="n">
        <v>18.73915368</v>
      </c>
    </row>
    <row r="26" spans="1:24">
      <c r="A26" s="15" t="s">
        <v>201</v>
      </c>
      <c r="B26" s="17" t="n">
        <v>4869</v>
      </c>
      <c r="C26" s="18">
        <f>(102.0/B26*100)</f>
        <v/>
      </c>
      <c r="D26" s="19" t="n">
        <v>4767</v>
      </c>
      <c r="E26" s="18" t="n">
        <v>511.4626106</v>
      </c>
      <c r="F26" s="20" t="n">
        <v>1.96783371</v>
      </c>
      <c r="G26" s="18" t="n">
        <v>486.51487005</v>
      </c>
      <c r="H26" s="20" t="n">
        <v>3.40229598</v>
      </c>
      <c r="I26" s="18" t="n">
        <v>470.22289564</v>
      </c>
      <c r="J26" s="20" t="n">
        <v>3.37146978</v>
      </c>
      <c r="K26" s="18" t="n">
        <v>456.62914675</v>
      </c>
      <c r="L26" s="20" t="n">
        <v>4.44011572</v>
      </c>
      <c r="M26" s="18" t="n">
        <v>444.14719244</v>
      </c>
      <c r="N26" s="20" t="n">
        <v>5.92859832</v>
      </c>
      <c r="O26" s="18" t="s">
        <v>182</v>
      </c>
      <c r="P26" s="20" t="s">
        <v>182</v>
      </c>
      <c r="Q26" s="18" t="s">
        <v>182</v>
      </c>
      <c r="R26" s="20" t="s">
        <v>182</v>
      </c>
      <c r="S26" s="18" t="s">
        <v>182</v>
      </c>
      <c r="T26" s="20" t="s">
        <v>182</v>
      </c>
      <c r="U26" s="18" t="s">
        <v>182</v>
      </c>
      <c r="V26" s="20" t="s">
        <v>182</v>
      </c>
      <c r="W26" s="18" t="n">
        <v>425.76653319</v>
      </c>
      <c r="X26" s="20" t="n">
        <v>6.68402787</v>
      </c>
    </row>
    <row r="27" spans="1:24">
      <c r="A27" s="15" t="s">
        <v>202</v>
      </c>
      <c r="B27" s="17" t="n">
        <v>5299</v>
      </c>
      <c r="C27" s="18">
        <f>(186.0/B27*100)</f>
        <v/>
      </c>
      <c r="D27" s="19" t="n">
        <v>5113</v>
      </c>
      <c r="E27" s="18" t="n">
        <v>514.46109663</v>
      </c>
      <c r="F27" s="20" t="n">
        <v>1.51855381</v>
      </c>
      <c r="G27" s="18" t="n">
        <v>488.89961475</v>
      </c>
      <c r="H27" s="20" t="n">
        <v>3.9220835</v>
      </c>
      <c r="I27" s="18" t="n">
        <v>449.00647232</v>
      </c>
      <c r="J27" s="20" t="n">
        <v>4.17582393</v>
      </c>
      <c r="K27" s="18" t="n">
        <v>430.43806347</v>
      </c>
      <c r="L27" s="20" t="n">
        <v>5.57315998</v>
      </c>
      <c r="M27" s="18" t="n">
        <v>428.74808139</v>
      </c>
      <c r="N27" s="20" t="n">
        <v>5.52158684</v>
      </c>
      <c r="O27" s="18" t="n">
        <v>423.08830904</v>
      </c>
      <c r="P27" s="20" t="n">
        <v>13.04402712</v>
      </c>
      <c r="Q27" s="18" t="s">
        <v>182</v>
      </c>
      <c r="R27" s="20" t="s">
        <v>182</v>
      </c>
      <c r="S27" s="18" t="s">
        <v>182</v>
      </c>
      <c r="T27" s="20" t="s">
        <v>182</v>
      </c>
      <c r="U27" s="18" t="s">
        <v>182</v>
      </c>
      <c r="V27" s="20" t="s">
        <v>182</v>
      </c>
      <c r="W27" s="18" t="n">
        <v>413.32457571</v>
      </c>
      <c r="X27" s="20" t="n">
        <v>4.03876001</v>
      </c>
    </row>
    <row r="28" spans="1:24">
      <c r="A28" s="15" t="s">
        <v>203</v>
      </c>
      <c r="B28" s="17" t="n">
        <v>7568</v>
      </c>
      <c r="C28" s="18">
        <f>(135.0/B28*100)</f>
        <v/>
      </c>
      <c r="D28" s="19" t="n">
        <v>7433</v>
      </c>
      <c r="E28" s="18" t="n">
        <v>424.13304263</v>
      </c>
      <c r="F28" s="20" t="n">
        <v>2.18331444</v>
      </c>
      <c r="G28" s="18" t="n">
        <v>426.09228553</v>
      </c>
      <c r="H28" s="20" t="n">
        <v>3.64974963</v>
      </c>
      <c r="I28" s="18" t="n">
        <v>410.43742886</v>
      </c>
      <c r="J28" s="20" t="n">
        <v>3.764796</v>
      </c>
      <c r="K28" s="18" t="n">
        <v>401.5809894</v>
      </c>
      <c r="L28" s="20" t="n">
        <v>4.2159592</v>
      </c>
      <c r="M28" s="18" t="n">
        <v>393.96224052</v>
      </c>
      <c r="N28" s="20" t="n">
        <v>5.2178662</v>
      </c>
      <c r="O28" s="18" t="n">
        <v>344.27389666</v>
      </c>
      <c r="P28" s="20" t="n">
        <v>9.63881198</v>
      </c>
      <c r="Q28" s="18" t="s">
        <v>182</v>
      </c>
      <c r="R28" s="20" t="s">
        <v>182</v>
      </c>
      <c r="S28" s="18" t="s">
        <v>182</v>
      </c>
      <c r="T28" s="20" t="s">
        <v>182</v>
      </c>
      <c r="U28" s="18" t="s">
        <v>182</v>
      </c>
      <c r="V28" s="20" t="s">
        <v>182</v>
      </c>
      <c r="W28" s="18" t="n">
        <v>361.483612</v>
      </c>
      <c r="X28" s="20" t="n">
        <v>6.59238207</v>
      </c>
    </row>
    <row r="29" spans="1:24">
      <c r="A29" s="15" t="s">
        <v>204</v>
      </c>
      <c r="B29" s="17" t="n">
        <v>5385</v>
      </c>
      <c r="C29" s="18">
        <f>(37.0/B29*100)</f>
        <v/>
      </c>
      <c r="D29" s="19" t="n">
        <v>5348</v>
      </c>
      <c r="E29" s="18" t="n">
        <v>528.57943433</v>
      </c>
      <c r="F29" s="20" t="n">
        <v>2.02069913</v>
      </c>
      <c r="G29" s="18" t="n">
        <v>506.26968564</v>
      </c>
      <c r="H29" s="20" t="n">
        <v>5.83121541</v>
      </c>
      <c r="I29" s="18" t="n">
        <v>462.11599073</v>
      </c>
      <c r="J29" s="20" t="n">
        <v>5.38828202</v>
      </c>
      <c r="K29" s="18" t="n">
        <v>452.33990292</v>
      </c>
      <c r="L29" s="20" t="n">
        <v>7.18609196</v>
      </c>
      <c r="M29" s="18" t="n">
        <v>427.51562037</v>
      </c>
      <c r="N29" s="20" t="n">
        <v>8.80952875</v>
      </c>
      <c r="O29" s="18" t="n">
        <v>388.44308495</v>
      </c>
      <c r="P29" s="20" t="n">
        <v>43.1387278</v>
      </c>
      <c r="Q29" s="18" t="s">
        <v>182</v>
      </c>
      <c r="R29" s="20" t="s">
        <v>182</v>
      </c>
      <c r="S29" s="18" t="n">
        <v>358.28551468</v>
      </c>
      <c r="T29" s="20" t="n">
        <v>8.567023300000001</v>
      </c>
      <c r="U29" s="18" t="s">
        <v>182</v>
      </c>
      <c r="V29" s="20" t="s">
        <v>182</v>
      </c>
      <c r="W29" s="18" t="n">
        <v>401.91516357</v>
      </c>
      <c r="X29" s="20" t="n">
        <v>9.528871730000001</v>
      </c>
    </row>
    <row r="30" spans="1:24">
      <c r="A30" s="15" t="s">
        <v>205</v>
      </c>
      <c r="B30" s="17" t="n">
        <v>4520</v>
      </c>
      <c r="C30" s="18">
        <f>(577.0/B30*100)</f>
        <v/>
      </c>
      <c r="D30" s="19" t="n">
        <v>3943</v>
      </c>
      <c r="E30" s="18" t="n">
        <v>539.13679524</v>
      </c>
      <c r="F30" s="20" t="n">
        <v>2.46217165</v>
      </c>
      <c r="G30" s="18" t="n">
        <v>530.6353076300001</v>
      </c>
      <c r="H30" s="20" t="n">
        <v>5.04152763</v>
      </c>
      <c r="I30" s="18" t="n">
        <v>483.57432318</v>
      </c>
      <c r="J30" s="20" t="n">
        <v>6.18805161</v>
      </c>
      <c r="K30" s="18" t="n">
        <v>468.39651807</v>
      </c>
      <c r="L30" s="20" t="n">
        <v>6.7918016</v>
      </c>
      <c r="M30" s="18" t="n">
        <v>451.22884064</v>
      </c>
      <c r="N30" s="20" t="n">
        <v>8.08620279</v>
      </c>
      <c r="O30" s="18" t="n">
        <v>424.31209289</v>
      </c>
      <c r="P30" s="20" t="n">
        <v>24.50636863</v>
      </c>
      <c r="Q30" s="18" t="s">
        <v>182</v>
      </c>
      <c r="R30" s="20" t="s">
        <v>182</v>
      </c>
      <c r="S30" s="18" t="s">
        <v>182</v>
      </c>
      <c r="T30" s="20" t="s">
        <v>182</v>
      </c>
      <c r="U30" s="18" t="s">
        <v>182</v>
      </c>
      <c r="V30" s="20" t="s">
        <v>182</v>
      </c>
      <c r="W30" s="18" t="n">
        <v>440.59754424</v>
      </c>
      <c r="X30" s="20" t="n">
        <v>5.61570854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(17.0/B32*100)</f>
        <v/>
      </c>
      <c r="D32" s="19" t="n">
        <v>4461</v>
      </c>
      <c r="E32" s="18" t="n">
        <v>523.39887377</v>
      </c>
      <c r="F32" s="20" t="n">
        <v>2.63672157</v>
      </c>
      <c r="G32" s="18" t="n">
        <v>498.96218592</v>
      </c>
      <c r="H32" s="20" t="n">
        <v>4.37448331</v>
      </c>
      <c r="I32" s="18" t="n">
        <v>471.22650066</v>
      </c>
      <c r="J32" s="20" t="n">
        <v>4.48283477</v>
      </c>
      <c r="K32" s="18" t="n">
        <v>455.79460195</v>
      </c>
      <c r="L32" s="20" t="n">
        <v>5.07011479</v>
      </c>
      <c r="M32" s="18" t="n">
        <v>444.18169309</v>
      </c>
      <c r="N32" s="20" t="n">
        <v>6.00185624</v>
      </c>
      <c r="O32" s="18" t="n">
        <v>431.81477785</v>
      </c>
      <c r="P32" s="20" t="n">
        <v>23.17705872</v>
      </c>
      <c r="Q32" s="18" t="s">
        <v>182</v>
      </c>
      <c r="R32" s="20" t="s">
        <v>182</v>
      </c>
      <c r="S32" s="18" t="s">
        <v>182</v>
      </c>
      <c r="T32" s="20" t="s">
        <v>182</v>
      </c>
      <c r="U32" s="18" t="s">
        <v>182</v>
      </c>
      <c r="V32" s="20" t="s">
        <v>182</v>
      </c>
      <c r="W32" s="18" t="n">
        <v>420.09155681</v>
      </c>
      <c r="X32" s="20" t="n">
        <v>9.001663990000001</v>
      </c>
    </row>
    <row r="33" spans="1:24">
      <c r="A33" s="15" t="s">
        <v>208</v>
      </c>
      <c r="B33" s="17" t="n">
        <v>7325</v>
      </c>
      <c r="C33" s="18">
        <f>(246.0/B33*100)</f>
        <v/>
      </c>
      <c r="D33" s="19" t="n">
        <v>7079</v>
      </c>
      <c r="E33" s="18" t="n">
        <v>519.9682590899999</v>
      </c>
      <c r="F33" s="20" t="n">
        <v>2.64941977</v>
      </c>
      <c r="G33" s="18" t="n">
        <v>511.63785611</v>
      </c>
      <c r="H33" s="20" t="n">
        <v>4.29218678</v>
      </c>
      <c r="I33" s="18" t="n">
        <v>483.87733079</v>
      </c>
      <c r="J33" s="20" t="n">
        <v>4.43738881</v>
      </c>
      <c r="K33" s="18" t="n">
        <v>463.4529438</v>
      </c>
      <c r="L33" s="20" t="n">
        <v>5.38183243</v>
      </c>
      <c r="M33" s="18" t="n">
        <v>447.00307367</v>
      </c>
      <c r="N33" s="20" t="n">
        <v>4.86583553</v>
      </c>
      <c r="O33" s="18" t="n">
        <v>370.51979334</v>
      </c>
      <c r="P33" s="20" t="n">
        <v>23.88304611</v>
      </c>
      <c r="Q33" s="18" t="s">
        <v>182</v>
      </c>
      <c r="R33" s="20" t="s">
        <v>182</v>
      </c>
      <c r="S33" s="18" t="s">
        <v>182</v>
      </c>
      <c r="T33" s="20" t="s">
        <v>182</v>
      </c>
      <c r="U33" s="18" t="s">
        <v>182</v>
      </c>
      <c r="V33" s="20" t="s">
        <v>182</v>
      </c>
      <c r="W33" s="18" t="n">
        <v>433.4848472</v>
      </c>
      <c r="X33" s="20" t="n">
        <v>8.089342329999999</v>
      </c>
    </row>
    <row r="34" spans="1:24">
      <c r="A34" s="15" t="s">
        <v>209</v>
      </c>
      <c r="B34" s="17" t="n">
        <v>6350</v>
      </c>
      <c r="C34" s="18">
        <f>(87.0/B34*100)</f>
        <v/>
      </c>
      <c r="D34" s="19" t="n">
        <v>6263</v>
      </c>
      <c r="E34" s="18" t="n">
        <v>491.0453921</v>
      </c>
      <c r="F34" s="20" t="n">
        <v>2.64067518</v>
      </c>
      <c r="G34" s="18" t="n">
        <v>466.98490869</v>
      </c>
      <c r="H34" s="20" t="n">
        <v>4.02406063</v>
      </c>
      <c r="I34" s="18" t="n">
        <v>447.58027183</v>
      </c>
      <c r="J34" s="20" t="n">
        <v>4.61086959</v>
      </c>
      <c r="K34" s="18" t="n">
        <v>434.13826383</v>
      </c>
      <c r="L34" s="20" t="n">
        <v>5.18113169</v>
      </c>
      <c r="M34" s="18" t="n">
        <v>424.8494134</v>
      </c>
      <c r="N34" s="20" t="n">
        <v>4.7013209</v>
      </c>
      <c r="O34" s="18" t="n">
        <v>365.38845725</v>
      </c>
      <c r="P34" s="20" t="n">
        <v>11.8756275</v>
      </c>
      <c r="Q34" s="18" t="s">
        <v>182</v>
      </c>
      <c r="R34" s="20" t="s">
        <v>182</v>
      </c>
      <c r="S34" s="18" t="n">
        <v>306.56969545</v>
      </c>
      <c r="T34" s="20" t="n">
        <v>10.27624616</v>
      </c>
      <c r="U34" s="18" t="s">
        <v>182</v>
      </c>
      <c r="V34" s="20" t="s">
        <v>182</v>
      </c>
      <c r="W34" s="18" t="n">
        <v>383.39256396</v>
      </c>
      <c r="X34" s="20" t="n">
        <v>7.61201129</v>
      </c>
    </row>
    <row r="35" spans="1:24">
      <c r="A35" s="15" t="s">
        <v>210</v>
      </c>
      <c r="B35" s="17" t="n">
        <v>6406</v>
      </c>
      <c r="C35" s="18">
        <f>(76.0/B35*100)</f>
        <v/>
      </c>
      <c r="D35" s="19" t="n">
        <v>6330</v>
      </c>
      <c r="E35" s="18" t="n">
        <v>535.36548289</v>
      </c>
      <c r="F35" s="20" t="n">
        <v>1.64962529</v>
      </c>
      <c r="G35" s="18" t="n">
        <v>514.19790432</v>
      </c>
      <c r="H35" s="20" t="n">
        <v>4.13564352</v>
      </c>
      <c r="I35" s="18" t="n">
        <v>486.21158751</v>
      </c>
      <c r="J35" s="20" t="n">
        <v>4.62402462</v>
      </c>
      <c r="K35" s="18" t="n">
        <v>453.58768242</v>
      </c>
      <c r="L35" s="20" t="n">
        <v>6.83368518</v>
      </c>
      <c r="M35" s="18" t="n">
        <v>454.13530929</v>
      </c>
      <c r="N35" s="20" t="n">
        <v>7.2469581</v>
      </c>
      <c r="O35" s="18" t="n">
        <v>449.89238615</v>
      </c>
      <c r="P35" s="20" t="n">
        <v>20.13442136</v>
      </c>
      <c r="Q35" s="18" t="s">
        <v>182</v>
      </c>
      <c r="R35" s="20" t="s">
        <v>182</v>
      </c>
      <c r="S35" s="18" t="n">
        <v>374.85244494</v>
      </c>
      <c r="T35" s="20" t="n">
        <v>5.84040672</v>
      </c>
      <c r="U35" s="18" t="s">
        <v>182</v>
      </c>
      <c r="V35" s="20" t="s">
        <v>182</v>
      </c>
      <c r="W35" s="18" t="n">
        <v>437.26913981</v>
      </c>
      <c r="X35" s="20" t="n">
        <v>6.21228808</v>
      </c>
    </row>
    <row r="36" spans="1:24">
      <c r="A36" s="15" t="s">
        <v>211</v>
      </c>
      <c r="B36" s="17" t="n">
        <v>6736</v>
      </c>
      <c r="C36" s="18">
        <f>(54.0/B36*100)</f>
        <v/>
      </c>
      <c r="D36" s="19" t="n">
        <v>6682</v>
      </c>
      <c r="E36" s="18" t="n">
        <v>503.30810803</v>
      </c>
      <c r="F36" s="20" t="n">
        <v>2.01308763</v>
      </c>
      <c r="G36" s="18" t="n">
        <v>503.98726315</v>
      </c>
      <c r="H36" s="20" t="n">
        <v>4.63519093</v>
      </c>
      <c r="I36" s="18" t="n">
        <v>472.49899315</v>
      </c>
      <c r="J36" s="20" t="n">
        <v>6.2860205</v>
      </c>
      <c r="K36" s="18" t="n">
        <v>448.41137932</v>
      </c>
      <c r="L36" s="20" t="n">
        <v>6.01283612</v>
      </c>
      <c r="M36" s="18" t="n">
        <v>444.42189289</v>
      </c>
      <c r="N36" s="20" t="n">
        <v>8.08588357</v>
      </c>
      <c r="O36" s="18" t="n">
        <v>402.77024728</v>
      </c>
      <c r="P36" s="20" t="n">
        <v>20.07187489</v>
      </c>
      <c r="Q36" s="18" t="s">
        <v>182</v>
      </c>
      <c r="R36" s="20" t="s">
        <v>182</v>
      </c>
      <c r="S36" s="18" t="s">
        <v>182</v>
      </c>
      <c r="T36" s="20" t="s">
        <v>182</v>
      </c>
      <c r="U36" s="18" t="s">
        <v>182</v>
      </c>
      <c r="V36" s="20" t="s">
        <v>182</v>
      </c>
      <c r="W36" s="18" t="n">
        <v>413.99473853</v>
      </c>
      <c r="X36" s="20" t="n">
        <v>6.36182025</v>
      </c>
    </row>
    <row r="37" spans="1:24">
      <c r="A37" s="15" t="s">
        <v>212</v>
      </c>
      <c r="B37" s="17" t="n">
        <v>5458</v>
      </c>
      <c r="C37" s="18">
        <f>(271.0/B37*100)</f>
        <v/>
      </c>
      <c r="D37" s="19" t="n">
        <v>5187</v>
      </c>
      <c r="E37" s="18" t="n">
        <v>520.95932577</v>
      </c>
      <c r="F37" s="20" t="n">
        <v>3.34101382</v>
      </c>
      <c r="G37" s="18" t="n">
        <v>503.45549338</v>
      </c>
      <c r="H37" s="20" t="n">
        <v>5.50986964</v>
      </c>
      <c r="I37" s="18" t="n">
        <v>473.27707077</v>
      </c>
      <c r="J37" s="20" t="n">
        <v>5.36131661</v>
      </c>
      <c r="K37" s="18" t="n">
        <v>450.82524404</v>
      </c>
      <c r="L37" s="20" t="n">
        <v>6.78043609</v>
      </c>
      <c r="M37" s="18" t="n">
        <v>433.97370577</v>
      </c>
      <c r="N37" s="20" t="n">
        <v>7.1168793</v>
      </c>
      <c r="O37" s="18" t="n">
        <v>375.64834003</v>
      </c>
      <c r="P37" s="20" t="n">
        <v>18.6662725</v>
      </c>
      <c r="Q37" s="18" t="s">
        <v>182</v>
      </c>
      <c r="R37" s="20" t="s">
        <v>182</v>
      </c>
      <c r="S37" s="18" t="s">
        <v>182</v>
      </c>
      <c r="T37" s="20" t="s">
        <v>182</v>
      </c>
      <c r="U37" s="18" t="s">
        <v>182</v>
      </c>
      <c r="V37" s="20" t="s">
        <v>182</v>
      </c>
      <c r="W37" s="18" t="n">
        <v>407.13327808</v>
      </c>
      <c r="X37" s="20" t="n">
        <v>5.28137368</v>
      </c>
    </row>
    <row r="38" spans="1:24">
      <c r="A38" s="15" t="s">
        <v>213</v>
      </c>
      <c r="B38" s="17" t="n">
        <v>5860</v>
      </c>
      <c r="C38" s="18">
        <f>(68.0/B38*100)</f>
        <v/>
      </c>
      <c r="D38" s="19" t="n">
        <v>5792</v>
      </c>
      <c r="E38" s="18" t="n">
        <v>529.3182517400001</v>
      </c>
      <c r="F38" s="20" t="n">
        <v>2.66605222</v>
      </c>
      <c r="G38" s="18" t="n">
        <v>506.35926357</v>
      </c>
      <c r="H38" s="20" t="n">
        <v>4.92798987</v>
      </c>
      <c r="I38" s="18" t="n">
        <v>467.24485331</v>
      </c>
      <c r="J38" s="20" t="n">
        <v>5.33785419</v>
      </c>
      <c r="K38" s="18" t="n">
        <v>427.59881722</v>
      </c>
      <c r="L38" s="20" t="n">
        <v>8.437564780000001</v>
      </c>
      <c r="M38" s="18" t="n">
        <v>427.41465286</v>
      </c>
      <c r="N38" s="20" t="n">
        <v>8.185470560000001</v>
      </c>
      <c r="O38" s="18" t="n">
        <v>402.04188708</v>
      </c>
      <c r="P38" s="20" t="n">
        <v>20.43643395</v>
      </c>
      <c r="Q38" s="18" t="s">
        <v>182</v>
      </c>
      <c r="R38" s="20" t="s">
        <v>182</v>
      </c>
      <c r="S38" s="18" t="s">
        <v>182</v>
      </c>
      <c r="T38" s="20" t="s">
        <v>182</v>
      </c>
      <c r="U38" s="18" t="s">
        <v>182</v>
      </c>
      <c r="V38" s="20" t="s">
        <v>182</v>
      </c>
      <c r="W38" s="18" t="n">
        <v>429.2108919</v>
      </c>
      <c r="X38" s="20" t="n">
        <v>5.58634738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(5675.0/B40*100)</f>
        <v/>
      </c>
      <c r="D40" s="19" t="n">
        <v>8482</v>
      </c>
      <c r="E40" s="18" t="n">
        <v>530.59164065</v>
      </c>
      <c r="F40" s="20" t="n">
        <v>2.88758188</v>
      </c>
      <c r="G40" s="18" t="n">
        <v>539.97229579</v>
      </c>
      <c r="H40" s="20" t="n">
        <v>4.26812551</v>
      </c>
      <c r="I40" s="18" t="n">
        <v>492.97169479</v>
      </c>
      <c r="J40" s="20" t="n">
        <v>5.46122797</v>
      </c>
      <c r="K40" s="18" t="n">
        <v>478.45583347</v>
      </c>
      <c r="L40" s="20" t="n">
        <v>6.82846689</v>
      </c>
      <c r="M40" s="18" t="n">
        <v>457.47413167</v>
      </c>
      <c r="N40" s="20" t="n">
        <v>8.24288778</v>
      </c>
      <c r="O40" s="18" t="n">
        <v>426.93516324</v>
      </c>
      <c r="P40" s="20" t="n">
        <v>18.49453323</v>
      </c>
      <c r="Q40" s="18" t="s">
        <v>182</v>
      </c>
      <c r="R40" s="20" t="s">
        <v>182</v>
      </c>
      <c r="S40" s="18" t="n">
        <v>496.75531263</v>
      </c>
      <c r="T40" s="20" t="n">
        <v>2.35939816</v>
      </c>
      <c r="U40" s="18" t="s">
        <v>182</v>
      </c>
      <c r="V40" s="20" t="s">
        <v>182</v>
      </c>
      <c r="W40" s="18" t="n">
        <v>416.0259396</v>
      </c>
      <c r="X40" s="20" t="n">
        <v>6.29100585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(2819.0/B46*100)</f>
        <v/>
      </c>
      <c r="D46" s="19" t="n">
        <v>20322</v>
      </c>
      <c r="E46" s="18" t="n">
        <v>423.90274629</v>
      </c>
      <c r="F46" s="20" t="n">
        <v>2.87712671</v>
      </c>
      <c r="G46" s="18" t="n">
        <v>421.98254948</v>
      </c>
      <c r="H46" s="20" t="n">
        <v>4.19940358</v>
      </c>
      <c r="I46" s="18" t="n">
        <v>421.0370424</v>
      </c>
      <c r="J46" s="20" t="n">
        <v>4.4168489</v>
      </c>
      <c r="K46" s="18" t="n">
        <v>407.3885303</v>
      </c>
      <c r="L46" s="20" t="n">
        <v>5.07212229</v>
      </c>
      <c r="M46" s="18" t="n">
        <v>391.42451445</v>
      </c>
      <c r="N46" s="20" t="n">
        <v>5.05493271</v>
      </c>
      <c r="O46" s="18" t="n">
        <v>312.92535084</v>
      </c>
      <c r="P46" s="20" t="n">
        <v>7.92700056</v>
      </c>
      <c r="Q46" s="18" t="s">
        <v>182</v>
      </c>
      <c r="R46" s="20" t="s">
        <v>182</v>
      </c>
      <c r="S46" s="18" t="s">
        <v>182</v>
      </c>
      <c r="T46" s="20" t="s">
        <v>182</v>
      </c>
      <c r="U46" s="18" t="s">
        <v>182</v>
      </c>
      <c r="V46" s="20" t="s">
        <v>182</v>
      </c>
      <c r="W46" s="18" t="n">
        <v>379.43311861</v>
      </c>
      <c r="X46" s="20" t="n">
        <v>2.98883832</v>
      </c>
    </row>
    <row r="47" spans="1:24">
      <c r="A47" s="15" t="s">
        <v>222</v>
      </c>
      <c r="B47" s="17" t="n">
        <v>5928</v>
      </c>
      <c r="C47" s="18">
        <f>(162.0/B47*100)</f>
        <v/>
      </c>
      <c r="D47" s="19" t="n">
        <v>5766</v>
      </c>
      <c r="E47" s="18" t="n">
        <v>491.9809301</v>
      </c>
      <c r="F47" s="20" t="n">
        <v>4.42781115</v>
      </c>
      <c r="G47" s="18" t="n">
        <v>457.09124607</v>
      </c>
      <c r="H47" s="20" t="n">
        <v>5.01204819</v>
      </c>
      <c r="I47" s="18" t="n">
        <v>447.1064868</v>
      </c>
      <c r="J47" s="20" t="n">
        <v>5.43237739</v>
      </c>
      <c r="K47" s="18" t="n">
        <v>430.14229724</v>
      </c>
      <c r="L47" s="20" t="n">
        <v>4.66504826</v>
      </c>
      <c r="M47" s="18" t="n">
        <v>425.08737024</v>
      </c>
      <c r="N47" s="20" t="n">
        <v>5.88944769</v>
      </c>
      <c r="O47" s="18" t="n">
        <v>348.82167177</v>
      </c>
      <c r="P47" s="20" t="n">
        <v>12.30753065</v>
      </c>
      <c r="Q47" s="18" t="s">
        <v>182</v>
      </c>
      <c r="R47" s="20" t="s">
        <v>182</v>
      </c>
      <c r="S47" s="18" t="s">
        <v>182</v>
      </c>
      <c r="T47" s="20" t="s">
        <v>182</v>
      </c>
      <c r="U47" s="18" t="s">
        <v>182</v>
      </c>
      <c r="V47" s="20" t="s">
        <v>182</v>
      </c>
      <c r="W47" s="18" t="n">
        <v>382.32366322</v>
      </c>
      <c r="X47" s="20" t="n">
        <v>5.08796413</v>
      </c>
    </row>
    <row r="48" spans="1:24">
      <c r="A48" s="15" t="s">
        <v>223</v>
      </c>
      <c r="B48" s="17" t="n">
        <v>9841</v>
      </c>
      <c r="C48" s="18">
        <f>(19.0/B48*100)</f>
        <v/>
      </c>
      <c r="D48" s="19" t="n">
        <v>9822</v>
      </c>
      <c r="E48" s="18" t="n">
        <v>522.05951193</v>
      </c>
      <c r="F48" s="20" t="n">
        <v>4.61482182</v>
      </c>
      <c r="G48" s="18" t="n">
        <v>535.94204027</v>
      </c>
      <c r="H48" s="20" t="n">
        <v>6.58045327</v>
      </c>
      <c r="I48" s="18" t="n">
        <v>516.86559116</v>
      </c>
      <c r="J48" s="20" t="n">
        <v>5.55890275</v>
      </c>
      <c r="K48" s="18" t="n">
        <v>498.6578378</v>
      </c>
      <c r="L48" s="20" t="n">
        <v>9.5029304</v>
      </c>
      <c r="M48" s="18" t="n">
        <v>480.4839222</v>
      </c>
      <c r="N48" s="20" t="n">
        <v>8.03166583</v>
      </c>
      <c r="O48" s="18" t="n">
        <v>368.01592311</v>
      </c>
      <c r="P48" s="20" t="n">
        <v>9.39603602</v>
      </c>
      <c r="Q48" s="18" t="s">
        <v>182</v>
      </c>
      <c r="R48" s="20" t="s">
        <v>182</v>
      </c>
      <c r="S48" s="18" t="s">
        <v>182</v>
      </c>
      <c r="T48" s="20" t="s">
        <v>182</v>
      </c>
      <c r="U48" s="18" t="s">
        <v>182</v>
      </c>
      <c r="V48" s="20" t="s">
        <v>182</v>
      </c>
      <c r="W48" s="18" t="n">
        <v>448.3737438</v>
      </c>
      <c r="X48" s="20" t="n">
        <v>21.94148299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(1102.0/B50*100)</f>
        <v/>
      </c>
      <c r="D50" s="19" t="n">
        <v>10693</v>
      </c>
      <c r="E50" s="18" t="n">
        <v>434.19545688</v>
      </c>
      <c r="F50" s="20" t="n">
        <v>2.46557164</v>
      </c>
      <c r="G50" s="18" t="n">
        <v>428.83105629</v>
      </c>
      <c r="H50" s="20" t="n">
        <v>3.71725352</v>
      </c>
      <c r="I50" s="18" t="n">
        <v>418.26073284</v>
      </c>
      <c r="J50" s="20" t="n">
        <v>3.60247417</v>
      </c>
      <c r="K50" s="18" t="n">
        <v>409.92084546</v>
      </c>
      <c r="L50" s="20" t="n">
        <v>3.71538316</v>
      </c>
      <c r="M50" s="18" t="n">
        <v>398.47727609</v>
      </c>
      <c r="N50" s="20" t="n">
        <v>4.75442393</v>
      </c>
      <c r="O50" s="18" t="n">
        <v>342.28571311</v>
      </c>
      <c r="P50" s="20" t="n">
        <v>7.20984175</v>
      </c>
      <c r="Q50" s="18" t="s">
        <v>182</v>
      </c>
      <c r="R50" s="20" t="s">
        <v>182</v>
      </c>
      <c r="S50" s="18" t="s">
        <v>182</v>
      </c>
      <c r="T50" s="20" t="s">
        <v>182</v>
      </c>
      <c r="U50" s="18" t="s">
        <v>182</v>
      </c>
      <c r="V50" s="20" t="s">
        <v>182</v>
      </c>
      <c r="W50" s="18" t="n">
        <v>380.52104329</v>
      </c>
      <c r="X50" s="20" t="n">
        <v>7.32771244</v>
      </c>
    </row>
    <row r="51" spans="1:24">
      <c r="A51" s="15" t="s">
        <v>226</v>
      </c>
      <c r="B51" s="17" t="n">
        <v>6866</v>
      </c>
      <c r="C51" s="18">
        <f>(117.0/B51*100)</f>
        <v/>
      </c>
      <c r="D51" s="19" t="n">
        <v>6749</v>
      </c>
      <c r="E51" s="18" t="n">
        <v>431.34596798</v>
      </c>
      <c r="F51" s="20" t="n">
        <v>2.60268018</v>
      </c>
      <c r="G51" s="18" t="n">
        <v>430.87165625</v>
      </c>
      <c r="H51" s="20" t="n">
        <v>3.12181366</v>
      </c>
      <c r="I51" s="18" t="n">
        <v>416.32540064</v>
      </c>
      <c r="J51" s="20" t="n">
        <v>4.42009695</v>
      </c>
      <c r="K51" s="18" t="n">
        <v>409.97383831</v>
      </c>
      <c r="L51" s="20" t="n">
        <v>4.36858348</v>
      </c>
      <c r="M51" s="18" t="n">
        <v>394.35263481</v>
      </c>
      <c r="N51" s="20" t="n">
        <v>4.59462084</v>
      </c>
      <c r="O51" s="18" t="n">
        <v>338.25263876</v>
      </c>
      <c r="P51" s="20" t="n">
        <v>12.07032198</v>
      </c>
      <c r="Q51" s="18" t="s">
        <v>182</v>
      </c>
      <c r="R51" s="20" t="s">
        <v>182</v>
      </c>
      <c r="S51" s="18" t="n">
        <v>410.85572185</v>
      </c>
      <c r="T51" s="20" t="n">
        <v>3.7997542</v>
      </c>
      <c r="U51" s="18" t="s">
        <v>182</v>
      </c>
      <c r="V51" s="20" t="s">
        <v>182</v>
      </c>
      <c r="W51" s="18" t="n">
        <v>391.39490079</v>
      </c>
      <c r="X51" s="20" t="n">
        <v>4.49045689</v>
      </c>
    </row>
    <row r="52" spans="1:24">
      <c r="A52" s="15" t="s">
        <v>227</v>
      </c>
      <c r="B52" s="17" t="n">
        <v>5809</v>
      </c>
      <c r="C52" s="18">
        <f>(119.0/B52*100)</f>
        <v/>
      </c>
      <c r="D52" s="19" t="n">
        <v>5690</v>
      </c>
      <c r="E52" s="18" t="n">
        <v>493.765686</v>
      </c>
      <c r="F52" s="20" t="n">
        <v>2.59548558</v>
      </c>
      <c r="G52" s="18" t="n">
        <v>477.11451906</v>
      </c>
      <c r="H52" s="20" t="n">
        <v>4.1030136</v>
      </c>
      <c r="I52" s="18" t="n">
        <v>459.82523488</v>
      </c>
      <c r="J52" s="20" t="n">
        <v>5.3672923</v>
      </c>
      <c r="K52" s="18" t="n">
        <v>443.36000885</v>
      </c>
      <c r="L52" s="20" t="n">
        <v>5.9480104</v>
      </c>
      <c r="M52" s="18" t="n">
        <v>430.89430062</v>
      </c>
      <c r="N52" s="20" t="n">
        <v>5.95260088</v>
      </c>
      <c r="O52" s="18" t="n">
        <v>375.14413407</v>
      </c>
      <c r="P52" s="20" t="n">
        <v>19.23248649</v>
      </c>
      <c r="Q52" s="18" t="s">
        <v>182</v>
      </c>
      <c r="R52" s="20" t="s">
        <v>182</v>
      </c>
      <c r="S52" s="18" t="s">
        <v>182</v>
      </c>
      <c r="T52" s="20" t="s">
        <v>182</v>
      </c>
      <c r="U52" s="18" t="s">
        <v>182</v>
      </c>
      <c r="V52" s="20" t="s">
        <v>182</v>
      </c>
      <c r="W52" s="18" t="n">
        <v>398.14354771</v>
      </c>
      <c r="X52" s="20" t="n">
        <v>4.43707246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(489.0/B54*100)</f>
        <v/>
      </c>
      <c r="D54" s="19" t="n">
        <v>4251</v>
      </c>
      <c r="E54" s="18" t="n">
        <v>356.33468121</v>
      </c>
      <c r="F54" s="20" t="n">
        <v>4.41546683</v>
      </c>
      <c r="G54" s="18" t="n">
        <v>345.01570413</v>
      </c>
      <c r="H54" s="20" t="n">
        <v>3.80537483</v>
      </c>
      <c r="I54" s="18" t="n">
        <v>347.1229761</v>
      </c>
      <c r="J54" s="20" t="n">
        <v>4.55571097</v>
      </c>
      <c r="K54" s="18" t="n">
        <v>332.36137107</v>
      </c>
      <c r="L54" s="20" t="n">
        <v>4.09273865</v>
      </c>
      <c r="M54" s="18" t="n">
        <v>342.48441353</v>
      </c>
      <c r="N54" s="20" t="n">
        <v>5.35795573</v>
      </c>
      <c r="O54" s="18" t="n">
        <v>287.87524075</v>
      </c>
      <c r="P54" s="20" t="n">
        <v>6.80918889</v>
      </c>
      <c r="Q54" s="18" t="s">
        <v>182</v>
      </c>
      <c r="R54" s="20" t="s">
        <v>182</v>
      </c>
      <c r="S54" s="18" t="s">
        <v>182</v>
      </c>
      <c r="T54" s="20" t="s">
        <v>182</v>
      </c>
      <c r="U54" s="18" t="s">
        <v>182</v>
      </c>
      <c r="V54" s="20" t="s">
        <v>182</v>
      </c>
      <c r="W54" s="18" t="n">
        <v>292.84726236</v>
      </c>
      <c r="X54" s="20" t="n">
        <v>3.48488681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(79.0/B56*100)</f>
        <v/>
      </c>
      <c r="D56" s="19" t="n">
        <v>5280</v>
      </c>
      <c r="E56" s="18" t="n">
        <v>534.98538852</v>
      </c>
      <c r="F56" s="20" t="n">
        <v>2.6103872</v>
      </c>
      <c r="G56" s="18" t="n">
        <v>522.63131904</v>
      </c>
      <c r="H56" s="20" t="n">
        <v>3.60773399</v>
      </c>
      <c r="I56" s="18" t="n">
        <v>509.93480265</v>
      </c>
      <c r="J56" s="20" t="n">
        <v>4.47176873</v>
      </c>
      <c r="K56" s="18" t="n">
        <v>512.81974494</v>
      </c>
      <c r="L56" s="20" t="n">
        <v>5.71954929</v>
      </c>
      <c r="M56" s="18" t="n">
        <v>473.52654383</v>
      </c>
      <c r="N56" s="20" t="n">
        <v>7.6572842</v>
      </c>
      <c r="O56" s="18" t="n">
        <v>436.58358831</v>
      </c>
      <c r="P56" s="20" t="n">
        <v>14.70024244</v>
      </c>
      <c r="Q56" s="18" t="s">
        <v>182</v>
      </c>
      <c r="R56" s="20" t="s">
        <v>182</v>
      </c>
      <c r="S56" s="18" t="s">
        <v>182</v>
      </c>
      <c r="T56" s="20" t="s">
        <v>182</v>
      </c>
      <c r="U56" s="18" t="s">
        <v>182</v>
      </c>
      <c r="V56" s="20" t="s">
        <v>182</v>
      </c>
      <c r="W56" s="18" t="n">
        <v>458.15223732</v>
      </c>
      <c r="X56" s="20" t="n">
        <v>15.00434162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(266.0/B61*100)</f>
        <v/>
      </c>
      <c r="D61" s="19" t="n">
        <v>6259</v>
      </c>
      <c r="E61" s="18" t="n">
        <v>501.97794657</v>
      </c>
      <c r="F61" s="20" t="n">
        <v>2.81651841</v>
      </c>
      <c r="G61" s="18" t="n">
        <v>481.33637491</v>
      </c>
      <c r="H61" s="20" t="n">
        <v>4.08455623</v>
      </c>
      <c r="I61" s="18" t="n">
        <v>455.03544296</v>
      </c>
      <c r="J61" s="20" t="n">
        <v>4.40576729</v>
      </c>
      <c r="K61" s="18" t="n">
        <v>446.15778914</v>
      </c>
      <c r="L61" s="20" t="n">
        <v>4.00670697</v>
      </c>
      <c r="M61" s="18" t="n">
        <v>438.64723178</v>
      </c>
      <c r="N61" s="20" t="n">
        <v>4.99344202</v>
      </c>
      <c r="O61" s="18" t="n">
        <v>391.25523445</v>
      </c>
      <c r="P61" s="20" t="n">
        <v>13.81308759</v>
      </c>
      <c r="Q61" s="18" t="s">
        <v>182</v>
      </c>
      <c r="R61" s="20" t="s">
        <v>182</v>
      </c>
      <c r="S61" s="18" t="s">
        <v>182</v>
      </c>
      <c r="T61" s="20" t="s">
        <v>182</v>
      </c>
      <c r="U61" s="18" t="s">
        <v>182</v>
      </c>
      <c r="V61" s="20" t="s">
        <v>182</v>
      </c>
      <c r="W61" s="18" t="n">
        <v>385.35718678</v>
      </c>
      <c r="X61" s="20" t="n">
        <v>6.99796021</v>
      </c>
    </row>
    <row r="62" spans="1:24">
      <c r="A62" s="15" t="s">
        <v>237</v>
      </c>
      <c r="B62" s="17" t="n">
        <v>4476</v>
      </c>
      <c r="C62" s="18">
        <f>(5.0/B62*100)</f>
        <v/>
      </c>
      <c r="D62" s="19" t="n">
        <v>4471</v>
      </c>
      <c r="E62" s="18" t="n">
        <v>534.73172728</v>
      </c>
      <c r="F62" s="20" t="n">
        <v>1.36925423</v>
      </c>
      <c r="G62" s="18" t="n">
        <v>533.09671673</v>
      </c>
      <c r="H62" s="20" t="n">
        <v>2.71259931</v>
      </c>
      <c r="I62" s="18" t="n">
        <v>507.91871434</v>
      </c>
      <c r="J62" s="20" t="n">
        <v>4.10975297</v>
      </c>
      <c r="K62" s="18" t="n">
        <v>504.72322559</v>
      </c>
      <c r="L62" s="20" t="n">
        <v>6.65505122</v>
      </c>
      <c r="M62" s="18" t="n">
        <v>493.98020207</v>
      </c>
      <c r="N62" s="20" t="n">
        <v>9.243296989999999</v>
      </c>
      <c r="O62" s="18" t="n">
        <v>440.45044192</v>
      </c>
      <c r="P62" s="20" t="n">
        <v>12.98438904</v>
      </c>
      <c r="Q62" s="18" t="s">
        <v>182</v>
      </c>
      <c r="R62" s="20" t="s">
        <v>182</v>
      </c>
      <c r="S62" s="18" t="s">
        <v>182</v>
      </c>
      <c r="T62" s="20" t="s">
        <v>182</v>
      </c>
      <c r="U62" s="18" t="s">
        <v>182</v>
      </c>
      <c r="V62" s="20" t="s">
        <v>182</v>
      </c>
      <c r="W62" s="18" t="n">
        <v>466.73027832</v>
      </c>
      <c r="X62" s="20" t="n">
        <v>16.20997896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(109.0/B67*100)</f>
        <v/>
      </c>
      <c r="D67" s="19" t="n">
        <v>6862</v>
      </c>
      <c r="E67" s="18" t="n">
        <v>407.98296208</v>
      </c>
      <c r="F67" s="20" t="n">
        <v>2.59514987</v>
      </c>
      <c r="G67" s="18" t="n">
        <v>407.31680418</v>
      </c>
      <c r="H67" s="20" t="n">
        <v>3.56927074</v>
      </c>
      <c r="I67" s="18" t="n">
        <v>403.16205645</v>
      </c>
      <c r="J67" s="20" t="n">
        <v>4.60995389</v>
      </c>
      <c r="K67" s="18" t="n">
        <v>387.13564037</v>
      </c>
      <c r="L67" s="20" t="n">
        <v>5.90778431</v>
      </c>
      <c r="M67" s="18" t="n">
        <v>354.23980387</v>
      </c>
      <c r="N67" s="20" t="n">
        <v>8.21449217</v>
      </c>
      <c r="O67" s="18" t="n">
        <v>314.73335773</v>
      </c>
      <c r="P67" s="20" t="n">
        <v>5.00611208</v>
      </c>
      <c r="Q67" s="18" t="s">
        <v>182</v>
      </c>
      <c r="R67" s="20" t="s">
        <v>182</v>
      </c>
      <c r="S67" s="18" t="s">
        <v>182</v>
      </c>
      <c r="T67" s="20" t="s">
        <v>182</v>
      </c>
      <c r="U67" s="18" t="s">
        <v>182</v>
      </c>
      <c r="V67" s="20" t="s">
        <v>182</v>
      </c>
      <c r="W67" s="18" t="n">
        <v>334.63726429</v>
      </c>
      <c r="X67" s="20" t="n">
        <v>4.67617467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511.96994206</v>
      </c>
      <c r="F70" s="20" t="n">
        <v>2.85994028</v>
      </c>
      <c r="G70" s="18" t="n">
        <v>492.98457396</v>
      </c>
      <c r="H70" s="20" t="n">
        <v>5.01801097</v>
      </c>
      <c r="I70" s="18" t="n">
        <v>483.46171137</v>
      </c>
      <c r="J70" s="20" t="n">
        <v>4.01572986</v>
      </c>
      <c r="K70" s="18" t="n">
        <v>473.92155382</v>
      </c>
      <c r="L70" s="20" t="n">
        <v>3.80097024</v>
      </c>
      <c r="M70" s="18" t="n">
        <v>463.31149747</v>
      </c>
      <c r="N70" s="20" t="n">
        <v>4.45296684</v>
      </c>
      <c r="O70" s="18" t="n">
        <v>426.80252046</v>
      </c>
      <c r="P70" s="20" t="n">
        <v>12.48021567</v>
      </c>
      <c r="Q70" s="18" t="s">
        <v>182</v>
      </c>
      <c r="R70" s="20" t="s">
        <v>182</v>
      </c>
      <c r="S70" s="18" t="s">
        <v>182</v>
      </c>
      <c r="T70" s="20" t="s">
        <v>182</v>
      </c>
      <c r="U70" s="18" t="s">
        <v>182</v>
      </c>
      <c r="V70" s="20" t="s">
        <v>182</v>
      </c>
      <c r="W70" s="18" t="n">
        <v>430.24614201</v>
      </c>
      <c r="X70" s="20" t="n">
        <v>5.74275435</v>
      </c>
    </row>
    <row r="71" spans="1:24">
      <c r="A71" s="15" t="s">
        <v>246</v>
      </c>
      <c r="B71" s="17" t="n">
        <v>6115</v>
      </c>
      <c r="C71" s="18">
        <f>(119.0/B71*100)</f>
        <v/>
      </c>
      <c r="D71" s="19" t="n">
        <v>5996</v>
      </c>
      <c r="E71" s="18" t="n">
        <v>569.04674287</v>
      </c>
      <c r="F71" s="20" t="n">
        <v>1.58655979</v>
      </c>
      <c r="G71" s="18" t="n">
        <v>560.50852619</v>
      </c>
      <c r="H71" s="20" t="n">
        <v>3.12391608</v>
      </c>
      <c r="I71" s="18" t="n">
        <v>522.51232042</v>
      </c>
      <c r="J71" s="20" t="n">
        <v>4.12795547</v>
      </c>
      <c r="K71" s="18" t="n">
        <v>490.475817</v>
      </c>
      <c r="L71" s="20" t="n">
        <v>6.70600123</v>
      </c>
      <c r="M71" s="18" t="n">
        <v>508.57613503</v>
      </c>
      <c r="N71" s="20" t="n">
        <v>13.03314425</v>
      </c>
      <c r="O71" s="18" t="n">
        <v>471.86148039</v>
      </c>
      <c r="P71" s="20" t="n">
        <v>16.79592165</v>
      </c>
      <c r="Q71" s="18" t="s">
        <v>182</v>
      </c>
      <c r="R71" s="20" t="s">
        <v>182</v>
      </c>
      <c r="S71" s="18" t="s">
        <v>182</v>
      </c>
      <c r="T71" s="20" t="s">
        <v>182</v>
      </c>
      <c r="U71" s="18" t="s">
        <v>182</v>
      </c>
      <c r="V71" s="20" t="s">
        <v>182</v>
      </c>
      <c r="W71" s="18" t="n">
        <v>492.18615786</v>
      </c>
      <c r="X71" s="20" t="n">
        <v>14.45910191</v>
      </c>
    </row>
    <row r="72" spans="1:24">
      <c r="A72" s="15" t="s">
        <v>247</v>
      </c>
      <c r="B72" s="17" t="n">
        <v>7708</v>
      </c>
      <c r="C72" s="18">
        <f>(9.0/B72*100)</f>
        <v/>
      </c>
      <c r="D72" s="19" t="n">
        <v>7699</v>
      </c>
      <c r="E72" s="18" t="n">
        <v>537.22665497</v>
      </c>
      <c r="F72" s="20" t="n">
        <v>2.66690115</v>
      </c>
      <c r="G72" s="18" t="n">
        <v>533.61253932</v>
      </c>
      <c r="H72" s="20" t="n">
        <v>3.68613746</v>
      </c>
      <c r="I72" s="18" t="n">
        <v>521.17878465</v>
      </c>
      <c r="J72" s="20" t="n">
        <v>4.9951456</v>
      </c>
      <c r="K72" s="18" t="n">
        <v>486.23303035</v>
      </c>
      <c r="L72" s="20" t="n">
        <v>11.94200614</v>
      </c>
      <c r="M72" s="18" t="n">
        <v>485.2150999</v>
      </c>
      <c r="N72" s="20" t="n">
        <v>11.96629712</v>
      </c>
      <c r="O72" s="18" t="n">
        <v>372.27040999</v>
      </c>
      <c r="P72" s="20" t="n">
        <v>12.74001428</v>
      </c>
      <c r="Q72" s="18" t="s">
        <v>182</v>
      </c>
      <c r="R72" s="20" t="s">
        <v>182</v>
      </c>
      <c r="S72" s="18" t="s">
        <v>182</v>
      </c>
      <c r="T72" s="20" t="s">
        <v>182</v>
      </c>
      <c r="U72" s="18" t="s">
        <v>182</v>
      </c>
      <c r="V72" s="20" t="s">
        <v>182</v>
      </c>
      <c r="W72" s="18" t="n">
        <v>504.87999914</v>
      </c>
      <c r="X72" s="20" t="n">
        <v>17.48236865</v>
      </c>
    </row>
    <row r="73" spans="1:24">
      <c r="A73" s="15" t="s">
        <v>248</v>
      </c>
      <c r="B73" s="17" t="n">
        <v>8249</v>
      </c>
      <c r="C73" s="18">
        <f>(244.0/B73*100)</f>
        <v/>
      </c>
      <c r="D73" s="19" t="n">
        <v>8005</v>
      </c>
      <c r="E73" s="18" t="n">
        <v>430.11263415</v>
      </c>
      <c r="F73" s="20" t="n">
        <v>3.82772248</v>
      </c>
      <c r="G73" s="18" t="n">
        <v>439.2393193</v>
      </c>
      <c r="H73" s="20" t="n">
        <v>4.28442478</v>
      </c>
      <c r="I73" s="18" t="n">
        <v>422.60566947</v>
      </c>
      <c r="J73" s="20" t="n">
        <v>3.21458689</v>
      </c>
      <c r="K73" s="18" t="n">
        <v>414.40914376</v>
      </c>
      <c r="L73" s="20" t="n">
        <v>3.61296565</v>
      </c>
      <c r="M73" s="18" t="n">
        <v>405.71820433</v>
      </c>
      <c r="N73" s="20" t="n">
        <v>4.49596584</v>
      </c>
      <c r="O73" s="18" t="n">
        <v>365.92427462</v>
      </c>
      <c r="P73" s="20" t="n">
        <v>6.5296247</v>
      </c>
      <c r="Q73" s="18" t="s">
        <v>182</v>
      </c>
      <c r="R73" s="20" t="s">
        <v>182</v>
      </c>
      <c r="S73" s="18" t="s">
        <v>182</v>
      </c>
      <c r="T73" s="20" t="s">
        <v>182</v>
      </c>
      <c r="U73" s="18" t="s">
        <v>182</v>
      </c>
      <c r="V73" s="20" t="s">
        <v>182</v>
      </c>
      <c r="W73" s="18" t="n">
        <v>374.77686667</v>
      </c>
      <c r="X73" s="20" t="n">
        <v>6.36318117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(285.0/B77*100)</f>
        <v/>
      </c>
      <c r="D77" s="19" t="n">
        <v>5777</v>
      </c>
      <c r="E77" s="18" t="n">
        <v>468.16288148</v>
      </c>
      <c r="F77" s="20" t="n">
        <v>2.63033767</v>
      </c>
      <c r="G77" s="18" t="n">
        <v>459.41777765</v>
      </c>
      <c r="H77" s="20" t="n">
        <v>3.91090868</v>
      </c>
      <c r="I77" s="18" t="n">
        <v>449.67076813</v>
      </c>
      <c r="J77" s="20" t="n">
        <v>4.44030653</v>
      </c>
      <c r="K77" s="18" t="n">
        <v>426.90095138</v>
      </c>
      <c r="L77" s="20" t="n">
        <v>4.0457386</v>
      </c>
      <c r="M77" s="18" t="n">
        <v>414.78901219</v>
      </c>
      <c r="N77" s="20" t="n">
        <v>4.95531449</v>
      </c>
      <c r="O77" s="18" t="n">
        <v>348.85074945</v>
      </c>
      <c r="P77" s="20" t="n">
        <v>12.28258255</v>
      </c>
      <c r="Q77" s="18" t="s">
        <v>182</v>
      </c>
      <c r="R77" s="20" t="s">
        <v>182</v>
      </c>
      <c r="S77" s="18" t="s">
        <v>182</v>
      </c>
      <c r="T77" s="20" t="s">
        <v>182</v>
      </c>
      <c r="U77" s="18" t="s">
        <v>182</v>
      </c>
      <c r="V77" s="20" t="s">
        <v>182</v>
      </c>
      <c r="W77" s="18" t="n">
        <v>379.72217103</v>
      </c>
      <c r="X77" s="20" t="n">
        <v>2.92079989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526.6091583</v>
      </c>
      <c r="F7" s="20" t="n">
        <v>1.85893986</v>
      </c>
      <c r="G7" s="18" t="n">
        <v>520.1073261400001</v>
      </c>
      <c r="H7" s="20" t="n">
        <v>4.04136878</v>
      </c>
      <c r="I7" s="18" t="n">
        <v>511.68628964</v>
      </c>
      <c r="J7" s="20" t="n">
        <v>2.87973669</v>
      </c>
      <c r="K7" s="18" t="n">
        <v>499.17347879</v>
      </c>
      <c r="L7" s="20" t="n">
        <v>3.79885086</v>
      </c>
      <c r="M7" s="18" t="n">
        <v>484.08828458</v>
      </c>
      <c r="N7" s="20" t="n">
        <v>4.57802874</v>
      </c>
      <c r="O7" s="18" t="n">
        <v>399.22513467</v>
      </c>
      <c r="P7" s="20" t="n">
        <v>11.70453418</v>
      </c>
      <c r="Q7" s="18" t="s">
        <v>182</v>
      </c>
      <c r="R7" s="20" t="s">
        <v>182</v>
      </c>
      <c r="S7" s="18" t="s">
        <v>182</v>
      </c>
      <c r="T7" s="20" t="s">
        <v>182</v>
      </c>
      <c r="U7" s="18" t="s">
        <v>182</v>
      </c>
      <c r="V7" s="20" t="s">
        <v>182</v>
      </c>
      <c r="W7" s="18" t="n">
        <v>475.82762476</v>
      </c>
      <c r="X7" s="20" t="n">
        <v>4.98307126</v>
      </c>
    </row>
    <row r="8" spans="1:24">
      <c r="A8" s="15" t="s">
        <v>183</v>
      </c>
      <c r="B8" s="17" t="n">
        <v>7007</v>
      </c>
      <c r="C8" s="18">
        <f>(206.0/B8*100)</f>
        <v/>
      </c>
      <c r="D8" s="19" t="n">
        <v>6801</v>
      </c>
      <c r="E8" s="18" t="n">
        <v>505.18316631</v>
      </c>
      <c r="F8" s="20" t="n">
        <v>3.07500598</v>
      </c>
      <c r="G8" s="18" t="n">
        <v>502.48773294</v>
      </c>
      <c r="H8" s="20" t="n">
        <v>5.75564194</v>
      </c>
      <c r="I8" s="18" t="n">
        <v>507.34384485</v>
      </c>
      <c r="J8" s="20" t="n">
        <v>4.51814181</v>
      </c>
      <c r="K8" s="18" t="n">
        <v>504.61881824</v>
      </c>
      <c r="L8" s="20" t="n">
        <v>3.59282878</v>
      </c>
      <c r="M8" s="18" t="n">
        <v>489.13328237</v>
      </c>
      <c r="N8" s="20" t="n">
        <v>3.49618157</v>
      </c>
      <c r="O8" s="18" t="n">
        <v>404.28336089</v>
      </c>
      <c r="P8" s="20" t="n">
        <v>27.90899541</v>
      </c>
      <c r="Q8" s="18" t="s">
        <v>182</v>
      </c>
      <c r="R8" s="20" t="s">
        <v>182</v>
      </c>
      <c r="S8" s="18" t="n">
        <v>368.48347797</v>
      </c>
      <c r="T8" s="20" t="n">
        <v>14.99112476</v>
      </c>
      <c r="U8" s="18" t="s">
        <v>182</v>
      </c>
      <c r="V8" s="20" t="s">
        <v>182</v>
      </c>
      <c r="W8" s="18" t="n">
        <v>406.70331175</v>
      </c>
      <c r="X8" s="20" t="n">
        <v>6.84836584</v>
      </c>
    </row>
    <row r="9" spans="1:24">
      <c r="A9" s="15" t="s">
        <v>184</v>
      </c>
      <c r="B9" s="17" t="n">
        <v>9651</v>
      </c>
      <c r="C9" s="18">
        <f>(603.0/B9*100)</f>
        <v/>
      </c>
      <c r="D9" s="19" t="n">
        <v>9048</v>
      </c>
      <c r="E9" s="18" t="n">
        <v>527.88292954</v>
      </c>
      <c r="F9" s="20" t="n">
        <v>2.38702857</v>
      </c>
      <c r="G9" s="18" t="n">
        <v>506.57194671</v>
      </c>
      <c r="H9" s="20" t="n">
        <v>3.77525048</v>
      </c>
      <c r="I9" s="18" t="n">
        <v>499.85194882</v>
      </c>
      <c r="J9" s="20" t="n">
        <v>4.26833947</v>
      </c>
      <c r="K9" s="18" t="n">
        <v>486.86711797</v>
      </c>
      <c r="L9" s="20" t="n">
        <v>3.79705166</v>
      </c>
      <c r="M9" s="18" t="n">
        <v>461.86899474</v>
      </c>
      <c r="N9" s="20" t="n">
        <v>5.59453942</v>
      </c>
      <c r="O9" s="18" t="n">
        <v>463.23865553</v>
      </c>
      <c r="P9" s="20" t="n">
        <v>37.28992185</v>
      </c>
      <c r="Q9" s="18" t="s">
        <v>182</v>
      </c>
      <c r="R9" s="20" t="s">
        <v>182</v>
      </c>
      <c r="S9" s="18" t="n">
        <v>374.78530698</v>
      </c>
      <c r="T9" s="20" t="n">
        <v>11.62763904</v>
      </c>
      <c r="U9" s="18" t="s">
        <v>182</v>
      </c>
      <c r="V9" s="20" t="s">
        <v>182</v>
      </c>
      <c r="W9" s="18" t="n">
        <v>413.52163607</v>
      </c>
      <c r="X9" s="20" t="n">
        <v>6.71888009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459.41290921</v>
      </c>
      <c r="F11" s="20" t="n">
        <v>3.41012361</v>
      </c>
      <c r="G11" s="18" t="n">
        <v>442.52733978</v>
      </c>
      <c r="H11" s="20" t="n">
        <v>4.2416856</v>
      </c>
      <c r="I11" s="18" t="n">
        <v>447.83996356</v>
      </c>
      <c r="J11" s="20" t="n">
        <v>3.56970623</v>
      </c>
      <c r="K11" s="18" t="n">
        <v>450.37911799</v>
      </c>
      <c r="L11" s="20" t="n">
        <v>3.72536027</v>
      </c>
      <c r="M11" s="18" t="n">
        <v>438.73431747</v>
      </c>
      <c r="N11" s="20" t="n">
        <v>4.13378788</v>
      </c>
      <c r="O11" s="18" t="n">
        <v>334.19992151</v>
      </c>
      <c r="P11" s="20" t="n">
        <v>26.53553138</v>
      </c>
      <c r="Q11" s="18" t="s">
        <v>182</v>
      </c>
      <c r="R11" s="20" t="s">
        <v>182</v>
      </c>
      <c r="S11" s="18" t="s">
        <v>182</v>
      </c>
      <c r="T11" s="20" t="s">
        <v>182</v>
      </c>
      <c r="U11" s="18" t="s">
        <v>182</v>
      </c>
      <c r="V11" s="20" t="s">
        <v>182</v>
      </c>
      <c r="W11" s="18" t="n">
        <v>408.11056993</v>
      </c>
      <c r="X11" s="20" t="n">
        <v>6.76019172</v>
      </c>
    </row>
    <row r="12" spans="1:24">
      <c r="A12" s="15" t="s">
        <v>187</v>
      </c>
      <c r="B12" s="17" t="n">
        <v>6894</v>
      </c>
      <c r="C12" s="18">
        <f>(128.0/B12*100)</f>
        <v/>
      </c>
      <c r="D12" s="19" t="n">
        <v>6766</v>
      </c>
      <c r="E12" s="18" t="n">
        <v>516.83525909</v>
      </c>
      <c r="F12" s="20" t="n">
        <v>3.73024692</v>
      </c>
      <c r="G12" s="18" t="n">
        <v>504.86199458</v>
      </c>
      <c r="H12" s="20" t="n">
        <v>4.29275384</v>
      </c>
      <c r="I12" s="18" t="n">
        <v>514.41061443</v>
      </c>
      <c r="J12" s="20" t="n">
        <v>4.05963233</v>
      </c>
      <c r="K12" s="18" t="n">
        <v>506.07917025</v>
      </c>
      <c r="L12" s="20" t="n">
        <v>3.32361396</v>
      </c>
      <c r="M12" s="18" t="n">
        <v>476.38647829</v>
      </c>
      <c r="N12" s="20" t="n">
        <v>2.79739319</v>
      </c>
      <c r="O12" s="18" t="n">
        <v>437.59846771</v>
      </c>
      <c r="P12" s="20" t="n">
        <v>23.70905564</v>
      </c>
      <c r="Q12" s="18" t="s">
        <v>182</v>
      </c>
      <c r="R12" s="20" t="s">
        <v>182</v>
      </c>
      <c r="S12" s="18" t="n">
        <v>366.6777112</v>
      </c>
      <c r="T12" s="20" t="n">
        <v>14.39052153</v>
      </c>
      <c r="U12" s="18" t="s">
        <v>182</v>
      </c>
      <c r="V12" s="20" t="s">
        <v>182</v>
      </c>
      <c r="W12" s="18" t="n">
        <v>413.79536151</v>
      </c>
      <c r="X12" s="20" t="n">
        <v>6.99183959</v>
      </c>
    </row>
    <row r="13" spans="1:24">
      <c r="A13" s="15" t="s">
        <v>188</v>
      </c>
      <c r="B13" s="17" t="n">
        <v>7161</v>
      </c>
      <c r="C13" s="18">
        <f>(341.0/B13*100)</f>
        <v/>
      </c>
      <c r="D13" s="19" t="n">
        <v>6820</v>
      </c>
      <c r="E13" s="18" t="n">
        <v>528.55230611</v>
      </c>
      <c r="F13" s="20" t="n">
        <v>3.54733764</v>
      </c>
      <c r="G13" s="18" t="n">
        <v>522.0775174299999</v>
      </c>
      <c r="H13" s="20" t="n">
        <v>5.42025509</v>
      </c>
      <c r="I13" s="18" t="n">
        <v>521.14387105</v>
      </c>
      <c r="J13" s="20" t="n">
        <v>3.81124329</v>
      </c>
      <c r="K13" s="18" t="n">
        <v>512.04794771</v>
      </c>
      <c r="L13" s="20" t="n">
        <v>2.65438604</v>
      </c>
      <c r="M13" s="18" t="n">
        <v>495.98180926</v>
      </c>
      <c r="N13" s="20" t="n">
        <v>2.92352242</v>
      </c>
      <c r="O13" s="18" t="n">
        <v>390.10166835</v>
      </c>
      <c r="P13" s="20" t="n">
        <v>18.95112793</v>
      </c>
      <c r="Q13" s="18" t="s">
        <v>182</v>
      </c>
      <c r="R13" s="20" t="s">
        <v>182</v>
      </c>
      <c r="S13" s="18" t="n">
        <v>436.36003517</v>
      </c>
      <c r="T13" s="20" t="n">
        <v>6.43426798</v>
      </c>
      <c r="U13" s="18" t="s">
        <v>182</v>
      </c>
      <c r="V13" s="20" t="s">
        <v>182</v>
      </c>
      <c r="W13" s="18" t="n">
        <v>414.14957276</v>
      </c>
      <c r="X13" s="20" t="n">
        <v>6.09579429</v>
      </c>
    </row>
    <row r="14" spans="1:24">
      <c r="A14" s="15" t="s">
        <v>189</v>
      </c>
      <c r="B14" s="17" t="n">
        <v>5587</v>
      </c>
      <c r="C14" s="18">
        <f>(201.0/B14*100)</f>
        <v/>
      </c>
      <c r="D14" s="19" t="n">
        <v>5386</v>
      </c>
      <c r="E14" s="18" t="n">
        <v>547.2758327499999</v>
      </c>
      <c r="F14" s="20" t="n">
        <v>2.27844687</v>
      </c>
      <c r="G14" s="18" t="n">
        <v>518.09194227</v>
      </c>
      <c r="H14" s="20" t="n">
        <v>5.14677957</v>
      </c>
      <c r="I14" s="18" t="n">
        <v>522.63380628</v>
      </c>
      <c r="J14" s="20" t="n">
        <v>4.95596991</v>
      </c>
      <c r="K14" s="18" t="n">
        <v>531.30682041</v>
      </c>
      <c r="L14" s="20" t="n">
        <v>4.35467915</v>
      </c>
      <c r="M14" s="18" t="n">
        <v>501.65165461</v>
      </c>
      <c r="N14" s="20" t="n">
        <v>4.4777548</v>
      </c>
      <c r="O14" s="18" t="n">
        <v>411.80482108</v>
      </c>
      <c r="P14" s="20" t="n">
        <v>14.84367386</v>
      </c>
      <c r="Q14" s="18" t="s">
        <v>182</v>
      </c>
      <c r="R14" s="20" t="s">
        <v>182</v>
      </c>
      <c r="S14" s="18" t="s">
        <v>182</v>
      </c>
      <c r="T14" s="20" t="s">
        <v>182</v>
      </c>
      <c r="U14" s="18" t="s">
        <v>182</v>
      </c>
      <c r="V14" s="20" t="s">
        <v>182</v>
      </c>
      <c r="W14" s="18" t="n">
        <v>458.77977083</v>
      </c>
      <c r="X14" s="20" t="n">
        <v>10.00650261</v>
      </c>
    </row>
    <row r="15" spans="1:24">
      <c r="A15" s="15" t="s">
        <v>190</v>
      </c>
      <c r="B15" s="17" t="n">
        <v>5882</v>
      </c>
      <c r="C15" s="18">
        <f>(167.0/B15*100)</f>
        <v/>
      </c>
      <c r="D15" s="19" t="n">
        <v>5715</v>
      </c>
      <c r="E15" s="18" t="n">
        <v>548.8222558799999</v>
      </c>
      <c r="F15" s="20" t="n">
        <v>4.38680524</v>
      </c>
      <c r="G15" s="18" t="n">
        <v>536.65867483</v>
      </c>
      <c r="H15" s="20" t="n">
        <v>4.18581022</v>
      </c>
      <c r="I15" s="18" t="n">
        <v>536.86196718</v>
      </c>
      <c r="J15" s="20" t="n">
        <v>4.3746318</v>
      </c>
      <c r="K15" s="18" t="n">
        <v>535.87681136</v>
      </c>
      <c r="L15" s="20" t="n">
        <v>3.19897676</v>
      </c>
      <c r="M15" s="18" t="n">
        <v>531.27546602</v>
      </c>
      <c r="N15" s="20" t="n">
        <v>2.88336078</v>
      </c>
      <c r="O15" s="18" t="n">
        <v>369.57234507</v>
      </c>
      <c r="P15" s="20" t="n">
        <v>20.35970452</v>
      </c>
      <c r="Q15" s="18" t="s">
        <v>182</v>
      </c>
      <c r="R15" s="20" t="s">
        <v>182</v>
      </c>
      <c r="S15" s="18" t="n">
        <v>375.95013089</v>
      </c>
      <c r="T15" s="20" t="n">
        <v>17.42774697</v>
      </c>
      <c r="U15" s="18" t="s">
        <v>182</v>
      </c>
      <c r="V15" s="20" t="s">
        <v>182</v>
      </c>
      <c r="W15" s="18" t="n">
        <v>465.93338514</v>
      </c>
      <c r="X15" s="20" t="n">
        <v>8.377773680000001</v>
      </c>
    </row>
    <row r="16" spans="1:24">
      <c r="A16" s="15" t="s">
        <v>191</v>
      </c>
      <c r="B16" s="17" t="n">
        <v>6108</v>
      </c>
      <c r="C16" s="18">
        <f>(274.0/B16*100)</f>
        <v/>
      </c>
      <c r="D16" s="19" t="n">
        <v>5834</v>
      </c>
      <c r="E16" s="18" t="n">
        <v>515.50595422</v>
      </c>
      <c r="F16" s="20" t="n">
        <v>2.56890222</v>
      </c>
      <c r="G16" s="18" t="n">
        <v>490.14250138</v>
      </c>
      <c r="H16" s="20" t="n">
        <v>6.01487525</v>
      </c>
      <c r="I16" s="18" t="n">
        <v>500.81298818</v>
      </c>
      <c r="J16" s="20" t="n">
        <v>5.39082145</v>
      </c>
      <c r="K16" s="18" t="n">
        <v>502.60296442</v>
      </c>
      <c r="L16" s="20" t="n">
        <v>4.41072064</v>
      </c>
      <c r="M16" s="18" t="n">
        <v>471.81384214</v>
      </c>
      <c r="N16" s="20" t="n">
        <v>4.67086269</v>
      </c>
      <c r="O16" s="18" t="n">
        <v>357.87742959</v>
      </c>
      <c r="P16" s="20" t="n">
        <v>15.84799712</v>
      </c>
      <c r="Q16" s="18" t="s">
        <v>182</v>
      </c>
      <c r="R16" s="20" t="s">
        <v>182</v>
      </c>
      <c r="S16" s="18" t="s">
        <v>182</v>
      </c>
      <c r="T16" s="20" t="s">
        <v>182</v>
      </c>
      <c r="U16" s="18" t="s">
        <v>182</v>
      </c>
      <c r="V16" s="20" t="s">
        <v>182</v>
      </c>
      <c r="W16" s="18" t="n">
        <v>402.27294699</v>
      </c>
      <c r="X16" s="20" t="n">
        <v>6.46293689</v>
      </c>
    </row>
    <row r="17" spans="1:24">
      <c r="A17" s="15" t="s">
        <v>192</v>
      </c>
      <c r="B17" s="17" t="n">
        <v>6504</v>
      </c>
      <c r="C17" s="18">
        <f>(810.0/B17*100)</f>
        <v/>
      </c>
      <c r="D17" s="19" t="n">
        <v>5694</v>
      </c>
      <c r="E17" s="18" t="n">
        <v>529.57517911</v>
      </c>
      <c r="F17" s="20" t="n">
        <v>2.52303448</v>
      </c>
      <c r="G17" s="18" t="n">
        <v>502.14200506</v>
      </c>
      <c r="H17" s="20" t="n">
        <v>5.58069071</v>
      </c>
      <c r="I17" s="18" t="n">
        <v>508.04392883</v>
      </c>
      <c r="J17" s="20" t="n">
        <v>6.31104474</v>
      </c>
      <c r="K17" s="18" t="n">
        <v>507.8694758</v>
      </c>
      <c r="L17" s="20" t="n">
        <v>5.64867279</v>
      </c>
      <c r="M17" s="18" t="n">
        <v>480.09875132</v>
      </c>
      <c r="N17" s="20" t="n">
        <v>6.6895196</v>
      </c>
      <c r="O17" s="18" t="s">
        <v>182</v>
      </c>
      <c r="P17" s="20" t="s">
        <v>182</v>
      </c>
      <c r="Q17" s="18" t="s">
        <v>182</v>
      </c>
      <c r="R17" s="20" t="s">
        <v>182</v>
      </c>
      <c r="S17" s="18" t="n">
        <v>360.48925247</v>
      </c>
      <c r="T17" s="20" t="n">
        <v>12.44339086</v>
      </c>
      <c r="U17" s="18" t="s">
        <v>182</v>
      </c>
      <c r="V17" s="20" t="s">
        <v>182</v>
      </c>
      <c r="W17" s="18" t="n">
        <v>418.44120722</v>
      </c>
      <c r="X17" s="20" t="n">
        <v>9.20468009</v>
      </c>
    </row>
    <row r="18" spans="1:24">
      <c r="A18" s="15" t="s">
        <v>193</v>
      </c>
      <c r="B18" s="17" t="n">
        <v>5532</v>
      </c>
      <c r="C18" s="18">
        <f>(40.0/B18*100)</f>
        <v/>
      </c>
      <c r="D18" s="19" t="n">
        <v>5492</v>
      </c>
      <c r="E18" s="18" t="n">
        <v>482.97087413</v>
      </c>
      <c r="F18" s="20" t="n">
        <v>3.53849888</v>
      </c>
      <c r="G18" s="18" t="n">
        <v>451.68017696</v>
      </c>
      <c r="H18" s="20" t="n">
        <v>6.40259267</v>
      </c>
      <c r="I18" s="18" t="n">
        <v>445.17290926</v>
      </c>
      <c r="J18" s="20" t="n">
        <v>5.34673147</v>
      </c>
      <c r="K18" s="18" t="n">
        <v>440.4764341</v>
      </c>
      <c r="L18" s="20" t="n">
        <v>5.30255871</v>
      </c>
      <c r="M18" s="18" t="n">
        <v>427.53315018</v>
      </c>
      <c r="N18" s="20" t="n">
        <v>4.31492698</v>
      </c>
      <c r="O18" s="18" t="n">
        <v>360.38730974</v>
      </c>
      <c r="P18" s="20" t="n">
        <v>15.45481746</v>
      </c>
      <c r="Q18" s="18" t="s">
        <v>182</v>
      </c>
      <c r="R18" s="20" t="s">
        <v>182</v>
      </c>
      <c r="S18" s="18" t="s">
        <v>182</v>
      </c>
      <c r="T18" s="20" t="s">
        <v>182</v>
      </c>
      <c r="U18" s="18" t="s">
        <v>182</v>
      </c>
      <c r="V18" s="20" t="s">
        <v>182</v>
      </c>
      <c r="W18" s="18" t="n">
        <v>385.0934999</v>
      </c>
      <c r="X18" s="20" t="n">
        <v>7.98055947</v>
      </c>
    </row>
    <row r="19" spans="1:24">
      <c r="A19" s="15" t="s">
        <v>194</v>
      </c>
      <c r="B19" s="17" t="n">
        <v>5658</v>
      </c>
      <c r="C19" s="18">
        <f>(192.0/B19*100)</f>
        <v/>
      </c>
      <c r="D19" s="19" t="n">
        <v>5466</v>
      </c>
      <c r="E19" s="18" t="n">
        <v>493.28577388</v>
      </c>
      <c r="F19" s="20" t="n">
        <v>3.71532443</v>
      </c>
      <c r="G19" s="18" t="n">
        <v>477.95509553</v>
      </c>
      <c r="H19" s="20" t="n">
        <v>5.33109008</v>
      </c>
      <c r="I19" s="18" t="n">
        <v>482.9082582</v>
      </c>
      <c r="J19" s="20" t="n">
        <v>4.17797741</v>
      </c>
      <c r="K19" s="18" t="n">
        <v>475.31387252</v>
      </c>
      <c r="L19" s="20" t="n">
        <v>4.25828235</v>
      </c>
      <c r="M19" s="18" t="n">
        <v>464.35602947</v>
      </c>
      <c r="N19" s="20" t="n">
        <v>3.8689632</v>
      </c>
      <c r="O19" s="18" t="n">
        <v>398.28162032</v>
      </c>
      <c r="P19" s="20" t="n">
        <v>18.24528118</v>
      </c>
      <c r="Q19" s="18" t="s">
        <v>182</v>
      </c>
      <c r="R19" s="20" t="s">
        <v>182</v>
      </c>
      <c r="S19" s="18" t="s">
        <v>182</v>
      </c>
      <c r="T19" s="20" t="s">
        <v>182</v>
      </c>
      <c r="U19" s="18" t="s">
        <v>182</v>
      </c>
      <c r="V19" s="20" t="s">
        <v>182</v>
      </c>
      <c r="W19" s="18" t="n">
        <v>395.59210832</v>
      </c>
      <c r="X19" s="20" t="n">
        <v>7.721132</v>
      </c>
    </row>
    <row r="20" spans="1:24">
      <c r="A20" s="15" t="s">
        <v>195</v>
      </c>
      <c r="B20" s="17" t="n">
        <v>3371</v>
      </c>
      <c r="C20" s="18">
        <f>(81.0/B20*100)</f>
        <v/>
      </c>
      <c r="D20" s="19" t="n">
        <v>3290</v>
      </c>
      <c r="E20" s="18" t="n">
        <v>492.07639054</v>
      </c>
      <c r="F20" s="20" t="n">
        <v>3.31114072</v>
      </c>
      <c r="G20" s="18" t="n">
        <v>484.39270424</v>
      </c>
      <c r="H20" s="20" t="n">
        <v>4.01646624</v>
      </c>
      <c r="I20" s="18" t="n">
        <v>472.43652206</v>
      </c>
      <c r="J20" s="20" t="n">
        <v>3.91055664</v>
      </c>
      <c r="K20" s="18" t="n">
        <v>470.11643943</v>
      </c>
      <c r="L20" s="20" t="n">
        <v>3.36228952</v>
      </c>
      <c r="M20" s="18" t="n">
        <v>460.20076187</v>
      </c>
      <c r="N20" s="20" t="n">
        <v>4.44909667</v>
      </c>
      <c r="O20" s="18" t="s">
        <v>182</v>
      </c>
      <c r="P20" s="20" t="s">
        <v>182</v>
      </c>
      <c r="Q20" s="18" t="s">
        <v>182</v>
      </c>
      <c r="R20" s="20" t="s">
        <v>182</v>
      </c>
      <c r="S20" s="18" t="s">
        <v>182</v>
      </c>
      <c r="T20" s="20" t="s">
        <v>182</v>
      </c>
      <c r="U20" s="18" t="s">
        <v>182</v>
      </c>
      <c r="V20" s="20" t="s">
        <v>182</v>
      </c>
      <c r="W20" s="18" t="n">
        <v>397.40683115</v>
      </c>
      <c r="X20" s="20" t="n">
        <v>8.68347998</v>
      </c>
    </row>
    <row r="21" spans="1:24">
      <c r="A21" s="15" t="s">
        <v>196</v>
      </c>
      <c r="B21" s="17" t="n">
        <v>5741</v>
      </c>
      <c r="C21" s="18">
        <f>(91.0/B21*100)</f>
        <v/>
      </c>
      <c r="D21" s="19" t="n">
        <v>5650</v>
      </c>
      <c r="E21" s="18" t="n">
        <v>515.01691761</v>
      </c>
      <c r="F21" s="20" t="n">
        <v>2.30998117</v>
      </c>
      <c r="G21" s="18" t="n">
        <v>501.71357191</v>
      </c>
      <c r="H21" s="20" t="n">
        <v>4.32456883</v>
      </c>
      <c r="I21" s="18" t="n">
        <v>501.62218548</v>
      </c>
      <c r="J21" s="20" t="n">
        <v>5.13387158</v>
      </c>
      <c r="K21" s="18" t="n">
        <v>488.3366447</v>
      </c>
      <c r="L21" s="20" t="n">
        <v>5.13062569</v>
      </c>
      <c r="M21" s="18" t="n">
        <v>460.34971799</v>
      </c>
      <c r="N21" s="20" t="n">
        <v>4.99135053</v>
      </c>
      <c r="O21" s="18" t="n">
        <v>391.25398188</v>
      </c>
      <c r="P21" s="20" t="n">
        <v>27.06373982</v>
      </c>
      <c r="Q21" s="18" t="s">
        <v>182</v>
      </c>
      <c r="R21" s="20" t="s">
        <v>182</v>
      </c>
      <c r="S21" s="18" t="s">
        <v>182</v>
      </c>
      <c r="T21" s="20" t="s">
        <v>182</v>
      </c>
      <c r="U21" s="18" t="s">
        <v>182</v>
      </c>
      <c r="V21" s="20" t="s">
        <v>182</v>
      </c>
      <c r="W21" s="18" t="n">
        <v>435.41269323</v>
      </c>
      <c r="X21" s="20" t="n">
        <v>9.86767725</v>
      </c>
    </row>
    <row r="22" spans="1:24">
      <c r="A22" s="15" t="s">
        <v>197</v>
      </c>
      <c r="B22" s="17" t="n">
        <v>6598</v>
      </c>
      <c r="C22" s="18">
        <f>(103.0/B22*100)</f>
        <v/>
      </c>
      <c r="D22" s="19" t="n">
        <v>6495</v>
      </c>
      <c r="E22" s="18" t="n">
        <v>499.20622752</v>
      </c>
      <c r="F22" s="20" t="n">
        <v>3.89357313</v>
      </c>
      <c r="G22" s="18" t="n">
        <v>443.51558886</v>
      </c>
      <c r="H22" s="20" t="n">
        <v>5.85179338</v>
      </c>
      <c r="I22" s="18" t="n">
        <v>442.11713921</v>
      </c>
      <c r="J22" s="20" t="n">
        <v>5.6005919</v>
      </c>
      <c r="K22" s="18" t="n">
        <v>461.55707447</v>
      </c>
      <c r="L22" s="20" t="n">
        <v>6.36955073</v>
      </c>
      <c r="M22" s="18" t="n">
        <v>439.84423196</v>
      </c>
      <c r="N22" s="20" t="n">
        <v>6.87749867</v>
      </c>
      <c r="O22" s="18" t="n">
        <v>369.67259299</v>
      </c>
      <c r="P22" s="20" t="n">
        <v>6.57132704</v>
      </c>
      <c r="Q22" s="18" t="s">
        <v>182</v>
      </c>
      <c r="R22" s="20" t="s">
        <v>182</v>
      </c>
      <c r="S22" s="18" t="n">
        <v>448.28166515</v>
      </c>
      <c r="T22" s="20" t="n">
        <v>8.782882710000001</v>
      </c>
      <c r="U22" s="18" t="s">
        <v>182</v>
      </c>
      <c r="V22" s="20" t="s">
        <v>182</v>
      </c>
      <c r="W22" s="18" t="n">
        <v>368.93575038</v>
      </c>
      <c r="X22" s="20" t="n">
        <v>7.4662156</v>
      </c>
    </row>
    <row r="23" spans="1:24">
      <c r="A23" s="15" t="s">
        <v>198</v>
      </c>
      <c r="B23" s="17" t="n">
        <v>11583</v>
      </c>
      <c r="C23" s="18">
        <f>(535.0/B23*100)</f>
        <v/>
      </c>
      <c r="D23" s="19" t="n">
        <v>11048</v>
      </c>
      <c r="E23" s="18" t="n">
        <v>499.48387296</v>
      </c>
      <c r="F23" s="20" t="n">
        <v>3.1753751</v>
      </c>
      <c r="G23" s="18" t="n">
        <v>474.84975329</v>
      </c>
      <c r="H23" s="20" t="n">
        <v>4.4226356</v>
      </c>
      <c r="I23" s="18" t="n">
        <v>489.69075073</v>
      </c>
      <c r="J23" s="20" t="n">
        <v>4.19206895</v>
      </c>
      <c r="K23" s="18" t="n">
        <v>478.27150217</v>
      </c>
      <c r="L23" s="20" t="n">
        <v>4.55025189</v>
      </c>
      <c r="M23" s="18" t="n">
        <v>466.87204195</v>
      </c>
      <c r="N23" s="20" t="n">
        <v>4.65790437</v>
      </c>
      <c r="O23" s="18" t="n">
        <v>422.45727389</v>
      </c>
      <c r="P23" s="20" t="n">
        <v>20.79919267</v>
      </c>
      <c r="Q23" s="18" t="s">
        <v>182</v>
      </c>
      <c r="R23" s="20" t="s">
        <v>182</v>
      </c>
      <c r="S23" s="18" t="s">
        <v>182</v>
      </c>
      <c r="T23" s="20" t="s">
        <v>182</v>
      </c>
      <c r="U23" s="18" t="s">
        <v>182</v>
      </c>
      <c r="V23" s="20" t="s">
        <v>182</v>
      </c>
      <c r="W23" s="18" t="n">
        <v>411.41844888</v>
      </c>
      <c r="X23" s="20" t="n">
        <v>5.59001388</v>
      </c>
    </row>
    <row r="24" spans="1:24">
      <c r="A24" s="15" t="s">
        <v>199</v>
      </c>
      <c r="B24" s="17" t="n">
        <v>6647</v>
      </c>
      <c r="C24" s="18">
        <f>(27.0/B24*100)</f>
        <v/>
      </c>
      <c r="D24" s="19" t="n">
        <v>6620</v>
      </c>
      <c r="E24" s="18" t="n">
        <v>542.73309866</v>
      </c>
      <c r="F24" s="20" t="n">
        <v>2.84175775</v>
      </c>
      <c r="G24" s="18" t="n">
        <v>513.63812215</v>
      </c>
      <c r="H24" s="20" t="n">
        <v>8.480415000000001</v>
      </c>
      <c r="I24" s="18" t="n">
        <v>550.01272093</v>
      </c>
      <c r="J24" s="20" t="n">
        <v>6.51421736</v>
      </c>
      <c r="K24" s="18" t="n">
        <v>539.32153671</v>
      </c>
      <c r="L24" s="20" t="n">
        <v>6.89480133</v>
      </c>
      <c r="M24" s="18" t="n">
        <v>527.29064798</v>
      </c>
      <c r="N24" s="20" t="n">
        <v>9.01331618</v>
      </c>
      <c r="O24" s="18" t="n">
        <v>433.56577698</v>
      </c>
      <c r="P24" s="20" t="n">
        <v>16.09010253</v>
      </c>
      <c r="Q24" s="18" t="s">
        <v>182</v>
      </c>
      <c r="R24" s="20" t="s">
        <v>182</v>
      </c>
      <c r="S24" s="18" t="s">
        <v>182</v>
      </c>
      <c r="T24" s="20" t="s">
        <v>182</v>
      </c>
      <c r="U24" s="18" t="s">
        <v>182</v>
      </c>
      <c r="V24" s="20" t="s">
        <v>182</v>
      </c>
      <c r="W24" s="18" t="n">
        <v>446.87674959</v>
      </c>
      <c r="X24" s="20" t="n">
        <v>12.48236366</v>
      </c>
    </row>
    <row r="25" spans="1:24">
      <c r="A25" s="15" t="s">
        <v>200</v>
      </c>
      <c r="B25" s="17" t="n">
        <v>5581</v>
      </c>
      <c r="C25" s="18">
        <f>(28.0/B25*100)</f>
        <v/>
      </c>
      <c r="D25" s="19" t="n">
        <v>5553</v>
      </c>
      <c r="E25" s="18" t="n">
        <v>526.62934194</v>
      </c>
      <c r="F25" s="20" t="n">
        <v>2.94403693</v>
      </c>
      <c r="G25" s="18" t="n">
        <v>481.09120963</v>
      </c>
      <c r="H25" s="20" t="n">
        <v>6.08175665</v>
      </c>
      <c r="I25" s="18" t="n">
        <v>476.1789195</v>
      </c>
      <c r="J25" s="20" t="n">
        <v>8.30719077</v>
      </c>
      <c r="K25" s="18" t="n">
        <v>490.59086734</v>
      </c>
      <c r="L25" s="20" t="n">
        <v>11.28084272</v>
      </c>
      <c r="M25" s="18" t="n">
        <v>463.41168759</v>
      </c>
      <c r="N25" s="20" t="n">
        <v>10.47503271</v>
      </c>
      <c r="O25" s="18" t="n">
        <v>398.37895835</v>
      </c>
      <c r="P25" s="20" t="n">
        <v>24.81113575</v>
      </c>
      <c r="Q25" s="18" t="s">
        <v>182</v>
      </c>
      <c r="R25" s="20" t="s">
        <v>182</v>
      </c>
      <c r="S25" s="18" t="s">
        <v>182</v>
      </c>
      <c r="T25" s="20" t="s">
        <v>182</v>
      </c>
      <c r="U25" s="18" t="s">
        <v>182</v>
      </c>
      <c r="V25" s="20" t="s">
        <v>182</v>
      </c>
      <c r="W25" s="18" t="n">
        <v>422.90220551</v>
      </c>
      <c r="X25" s="20" t="n">
        <v>21.68869248</v>
      </c>
    </row>
    <row r="26" spans="1:24">
      <c r="A26" s="15" t="s">
        <v>201</v>
      </c>
      <c r="B26" s="17" t="n">
        <v>4869</v>
      </c>
      <c r="C26" s="18">
        <f>(108.0/B26*100)</f>
        <v/>
      </c>
      <c r="D26" s="19" t="n">
        <v>4761</v>
      </c>
      <c r="E26" s="18" t="n">
        <v>502.31144218</v>
      </c>
      <c r="F26" s="20" t="n">
        <v>2.9082257</v>
      </c>
      <c r="G26" s="18" t="n">
        <v>481.00257708</v>
      </c>
      <c r="H26" s="20" t="n">
        <v>4.0591747</v>
      </c>
      <c r="I26" s="18" t="n">
        <v>492.22378744</v>
      </c>
      <c r="J26" s="20" t="n">
        <v>3.3311338</v>
      </c>
      <c r="K26" s="18" t="n">
        <v>492.06701529</v>
      </c>
      <c r="L26" s="20" t="n">
        <v>3.09325468</v>
      </c>
      <c r="M26" s="18" t="n">
        <v>483.73765155</v>
      </c>
      <c r="N26" s="20" t="n">
        <v>3.52872879</v>
      </c>
      <c r="O26" s="18" t="s">
        <v>182</v>
      </c>
      <c r="P26" s="20" t="s">
        <v>182</v>
      </c>
      <c r="Q26" s="18" t="s">
        <v>182</v>
      </c>
      <c r="R26" s="20" t="s">
        <v>182</v>
      </c>
      <c r="S26" s="18" t="s">
        <v>182</v>
      </c>
      <c r="T26" s="20" t="s">
        <v>182</v>
      </c>
      <c r="U26" s="18" t="s">
        <v>182</v>
      </c>
      <c r="V26" s="20" t="s">
        <v>182</v>
      </c>
      <c r="W26" s="18" t="n">
        <v>430.080961</v>
      </c>
      <c r="X26" s="20" t="n">
        <v>9.656196509999999</v>
      </c>
    </row>
    <row r="27" spans="1:24">
      <c r="A27" s="15" t="s">
        <v>202</v>
      </c>
      <c r="B27" s="17" t="n">
        <v>5299</v>
      </c>
      <c r="C27" s="18">
        <f>(207.0/B27*100)</f>
        <v/>
      </c>
      <c r="D27" s="19" t="n">
        <v>5092</v>
      </c>
      <c r="E27" s="18" t="n">
        <v>506.21935379</v>
      </c>
      <c r="F27" s="20" t="n">
        <v>2.1624849</v>
      </c>
      <c r="G27" s="18" t="n">
        <v>481.34716845</v>
      </c>
      <c r="H27" s="20" t="n">
        <v>4.86992513</v>
      </c>
      <c r="I27" s="18" t="n">
        <v>480.34231869</v>
      </c>
      <c r="J27" s="20" t="n">
        <v>4.00536611</v>
      </c>
      <c r="K27" s="18" t="n">
        <v>477.22563639</v>
      </c>
      <c r="L27" s="20" t="n">
        <v>3.97084322</v>
      </c>
      <c r="M27" s="18" t="n">
        <v>460.61596183</v>
      </c>
      <c r="N27" s="20" t="n">
        <v>3.80586353</v>
      </c>
      <c r="O27" s="18" t="n">
        <v>423.08830904</v>
      </c>
      <c r="P27" s="20" t="n">
        <v>13.04402712</v>
      </c>
      <c r="Q27" s="18" t="s">
        <v>182</v>
      </c>
      <c r="R27" s="20" t="s">
        <v>182</v>
      </c>
      <c r="S27" s="18" t="s">
        <v>182</v>
      </c>
      <c r="T27" s="20" t="s">
        <v>182</v>
      </c>
      <c r="U27" s="18" t="s">
        <v>182</v>
      </c>
      <c r="V27" s="20" t="s">
        <v>182</v>
      </c>
      <c r="W27" s="18" t="n">
        <v>415.31904798</v>
      </c>
      <c r="X27" s="20" t="n">
        <v>4.087099</v>
      </c>
    </row>
    <row r="28" spans="1:24">
      <c r="A28" s="15" t="s">
        <v>203</v>
      </c>
      <c r="B28" s="17" t="n">
        <v>7568</v>
      </c>
      <c r="C28" s="18">
        <f>(141.0/B28*100)</f>
        <v/>
      </c>
      <c r="D28" s="19" t="n">
        <v>7427</v>
      </c>
      <c r="E28" s="18" t="n">
        <v>420.74731846</v>
      </c>
      <c r="F28" s="20" t="n">
        <v>2.40104002</v>
      </c>
      <c r="G28" s="18" t="n">
        <v>413.9668237</v>
      </c>
      <c r="H28" s="20" t="n">
        <v>3.63426452</v>
      </c>
      <c r="I28" s="18" t="n">
        <v>422.82694228</v>
      </c>
      <c r="J28" s="20" t="n">
        <v>3.58795868</v>
      </c>
      <c r="K28" s="18" t="n">
        <v>414.68273689</v>
      </c>
      <c r="L28" s="20" t="n">
        <v>3.98991155</v>
      </c>
      <c r="M28" s="18" t="n">
        <v>408.92713859</v>
      </c>
      <c r="N28" s="20" t="n">
        <v>7.17502807</v>
      </c>
      <c r="O28" s="18" t="n">
        <v>344.27389666</v>
      </c>
      <c r="P28" s="20" t="n">
        <v>9.63881198</v>
      </c>
      <c r="Q28" s="18" t="s">
        <v>182</v>
      </c>
      <c r="R28" s="20" t="s">
        <v>182</v>
      </c>
      <c r="S28" s="18" t="s">
        <v>182</v>
      </c>
      <c r="T28" s="20" t="s">
        <v>182</v>
      </c>
      <c r="U28" s="18" t="s">
        <v>182</v>
      </c>
      <c r="V28" s="20" t="s">
        <v>182</v>
      </c>
      <c r="W28" s="18" t="n">
        <v>365.44964173</v>
      </c>
      <c r="X28" s="20" t="n">
        <v>7.76711336</v>
      </c>
    </row>
    <row r="29" spans="1:24">
      <c r="A29" s="15" t="s">
        <v>204</v>
      </c>
      <c r="B29" s="17" t="n">
        <v>5385</v>
      </c>
      <c r="C29" s="18">
        <f>(37.0/B29*100)</f>
        <v/>
      </c>
      <c r="D29" s="19" t="n">
        <v>5348</v>
      </c>
      <c r="E29" s="18" t="n">
        <v>521.53179389</v>
      </c>
      <c r="F29" s="20" t="n">
        <v>3.52160693</v>
      </c>
      <c r="G29" s="18" t="n">
        <v>503.84514351</v>
      </c>
      <c r="H29" s="20" t="n">
        <v>6.67366043</v>
      </c>
      <c r="I29" s="18" t="n">
        <v>513.88533747</v>
      </c>
      <c r="J29" s="20" t="n">
        <v>4.85920034</v>
      </c>
      <c r="K29" s="18" t="n">
        <v>519.48090701</v>
      </c>
      <c r="L29" s="20" t="n">
        <v>3.60333384</v>
      </c>
      <c r="M29" s="18" t="n">
        <v>504.36619002</v>
      </c>
      <c r="N29" s="20" t="n">
        <v>3.58095344</v>
      </c>
      <c r="O29" s="18" t="n">
        <v>388.44308495</v>
      </c>
      <c r="P29" s="20" t="n">
        <v>43.1387278</v>
      </c>
      <c r="Q29" s="18" t="s">
        <v>182</v>
      </c>
      <c r="R29" s="20" t="s">
        <v>182</v>
      </c>
      <c r="S29" s="18" t="n">
        <v>358.28551468</v>
      </c>
      <c r="T29" s="20" t="n">
        <v>8.567023300000001</v>
      </c>
      <c r="U29" s="18" t="s">
        <v>182</v>
      </c>
      <c r="V29" s="20" t="s">
        <v>182</v>
      </c>
      <c r="W29" s="18" t="n">
        <v>404.83463653</v>
      </c>
      <c r="X29" s="20" t="n">
        <v>14.59728697</v>
      </c>
    </row>
    <row r="30" spans="1:24">
      <c r="A30" s="15" t="s">
        <v>205</v>
      </c>
      <c r="B30" s="17" t="n">
        <v>4520</v>
      </c>
      <c r="C30" s="18">
        <f>(618.0/B30*100)</f>
        <v/>
      </c>
      <c r="D30" s="19" t="n">
        <v>3902</v>
      </c>
      <c r="E30" s="18" t="n">
        <v>543.36563513</v>
      </c>
      <c r="F30" s="20" t="n">
        <v>3.60380714</v>
      </c>
      <c r="G30" s="18" t="n">
        <v>524.71803012</v>
      </c>
      <c r="H30" s="20" t="n">
        <v>6.20363769</v>
      </c>
      <c r="I30" s="18" t="n">
        <v>517.02208276</v>
      </c>
      <c r="J30" s="20" t="n">
        <v>4.98486122</v>
      </c>
      <c r="K30" s="18" t="n">
        <v>514.21563989</v>
      </c>
      <c r="L30" s="20" t="n">
        <v>4.42779347</v>
      </c>
      <c r="M30" s="18" t="n">
        <v>486.83267169</v>
      </c>
      <c r="N30" s="20" t="n">
        <v>5.01223149</v>
      </c>
      <c r="O30" s="18" t="n">
        <v>424.31209289</v>
      </c>
      <c r="P30" s="20" t="n">
        <v>24.50636863</v>
      </c>
      <c r="Q30" s="18" t="s">
        <v>182</v>
      </c>
      <c r="R30" s="20" t="s">
        <v>182</v>
      </c>
      <c r="S30" s="18" t="s">
        <v>182</v>
      </c>
      <c r="T30" s="20" t="s">
        <v>182</v>
      </c>
      <c r="U30" s="18" t="s">
        <v>182</v>
      </c>
      <c r="V30" s="20" t="s">
        <v>182</v>
      </c>
      <c r="W30" s="18" t="n">
        <v>427.76724061</v>
      </c>
      <c r="X30" s="20" t="n">
        <v>6.20176034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512.54987367</v>
      </c>
      <c r="F32" s="20" t="n">
        <v>2.88553774</v>
      </c>
      <c r="G32" s="18" t="n">
        <v>492.67729559</v>
      </c>
      <c r="H32" s="20" t="n">
        <v>5.51335287</v>
      </c>
      <c r="I32" s="18" t="n">
        <v>494.31805461</v>
      </c>
      <c r="J32" s="20" t="n">
        <v>5.55237548</v>
      </c>
      <c r="K32" s="18" t="n">
        <v>487.10294486</v>
      </c>
      <c r="L32" s="20" t="n">
        <v>4.47656659</v>
      </c>
      <c r="M32" s="18" t="n">
        <v>482.21596469</v>
      </c>
      <c r="N32" s="20" t="n">
        <v>5.10661483</v>
      </c>
      <c r="O32" s="18" t="n">
        <v>431.81477785</v>
      </c>
      <c r="P32" s="20" t="n">
        <v>23.17705872</v>
      </c>
      <c r="Q32" s="18" t="s">
        <v>182</v>
      </c>
      <c r="R32" s="20" t="s">
        <v>182</v>
      </c>
      <c r="S32" s="18" t="s">
        <v>182</v>
      </c>
      <c r="T32" s="20" t="s">
        <v>182</v>
      </c>
      <c r="U32" s="18" t="s">
        <v>182</v>
      </c>
      <c r="V32" s="20" t="s">
        <v>182</v>
      </c>
      <c r="W32" s="18" t="n">
        <v>416.24149052</v>
      </c>
      <c r="X32" s="20" t="n">
        <v>11.22640181</v>
      </c>
    </row>
    <row r="33" spans="1:24">
      <c r="A33" s="15" t="s">
        <v>208</v>
      </c>
      <c r="B33" s="17" t="n">
        <v>7325</v>
      </c>
      <c r="C33" s="18">
        <f>(254.0/B33*100)</f>
        <v/>
      </c>
      <c r="D33" s="19" t="n">
        <v>7071</v>
      </c>
      <c r="E33" s="18" t="n">
        <v>518.76232903</v>
      </c>
      <c r="F33" s="20" t="n">
        <v>3.27263197</v>
      </c>
      <c r="G33" s="18" t="n">
        <v>498.56041885</v>
      </c>
      <c r="H33" s="20" t="n">
        <v>4.01290326</v>
      </c>
      <c r="I33" s="18" t="n">
        <v>503.47696184</v>
      </c>
      <c r="J33" s="20" t="n">
        <v>3.50557488</v>
      </c>
      <c r="K33" s="18" t="n">
        <v>498.21112832</v>
      </c>
      <c r="L33" s="20" t="n">
        <v>3.89089612</v>
      </c>
      <c r="M33" s="18" t="n">
        <v>479.90586214</v>
      </c>
      <c r="N33" s="20" t="n">
        <v>3.55221325</v>
      </c>
      <c r="O33" s="18" t="n">
        <v>370.51979334</v>
      </c>
      <c r="P33" s="20" t="n">
        <v>23.88304611</v>
      </c>
      <c r="Q33" s="18" t="s">
        <v>182</v>
      </c>
      <c r="R33" s="20" t="s">
        <v>182</v>
      </c>
      <c r="S33" s="18" t="s">
        <v>182</v>
      </c>
      <c r="T33" s="20" t="s">
        <v>182</v>
      </c>
      <c r="U33" s="18" t="s">
        <v>182</v>
      </c>
      <c r="V33" s="20" t="s">
        <v>182</v>
      </c>
      <c r="W33" s="18" t="n">
        <v>431.70407601</v>
      </c>
      <c r="X33" s="20" t="n">
        <v>9.33236198</v>
      </c>
    </row>
    <row r="34" spans="1:24">
      <c r="A34" s="15" t="s">
        <v>209</v>
      </c>
      <c r="B34" s="17" t="n">
        <v>6350</v>
      </c>
      <c r="C34" s="18">
        <f>(94.0/B34*100)</f>
        <v/>
      </c>
      <c r="D34" s="19" t="n">
        <v>6256</v>
      </c>
      <c r="E34" s="18" t="n">
        <v>479.78134263</v>
      </c>
      <c r="F34" s="20" t="n">
        <v>3.42183702</v>
      </c>
      <c r="G34" s="18" t="n">
        <v>462.00231306</v>
      </c>
      <c r="H34" s="20" t="n">
        <v>4.25657184</v>
      </c>
      <c r="I34" s="18" t="n">
        <v>470.70137674</v>
      </c>
      <c r="J34" s="20" t="n">
        <v>4.03208349</v>
      </c>
      <c r="K34" s="18" t="n">
        <v>475.30997285</v>
      </c>
      <c r="L34" s="20" t="n">
        <v>3.56939169</v>
      </c>
      <c r="M34" s="18" t="n">
        <v>456.33015895</v>
      </c>
      <c r="N34" s="20" t="n">
        <v>3.68287826</v>
      </c>
      <c r="O34" s="18" t="n">
        <v>365.38845725</v>
      </c>
      <c r="P34" s="20" t="n">
        <v>11.8756275</v>
      </c>
      <c r="Q34" s="18" t="s">
        <v>182</v>
      </c>
      <c r="R34" s="20" t="s">
        <v>182</v>
      </c>
      <c r="S34" s="18" t="n">
        <v>306.56969545</v>
      </c>
      <c r="T34" s="20" t="n">
        <v>10.27624616</v>
      </c>
      <c r="U34" s="18" t="s">
        <v>182</v>
      </c>
      <c r="V34" s="20" t="s">
        <v>182</v>
      </c>
      <c r="W34" s="18" t="n">
        <v>386.39112558</v>
      </c>
      <c r="X34" s="20" t="n">
        <v>8.499128410000001</v>
      </c>
    </row>
    <row r="35" spans="1:24">
      <c r="A35" s="15" t="s">
        <v>210</v>
      </c>
      <c r="B35" s="17" t="n">
        <v>6406</v>
      </c>
      <c r="C35" s="18">
        <f>(85.0/B35*100)</f>
        <v/>
      </c>
      <c r="D35" s="19" t="n">
        <v>6321</v>
      </c>
      <c r="E35" s="18" t="n">
        <v>532.96654195</v>
      </c>
      <c r="F35" s="20" t="n">
        <v>2.43926959</v>
      </c>
      <c r="G35" s="18" t="n">
        <v>523.29030572</v>
      </c>
      <c r="H35" s="20" t="n">
        <v>4.22796787</v>
      </c>
      <c r="I35" s="18" t="n">
        <v>515.86485622</v>
      </c>
      <c r="J35" s="20" t="n">
        <v>3.54540224</v>
      </c>
      <c r="K35" s="18" t="n">
        <v>504.17841588</v>
      </c>
      <c r="L35" s="20" t="n">
        <v>3.6532357</v>
      </c>
      <c r="M35" s="18" t="n">
        <v>498.08886194</v>
      </c>
      <c r="N35" s="20" t="n">
        <v>3.78440596</v>
      </c>
      <c r="O35" s="18" t="n">
        <v>449.89238615</v>
      </c>
      <c r="P35" s="20" t="n">
        <v>20.13442136</v>
      </c>
      <c r="Q35" s="18" t="s">
        <v>182</v>
      </c>
      <c r="R35" s="20" t="s">
        <v>182</v>
      </c>
      <c r="S35" s="18" t="n">
        <v>374.85244494</v>
      </c>
      <c r="T35" s="20" t="n">
        <v>5.84040672</v>
      </c>
      <c r="U35" s="18" t="s">
        <v>182</v>
      </c>
      <c r="V35" s="20" t="s">
        <v>182</v>
      </c>
      <c r="W35" s="18" t="n">
        <v>415.65492268</v>
      </c>
      <c r="X35" s="20" t="n">
        <v>6.51844086</v>
      </c>
    </row>
    <row r="36" spans="1:24">
      <c r="A36" s="15" t="s">
        <v>211</v>
      </c>
      <c r="B36" s="17" t="n">
        <v>6736</v>
      </c>
      <c r="C36" s="18">
        <f>(67.0/B36*100)</f>
        <v/>
      </c>
      <c r="D36" s="19" t="n">
        <v>6669</v>
      </c>
      <c r="E36" s="18" t="n">
        <v>505.00121505</v>
      </c>
      <c r="F36" s="20" t="n">
        <v>2.22818304</v>
      </c>
      <c r="G36" s="18" t="n">
        <v>486.49483392</v>
      </c>
      <c r="H36" s="20" t="n">
        <v>4.2870244</v>
      </c>
      <c r="I36" s="18" t="n">
        <v>484.34353913</v>
      </c>
      <c r="J36" s="20" t="n">
        <v>5.4688878</v>
      </c>
      <c r="K36" s="18" t="n">
        <v>482.54075175</v>
      </c>
      <c r="L36" s="20" t="n">
        <v>3.6506264</v>
      </c>
      <c r="M36" s="18" t="n">
        <v>467.7336697</v>
      </c>
      <c r="N36" s="20" t="n">
        <v>4.75980034</v>
      </c>
      <c r="O36" s="18" t="n">
        <v>402.77024728</v>
      </c>
      <c r="P36" s="20" t="n">
        <v>20.07187489</v>
      </c>
      <c r="Q36" s="18" t="s">
        <v>182</v>
      </c>
      <c r="R36" s="20" t="s">
        <v>182</v>
      </c>
      <c r="S36" s="18" t="s">
        <v>182</v>
      </c>
      <c r="T36" s="20" t="s">
        <v>182</v>
      </c>
      <c r="U36" s="18" t="s">
        <v>182</v>
      </c>
      <c r="V36" s="20" t="s">
        <v>182</v>
      </c>
      <c r="W36" s="18" t="n">
        <v>418.54903311</v>
      </c>
      <c r="X36" s="20" t="n">
        <v>7.8433443</v>
      </c>
    </row>
    <row r="37" spans="1:24">
      <c r="A37" s="15" t="s">
        <v>212</v>
      </c>
      <c r="B37" s="17" t="n">
        <v>5458</v>
      </c>
      <c r="C37" s="18">
        <f>(306.0/B37*100)</f>
        <v/>
      </c>
      <c r="D37" s="19" t="n">
        <v>5152</v>
      </c>
      <c r="E37" s="18" t="n">
        <v>522.34062269</v>
      </c>
      <c r="F37" s="20" t="n">
        <v>3.71441035</v>
      </c>
      <c r="G37" s="18" t="n">
        <v>497.32923484</v>
      </c>
      <c r="H37" s="20" t="n">
        <v>6.00087081</v>
      </c>
      <c r="I37" s="18" t="n">
        <v>498.92020598</v>
      </c>
      <c r="J37" s="20" t="n">
        <v>4.91341864</v>
      </c>
      <c r="K37" s="18" t="n">
        <v>494.17506902</v>
      </c>
      <c r="L37" s="20" t="n">
        <v>4.98567593</v>
      </c>
      <c r="M37" s="18" t="n">
        <v>483.08395726</v>
      </c>
      <c r="N37" s="20" t="n">
        <v>4.77223906</v>
      </c>
      <c r="O37" s="18" t="n">
        <v>375.64834003</v>
      </c>
      <c r="P37" s="20" t="n">
        <v>18.6662725</v>
      </c>
      <c r="Q37" s="18" t="s">
        <v>182</v>
      </c>
      <c r="R37" s="20" t="s">
        <v>182</v>
      </c>
      <c r="S37" s="18" t="s">
        <v>182</v>
      </c>
      <c r="T37" s="20" t="s">
        <v>182</v>
      </c>
      <c r="U37" s="18" t="s">
        <v>182</v>
      </c>
      <c r="V37" s="20" t="s">
        <v>182</v>
      </c>
      <c r="W37" s="18" t="n">
        <v>408.09806634</v>
      </c>
      <c r="X37" s="20" t="n">
        <v>5.61603724</v>
      </c>
    </row>
    <row r="38" spans="1:24">
      <c r="A38" s="15" t="s">
        <v>213</v>
      </c>
      <c r="B38" s="17" t="n">
        <v>5860</v>
      </c>
      <c r="C38" s="18">
        <f>(75.0/B38*100)</f>
        <v/>
      </c>
      <c r="D38" s="19" t="n">
        <v>5785</v>
      </c>
      <c r="E38" s="18" t="n">
        <v>510.44538109</v>
      </c>
      <c r="F38" s="20" t="n">
        <v>2.68080802</v>
      </c>
      <c r="G38" s="18" t="n">
        <v>497.05630751</v>
      </c>
      <c r="H38" s="20" t="n">
        <v>5.57851742</v>
      </c>
      <c r="I38" s="18" t="n">
        <v>512.43915915</v>
      </c>
      <c r="J38" s="20" t="n">
        <v>6.06241872</v>
      </c>
      <c r="K38" s="18" t="n">
        <v>528.20237772</v>
      </c>
      <c r="L38" s="20" t="n">
        <v>6.2316004</v>
      </c>
      <c r="M38" s="18" t="n">
        <v>512.2480203699999</v>
      </c>
      <c r="N38" s="20" t="n">
        <v>6.51939076</v>
      </c>
      <c r="O38" s="18" t="n">
        <v>402.04188708</v>
      </c>
      <c r="P38" s="20" t="n">
        <v>20.43643395</v>
      </c>
      <c r="Q38" s="18" t="s">
        <v>182</v>
      </c>
      <c r="R38" s="20" t="s">
        <v>182</v>
      </c>
      <c r="S38" s="18" t="s">
        <v>182</v>
      </c>
      <c r="T38" s="20" t="s">
        <v>182</v>
      </c>
      <c r="U38" s="18" t="s">
        <v>182</v>
      </c>
      <c r="V38" s="20" t="s">
        <v>182</v>
      </c>
      <c r="W38" s="18" t="n">
        <v>431.07668739</v>
      </c>
      <c r="X38" s="20" t="n">
        <v>6.72061874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526.8583442</v>
      </c>
      <c r="F40" s="20" t="n">
        <v>2.98708606</v>
      </c>
      <c r="G40" s="18" t="n">
        <v>514.22180531</v>
      </c>
      <c r="H40" s="20" t="n">
        <v>7.41067356</v>
      </c>
      <c r="I40" s="18" t="n">
        <v>524.0153715500001</v>
      </c>
      <c r="J40" s="20" t="n">
        <v>5.24392763</v>
      </c>
      <c r="K40" s="18" t="n">
        <v>505.07915955</v>
      </c>
      <c r="L40" s="20" t="n">
        <v>5.50241963</v>
      </c>
      <c r="M40" s="18" t="n">
        <v>484.80785902</v>
      </c>
      <c r="N40" s="20" t="n">
        <v>5.93912862</v>
      </c>
      <c r="O40" s="18" t="n">
        <v>426.93516324</v>
      </c>
      <c r="P40" s="20" t="n">
        <v>18.49453323</v>
      </c>
      <c r="Q40" s="18" t="s">
        <v>182</v>
      </c>
      <c r="R40" s="20" t="s">
        <v>182</v>
      </c>
      <c r="S40" s="18" t="n">
        <v>496.75531263</v>
      </c>
      <c r="T40" s="20" t="n">
        <v>2.35939816</v>
      </c>
      <c r="U40" s="18" t="s">
        <v>182</v>
      </c>
      <c r="V40" s="20" t="s">
        <v>182</v>
      </c>
      <c r="W40" s="18" t="n">
        <v>411.40292577</v>
      </c>
      <c r="X40" s="20" t="n">
        <v>6.95798102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417.0891485</v>
      </c>
      <c r="F46" s="20" t="n">
        <v>2.75301285</v>
      </c>
      <c r="G46" s="18" t="n">
        <v>403.85402596</v>
      </c>
      <c r="H46" s="20" t="n">
        <v>4.88062582</v>
      </c>
      <c r="I46" s="18" t="n">
        <v>422.50532054</v>
      </c>
      <c r="J46" s="20" t="n">
        <v>4.97783225</v>
      </c>
      <c r="K46" s="18" t="n">
        <v>416.86362269</v>
      </c>
      <c r="L46" s="20" t="n">
        <v>4.79658594</v>
      </c>
      <c r="M46" s="18" t="n">
        <v>400.97224093</v>
      </c>
      <c r="N46" s="20" t="n">
        <v>6.24057349</v>
      </c>
      <c r="O46" s="18" t="n">
        <v>312.92535084</v>
      </c>
      <c r="P46" s="20" t="n">
        <v>7.92700056</v>
      </c>
      <c r="Q46" s="18" t="s">
        <v>182</v>
      </c>
      <c r="R46" s="20" t="s">
        <v>182</v>
      </c>
      <c r="S46" s="18" t="s">
        <v>182</v>
      </c>
      <c r="T46" s="20" t="s">
        <v>182</v>
      </c>
      <c r="U46" s="18" t="s">
        <v>182</v>
      </c>
      <c r="V46" s="20" t="s">
        <v>182</v>
      </c>
      <c r="W46" s="18" t="n">
        <v>383.37138051</v>
      </c>
      <c r="X46" s="20" t="n">
        <v>3.20891493</v>
      </c>
    </row>
    <row r="47" spans="1:24">
      <c r="A47" s="15" t="s">
        <v>222</v>
      </c>
      <c r="B47" s="17" t="n">
        <v>5928</v>
      </c>
      <c r="C47" s="18">
        <f>(197.0/B47*100)</f>
        <v/>
      </c>
      <c r="D47" s="19" t="n">
        <v>5731</v>
      </c>
      <c r="E47" s="18" t="n">
        <v>464.65031818</v>
      </c>
      <c r="F47" s="20" t="n">
        <v>5.39702915</v>
      </c>
      <c r="G47" s="18" t="n">
        <v>451.84210612</v>
      </c>
      <c r="H47" s="20" t="n">
        <v>6.66553375</v>
      </c>
      <c r="I47" s="18" t="n">
        <v>464.04521802</v>
      </c>
      <c r="J47" s="20" t="n">
        <v>5.81080716</v>
      </c>
      <c r="K47" s="18" t="n">
        <v>462.06956631</v>
      </c>
      <c r="L47" s="20" t="n">
        <v>5.00599881</v>
      </c>
      <c r="M47" s="18" t="n">
        <v>456.21989039</v>
      </c>
      <c r="N47" s="20" t="n">
        <v>4.35168769</v>
      </c>
      <c r="O47" s="18" t="n">
        <v>348.82167177</v>
      </c>
      <c r="P47" s="20" t="n">
        <v>12.30753065</v>
      </c>
      <c r="Q47" s="18" t="s">
        <v>182</v>
      </c>
      <c r="R47" s="20" t="s">
        <v>182</v>
      </c>
      <c r="S47" s="18" t="s">
        <v>182</v>
      </c>
      <c r="T47" s="20" t="s">
        <v>182</v>
      </c>
      <c r="U47" s="18" t="s">
        <v>182</v>
      </c>
      <c r="V47" s="20" t="s">
        <v>182</v>
      </c>
      <c r="W47" s="18" t="n">
        <v>382.13146857</v>
      </c>
      <c r="X47" s="20" t="n">
        <v>4.91737371</v>
      </c>
    </row>
    <row r="48" spans="1:24">
      <c r="A48" s="15" t="s">
        <v>223</v>
      </c>
      <c r="B48" s="17" t="n">
        <v>9841</v>
      </c>
      <c r="C48" s="18">
        <f>(19.0/B48*100)</f>
        <v/>
      </c>
      <c r="D48" s="19" t="n">
        <v>9822</v>
      </c>
      <c r="E48" s="18" t="n">
        <v>537.2093427999999</v>
      </c>
      <c r="F48" s="20" t="n">
        <v>3.80355274</v>
      </c>
      <c r="G48" s="18" t="n">
        <v>494.43676805</v>
      </c>
      <c r="H48" s="20" t="n">
        <v>7.3499003</v>
      </c>
      <c r="I48" s="18" t="n">
        <v>494.15637747</v>
      </c>
      <c r="J48" s="20" t="n">
        <v>7.1012018</v>
      </c>
      <c r="K48" s="18" t="n">
        <v>497.92827265</v>
      </c>
      <c r="L48" s="20" t="n">
        <v>11.58502707</v>
      </c>
      <c r="M48" s="18" t="n">
        <v>499.39603252</v>
      </c>
      <c r="N48" s="20" t="n">
        <v>10.77482515</v>
      </c>
      <c r="O48" s="18" t="n">
        <v>368.01592311</v>
      </c>
      <c r="P48" s="20" t="n">
        <v>9.39603602</v>
      </c>
      <c r="Q48" s="18" t="s">
        <v>182</v>
      </c>
      <c r="R48" s="20" t="s">
        <v>182</v>
      </c>
      <c r="S48" s="18" t="s">
        <v>182</v>
      </c>
      <c r="T48" s="20" t="s">
        <v>182</v>
      </c>
      <c r="U48" s="18" t="s">
        <v>182</v>
      </c>
      <c r="V48" s="20" t="s">
        <v>182</v>
      </c>
      <c r="W48" s="18" t="n">
        <v>456.69277641</v>
      </c>
      <c r="X48" s="20" t="n">
        <v>29.82689396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422.7523335</v>
      </c>
      <c r="F50" s="20" t="n">
        <v>2.80915682</v>
      </c>
      <c r="G50" s="18" t="n">
        <v>415.03520521</v>
      </c>
      <c r="H50" s="20" t="n">
        <v>3.85579219</v>
      </c>
      <c r="I50" s="18" t="n">
        <v>426.02297273</v>
      </c>
      <c r="J50" s="20" t="n">
        <v>3.26199056</v>
      </c>
      <c r="K50" s="18" t="n">
        <v>427.880024</v>
      </c>
      <c r="L50" s="20" t="n">
        <v>3.83501559</v>
      </c>
      <c r="M50" s="18" t="n">
        <v>429.13088084</v>
      </c>
      <c r="N50" s="20" t="n">
        <v>5.62465023</v>
      </c>
      <c r="O50" s="18" t="n">
        <v>342.28571311</v>
      </c>
      <c r="P50" s="20" t="n">
        <v>7.20984175</v>
      </c>
      <c r="Q50" s="18" t="s">
        <v>182</v>
      </c>
      <c r="R50" s="20" t="s">
        <v>182</v>
      </c>
      <c r="S50" s="18" t="s">
        <v>182</v>
      </c>
      <c r="T50" s="20" t="s">
        <v>182</v>
      </c>
      <c r="U50" s="18" t="s">
        <v>182</v>
      </c>
      <c r="V50" s="20" t="s">
        <v>182</v>
      </c>
      <c r="W50" s="18" t="n">
        <v>387.65350364</v>
      </c>
      <c r="X50" s="20" t="n">
        <v>8.06265183</v>
      </c>
    </row>
    <row r="51" spans="1:24">
      <c r="A51" s="15" t="s">
        <v>226</v>
      </c>
      <c r="B51" s="17" t="n">
        <v>6866</v>
      </c>
      <c r="C51" s="18">
        <f>(116.0/B51*100)</f>
        <v/>
      </c>
      <c r="D51" s="19" t="n">
        <v>6750</v>
      </c>
      <c r="E51" s="18" t="n">
        <v>421.5963473</v>
      </c>
      <c r="F51" s="20" t="n">
        <v>3.02000686</v>
      </c>
      <c r="G51" s="18" t="n">
        <v>420.98888706</v>
      </c>
      <c r="H51" s="20" t="n">
        <v>4.39840048</v>
      </c>
      <c r="I51" s="18" t="n">
        <v>431.10903065</v>
      </c>
      <c r="J51" s="20" t="n">
        <v>3.89965405</v>
      </c>
      <c r="K51" s="18" t="n">
        <v>428.22638758</v>
      </c>
      <c r="L51" s="20" t="n">
        <v>2.91844877</v>
      </c>
      <c r="M51" s="18" t="n">
        <v>423.25054342</v>
      </c>
      <c r="N51" s="20" t="n">
        <v>2.93282239</v>
      </c>
      <c r="O51" s="18" t="n">
        <v>338.25263876</v>
      </c>
      <c r="P51" s="20" t="n">
        <v>12.07032198</v>
      </c>
      <c r="Q51" s="18" t="s">
        <v>182</v>
      </c>
      <c r="R51" s="20" t="s">
        <v>182</v>
      </c>
      <c r="S51" s="18" t="n">
        <v>410.85572185</v>
      </c>
      <c r="T51" s="20" t="n">
        <v>3.7997542</v>
      </c>
      <c r="U51" s="18" t="s">
        <v>182</v>
      </c>
      <c r="V51" s="20" t="s">
        <v>182</v>
      </c>
      <c r="W51" s="18" t="n">
        <v>395.91309024</v>
      </c>
      <c r="X51" s="20" t="n">
        <v>4.83392376</v>
      </c>
    </row>
    <row r="52" spans="1:24">
      <c r="A52" s="15" t="s">
        <v>227</v>
      </c>
      <c r="B52" s="17" t="n">
        <v>5809</v>
      </c>
      <c r="C52" s="18">
        <f>(120.0/B52*100)</f>
        <v/>
      </c>
      <c r="D52" s="19" t="n">
        <v>5689</v>
      </c>
      <c r="E52" s="18" t="n">
        <v>487.83016571</v>
      </c>
      <c r="F52" s="20" t="n">
        <v>2.91180167</v>
      </c>
      <c r="G52" s="18" t="n">
        <v>468.27768294</v>
      </c>
      <c r="H52" s="20" t="n">
        <v>4.95835243</v>
      </c>
      <c r="I52" s="18" t="n">
        <v>482.29781709</v>
      </c>
      <c r="J52" s="20" t="n">
        <v>3.91576528</v>
      </c>
      <c r="K52" s="18" t="n">
        <v>478.18309995</v>
      </c>
      <c r="L52" s="20" t="n">
        <v>4.09855798</v>
      </c>
      <c r="M52" s="18" t="n">
        <v>466.59128814</v>
      </c>
      <c r="N52" s="20" t="n">
        <v>4.07465623</v>
      </c>
      <c r="O52" s="18" t="n">
        <v>375.14413407</v>
      </c>
      <c r="P52" s="20" t="n">
        <v>19.23248649</v>
      </c>
      <c r="Q52" s="18" t="s">
        <v>182</v>
      </c>
      <c r="R52" s="20" t="s">
        <v>182</v>
      </c>
      <c r="S52" s="18" t="s">
        <v>182</v>
      </c>
      <c r="T52" s="20" t="s">
        <v>182</v>
      </c>
      <c r="U52" s="18" t="s">
        <v>182</v>
      </c>
      <c r="V52" s="20" t="s">
        <v>182</v>
      </c>
      <c r="W52" s="18" t="n">
        <v>405.40017635</v>
      </c>
      <c r="X52" s="20" t="n">
        <v>5.99527082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346.02682039</v>
      </c>
      <c r="F54" s="20" t="n">
        <v>3.40722103</v>
      </c>
      <c r="G54" s="18" t="n">
        <v>326.40265704</v>
      </c>
      <c r="H54" s="20" t="n">
        <v>5.44920909</v>
      </c>
      <c r="I54" s="18" t="n">
        <v>340.11009031</v>
      </c>
      <c r="J54" s="20" t="n">
        <v>6.70274075</v>
      </c>
      <c r="K54" s="18" t="n">
        <v>326.2458547</v>
      </c>
      <c r="L54" s="20" t="n">
        <v>6.27544368</v>
      </c>
      <c r="M54" s="18" t="n">
        <v>321.45981713</v>
      </c>
      <c r="N54" s="20" t="n">
        <v>6.51089018</v>
      </c>
      <c r="O54" s="18" t="n">
        <v>287.87524075</v>
      </c>
      <c r="P54" s="20" t="n">
        <v>6.80918889</v>
      </c>
      <c r="Q54" s="18" t="s">
        <v>182</v>
      </c>
      <c r="R54" s="20" t="s">
        <v>182</v>
      </c>
      <c r="S54" s="18" t="s">
        <v>182</v>
      </c>
      <c r="T54" s="20" t="s">
        <v>182</v>
      </c>
      <c r="U54" s="18" t="s">
        <v>182</v>
      </c>
      <c r="V54" s="20" t="s">
        <v>182</v>
      </c>
      <c r="W54" s="18" t="n">
        <v>295.12412594</v>
      </c>
      <c r="X54" s="20" t="n">
        <v>4.17367186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535.22147762</v>
      </c>
      <c r="F56" s="20" t="n">
        <v>2.55499985</v>
      </c>
      <c r="G56" s="18" t="n">
        <v>502.92003768</v>
      </c>
      <c r="H56" s="20" t="n">
        <v>4.6159132</v>
      </c>
      <c r="I56" s="18" t="n">
        <v>501.31575878</v>
      </c>
      <c r="J56" s="20" t="n">
        <v>4.92371691</v>
      </c>
      <c r="K56" s="18" t="n">
        <v>511.62104028</v>
      </c>
      <c r="L56" s="20" t="n">
        <v>5.71904826</v>
      </c>
      <c r="M56" s="18" t="n">
        <v>498.86416275</v>
      </c>
      <c r="N56" s="20" t="n">
        <v>4.88009839</v>
      </c>
      <c r="O56" s="18" t="n">
        <v>436.58358831</v>
      </c>
      <c r="P56" s="20" t="n">
        <v>14.70024244</v>
      </c>
      <c r="Q56" s="18" t="s">
        <v>182</v>
      </c>
      <c r="R56" s="20" t="s">
        <v>182</v>
      </c>
      <c r="S56" s="18" t="s">
        <v>182</v>
      </c>
      <c r="T56" s="20" t="s">
        <v>182</v>
      </c>
      <c r="U56" s="18" t="s">
        <v>182</v>
      </c>
      <c r="V56" s="20" t="s">
        <v>182</v>
      </c>
      <c r="W56" s="18" t="n">
        <v>437.70189373</v>
      </c>
      <c r="X56" s="20" t="n">
        <v>17.29255867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494.06585866</v>
      </c>
      <c r="F61" s="20" t="n">
        <v>2.57747406</v>
      </c>
      <c r="G61" s="18" t="n">
        <v>457.34316589</v>
      </c>
      <c r="H61" s="20" t="n">
        <v>3.89816847</v>
      </c>
      <c r="I61" s="18" t="n">
        <v>454.59004602</v>
      </c>
      <c r="J61" s="20" t="n">
        <v>5.2912345</v>
      </c>
      <c r="K61" s="18" t="n">
        <v>456.0518702</v>
      </c>
      <c r="L61" s="20" t="n">
        <v>5.3839481</v>
      </c>
      <c r="M61" s="18" t="n">
        <v>438.11945778</v>
      </c>
      <c r="N61" s="20" t="n">
        <v>6.52260603</v>
      </c>
      <c r="O61" s="18" t="n">
        <v>391.25523445</v>
      </c>
      <c r="P61" s="20" t="n">
        <v>13.81308759</v>
      </c>
      <c r="Q61" s="18" t="s">
        <v>182</v>
      </c>
      <c r="R61" s="20" t="s">
        <v>182</v>
      </c>
      <c r="S61" s="18" t="s">
        <v>182</v>
      </c>
      <c r="T61" s="20" t="s">
        <v>182</v>
      </c>
      <c r="U61" s="18" t="s">
        <v>182</v>
      </c>
      <c r="V61" s="20" t="s">
        <v>182</v>
      </c>
      <c r="W61" s="18" t="n">
        <v>382.41483488</v>
      </c>
      <c r="X61" s="20" t="n">
        <v>7.00110809</v>
      </c>
    </row>
    <row r="62" spans="1:24">
      <c r="A62" s="15" t="s">
        <v>237</v>
      </c>
      <c r="B62" s="17" t="n">
        <v>4476</v>
      </c>
      <c r="C62" s="18">
        <f>(5.0/B62*100)</f>
        <v/>
      </c>
      <c r="D62" s="19" t="n">
        <v>4471</v>
      </c>
      <c r="E62" s="18" t="n">
        <v>539.44575117</v>
      </c>
      <c r="F62" s="20" t="n">
        <v>1.40524943</v>
      </c>
      <c r="G62" s="18" t="n">
        <v>503.99927635</v>
      </c>
      <c r="H62" s="20" t="n">
        <v>3.71947301</v>
      </c>
      <c r="I62" s="18" t="n">
        <v>516.98485233</v>
      </c>
      <c r="J62" s="20" t="n">
        <v>4.21919153</v>
      </c>
      <c r="K62" s="18" t="n">
        <v>507.73634098</v>
      </c>
      <c r="L62" s="20" t="n">
        <v>4.46693041</v>
      </c>
      <c r="M62" s="18" t="n">
        <v>499.19352446</v>
      </c>
      <c r="N62" s="20" t="n">
        <v>5.64644313</v>
      </c>
      <c r="O62" s="18" t="n">
        <v>440.45044192</v>
      </c>
      <c r="P62" s="20" t="n">
        <v>12.98438904</v>
      </c>
      <c r="Q62" s="18" t="s">
        <v>182</v>
      </c>
      <c r="R62" s="20" t="s">
        <v>182</v>
      </c>
      <c r="S62" s="18" t="s">
        <v>182</v>
      </c>
      <c r="T62" s="20" t="s">
        <v>182</v>
      </c>
      <c r="U62" s="18" t="s">
        <v>182</v>
      </c>
      <c r="V62" s="20" t="s">
        <v>182</v>
      </c>
      <c r="W62" s="18" t="n">
        <v>451.24682857</v>
      </c>
      <c r="X62" s="20" t="n">
        <v>19.70838705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408.18905809</v>
      </c>
      <c r="F67" s="20" t="n">
        <v>2.62978075</v>
      </c>
      <c r="G67" s="18" t="n">
        <v>396.27583934</v>
      </c>
      <c r="H67" s="20" t="n">
        <v>3.57325732</v>
      </c>
      <c r="I67" s="18" t="n">
        <v>399.90114786</v>
      </c>
      <c r="J67" s="20" t="n">
        <v>3.63042072</v>
      </c>
      <c r="K67" s="18" t="n">
        <v>395.6515396</v>
      </c>
      <c r="L67" s="20" t="n">
        <v>6.50384915</v>
      </c>
      <c r="M67" s="18" t="n">
        <v>381.46389861</v>
      </c>
      <c r="N67" s="20" t="n">
        <v>9.25940421</v>
      </c>
      <c r="O67" s="18" t="n">
        <v>314.73335773</v>
      </c>
      <c r="P67" s="20" t="n">
        <v>5.00611208</v>
      </c>
      <c r="Q67" s="18" t="s">
        <v>182</v>
      </c>
      <c r="R67" s="20" t="s">
        <v>182</v>
      </c>
      <c r="S67" s="18" t="s">
        <v>182</v>
      </c>
      <c r="T67" s="20" t="s">
        <v>182</v>
      </c>
      <c r="U67" s="18" t="s">
        <v>182</v>
      </c>
      <c r="V67" s="20" t="s">
        <v>182</v>
      </c>
      <c r="W67" s="18" t="n">
        <v>340.04387707</v>
      </c>
      <c r="X67" s="20" t="n">
        <v>6.83611257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503.39670787</v>
      </c>
      <c r="F70" s="20" t="n">
        <v>2.78201807</v>
      </c>
      <c r="G70" s="18" t="n">
        <v>479.29381148</v>
      </c>
      <c r="H70" s="20" t="n">
        <v>4.3813652</v>
      </c>
      <c r="I70" s="18" t="n">
        <v>479.96217773</v>
      </c>
      <c r="J70" s="20" t="n">
        <v>4.8864647</v>
      </c>
      <c r="K70" s="18" t="n">
        <v>482.07335241</v>
      </c>
      <c r="L70" s="20" t="n">
        <v>4.83486174</v>
      </c>
      <c r="M70" s="18" t="n">
        <v>474.41628321</v>
      </c>
      <c r="N70" s="20" t="n">
        <v>4.45559674</v>
      </c>
      <c r="O70" s="18" t="n">
        <v>426.80252046</v>
      </c>
      <c r="P70" s="20" t="n">
        <v>12.48021567</v>
      </c>
      <c r="Q70" s="18" t="s">
        <v>182</v>
      </c>
      <c r="R70" s="20" t="s">
        <v>182</v>
      </c>
      <c r="S70" s="18" t="s">
        <v>182</v>
      </c>
      <c r="T70" s="20" t="s">
        <v>182</v>
      </c>
      <c r="U70" s="18" t="s">
        <v>182</v>
      </c>
      <c r="V70" s="20" t="s">
        <v>182</v>
      </c>
      <c r="W70" s="18" t="n">
        <v>433.71431629</v>
      </c>
      <c r="X70" s="20" t="n">
        <v>7.346856</v>
      </c>
    </row>
    <row r="71" spans="1:24">
      <c r="A71" s="15" t="s">
        <v>246</v>
      </c>
      <c r="B71" s="17" t="n">
        <v>6115</v>
      </c>
      <c r="C71" s="18">
        <f>(122.0/B71*100)</f>
        <v/>
      </c>
      <c r="D71" s="19" t="n">
        <v>5993</v>
      </c>
      <c r="E71" s="18" t="n">
        <v>566.04169431</v>
      </c>
      <c r="F71" s="20" t="n">
        <v>1.68535772</v>
      </c>
      <c r="G71" s="18" t="n">
        <v>538.7551124</v>
      </c>
      <c r="H71" s="20" t="n">
        <v>4.54358542</v>
      </c>
      <c r="I71" s="18" t="n">
        <v>540.92224675</v>
      </c>
      <c r="J71" s="20" t="n">
        <v>3.79956564</v>
      </c>
      <c r="K71" s="18" t="n">
        <v>561.42568507</v>
      </c>
      <c r="L71" s="20" t="n">
        <v>3.56607042</v>
      </c>
      <c r="M71" s="18" t="n">
        <v>557.64772414</v>
      </c>
      <c r="N71" s="20" t="n">
        <v>4.3161294</v>
      </c>
      <c r="O71" s="18" t="n">
        <v>471.86148039</v>
      </c>
      <c r="P71" s="20" t="n">
        <v>16.79592165</v>
      </c>
      <c r="Q71" s="18" t="s">
        <v>182</v>
      </c>
      <c r="R71" s="20" t="s">
        <v>182</v>
      </c>
      <c r="S71" s="18" t="s">
        <v>182</v>
      </c>
      <c r="T71" s="20" t="s">
        <v>182</v>
      </c>
      <c r="U71" s="18" t="s">
        <v>182</v>
      </c>
      <c r="V71" s="20" t="s">
        <v>182</v>
      </c>
      <c r="W71" s="18" t="n">
        <v>508.9082253</v>
      </c>
      <c r="X71" s="20" t="n">
        <v>14.91284326</v>
      </c>
    </row>
    <row r="72" spans="1:24">
      <c r="A72" s="15" t="s">
        <v>247</v>
      </c>
      <c r="B72" s="17" t="n">
        <v>7708</v>
      </c>
      <c r="C72" s="18">
        <f>(9.0/B72*100)</f>
        <v/>
      </c>
      <c r="D72" s="19" t="n">
        <v>7699</v>
      </c>
      <c r="E72" s="18" t="n">
        <v>546.89614576</v>
      </c>
      <c r="F72" s="20" t="n">
        <v>2.46750352</v>
      </c>
      <c r="G72" s="18" t="n">
        <v>526.62843217</v>
      </c>
      <c r="H72" s="20" t="n">
        <v>4.43712359</v>
      </c>
      <c r="I72" s="18" t="n">
        <v>520.83754398</v>
      </c>
      <c r="J72" s="20" t="n">
        <v>4.06706765</v>
      </c>
      <c r="K72" s="18" t="n">
        <v>521.82698686</v>
      </c>
      <c r="L72" s="20" t="n">
        <v>7.1461391</v>
      </c>
      <c r="M72" s="18" t="n">
        <v>500.7982111</v>
      </c>
      <c r="N72" s="20" t="n">
        <v>7.69275436</v>
      </c>
      <c r="O72" s="18" t="n">
        <v>372.27040999</v>
      </c>
      <c r="P72" s="20" t="n">
        <v>12.74001428</v>
      </c>
      <c r="Q72" s="18" t="s">
        <v>182</v>
      </c>
      <c r="R72" s="20" t="s">
        <v>182</v>
      </c>
      <c r="S72" s="18" t="s">
        <v>182</v>
      </c>
      <c r="T72" s="20" t="s">
        <v>182</v>
      </c>
      <c r="U72" s="18" t="s">
        <v>182</v>
      </c>
      <c r="V72" s="20" t="s">
        <v>182</v>
      </c>
      <c r="W72" s="18" t="n">
        <v>468.18134215</v>
      </c>
      <c r="X72" s="20" t="n">
        <v>24.13076604</v>
      </c>
    </row>
    <row r="73" spans="1:24">
      <c r="A73" s="15" t="s">
        <v>248</v>
      </c>
      <c r="B73" s="17" t="n">
        <v>8249</v>
      </c>
      <c r="C73" s="18">
        <f>(254.0/B73*100)</f>
        <v/>
      </c>
      <c r="D73" s="19" t="n">
        <v>7995</v>
      </c>
      <c r="E73" s="18" t="n">
        <v>425.19815605</v>
      </c>
      <c r="F73" s="20" t="n">
        <v>3.73651231</v>
      </c>
      <c r="G73" s="18" t="n">
        <v>424.83663275</v>
      </c>
      <c r="H73" s="20" t="n">
        <v>3.68698741</v>
      </c>
      <c r="I73" s="18" t="n">
        <v>427.92462843</v>
      </c>
      <c r="J73" s="20" t="n">
        <v>3.34844203</v>
      </c>
      <c r="K73" s="18" t="n">
        <v>419.36569103</v>
      </c>
      <c r="L73" s="20" t="n">
        <v>3.79787447</v>
      </c>
      <c r="M73" s="18" t="n">
        <v>423.04933983</v>
      </c>
      <c r="N73" s="20" t="n">
        <v>5.12029054</v>
      </c>
      <c r="O73" s="18" t="n">
        <v>365.92427462</v>
      </c>
      <c r="P73" s="20" t="n">
        <v>6.5296247</v>
      </c>
      <c r="Q73" s="18" t="s">
        <v>182</v>
      </c>
      <c r="R73" s="20" t="s">
        <v>182</v>
      </c>
      <c r="S73" s="18" t="s">
        <v>182</v>
      </c>
      <c r="T73" s="20" t="s">
        <v>182</v>
      </c>
      <c r="U73" s="18" t="s">
        <v>182</v>
      </c>
      <c r="V73" s="20" t="s">
        <v>182</v>
      </c>
      <c r="W73" s="18" t="n">
        <v>374.59834118</v>
      </c>
      <c r="X73" s="20" t="n">
        <v>9.62969833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447.50652007</v>
      </c>
      <c r="F77" s="20" t="n">
        <v>2.84269158</v>
      </c>
      <c r="G77" s="18" t="n">
        <v>438.50269507</v>
      </c>
      <c r="H77" s="20" t="n">
        <v>4.22220367</v>
      </c>
      <c r="I77" s="18" t="n">
        <v>458.73543018</v>
      </c>
      <c r="J77" s="20" t="n">
        <v>4.57353908</v>
      </c>
      <c r="K77" s="18" t="n">
        <v>458.62629005</v>
      </c>
      <c r="L77" s="20" t="n">
        <v>4.02769599</v>
      </c>
      <c r="M77" s="18" t="n">
        <v>443.1219254</v>
      </c>
      <c r="N77" s="20" t="n">
        <v>4.52870046</v>
      </c>
      <c r="O77" s="18" t="n">
        <v>348.85074945</v>
      </c>
      <c r="P77" s="20" t="n">
        <v>12.28258255</v>
      </c>
      <c r="Q77" s="18" t="s">
        <v>182</v>
      </c>
      <c r="R77" s="20" t="s">
        <v>182</v>
      </c>
      <c r="S77" s="18" t="s">
        <v>182</v>
      </c>
      <c r="T77" s="20" t="s">
        <v>182</v>
      </c>
      <c r="U77" s="18" t="s">
        <v>182</v>
      </c>
      <c r="V77" s="20" t="s">
        <v>182</v>
      </c>
      <c r="W77" s="18" t="n">
        <v>383.5038084</v>
      </c>
      <c r="X77" s="20" t="n">
        <v>3.65216689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485.96665674</v>
      </c>
      <c r="F7" s="20" t="n">
        <v>2.82057181</v>
      </c>
      <c r="G7" s="18" t="n">
        <v>512.7293452</v>
      </c>
      <c r="H7" s="20" t="n">
        <v>3.54528415</v>
      </c>
      <c r="I7" s="18" t="n">
        <v>523.56944283</v>
      </c>
      <c r="J7" s="20" t="n">
        <v>2.37836865</v>
      </c>
      <c r="K7" s="18" t="n">
        <v>529.6799489</v>
      </c>
      <c r="L7" s="20" t="n">
        <v>2.74307189</v>
      </c>
      <c r="M7" s="18" t="n">
        <v>534.70133578</v>
      </c>
      <c r="N7" s="20" t="n">
        <v>3.53145677</v>
      </c>
      <c r="O7" s="18" t="n">
        <v>399.22513467</v>
      </c>
      <c r="P7" s="20" t="n">
        <v>11.70453418</v>
      </c>
      <c r="Q7" s="18" t="s">
        <v>182</v>
      </c>
      <c r="R7" s="20" t="s">
        <v>182</v>
      </c>
      <c r="S7" s="18" t="s">
        <v>182</v>
      </c>
      <c r="T7" s="20" t="s">
        <v>182</v>
      </c>
      <c r="U7" s="18" t="s">
        <v>182</v>
      </c>
      <c r="V7" s="20" t="s">
        <v>182</v>
      </c>
      <c r="W7" s="18" t="n">
        <v>477.27117153</v>
      </c>
      <c r="X7" s="20" t="n">
        <v>4.57835751</v>
      </c>
    </row>
    <row r="8" spans="1:24">
      <c r="A8" s="15" t="s">
        <v>183</v>
      </c>
      <c r="B8" s="17" t="n">
        <v>7007</v>
      </c>
      <c r="C8" s="18">
        <f>(206.0/B8*100)</f>
        <v/>
      </c>
      <c r="D8" s="19" t="n">
        <v>6801</v>
      </c>
      <c r="E8" s="18" t="n">
        <v>504.06642815</v>
      </c>
      <c r="F8" s="20" t="n">
        <v>2.3811514</v>
      </c>
      <c r="G8" s="18" t="n">
        <v>505.14582314</v>
      </c>
      <c r="H8" s="20" t="n">
        <v>4.13388046</v>
      </c>
      <c r="I8" s="18" t="n">
        <v>507.06197809</v>
      </c>
      <c r="J8" s="20" t="n">
        <v>4.52979595</v>
      </c>
      <c r="K8" s="18" t="n">
        <v>499.68982968</v>
      </c>
      <c r="L8" s="20" t="n">
        <v>6.66270646</v>
      </c>
      <c r="M8" s="18" t="n">
        <v>464.76620319</v>
      </c>
      <c r="N8" s="20" t="n">
        <v>7.31819841</v>
      </c>
      <c r="O8" s="18" t="n">
        <v>404.28336089</v>
      </c>
      <c r="P8" s="20" t="n">
        <v>27.90899541</v>
      </c>
      <c r="Q8" s="18" t="s">
        <v>182</v>
      </c>
      <c r="R8" s="20" t="s">
        <v>182</v>
      </c>
      <c r="S8" s="18" t="n">
        <v>368.48347797</v>
      </c>
      <c r="T8" s="20" t="n">
        <v>14.99112476</v>
      </c>
      <c r="U8" s="18" t="s">
        <v>182</v>
      </c>
      <c r="V8" s="20" t="s">
        <v>182</v>
      </c>
      <c r="W8" s="18" t="n">
        <v>413.70083729</v>
      </c>
      <c r="X8" s="20" t="n">
        <v>6.3425864</v>
      </c>
    </row>
    <row r="9" spans="1:24">
      <c r="A9" s="15" t="s">
        <v>184</v>
      </c>
      <c r="B9" s="17" t="n">
        <v>9651</v>
      </c>
      <c r="C9" s="18">
        <f>(603.0/B9*100)</f>
        <v/>
      </c>
      <c r="D9" s="19" t="n">
        <v>9048</v>
      </c>
      <c r="E9" s="18" t="n">
        <v>517.88001248</v>
      </c>
      <c r="F9" s="20" t="n">
        <v>2.54435013</v>
      </c>
      <c r="G9" s="18" t="n">
        <v>523.65865044</v>
      </c>
      <c r="H9" s="20" t="n">
        <v>4.10297347</v>
      </c>
      <c r="I9" s="18" t="n">
        <v>512.63308807</v>
      </c>
      <c r="J9" s="20" t="n">
        <v>4.36160154</v>
      </c>
      <c r="K9" s="18" t="n">
        <v>477.67534069</v>
      </c>
      <c r="L9" s="20" t="n">
        <v>6.11630596</v>
      </c>
      <c r="M9" s="18" t="n">
        <v>459.67103313</v>
      </c>
      <c r="N9" s="20" t="n">
        <v>6.42322753</v>
      </c>
      <c r="O9" s="18" t="n">
        <v>463.23865553</v>
      </c>
      <c r="P9" s="20" t="n">
        <v>37.28992185</v>
      </c>
      <c r="Q9" s="18" t="s">
        <v>182</v>
      </c>
      <c r="R9" s="20" t="s">
        <v>182</v>
      </c>
      <c r="S9" s="18" t="n">
        <v>374.78530698</v>
      </c>
      <c r="T9" s="20" t="n">
        <v>11.62763904</v>
      </c>
      <c r="U9" s="18" t="s">
        <v>182</v>
      </c>
      <c r="V9" s="20" t="s">
        <v>182</v>
      </c>
      <c r="W9" s="18" t="n">
        <v>420.64382345</v>
      </c>
      <c r="X9" s="20" t="n">
        <v>6.52534098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446.98703766</v>
      </c>
      <c r="F11" s="20" t="n">
        <v>2.65461905</v>
      </c>
      <c r="G11" s="18" t="n">
        <v>466.49388236</v>
      </c>
      <c r="H11" s="20" t="n">
        <v>4.27466684</v>
      </c>
      <c r="I11" s="18" t="n">
        <v>468.00356169</v>
      </c>
      <c r="J11" s="20" t="n">
        <v>5.03121401</v>
      </c>
      <c r="K11" s="18" t="n">
        <v>429.49963936</v>
      </c>
      <c r="L11" s="20" t="n">
        <v>6.28641976</v>
      </c>
      <c r="M11" s="18" t="n">
        <v>405.49376528</v>
      </c>
      <c r="N11" s="20" t="n">
        <v>8.05719532</v>
      </c>
      <c r="O11" s="18" t="n">
        <v>334.19992151</v>
      </c>
      <c r="P11" s="20" t="n">
        <v>26.53553138</v>
      </c>
      <c r="Q11" s="18" t="s">
        <v>182</v>
      </c>
      <c r="R11" s="20" t="s">
        <v>182</v>
      </c>
      <c r="S11" s="18" t="s">
        <v>182</v>
      </c>
      <c r="T11" s="20" t="s">
        <v>182</v>
      </c>
      <c r="U11" s="18" t="s">
        <v>182</v>
      </c>
      <c r="V11" s="20" t="s">
        <v>182</v>
      </c>
      <c r="W11" s="18" t="n">
        <v>408.27481281</v>
      </c>
      <c r="X11" s="20" t="n">
        <v>6.1389977</v>
      </c>
    </row>
    <row r="12" spans="1:24">
      <c r="A12" s="15" t="s">
        <v>187</v>
      </c>
      <c r="B12" s="17" t="n">
        <v>6894</v>
      </c>
      <c r="C12" s="18">
        <f>(128.0/B12*100)</f>
        <v/>
      </c>
      <c r="D12" s="19" t="n">
        <v>6766</v>
      </c>
      <c r="E12" s="18" t="n">
        <v>508.76514918</v>
      </c>
      <c r="F12" s="20" t="n">
        <v>2.40822687</v>
      </c>
      <c r="G12" s="18" t="n">
        <v>502.29390131</v>
      </c>
      <c r="H12" s="20" t="n">
        <v>3.25179003</v>
      </c>
      <c r="I12" s="18" t="n">
        <v>501.96125416</v>
      </c>
      <c r="J12" s="20" t="n">
        <v>3.23636789</v>
      </c>
      <c r="K12" s="18" t="n">
        <v>494.79869071</v>
      </c>
      <c r="L12" s="20" t="n">
        <v>4.54920987</v>
      </c>
      <c r="M12" s="18" t="n">
        <v>469.27880668</v>
      </c>
      <c r="N12" s="20" t="n">
        <v>5.22042247</v>
      </c>
      <c r="O12" s="18" t="n">
        <v>437.59846771</v>
      </c>
      <c r="P12" s="20" t="n">
        <v>23.70905564</v>
      </c>
      <c r="Q12" s="18" t="s">
        <v>182</v>
      </c>
      <c r="R12" s="20" t="s">
        <v>182</v>
      </c>
      <c r="S12" s="18" t="n">
        <v>366.6777112</v>
      </c>
      <c r="T12" s="20" t="n">
        <v>14.39052153</v>
      </c>
      <c r="U12" s="18" t="s">
        <v>182</v>
      </c>
      <c r="V12" s="20" t="s">
        <v>182</v>
      </c>
      <c r="W12" s="18" t="n">
        <v>415.76242237</v>
      </c>
      <c r="X12" s="20" t="n">
        <v>6.98954504</v>
      </c>
    </row>
    <row r="13" spans="1:24">
      <c r="A13" s="15" t="s">
        <v>188</v>
      </c>
      <c r="B13" s="17" t="n">
        <v>7161</v>
      </c>
      <c r="C13" s="18">
        <f>(341.0/B13*100)</f>
        <v/>
      </c>
      <c r="D13" s="19" t="n">
        <v>6820</v>
      </c>
      <c r="E13" s="18" t="n">
        <v>517.73635411</v>
      </c>
      <c r="F13" s="20" t="n">
        <v>2.23392558</v>
      </c>
      <c r="G13" s="18" t="n">
        <v>519.9477044499999</v>
      </c>
      <c r="H13" s="20" t="n">
        <v>3.64254709</v>
      </c>
      <c r="I13" s="18" t="n">
        <v>507.07130259</v>
      </c>
      <c r="J13" s="20" t="n">
        <v>3.36393987</v>
      </c>
      <c r="K13" s="18" t="n">
        <v>499.06874774</v>
      </c>
      <c r="L13" s="20" t="n">
        <v>5.08811085</v>
      </c>
      <c r="M13" s="18" t="n">
        <v>477.19012745</v>
      </c>
      <c r="N13" s="20" t="n">
        <v>5.85006246</v>
      </c>
      <c r="O13" s="18" t="n">
        <v>390.10166835</v>
      </c>
      <c r="P13" s="20" t="n">
        <v>18.95112793</v>
      </c>
      <c r="Q13" s="18" t="s">
        <v>182</v>
      </c>
      <c r="R13" s="20" t="s">
        <v>182</v>
      </c>
      <c r="S13" s="18" t="n">
        <v>436.36003517</v>
      </c>
      <c r="T13" s="20" t="n">
        <v>6.43426798</v>
      </c>
      <c r="U13" s="18" t="s">
        <v>182</v>
      </c>
      <c r="V13" s="20" t="s">
        <v>182</v>
      </c>
      <c r="W13" s="18" t="n">
        <v>424.46449179</v>
      </c>
      <c r="X13" s="20" t="n">
        <v>6.48253306</v>
      </c>
    </row>
    <row r="14" spans="1:24">
      <c r="A14" s="15" t="s">
        <v>189</v>
      </c>
      <c r="B14" s="17" t="n">
        <v>5587</v>
      </c>
      <c r="C14" s="18">
        <f>(201.0/B14*100)</f>
        <v/>
      </c>
      <c r="D14" s="19" t="n">
        <v>5386</v>
      </c>
      <c r="E14" s="18" t="n">
        <v>538.07151432</v>
      </c>
      <c r="F14" s="20" t="n">
        <v>2.52738132</v>
      </c>
      <c r="G14" s="18" t="n">
        <v>543.29632627</v>
      </c>
      <c r="H14" s="20" t="n">
        <v>3.18236393</v>
      </c>
      <c r="I14" s="18" t="n">
        <v>540.92315967</v>
      </c>
      <c r="J14" s="20" t="n">
        <v>3.71253134</v>
      </c>
      <c r="K14" s="18" t="n">
        <v>528.91675816</v>
      </c>
      <c r="L14" s="20" t="n">
        <v>4.98287523</v>
      </c>
      <c r="M14" s="18" t="n">
        <v>511.86793816</v>
      </c>
      <c r="N14" s="20" t="n">
        <v>6.02102012</v>
      </c>
      <c r="O14" s="18" t="n">
        <v>411.80482108</v>
      </c>
      <c r="P14" s="20" t="n">
        <v>14.84367386</v>
      </c>
      <c r="Q14" s="18" t="s">
        <v>182</v>
      </c>
      <c r="R14" s="20" t="s">
        <v>182</v>
      </c>
      <c r="S14" s="18" t="s">
        <v>182</v>
      </c>
      <c r="T14" s="20" t="s">
        <v>182</v>
      </c>
      <c r="U14" s="18" t="s">
        <v>182</v>
      </c>
      <c r="V14" s="20" t="s">
        <v>182</v>
      </c>
      <c r="W14" s="18" t="n">
        <v>467.14066784</v>
      </c>
      <c r="X14" s="20" t="n">
        <v>8.34850411</v>
      </c>
    </row>
    <row r="15" spans="1:24">
      <c r="A15" s="15" t="s">
        <v>190</v>
      </c>
      <c r="B15" s="17" t="n">
        <v>5882</v>
      </c>
      <c r="C15" s="18">
        <f>(167.0/B15*100)</f>
        <v/>
      </c>
      <c r="D15" s="19" t="n">
        <v>5715</v>
      </c>
      <c r="E15" s="18" t="n">
        <v>534.974913</v>
      </c>
      <c r="F15" s="20" t="n">
        <v>2.45323771</v>
      </c>
      <c r="G15" s="18" t="n">
        <v>544.96512369</v>
      </c>
      <c r="H15" s="20" t="n">
        <v>3.36345787</v>
      </c>
      <c r="I15" s="18" t="n">
        <v>537.41130248</v>
      </c>
      <c r="J15" s="20" t="n">
        <v>3.60856209</v>
      </c>
      <c r="K15" s="18" t="n">
        <v>537.86164166</v>
      </c>
      <c r="L15" s="20" t="n">
        <v>4.97406993</v>
      </c>
      <c r="M15" s="18" t="n">
        <v>515.20616327</v>
      </c>
      <c r="N15" s="20" t="n">
        <v>6.63325161</v>
      </c>
      <c r="O15" s="18" t="n">
        <v>369.57234507</v>
      </c>
      <c r="P15" s="20" t="n">
        <v>20.35970452</v>
      </c>
      <c r="Q15" s="18" t="s">
        <v>182</v>
      </c>
      <c r="R15" s="20" t="s">
        <v>182</v>
      </c>
      <c r="S15" s="18" t="n">
        <v>375.95013089</v>
      </c>
      <c r="T15" s="20" t="n">
        <v>17.42774697</v>
      </c>
      <c r="U15" s="18" t="s">
        <v>182</v>
      </c>
      <c r="V15" s="20" t="s">
        <v>182</v>
      </c>
      <c r="W15" s="18" t="n">
        <v>463.88453756</v>
      </c>
      <c r="X15" s="20" t="n">
        <v>8.14178549</v>
      </c>
    </row>
    <row r="16" spans="1:24">
      <c r="A16" s="15" t="s">
        <v>191</v>
      </c>
      <c r="B16" s="17" t="n">
        <v>6108</v>
      </c>
      <c r="C16" s="18">
        <f>(274.0/B16*100)</f>
        <v/>
      </c>
      <c r="D16" s="19" t="n">
        <v>5834</v>
      </c>
      <c r="E16" s="18" t="n">
        <v>511.93969396</v>
      </c>
      <c r="F16" s="20" t="n">
        <v>2.52703859</v>
      </c>
      <c r="G16" s="18" t="n">
        <v>515.03492978</v>
      </c>
      <c r="H16" s="20" t="n">
        <v>3.82331289</v>
      </c>
      <c r="I16" s="18" t="n">
        <v>505.18667283</v>
      </c>
      <c r="J16" s="20" t="n">
        <v>5.93255723</v>
      </c>
      <c r="K16" s="18" t="n">
        <v>485.13859628</v>
      </c>
      <c r="L16" s="20" t="n">
        <v>7.00527076</v>
      </c>
      <c r="M16" s="18" t="n">
        <v>458.57699324</v>
      </c>
      <c r="N16" s="20" t="n">
        <v>7.22764864</v>
      </c>
      <c r="O16" s="18" t="n">
        <v>357.87742959</v>
      </c>
      <c r="P16" s="20" t="n">
        <v>15.84799712</v>
      </c>
      <c r="Q16" s="18" t="s">
        <v>182</v>
      </c>
      <c r="R16" s="20" t="s">
        <v>182</v>
      </c>
      <c r="S16" s="18" t="s">
        <v>182</v>
      </c>
      <c r="T16" s="20" t="s">
        <v>182</v>
      </c>
      <c r="U16" s="18" t="s">
        <v>182</v>
      </c>
      <c r="V16" s="20" t="s">
        <v>182</v>
      </c>
      <c r="W16" s="18" t="n">
        <v>408.93582743</v>
      </c>
      <c r="X16" s="20" t="n">
        <v>6.4386795</v>
      </c>
    </row>
    <row r="17" spans="1:24">
      <c r="A17" s="15" t="s">
        <v>192</v>
      </c>
      <c r="B17" s="17" t="n">
        <v>6504</v>
      </c>
      <c r="C17" s="18">
        <f>(810.0/B17*100)</f>
        <v/>
      </c>
      <c r="D17" s="19" t="n">
        <v>5694</v>
      </c>
      <c r="E17" s="18" t="n">
        <v>522.9320116599999</v>
      </c>
      <c r="F17" s="20" t="n">
        <v>2.60257075</v>
      </c>
      <c r="G17" s="18" t="n">
        <v>537.96929195</v>
      </c>
      <c r="H17" s="20" t="n">
        <v>5.34382393</v>
      </c>
      <c r="I17" s="18" t="n">
        <v>499.76376641</v>
      </c>
      <c r="J17" s="20" t="n">
        <v>7.1512679</v>
      </c>
      <c r="K17" s="18" t="n">
        <v>485.51996391</v>
      </c>
      <c r="L17" s="20" t="n">
        <v>10.46699414</v>
      </c>
      <c r="M17" s="18" t="n">
        <v>458.97481025</v>
      </c>
      <c r="N17" s="20" t="n">
        <v>14.04332473</v>
      </c>
      <c r="O17" s="18" t="s">
        <v>182</v>
      </c>
      <c r="P17" s="20" t="s">
        <v>182</v>
      </c>
      <c r="Q17" s="18" t="s">
        <v>182</v>
      </c>
      <c r="R17" s="20" t="s">
        <v>182</v>
      </c>
      <c r="S17" s="18" t="n">
        <v>360.48925247</v>
      </c>
      <c r="T17" s="20" t="n">
        <v>12.44339086</v>
      </c>
      <c r="U17" s="18" t="s">
        <v>182</v>
      </c>
      <c r="V17" s="20" t="s">
        <v>182</v>
      </c>
      <c r="W17" s="18" t="n">
        <v>431.1249589</v>
      </c>
      <c r="X17" s="20" t="n">
        <v>8.88942355</v>
      </c>
    </row>
    <row r="18" spans="1:24">
      <c r="A18" s="15" t="s">
        <v>193</v>
      </c>
      <c r="B18" s="17" t="n">
        <v>5532</v>
      </c>
      <c r="C18" s="18">
        <f>(40.0/B18*100)</f>
        <v/>
      </c>
      <c r="D18" s="19" t="n">
        <v>5492</v>
      </c>
      <c r="E18" s="18" t="n">
        <v>481.74124495</v>
      </c>
      <c r="F18" s="20" t="n">
        <v>3.09745893</v>
      </c>
      <c r="G18" s="18" t="n">
        <v>449.2028711</v>
      </c>
      <c r="H18" s="20" t="n">
        <v>5.30199363</v>
      </c>
      <c r="I18" s="18" t="n">
        <v>436.45477648</v>
      </c>
      <c r="J18" s="20" t="n">
        <v>6.37840628</v>
      </c>
      <c r="K18" s="18" t="n">
        <v>420.89510179</v>
      </c>
      <c r="L18" s="20" t="n">
        <v>6.13570043</v>
      </c>
      <c r="M18" s="18" t="n">
        <v>414.12793675</v>
      </c>
      <c r="N18" s="20" t="n">
        <v>5.87953135</v>
      </c>
      <c r="O18" s="18" t="n">
        <v>360.38730974</v>
      </c>
      <c r="P18" s="20" t="n">
        <v>15.45481746</v>
      </c>
      <c r="Q18" s="18" t="s">
        <v>182</v>
      </c>
      <c r="R18" s="20" t="s">
        <v>182</v>
      </c>
      <c r="S18" s="18" t="s">
        <v>182</v>
      </c>
      <c r="T18" s="20" t="s">
        <v>182</v>
      </c>
      <c r="U18" s="18" t="s">
        <v>182</v>
      </c>
      <c r="V18" s="20" t="s">
        <v>182</v>
      </c>
      <c r="W18" s="18" t="n">
        <v>385.60284399</v>
      </c>
      <c r="X18" s="20" t="n">
        <v>7.2329179</v>
      </c>
    </row>
    <row r="19" spans="1:24">
      <c r="A19" s="15" t="s">
        <v>194</v>
      </c>
      <c r="B19" s="17" t="n">
        <v>5658</v>
      </c>
      <c r="C19" s="18">
        <f>(192.0/B19*100)</f>
        <v/>
      </c>
      <c r="D19" s="19" t="n">
        <v>5466</v>
      </c>
      <c r="E19" s="18" t="n">
        <v>496.58901894</v>
      </c>
      <c r="F19" s="20" t="n">
        <v>2.72029518</v>
      </c>
      <c r="G19" s="18" t="n">
        <v>474.31634434</v>
      </c>
      <c r="H19" s="20" t="n">
        <v>4.96655306</v>
      </c>
      <c r="I19" s="18" t="n">
        <v>464.52526898</v>
      </c>
      <c r="J19" s="20" t="n">
        <v>4.70033116</v>
      </c>
      <c r="K19" s="18" t="n">
        <v>419.70929179</v>
      </c>
      <c r="L19" s="20" t="n">
        <v>7.04218193</v>
      </c>
      <c r="M19" s="18" t="n">
        <v>422.15098727</v>
      </c>
      <c r="N19" s="20" t="n">
        <v>7.5041255</v>
      </c>
      <c r="O19" s="18" t="n">
        <v>398.28162032</v>
      </c>
      <c r="P19" s="20" t="n">
        <v>18.24528118</v>
      </c>
      <c r="Q19" s="18" t="s">
        <v>182</v>
      </c>
      <c r="R19" s="20" t="s">
        <v>182</v>
      </c>
      <c r="S19" s="18" t="s">
        <v>182</v>
      </c>
      <c r="T19" s="20" t="s">
        <v>182</v>
      </c>
      <c r="U19" s="18" t="s">
        <v>182</v>
      </c>
      <c r="V19" s="20" t="s">
        <v>182</v>
      </c>
      <c r="W19" s="18" t="n">
        <v>402.72617308</v>
      </c>
      <c r="X19" s="20" t="n">
        <v>6.26210992</v>
      </c>
    </row>
    <row r="20" spans="1:24">
      <c r="A20" s="15" t="s">
        <v>195</v>
      </c>
      <c r="B20" s="17" t="n">
        <v>3371</v>
      </c>
      <c r="C20" s="18">
        <f>(81.0/B20*100)</f>
        <v/>
      </c>
      <c r="D20" s="19" t="n">
        <v>3290</v>
      </c>
      <c r="E20" s="18" t="n">
        <v>482.81474032</v>
      </c>
      <c r="F20" s="20" t="n">
        <v>2.45370543</v>
      </c>
      <c r="G20" s="18" t="n">
        <v>484.32531225</v>
      </c>
      <c r="H20" s="20" t="n">
        <v>3.36266563</v>
      </c>
      <c r="I20" s="18" t="n">
        <v>464.08456135</v>
      </c>
      <c r="J20" s="20" t="n">
        <v>4.77530909</v>
      </c>
      <c r="K20" s="18" t="n">
        <v>470.30193</v>
      </c>
      <c r="L20" s="20" t="n">
        <v>7.25780634</v>
      </c>
      <c r="M20" s="18" t="n">
        <v>439.56053404</v>
      </c>
      <c r="N20" s="20" t="n">
        <v>9.50251911</v>
      </c>
      <c r="O20" s="18" t="s">
        <v>182</v>
      </c>
      <c r="P20" s="20" t="s">
        <v>182</v>
      </c>
      <c r="Q20" s="18" t="s">
        <v>182</v>
      </c>
      <c r="R20" s="20" t="s">
        <v>182</v>
      </c>
      <c r="S20" s="18" t="s">
        <v>182</v>
      </c>
      <c r="T20" s="20" t="s">
        <v>182</v>
      </c>
      <c r="U20" s="18" t="s">
        <v>182</v>
      </c>
      <c r="V20" s="20" t="s">
        <v>182</v>
      </c>
      <c r="W20" s="18" t="n">
        <v>400.46740965</v>
      </c>
      <c r="X20" s="20" t="n">
        <v>7.0326357</v>
      </c>
    </row>
    <row r="21" spans="1:24">
      <c r="A21" s="15" t="s">
        <v>196</v>
      </c>
      <c r="B21" s="17" t="n">
        <v>5741</v>
      </c>
      <c r="C21" s="18">
        <f>(91.0/B21*100)</f>
        <v/>
      </c>
      <c r="D21" s="19" t="n">
        <v>5650</v>
      </c>
      <c r="E21" s="18" t="n">
        <v>504.94687146</v>
      </c>
      <c r="F21" s="20" t="n">
        <v>2.30908437</v>
      </c>
      <c r="G21" s="18" t="n">
        <v>513.5174823900001</v>
      </c>
      <c r="H21" s="20" t="n">
        <v>3.46270547</v>
      </c>
      <c r="I21" s="18" t="n">
        <v>509.11917589</v>
      </c>
      <c r="J21" s="20" t="n">
        <v>4.72519645</v>
      </c>
      <c r="K21" s="18" t="n">
        <v>492.84738937</v>
      </c>
      <c r="L21" s="20" t="n">
        <v>8.768224679999999</v>
      </c>
      <c r="M21" s="18" t="n">
        <v>450.38898438</v>
      </c>
      <c r="N21" s="20" t="n">
        <v>9.77547796</v>
      </c>
      <c r="O21" s="18" t="n">
        <v>391.25398188</v>
      </c>
      <c r="P21" s="20" t="n">
        <v>27.06373982</v>
      </c>
      <c r="Q21" s="18" t="s">
        <v>182</v>
      </c>
      <c r="R21" s="20" t="s">
        <v>182</v>
      </c>
      <c r="S21" s="18" t="s">
        <v>182</v>
      </c>
      <c r="T21" s="20" t="s">
        <v>182</v>
      </c>
      <c r="U21" s="18" t="s">
        <v>182</v>
      </c>
      <c r="V21" s="20" t="s">
        <v>182</v>
      </c>
      <c r="W21" s="18" t="n">
        <v>451.32543762</v>
      </c>
      <c r="X21" s="20" t="n">
        <v>8.21819601</v>
      </c>
    </row>
    <row r="22" spans="1:24">
      <c r="A22" s="15" t="s">
        <v>197</v>
      </c>
      <c r="B22" s="17" t="n">
        <v>6598</v>
      </c>
      <c r="C22" s="18">
        <f>(103.0/B22*100)</f>
        <v/>
      </c>
      <c r="D22" s="19" t="n">
        <v>6495</v>
      </c>
      <c r="E22" s="18" t="n">
        <v>487.40124983</v>
      </c>
      <c r="F22" s="20" t="n">
        <v>4.10577581</v>
      </c>
      <c r="G22" s="18" t="n">
        <v>485.16737788</v>
      </c>
      <c r="H22" s="20" t="n">
        <v>4.70823504</v>
      </c>
      <c r="I22" s="18" t="n">
        <v>482.46464129</v>
      </c>
      <c r="J22" s="20" t="n">
        <v>5.93242339</v>
      </c>
      <c r="K22" s="18" t="n">
        <v>448.18324358</v>
      </c>
      <c r="L22" s="20" t="n">
        <v>7.0416183</v>
      </c>
      <c r="M22" s="18" t="n">
        <v>436.0765424</v>
      </c>
      <c r="N22" s="20" t="n">
        <v>9.113021529999999</v>
      </c>
      <c r="O22" s="18" t="n">
        <v>369.67259299</v>
      </c>
      <c r="P22" s="20" t="n">
        <v>6.57132704</v>
      </c>
      <c r="Q22" s="18" t="s">
        <v>182</v>
      </c>
      <c r="R22" s="20" t="s">
        <v>182</v>
      </c>
      <c r="S22" s="18" t="n">
        <v>448.28166515</v>
      </c>
      <c r="T22" s="20" t="n">
        <v>8.782882710000001</v>
      </c>
      <c r="U22" s="18" t="s">
        <v>182</v>
      </c>
      <c r="V22" s="20" t="s">
        <v>182</v>
      </c>
      <c r="W22" s="18" t="n">
        <v>375.27835385</v>
      </c>
      <c r="X22" s="20" t="n">
        <v>7.26582628</v>
      </c>
    </row>
    <row r="23" spans="1:24">
      <c r="A23" s="15" t="s">
        <v>198</v>
      </c>
      <c r="B23" s="17" t="n">
        <v>11583</v>
      </c>
      <c r="C23" s="18">
        <f>(535.0/B23*100)</f>
        <v/>
      </c>
      <c r="D23" s="19" t="n">
        <v>11048</v>
      </c>
      <c r="E23" s="18" t="n">
        <v>494.15808325</v>
      </c>
      <c r="F23" s="20" t="n">
        <v>3.00336049</v>
      </c>
      <c r="G23" s="18" t="n">
        <v>481.40391264</v>
      </c>
      <c r="H23" s="20" t="n">
        <v>4.43602222</v>
      </c>
      <c r="I23" s="18" t="n">
        <v>480.55169422</v>
      </c>
      <c r="J23" s="20" t="n">
        <v>5.51359329</v>
      </c>
      <c r="K23" s="18" t="n">
        <v>456.61849853</v>
      </c>
      <c r="L23" s="20" t="n">
        <v>5.58473696</v>
      </c>
      <c r="M23" s="18" t="n">
        <v>452.07182633</v>
      </c>
      <c r="N23" s="20" t="n">
        <v>8.11361905</v>
      </c>
      <c r="O23" s="18" t="n">
        <v>422.45727389</v>
      </c>
      <c r="P23" s="20" t="n">
        <v>20.79919267</v>
      </c>
      <c r="Q23" s="18" t="s">
        <v>182</v>
      </c>
      <c r="R23" s="20" t="s">
        <v>182</v>
      </c>
      <c r="S23" s="18" t="s">
        <v>182</v>
      </c>
      <c r="T23" s="20" t="s">
        <v>182</v>
      </c>
      <c r="U23" s="18" t="s">
        <v>182</v>
      </c>
      <c r="V23" s="20" t="s">
        <v>182</v>
      </c>
      <c r="W23" s="18" t="n">
        <v>413.69046921</v>
      </c>
      <c r="X23" s="20" t="n">
        <v>5.20103308</v>
      </c>
    </row>
    <row r="24" spans="1:24">
      <c r="A24" s="15" t="s">
        <v>199</v>
      </c>
      <c r="B24" s="17" t="n">
        <v>6647</v>
      </c>
      <c r="C24" s="18">
        <f>(27.0/B24*100)</f>
        <v/>
      </c>
      <c r="D24" s="19" t="n">
        <v>6620</v>
      </c>
      <c r="E24" s="18" t="n">
        <v>541.91656069</v>
      </c>
      <c r="F24" s="20" t="n">
        <v>2.73698616</v>
      </c>
      <c r="G24" s="18" t="n">
        <v>533.98292513</v>
      </c>
      <c r="H24" s="20" t="n">
        <v>7.41716752</v>
      </c>
      <c r="I24" s="18" t="n">
        <v>537.43933068</v>
      </c>
      <c r="J24" s="20" t="n">
        <v>7.87801341</v>
      </c>
      <c r="K24" s="18" t="n">
        <v>552.4483711300001</v>
      </c>
      <c r="L24" s="20" t="n">
        <v>13.46712681</v>
      </c>
      <c r="M24" s="18" t="n">
        <v>504.31784011</v>
      </c>
      <c r="N24" s="20" t="n">
        <v>13.37476193</v>
      </c>
      <c r="O24" s="18" t="n">
        <v>433.56577698</v>
      </c>
      <c r="P24" s="20" t="n">
        <v>16.09010253</v>
      </c>
      <c r="Q24" s="18" t="s">
        <v>182</v>
      </c>
      <c r="R24" s="20" t="s">
        <v>182</v>
      </c>
      <c r="S24" s="18" t="s">
        <v>182</v>
      </c>
      <c r="T24" s="20" t="s">
        <v>182</v>
      </c>
      <c r="U24" s="18" t="s">
        <v>182</v>
      </c>
      <c r="V24" s="20" t="s">
        <v>182</v>
      </c>
      <c r="W24" s="18" t="n">
        <v>462.62968982</v>
      </c>
      <c r="X24" s="20" t="n">
        <v>12.40676272</v>
      </c>
    </row>
    <row r="25" spans="1:24">
      <c r="A25" s="15" t="s">
        <v>200</v>
      </c>
      <c r="B25" s="17" t="n">
        <v>5581</v>
      </c>
      <c r="C25" s="18">
        <f>(28.0/B25*100)</f>
        <v/>
      </c>
      <c r="D25" s="19" t="n">
        <v>5553</v>
      </c>
      <c r="E25" s="18" t="n">
        <v>523.43601057</v>
      </c>
      <c r="F25" s="20" t="n">
        <v>2.9359625</v>
      </c>
      <c r="G25" s="18" t="n">
        <v>493.61085558</v>
      </c>
      <c r="H25" s="20" t="n">
        <v>8.1158628</v>
      </c>
      <c r="I25" s="18" t="n">
        <v>476.9308672</v>
      </c>
      <c r="J25" s="20" t="n">
        <v>9.47900272</v>
      </c>
      <c r="K25" s="18" t="n">
        <v>469.01514674</v>
      </c>
      <c r="L25" s="20" t="n">
        <v>26.18313667</v>
      </c>
      <c r="M25" s="18" t="n">
        <v>445.56936819</v>
      </c>
      <c r="N25" s="20" t="n">
        <v>34.52035022</v>
      </c>
      <c r="O25" s="18" t="n">
        <v>398.37895835</v>
      </c>
      <c r="P25" s="20" t="n">
        <v>24.81113575</v>
      </c>
      <c r="Q25" s="18" t="s">
        <v>182</v>
      </c>
      <c r="R25" s="20" t="s">
        <v>182</v>
      </c>
      <c r="S25" s="18" t="s">
        <v>182</v>
      </c>
      <c r="T25" s="20" t="s">
        <v>182</v>
      </c>
      <c r="U25" s="18" t="s">
        <v>182</v>
      </c>
      <c r="V25" s="20" t="s">
        <v>182</v>
      </c>
      <c r="W25" s="18" t="n">
        <v>439.90863669</v>
      </c>
      <c r="X25" s="20" t="n">
        <v>17.91716465</v>
      </c>
    </row>
    <row r="26" spans="1:24">
      <c r="A26" s="15" t="s">
        <v>201</v>
      </c>
      <c r="B26" s="17" t="n">
        <v>4869</v>
      </c>
      <c r="C26" s="18">
        <f>(108.0/B26*100)</f>
        <v/>
      </c>
      <c r="D26" s="19" t="n">
        <v>4761</v>
      </c>
      <c r="E26" s="18" t="n">
        <v>502.73242807</v>
      </c>
      <c r="F26" s="20" t="n">
        <v>2.63963354</v>
      </c>
      <c r="G26" s="18" t="n">
        <v>495.797683</v>
      </c>
      <c r="H26" s="20" t="n">
        <v>3.13571995</v>
      </c>
      <c r="I26" s="18" t="n">
        <v>484.92287231</v>
      </c>
      <c r="J26" s="20" t="n">
        <v>4.13389869</v>
      </c>
      <c r="K26" s="18" t="n">
        <v>473.84529401</v>
      </c>
      <c r="L26" s="20" t="n">
        <v>4.43188082</v>
      </c>
      <c r="M26" s="18" t="n">
        <v>454.1430393</v>
      </c>
      <c r="N26" s="20" t="n">
        <v>5.63933501</v>
      </c>
      <c r="O26" s="18" t="s">
        <v>182</v>
      </c>
      <c r="P26" s="20" t="s">
        <v>182</v>
      </c>
      <c r="Q26" s="18" t="s">
        <v>182</v>
      </c>
      <c r="R26" s="20" t="s">
        <v>182</v>
      </c>
      <c r="S26" s="18" t="s">
        <v>182</v>
      </c>
      <c r="T26" s="20" t="s">
        <v>182</v>
      </c>
      <c r="U26" s="18" t="s">
        <v>182</v>
      </c>
      <c r="V26" s="20" t="s">
        <v>182</v>
      </c>
      <c r="W26" s="18" t="n">
        <v>438.54500363</v>
      </c>
      <c r="X26" s="20" t="n">
        <v>8.432922359999999</v>
      </c>
    </row>
    <row r="27" spans="1:24">
      <c r="A27" s="15" t="s">
        <v>202</v>
      </c>
      <c r="B27" s="17" t="n">
        <v>5299</v>
      </c>
      <c r="C27" s="18">
        <f>(207.0/B27*100)</f>
        <v/>
      </c>
      <c r="D27" s="19" t="n">
        <v>5092</v>
      </c>
      <c r="E27" s="18" t="n">
        <v>495.22746403</v>
      </c>
      <c r="F27" s="20" t="n">
        <v>1.87838928</v>
      </c>
      <c r="G27" s="18" t="n">
        <v>501.42314011</v>
      </c>
      <c r="H27" s="20" t="n">
        <v>3.3027017</v>
      </c>
      <c r="I27" s="18" t="n">
        <v>489.37933702</v>
      </c>
      <c r="J27" s="20" t="n">
        <v>4.16768746</v>
      </c>
      <c r="K27" s="18" t="n">
        <v>476.79933769</v>
      </c>
      <c r="L27" s="20" t="n">
        <v>6.29997367</v>
      </c>
      <c r="M27" s="18" t="n">
        <v>449.93463222</v>
      </c>
      <c r="N27" s="20" t="n">
        <v>6.73814966</v>
      </c>
      <c r="O27" s="18" t="n">
        <v>423.08830904</v>
      </c>
      <c r="P27" s="20" t="n">
        <v>13.04402712</v>
      </c>
      <c r="Q27" s="18" t="s">
        <v>182</v>
      </c>
      <c r="R27" s="20" t="s">
        <v>182</v>
      </c>
      <c r="S27" s="18" t="s">
        <v>182</v>
      </c>
      <c r="T27" s="20" t="s">
        <v>182</v>
      </c>
      <c r="U27" s="18" t="s">
        <v>182</v>
      </c>
      <c r="V27" s="20" t="s">
        <v>182</v>
      </c>
      <c r="W27" s="18" t="n">
        <v>418.05586627</v>
      </c>
      <c r="X27" s="20" t="n">
        <v>4.11829001</v>
      </c>
    </row>
    <row r="28" spans="1:24">
      <c r="A28" s="15" t="s">
        <v>203</v>
      </c>
      <c r="B28" s="17" t="n">
        <v>7568</v>
      </c>
      <c r="C28" s="18">
        <f>(141.0/B28*100)</f>
        <v/>
      </c>
      <c r="D28" s="19" t="n">
        <v>7427</v>
      </c>
      <c r="E28" s="18" t="n">
        <v>419.01947336</v>
      </c>
      <c r="F28" s="20" t="n">
        <v>2.06588809</v>
      </c>
      <c r="G28" s="18" t="n">
        <v>423.52540568</v>
      </c>
      <c r="H28" s="20" t="n">
        <v>4.25525036</v>
      </c>
      <c r="I28" s="18" t="n">
        <v>424.66415319</v>
      </c>
      <c r="J28" s="20" t="n">
        <v>4.93489327</v>
      </c>
      <c r="K28" s="18" t="n">
        <v>410.70618066</v>
      </c>
      <c r="L28" s="20" t="n">
        <v>6.84716752</v>
      </c>
      <c r="M28" s="18" t="n">
        <v>394.93631094</v>
      </c>
      <c r="N28" s="20" t="n">
        <v>12.9723207</v>
      </c>
      <c r="O28" s="18" t="n">
        <v>344.27389666</v>
      </c>
      <c r="P28" s="20" t="n">
        <v>9.63881198</v>
      </c>
      <c r="Q28" s="18" t="s">
        <v>182</v>
      </c>
      <c r="R28" s="20" t="s">
        <v>182</v>
      </c>
      <c r="S28" s="18" t="s">
        <v>182</v>
      </c>
      <c r="T28" s="20" t="s">
        <v>182</v>
      </c>
      <c r="U28" s="18" t="s">
        <v>182</v>
      </c>
      <c r="V28" s="20" t="s">
        <v>182</v>
      </c>
      <c r="W28" s="18" t="n">
        <v>383.02900418</v>
      </c>
      <c r="X28" s="20" t="n">
        <v>6.19999609</v>
      </c>
    </row>
    <row r="29" spans="1:24">
      <c r="A29" s="15" t="s">
        <v>204</v>
      </c>
      <c r="B29" s="17" t="n">
        <v>5385</v>
      </c>
      <c r="C29" s="18">
        <f>(37.0/B29*100)</f>
        <v/>
      </c>
      <c r="D29" s="19" t="n">
        <v>5348</v>
      </c>
      <c r="E29" s="18" t="n">
        <v>506.07670899</v>
      </c>
      <c r="F29" s="20" t="n">
        <v>3.74048055</v>
      </c>
      <c r="G29" s="18" t="n">
        <v>525.6743951</v>
      </c>
      <c r="H29" s="20" t="n">
        <v>3.02968662</v>
      </c>
      <c r="I29" s="18" t="n">
        <v>527.20875557</v>
      </c>
      <c r="J29" s="20" t="n">
        <v>3.42017098</v>
      </c>
      <c r="K29" s="18" t="n">
        <v>505.4121351</v>
      </c>
      <c r="L29" s="20" t="n">
        <v>7.08147437</v>
      </c>
      <c r="M29" s="18" t="n">
        <v>469.61402596</v>
      </c>
      <c r="N29" s="20" t="n">
        <v>7.88913687</v>
      </c>
      <c r="O29" s="18" t="n">
        <v>388.44308495</v>
      </c>
      <c r="P29" s="20" t="n">
        <v>43.1387278</v>
      </c>
      <c r="Q29" s="18" t="s">
        <v>182</v>
      </c>
      <c r="R29" s="20" t="s">
        <v>182</v>
      </c>
      <c r="S29" s="18" t="n">
        <v>358.28551468</v>
      </c>
      <c r="T29" s="20" t="n">
        <v>8.567023300000001</v>
      </c>
      <c r="U29" s="18" t="s">
        <v>182</v>
      </c>
      <c r="V29" s="20" t="s">
        <v>182</v>
      </c>
      <c r="W29" s="18" t="n">
        <v>431.11985374</v>
      </c>
      <c r="X29" s="20" t="n">
        <v>12.90655481</v>
      </c>
    </row>
    <row r="30" spans="1:24">
      <c r="A30" s="15" t="s">
        <v>205</v>
      </c>
      <c r="B30" s="17" t="n">
        <v>4520</v>
      </c>
      <c r="C30" s="18">
        <f>(618.0/B30*100)</f>
        <v/>
      </c>
      <c r="D30" s="19" t="n">
        <v>3902</v>
      </c>
      <c r="E30" s="18" t="n">
        <v>515.79832386</v>
      </c>
      <c r="F30" s="20" t="n">
        <v>4.42298887</v>
      </c>
      <c r="G30" s="18" t="n">
        <v>534.61435503</v>
      </c>
      <c r="H30" s="20" t="n">
        <v>4.32582957</v>
      </c>
      <c r="I30" s="18" t="n">
        <v>530.1607420300001</v>
      </c>
      <c r="J30" s="20" t="n">
        <v>4.32234294</v>
      </c>
      <c r="K30" s="18" t="n">
        <v>517.69682274</v>
      </c>
      <c r="L30" s="20" t="n">
        <v>5.82482592</v>
      </c>
      <c r="M30" s="18" t="n">
        <v>512.32880271</v>
      </c>
      <c r="N30" s="20" t="n">
        <v>5.82465103</v>
      </c>
      <c r="O30" s="18" t="n">
        <v>424.31209289</v>
      </c>
      <c r="P30" s="20" t="n">
        <v>24.50636863</v>
      </c>
      <c r="Q30" s="18" t="s">
        <v>182</v>
      </c>
      <c r="R30" s="20" t="s">
        <v>182</v>
      </c>
      <c r="S30" s="18" t="s">
        <v>182</v>
      </c>
      <c r="T30" s="20" t="s">
        <v>182</v>
      </c>
      <c r="U30" s="18" t="s">
        <v>182</v>
      </c>
      <c r="V30" s="20" t="s">
        <v>182</v>
      </c>
      <c r="W30" s="18" t="n">
        <v>434.80315847</v>
      </c>
      <c r="X30" s="20" t="n">
        <v>5.84719731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511.56652761</v>
      </c>
      <c r="F32" s="20" t="n">
        <v>2.54995039</v>
      </c>
      <c r="G32" s="18" t="n">
        <v>505.2876262</v>
      </c>
      <c r="H32" s="20" t="n">
        <v>4.15079883</v>
      </c>
      <c r="I32" s="18" t="n">
        <v>476.87324836</v>
      </c>
      <c r="J32" s="20" t="n">
        <v>5.6409864</v>
      </c>
      <c r="K32" s="18" t="n">
        <v>475.75925995</v>
      </c>
      <c r="L32" s="20" t="n">
        <v>8.12956954</v>
      </c>
      <c r="M32" s="18" t="n">
        <v>466.30297584</v>
      </c>
      <c r="N32" s="20" t="n">
        <v>7.14871623</v>
      </c>
      <c r="O32" s="18" t="n">
        <v>431.81477785</v>
      </c>
      <c r="P32" s="20" t="n">
        <v>23.17705872</v>
      </c>
      <c r="Q32" s="18" t="s">
        <v>182</v>
      </c>
      <c r="R32" s="20" t="s">
        <v>182</v>
      </c>
      <c r="S32" s="18" t="s">
        <v>182</v>
      </c>
      <c r="T32" s="20" t="s">
        <v>182</v>
      </c>
      <c r="U32" s="18" t="s">
        <v>182</v>
      </c>
      <c r="V32" s="20" t="s">
        <v>182</v>
      </c>
      <c r="W32" s="18" t="n">
        <v>424.52890185</v>
      </c>
      <c r="X32" s="20" t="n">
        <v>9.471886720000001</v>
      </c>
    </row>
    <row r="33" spans="1:24">
      <c r="A33" s="15" t="s">
        <v>208</v>
      </c>
      <c r="B33" s="17" t="n">
        <v>7325</v>
      </c>
      <c r="C33" s="18">
        <f>(254.0/B33*100)</f>
        <v/>
      </c>
      <c r="D33" s="19" t="n">
        <v>7071</v>
      </c>
      <c r="E33" s="18" t="n">
        <v>517.83378193</v>
      </c>
      <c r="F33" s="20" t="n">
        <v>3.23175585</v>
      </c>
      <c r="G33" s="18" t="n">
        <v>507.0875079</v>
      </c>
      <c r="H33" s="20" t="n">
        <v>3.585806</v>
      </c>
      <c r="I33" s="18" t="n">
        <v>497.90511762</v>
      </c>
      <c r="J33" s="20" t="n">
        <v>3.65011297</v>
      </c>
      <c r="K33" s="18" t="n">
        <v>486.73524764</v>
      </c>
      <c r="L33" s="20" t="n">
        <v>4.5710134</v>
      </c>
      <c r="M33" s="18" t="n">
        <v>467.17487454</v>
      </c>
      <c r="N33" s="20" t="n">
        <v>5.65165759</v>
      </c>
      <c r="O33" s="18" t="n">
        <v>370.51979334</v>
      </c>
      <c r="P33" s="20" t="n">
        <v>23.88304611</v>
      </c>
      <c r="Q33" s="18" t="s">
        <v>182</v>
      </c>
      <c r="R33" s="20" t="s">
        <v>182</v>
      </c>
      <c r="S33" s="18" t="s">
        <v>182</v>
      </c>
      <c r="T33" s="20" t="s">
        <v>182</v>
      </c>
      <c r="U33" s="18" t="s">
        <v>182</v>
      </c>
      <c r="V33" s="20" t="s">
        <v>182</v>
      </c>
      <c r="W33" s="18" t="n">
        <v>444.46612895</v>
      </c>
      <c r="X33" s="20" t="n">
        <v>8.41814823</v>
      </c>
    </row>
    <row r="34" spans="1:24">
      <c r="A34" s="15" t="s">
        <v>209</v>
      </c>
      <c r="B34" s="17" t="n">
        <v>6350</v>
      </c>
      <c r="C34" s="18">
        <f>(94.0/B34*100)</f>
        <v/>
      </c>
      <c r="D34" s="19" t="n">
        <v>6256</v>
      </c>
      <c r="E34" s="18" t="n">
        <v>474.79459883</v>
      </c>
      <c r="F34" s="20" t="n">
        <v>2.92897619</v>
      </c>
      <c r="G34" s="18" t="n">
        <v>474.1310855</v>
      </c>
      <c r="H34" s="20" t="n">
        <v>3.90764753</v>
      </c>
      <c r="I34" s="18" t="n">
        <v>476.20474519</v>
      </c>
      <c r="J34" s="20" t="n">
        <v>3.89105614</v>
      </c>
      <c r="K34" s="18" t="n">
        <v>467.89597283</v>
      </c>
      <c r="L34" s="20" t="n">
        <v>5.1766678</v>
      </c>
      <c r="M34" s="18" t="n">
        <v>438.12021097</v>
      </c>
      <c r="N34" s="20" t="n">
        <v>5.19284908</v>
      </c>
      <c r="O34" s="18" t="n">
        <v>365.38845725</v>
      </c>
      <c r="P34" s="20" t="n">
        <v>11.8756275</v>
      </c>
      <c r="Q34" s="18" t="s">
        <v>182</v>
      </c>
      <c r="R34" s="20" t="s">
        <v>182</v>
      </c>
      <c r="S34" s="18" t="n">
        <v>306.56969545</v>
      </c>
      <c r="T34" s="20" t="n">
        <v>10.27624616</v>
      </c>
      <c r="U34" s="18" t="s">
        <v>182</v>
      </c>
      <c r="V34" s="20" t="s">
        <v>182</v>
      </c>
      <c r="W34" s="18" t="n">
        <v>389.33721396</v>
      </c>
      <c r="X34" s="20" t="n">
        <v>8.39573352</v>
      </c>
    </row>
    <row r="35" spans="1:24">
      <c r="A35" s="15" t="s">
        <v>210</v>
      </c>
      <c r="B35" s="17" t="n">
        <v>6406</v>
      </c>
      <c r="C35" s="18">
        <f>(85.0/B35*100)</f>
        <v/>
      </c>
      <c r="D35" s="19" t="n">
        <v>6321</v>
      </c>
      <c r="E35" s="18" t="n">
        <v>522.13511628</v>
      </c>
      <c r="F35" s="20" t="n">
        <v>2.33571211</v>
      </c>
      <c r="G35" s="18" t="n">
        <v>528.97819708</v>
      </c>
      <c r="H35" s="20" t="n">
        <v>3.15225015</v>
      </c>
      <c r="I35" s="18" t="n">
        <v>520.22265592</v>
      </c>
      <c r="J35" s="20" t="n">
        <v>3.31557291</v>
      </c>
      <c r="K35" s="18" t="n">
        <v>496.15381323</v>
      </c>
      <c r="L35" s="20" t="n">
        <v>5.70253555</v>
      </c>
      <c r="M35" s="18" t="n">
        <v>494.92715733</v>
      </c>
      <c r="N35" s="20" t="n">
        <v>8.65229628</v>
      </c>
      <c r="O35" s="18" t="n">
        <v>449.89238615</v>
      </c>
      <c r="P35" s="20" t="n">
        <v>20.13442136</v>
      </c>
      <c r="Q35" s="18" t="s">
        <v>182</v>
      </c>
      <c r="R35" s="20" t="s">
        <v>182</v>
      </c>
      <c r="S35" s="18" t="n">
        <v>374.85244494</v>
      </c>
      <c r="T35" s="20" t="n">
        <v>5.84040672</v>
      </c>
      <c r="U35" s="18" t="s">
        <v>182</v>
      </c>
      <c r="V35" s="20" t="s">
        <v>182</v>
      </c>
      <c r="W35" s="18" t="n">
        <v>426.80945748</v>
      </c>
      <c r="X35" s="20" t="n">
        <v>7.20281141</v>
      </c>
    </row>
    <row r="36" spans="1:24">
      <c r="A36" s="15" t="s">
        <v>211</v>
      </c>
      <c r="B36" s="17" t="n">
        <v>6736</v>
      </c>
      <c r="C36" s="18">
        <f>(67.0/B36*100)</f>
        <v/>
      </c>
      <c r="D36" s="19" t="n">
        <v>6669</v>
      </c>
      <c r="E36" s="18" t="n">
        <v>493.6672091</v>
      </c>
      <c r="F36" s="20" t="n">
        <v>2.40270509</v>
      </c>
      <c r="G36" s="18" t="n">
        <v>503.27250921</v>
      </c>
      <c r="H36" s="20" t="n">
        <v>3.42413505</v>
      </c>
      <c r="I36" s="18" t="n">
        <v>507.18469933</v>
      </c>
      <c r="J36" s="20" t="n">
        <v>3.90631011</v>
      </c>
      <c r="K36" s="18" t="n">
        <v>486.81849376</v>
      </c>
      <c r="L36" s="20" t="n">
        <v>5.79077247</v>
      </c>
      <c r="M36" s="18" t="n">
        <v>477.49496347</v>
      </c>
      <c r="N36" s="20" t="n">
        <v>11.46675078</v>
      </c>
      <c r="O36" s="18" t="n">
        <v>402.77024728</v>
      </c>
      <c r="P36" s="20" t="n">
        <v>20.07187489</v>
      </c>
      <c r="Q36" s="18" t="s">
        <v>182</v>
      </c>
      <c r="R36" s="20" t="s">
        <v>182</v>
      </c>
      <c r="S36" s="18" t="s">
        <v>182</v>
      </c>
      <c r="T36" s="20" t="s">
        <v>182</v>
      </c>
      <c r="U36" s="18" t="s">
        <v>182</v>
      </c>
      <c r="V36" s="20" t="s">
        <v>182</v>
      </c>
      <c r="W36" s="18" t="n">
        <v>433.8906796</v>
      </c>
      <c r="X36" s="20" t="n">
        <v>6.00732775</v>
      </c>
    </row>
    <row r="37" spans="1:24">
      <c r="A37" s="15" t="s">
        <v>212</v>
      </c>
      <c r="B37" s="17" t="n">
        <v>5458</v>
      </c>
      <c r="C37" s="18">
        <f>(306.0/B37*100)</f>
        <v/>
      </c>
      <c r="D37" s="19" t="n">
        <v>5152</v>
      </c>
      <c r="E37" s="18" t="n">
        <v>499.52556796</v>
      </c>
      <c r="F37" s="20" t="n">
        <v>4.23881091</v>
      </c>
      <c r="G37" s="18" t="n">
        <v>513.61879564</v>
      </c>
      <c r="H37" s="20" t="n">
        <v>4.41501612</v>
      </c>
      <c r="I37" s="18" t="n">
        <v>509.00915195</v>
      </c>
      <c r="J37" s="20" t="n">
        <v>4.73735842</v>
      </c>
      <c r="K37" s="18" t="n">
        <v>503.57001096</v>
      </c>
      <c r="L37" s="20" t="n">
        <v>5.87747079</v>
      </c>
      <c r="M37" s="18" t="n">
        <v>487.64763429</v>
      </c>
      <c r="N37" s="20" t="n">
        <v>6.46174338</v>
      </c>
      <c r="O37" s="18" t="n">
        <v>375.64834003</v>
      </c>
      <c r="P37" s="20" t="n">
        <v>18.6662725</v>
      </c>
      <c r="Q37" s="18" t="s">
        <v>182</v>
      </c>
      <c r="R37" s="20" t="s">
        <v>182</v>
      </c>
      <c r="S37" s="18" t="s">
        <v>182</v>
      </c>
      <c r="T37" s="20" t="s">
        <v>182</v>
      </c>
      <c r="U37" s="18" t="s">
        <v>182</v>
      </c>
      <c r="V37" s="20" t="s">
        <v>182</v>
      </c>
      <c r="W37" s="18" t="n">
        <v>408.60103355</v>
      </c>
      <c r="X37" s="20" t="n">
        <v>5.14146556</v>
      </c>
    </row>
    <row r="38" spans="1:24">
      <c r="A38" s="15" t="s">
        <v>213</v>
      </c>
      <c r="B38" s="17" t="n">
        <v>5860</v>
      </c>
      <c r="C38" s="18">
        <f>(75.0/B38*100)</f>
        <v/>
      </c>
      <c r="D38" s="19" t="n">
        <v>5785</v>
      </c>
      <c r="E38" s="18" t="n">
        <v>508.19115916</v>
      </c>
      <c r="F38" s="20" t="n">
        <v>2.87065812</v>
      </c>
      <c r="G38" s="18" t="n">
        <v>519.88235374</v>
      </c>
      <c r="H38" s="20" t="n">
        <v>4.57193573</v>
      </c>
      <c r="I38" s="18" t="n">
        <v>516.54968514</v>
      </c>
      <c r="J38" s="20" t="n">
        <v>5.18319643</v>
      </c>
      <c r="K38" s="18" t="n">
        <v>524.26051714</v>
      </c>
      <c r="L38" s="20" t="n">
        <v>8.64076859</v>
      </c>
      <c r="M38" s="18" t="n">
        <v>501.49202892</v>
      </c>
      <c r="N38" s="20" t="n">
        <v>10.85391548</v>
      </c>
      <c r="O38" s="18" t="n">
        <v>402.04188708</v>
      </c>
      <c r="P38" s="20" t="n">
        <v>20.43643395</v>
      </c>
      <c r="Q38" s="18" t="s">
        <v>182</v>
      </c>
      <c r="R38" s="20" t="s">
        <v>182</v>
      </c>
      <c r="S38" s="18" t="s">
        <v>182</v>
      </c>
      <c r="T38" s="20" t="s">
        <v>182</v>
      </c>
      <c r="U38" s="18" t="s">
        <v>182</v>
      </c>
      <c r="V38" s="20" t="s">
        <v>182</v>
      </c>
      <c r="W38" s="18" t="n">
        <v>432.12567742</v>
      </c>
      <c r="X38" s="20" t="n">
        <v>6.82714757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506.78039931</v>
      </c>
      <c r="F40" s="20" t="n">
        <v>3.60917923</v>
      </c>
      <c r="G40" s="18" t="n">
        <v>524.24228366</v>
      </c>
      <c r="H40" s="20" t="n">
        <v>4.62177008</v>
      </c>
      <c r="I40" s="18" t="n">
        <v>536.95693836</v>
      </c>
      <c r="J40" s="20" t="n">
        <v>4.2493815</v>
      </c>
      <c r="K40" s="18" t="n">
        <v>518.99863038</v>
      </c>
      <c r="L40" s="20" t="n">
        <v>5.93373329</v>
      </c>
      <c r="M40" s="18" t="n">
        <v>488.954594</v>
      </c>
      <c r="N40" s="20" t="n">
        <v>8.29604615</v>
      </c>
      <c r="O40" s="18" t="n">
        <v>426.93516324</v>
      </c>
      <c r="P40" s="20" t="n">
        <v>18.49453323</v>
      </c>
      <c r="Q40" s="18" t="s">
        <v>182</v>
      </c>
      <c r="R40" s="20" t="s">
        <v>182</v>
      </c>
      <c r="S40" s="18" t="n">
        <v>496.75531263</v>
      </c>
      <c r="T40" s="20" t="n">
        <v>2.35939816</v>
      </c>
      <c r="U40" s="18" t="s">
        <v>182</v>
      </c>
      <c r="V40" s="20" t="s">
        <v>182</v>
      </c>
      <c r="W40" s="18" t="n">
        <v>421.59838599</v>
      </c>
      <c r="X40" s="20" t="n">
        <v>6.78731586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419.56053039</v>
      </c>
      <c r="F46" s="20" t="n">
        <v>2.57709701</v>
      </c>
      <c r="G46" s="18" t="n">
        <v>408.60005936</v>
      </c>
      <c r="H46" s="20" t="n">
        <v>4.92438206</v>
      </c>
      <c r="I46" s="18" t="n">
        <v>423.81519928</v>
      </c>
      <c r="J46" s="20" t="n">
        <v>6.2124735</v>
      </c>
      <c r="K46" s="18" t="n">
        <v>410.97408464</v>
      </c>
      <c r="L46" s="20" t="n">
        <v>6.8355457</v>
      </c>
      <c r="M46" s="18" t="n">
        <v>387.06288531</v>
      </c>
      <c r="N46" s="20" t="n">
        <v>7.19629557</v>
      </c>
      <c r="O46" s="18" t="n">
        <v>312.92535084</v>
      </c>
      <c r="P46" s="20" t="n">
        <v>7.92700056</v>
      </c>
      <c r="Q46" s="18" t="s">
        <v>182</v>
      </c>
      <c r="R46" s="20" t="s">
        <v>182</v>
      </c>
      <c r="S46" s="18" t="s">
        <v>182</v>
      </c>
      <c r="T46" s="20" t="s">
        <v>182</v>
      </c>
      <c r="U46" s="18" t="s">
        <v>182</v>
      </c>
      <c r="V46" s="20" t="s">
        <v>182</v>
      </c>
      <c r="W46" s="18" t="n">
        <v>382.17479798</v>
      </c>
      <c r="X46" s="20" t="n">
        <v>3.14071224</v>
      </c>
    </row>
    <row r="47" spans="1:24">
      <c r="A47" s="15" t="s">
        <v>222</v>
      </c>
      <c r="B47" s="17" t="n">
        <v>5928</v>
      </c>
      <c r="C47" s="18">
        <f>(197.0/B47*100)</f>
        <v/>
      </c>
      <c r="D47" s="19" t="n">
        <v>5731</v>
      </c>
      <c r="E47" s="18" t="n">
        <v>479.37568705</v>
      </c>
      <c r="F47" s="20" t="n">
        <v>4.34985495</v>
      </c>
      <c r="G47" s="18" t="n">
        <v>460.49728231</v>
      </c>
      <c r="H47" s="20" t="n">
        <v>5.43776001</v>
      </c>
      <c r="I47" s="18" t="n">
        <v>461.66200917</v>
      </c>
      <c r="J47" s="20" t="n">
        <v>5.30345156</v>
      </c>
      <c r="K47" s="18" t="n">
        <v>427.01527164</v>
      </c>
      <c r="L47" s="20" t="n">
        <v>5.43725142</v>
      </c>
      <c r="M47" s="18" t="n">
        <v>421.98185705</v>
      </c>
      <c r="N47" s="20" t="n">
        <v>6.16749007</v>
      </c>
      <c r="O47" s="18" t="n">
        <v>348.82167177</v>
      </c>
      <c r="P47" s="20" t="n">
        <v>12.30753065</v>
      </c>
      <c r="Q47" s="18" t="s">
        <v>182</v>
      </c>
      <c r="R47" s="20" t="s">
        <v>182</v>
      </c>
      <c r="S47" s="18" t="s">
        <v>182</v>
      </c>
      <c r="T47" s="20" t="s">
        <v>182</v>
      </c>
      <c r="U47" s="18" t="s">
        <v>182</v>
      </c>
      <c r="V47" s="20" t="s">
        <v>182</v>
      </c>
      <c r="W47" s="18" t="n">
        <v>381.88466253</v>
      </c>
      <c r="X47" s="20" t="n">
        <v>5.00858603</v>
      </c>
    </row>
    <row r="48" spans="1:24">
      <c r="A48" s="15" t="s">
        <v>223</v>
      </c>
      <c r="B48" s="17" t="n">
        <v>9841</v>
      </c>
      <c r="C48" s="18">
        <f>(19.0/B48*100)</f>
        <v/>
      </c>
      <c r="D48" s="19" t="n">
        <v>9822</v>
      </c>
      <c r="E48" s="18" t="n">
        <v>525.1175213</v>
      </c>
      <c r="F48" s="20" t="n">
        <v>4.11062667</v>
      </c>
      <c r="G48" s="18" t="n">
        <v>508.88620886</v>
      </c>
      <c r="H48" s="20" t="n">
        <v>13.08014684</v>
      </c>
      <c r="I48" s="18" t="n">
        <v>502.11390097</v>
      </c>
      <c r="J48" s="20" t="n">
        <v>9.05616757</v>
      </c>
      <c r="K48" s="18" t="n">
        <v>488.03605181</v>
      </c>
      <c r="L48" s="20" t="n">
        <v>19.75894518</v>
      </c>
      <c r="M48" s="18" t="n">
        <v>483.94322345</v>
      </c>
      <c r="N48" s="20" t="n">
        <v>11.15380021</v>
      </c>
      <c r="O48" s="18" t="n">
        <v>368.01592311</v>
      </c>
      <c r="P48" s="20" t="n">
        <v>9.39603602</v>
      </c>
      <c r="Q48" s="18" t="s">
        <v>182</v>
      </c>
      <c r="R48" s="20" t="s">
        <v>182</v>
      </c>
      <c r="S48" s="18" t="s">
        <v>182</v>
      </c>
      <c r="T48" s="20" t="s">
        <v>182</v>
      </c>
      <c r="U48" s="18" t="s">
        <v>182</v>
      </c>
      <c r="V48" s="20" t="s">
        <v>182</v>
      </c>
      <c r="W48" s="18" t="n">
        <v>480.05703003</v>
      </c>
      <c r="X48" s="20" t="n">
        <v>16.94008259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426.03480913</v>
      </c>
      <c r="F50" s="20" t="n">
        <v>2.95335739</v>
      </c>
      <c r="G50" s="18" t="n">
        <v>418.29570415</v>
      </c>
      <c r="H50" s="20" t="n">
        <v>3.48191118</v>
      </c>
      <c r="I50" s="18" t="n">
        <v>434.79521627</v>
      </c>
      <c r="J50" s="20" t="n">
        <v>4.14268581</v>
      </c>
      <c r="K50" s="18" t="n">
        <v>415.67780916</v>
      </c>
      <c r="L50" s="20" t="n">
        <v>4.79330913</v>
      </c>
      <c r="M50" s="18" t="n">
        <v>404.08051125</v>
      </c>
      <c r="N50" s="20" t="n">
        <v>6.03161868</v>
      </c>
      <c r="O50" s="18" t="n">
        <v>342.28571311</v>
      </c>
      <c r="P50" s="20" t="n">
        <v>7.20984175</v>
      </c>
      <c r="Q50" s="18" t="s">
        <v>182</v>
      </c>
      <c r="R50" s="20" t="s">
        <v>182</v>
      </c>
      <c r="S50" s="18" t="s">
        <v>182</v>
      </c>
      <c r="T50" s="20" t="s">
        <v>182</v>
      </c>
      <c r="U50" s="18" t="s">
        <v>182</v>
      </c>
      <c r="V50" s="20" t="s">
        <v>182</v>
      </c>
      <c r="W50" s="18" t="n">
        <v>387.41348781</v>
      </c>
      <c r="X50" s="20" t="n">
        <v>7.21500117</v>
      </c>
    </row>
    <row r="51" spans="1:24">
      <c r="A51" s="15" t="s">
        <v>226</v>
      </c>
      <c r="B51" s="17" t="n">
        <v>6866</v>
      </c>
      <c r="C51" s="18">
        <f>(116.0/B51*100)</f>
        <v/>
      </c>
      <c r="D51" s="19" t="n">
        <v>6750</v>
      </c>
      <c r="E51" s="18" t="n">
        <v>423.00586826</v>
      </c>
      <c r="F51" s="20" t="n">
        <v>2.23531873</v>
      </c>
      <c r="G51" s="18" t="n">
        <v>437.10300746</v>
      </c>
      <c r="H51" s="20" t="n">
        <v>4.39070785</v>
      </c>
      <c r="I51" s="18" t="n">
        <v>436.59250673</v>
      </c>
      <c r="J51" s="20" t="n">
        <v>4.32839703</v>
      </c>
      <c r="K51" s="18" t="n">
        <v>423.71168539</v>
      </c>
      <c r="L51" s="20" t="n">
        <v>5.35749374</v>
      </c>
      <c r="M51" s="18" t="n">
        <v>408.3118804</v>
      </c>
      <c r="N51" s="20" t="n">
        <v>7.40500762</v>
      </c>
      <c r="O51" s="18" t="n">
        <v>338.25263876</v>
      </c>
      <c r="P51" s="20" t="n">
        <v>12.07032198</v>
      </c>
      <c r="Q51" s="18" t="s">
        <v>182</v>
      </c>
      <c r="R51" s="20" t="s">
        <v>182</v>
      </c>
      <c r="S51" s="18" t="n">
        <v>410.85572185</v>
      </c>
      <c r="T51" s="20" t="n">
        <v>3.7997542</v>
      </c>
      <c r="U51" s="18" t="s">
        <v>182</v>
      </c>
      <c r="V51" s="20" t="s">
        <v>182</v>
      </c>
      <c r="W51" s="18" t="n">
        <v>394.54732209</v>
      </c>
      <c r="X51" s="20" t="n">
        <v>4.24215603</v>
      </c>
    </row>
    <row r="52" spans="1:24">
      <c r="A52" s="15" t="s">
        <v>227</v>
      </c>
      <c r="B52" s="17" t="n">
        <v>5809</v>
      </c>
      <c r="C52" s="18">
        <f>(120.0/B52*100)</f>
        <v/>
      </c>
      <c r="D52" s="19" t="n">
        <v>5689</v>
      </c>
      <c r="E52" s="18" t="n">
        <v>486.70605487</v>
      </c>
      <c r="F52" s="20" t="n">
        <v>2.50951767</v>
      </c>
      <c r="G52" s="18" t="n">
        <v>482.37416957</v>
      </c>
      <c r="H52" s="20" t="n">
        <v>4.25771582</v>
      </c>
      <c r="I52" s="18" t="n">
        <v>473.46348495</v>
      </c>
      <c r="J52" s="20" t="n">
        <v>4.94438835</v>
      </c>
      <c r="K52" s="18" t="n">
        <v>454.67654472</v>
      </c>
      <c r="L52" s="20" t="n">
        <v>6.52812388</v>
      </c>
      <c r="M52" s="18" t="n">
        <v>434.36631435</v>
      </c>
      <c r="N52" s="20" t="n">
        <v>6.57867036</v>
      </c>
      <c r="O52" s="18" t="n">
        <v>375.14413407</v>
      </c>
      <c r="P52" s="20" t="n">
        <v>19.23248649</v>
      </c>
      <c r="Q52" s="18" t="s">
        <v>182</v>
      </c>
      <c r="R52" s="20" t="s">
        <v>182</v>
      </c>
      <c r="S52" s="18" t="s">
        <v>182</v>
      </c>
      <c r="T52" s="20" t="s">
        <v>182</v>
      </c>
      <c r="U52" s="18" t="s">
        <v>182</v>
      </c>
      <c r="V52" s="20" t="s">
        <v>182</v>
      </c>
      <c r="W52" s="18" t="n">
        <v>409.77620908</v>
      </c>
      <c r="X52" s="20" t="n">
        <v>4.96805933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347.17926503</v>
      </c>
      <c r="F54" s="20" t="n">
        <v>3.04845516</v>
      </c>
      <c r="G54" s="18" t="n">
        <v>335.6915907</v>
      </c>
      <c r="H54" s="20" t="n">
        <v>7.40385717</v>
      </c>
      <c r="I54" s="18" t="n">
        <v>342.1572965</v>
      </c>
      <c r="J54" s="20" t="n">
        <v>11.61790958</v>
      </c>
      <c r="K54" s="18" t="n">
        <v>319.18139655</v>
      </c>
      <c r="L54" s="20" t="n">
        <v>6.97181133</v>
      </c>
      <c r="M54" s="18" t="n">
        <v>314.28597188</v>
      </c>
      <c r="N54" s="20" t="n">
        <v>9.06067315</v>
      </c>
      <c r="O54" s="18" t="n">
        <v>287.87524075</v>
      </c>
      <c r="P54" s="20" t="n">
        <v>6.80918889</v>
      </c>
      <c r="Q54" s="18" t="s">
        <v>182</v>
      </c>
      <c r="R54" s="20" t="s">
        <v>182</v>
      </c>
      <c r="S54" s="18" t="s">
        <v>182</v>
      </c>
      <c r="T54" s="20" t="s">
        <v>182</v>
      </c>
      <c r="U54" s="18" t="s">
        <v>182</v>
      </c>
      <c r="V54" s="20" t="s">
        <v>182</v>
      </c>
      <c r="W54" s="18" t="n">
        <v>295.92356239</v>
      </c>
      <c r="X54" s="20" t="n">
        <v>3.55748414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530.74409953</v>
      </c>
      <c r="F56" s="20" t="n">
        <v>2.63977175</v>
      </c>
      <c r="G56" s="18" t="n">
        <v>528.47501766</v>
      </c>
      <c r="H56" s="20" t="n">
        <v>3.18035037</v>
      </c>
      <c r="I56" s="18" t="n">
        <v>516.55856336</v>
      </c>
      <c r="J56" s="20" t="n">
        <v>4.63022621</v>
      </c>
      <c r="K56" s="18" t="n">
        <v>502.32923099</v>
      </c>
      <c r="L56" s="20" t="n">
        <v>5.56313848</v>
      </c>
      <c r="M56" s="18" t="n">
        <v>476.26117913</v>
      </c>
      <c r="N56" s="20" t="n">
        <v>7.77944594</v>
      </c>
      <c r="O56" s="18" t="n">
        <v>436.58358831</v>
      </c>
      <c r="P56" s="20" t="n">
        <v>14.70024244</v>
      </c>
      <c r="Q56" s="18" t="s">
        <v>182</v>
      </c>
      <c r="R56" s="20" t="s">
        <v>182</v>
      </c>
      <c r="S56" s="18" t="s">
        <v>182</v>
      </c>
      <c r="T56" s="20" t="s">
        <v>182</v>
      </c>
      <c r="U56" s="18" t="s">
        <v>182</v>
      </c>
      <c r="V56" s="20" t="s">
        <v>182</v>
      </c>
      <c r="W56" s="18" t="n">
        <v>444.8535372</v>
      </c>
      <c r="X56" s="20" t="n">
        <v>13.19962799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487.84521987</v>
      </c>
      <c r="F61" s="20" t="n">
        <v>2.81381656</v>
      </c>
      <c r="G61" s="18" t="n">
        <v>487.93587751</v>
      </c>
      <c r="H61" s="20" t="n">
        <v>3.20953058</v>
      </c>
      <c r="I61" s="18" t="n">
        <v>482.39801539</v>
      </c>
      <c r="J61" s="20" t="n">
        <v>4.23269374</v>
      </c>
      <c r="K61" s="18" t="n">
        <v>451.49878403</v>
      </c>
      <c r="L61" s="20" t="n">
        <v>4.1939347</v>
      </c>
      <c r="M61" s="18" t="n">
        <v>446.3176582</v>
      </c>
      <c r="N61" s="20" t="n">
        <v>6.53139648</v>
      </c>
      <c r="O61" s="18" t="n">
        <v>391.25523445</v>
      </c>
      <c r="P61" s="20" t="n">
        <v>13.81308759</v>
      </c>
      <c r="Q61" s="18" t="s">
        <v>182</v>
      </c>
      <c r="R61" s="20" t="s">
        <v>182</v>
      </c>
      <c r="S61" s="18" t="s">
        <v>182</v>
      </c>
      <c r="T61" s="20" t="s">
        <v>182</v>
      </c>
      <c r="U61" s="18" t="s">
        <v>182</v>
      </c>
      <c r="V61" s="20" t="s">
        <v>182</v>
      </c>
      <c r="W61" s="18" t="n">
        <v>387.94811065</v>
      </c>
      <c r="X61" s="20" t="n">
        <v>6.90160962</v>
      </c>
    </row>
    <row r="62" spans="1:24">
      <c r="A62" s="15" t="s">
        <v>237</v>
      </c>
      <c r="B62" s="17" t="n">
        <v>4476</v>
      </c>
      <c r="C62" s="18">
        <f>(5.0/B62*100)</f>
        <v/>
      </c>
      <c r="D62" s="19" t="n">
        <v>4471</v>
      </c>
      <c r="E62" s="18" t="n">
        <v>530.92970048</v>
      </c>
      <c r="F62" s="20" t="n">
        <v>1.59430221</v>
      </c>
      <c r="G62" s="18" t="n">
        <v>533.6387687500001</v>
      </c>
      <c r="H62" s="20" t="n">
        <v>2.79430909</v>
      </c>
      <c r="I62" s="18" t="n">
        <v>525.45095133</v>
      </c>
      <c r="J62" s="20" t="n">
        <v>3.97616319</v>
      </c>
      <c r="K62" s="18" t="n">
        <v>500.49419703</v>
      </c>
      <c r="L62" s="20" t="n">
        <v>8.525053339999999</v>
      </c>
      <c r="M62" s="18" t="n">
        <v>481.9638333</v>
      </c>
      <c r="N62" s="20" t="n">
        <v>11.99358358</v>
      </c>
      <c r="O62" s="18" t="n">
        <v>440.45044192</v>
      </c>
      <c r="P62" s="20" t="n">
        <v>12.98438904</v>
      </c>
      <c r="Q62" s="18" t="s">
        <v>182</v>
      </c>
      <c r="R62" s="20" t="s">
        <v>182</v>
      </c>
      <c r="S62" s="18" t="s">
        <v>182</v>
      </c>
      <c r="T62" s="20" t="s">
        <v>182</v>
      </c>
      <c r="U62" s="18" t="s">
        <v>182</v>
      </c>
      <c r="V62" s="20" t="s">
        <v>182</v>
      </c>
      <c r="W62" s="18" t="n">
        <v>473.21962861</v>
      </c>
      <c r="X62" s="20" t="n">
        <v>15.19793664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407.90378615</v>
      </c>
      <c r="F67" s="20" t="n">
        <v>2.59367501</v>
      </c>
      <c r="G67" s="18" t="n">
        <v>400.20500553</v>
      </c>
      <c r="H67" s="20" t="n">
        <v>4.03217102</v>
      </c>
      <c r="I67" s="18" t="n">
        <v>401.2550695</v>
      </c>
      <c r="J67" s="20" t="n">
        <v>5.27685091</v>
      </c>
      <c r="K67" s="18" t="n">
        <v>381.09703998</v>
      </c>
      <c r="L67" s="20" t="n">
        <v>9.77799422</v>
      </c>
      <c r="M67" s="18" t="n">
        <v>352.79375165</v>
      </c>
      <c r="N67" s="20" t="n">
        <v>10.46726469</v>
      </c>
      <c r="O67" s="18" t="n">
        <v>314.73335773</v>
      </c>
      <c r="P67" s="20" t="n">
        <v>5.00611208</v>
      </c>
      <c r="Q67" s="18" t="s">
        <v>182</v>
      </c>
      <c r="R67" s="20" t="s">
        <v>182</v>
      </c>
      <c r="S67" s="18" t="s">
        <v>182</v>
      </c>
      <c r="T67" s="20" t="s">
        <v>182</v>
      </c>
      <c r="U67" s="18" t="s">
        <v>182</v>
      </c>
      <c r="V67" s="20" t="s">
        <v>182</v>
      </c>
      <c r="W67" s="18" t="n">
        <v>353.16493898</v>
      </c>
      <c r="X67" s="20" t="n">
        <v>6.03471184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505.03144432</v>
      </c>
      <c r="F70" s="20" t="n">
        <v>2.80607615</v>
      </c>
      <c r="G70" s="18" t="n">
        <v>485.73793797</v>
      </c>
      <c r="H70" s="20" t="n">
        <v>4.42389803</v>
      </c>
      <c r="I70" s="18" t="n">
        <v>475.95833896</v>
      </c>
      <c r="J70" s="20" t="n">
        <v>4.99455143</v>
      </c>
      <c r="K70" s="18" t="n">
        <v>470.68918283</v>
      </c>
      <c r="L70" s="20" t="n">
        <v>4.99281221</v>
      </c>
      <c r="M70" s="18" t="n">
        <v>469.21314467</v>
      </c>
      <c r="N70" s="20" t="n">
        <v>6.33909401</v>
      </c>
      <c r="O70" s="18" t="n">
        <v>426.80252046</v>
      </c>
      <c r="P70" s="20" t="n">
        <v>12.48021567</v>
      </c>
      <c r="Q70" s="18" t="s">
        <v>182</v>
      </c>
      <c r="R70" s="20" t="s">
        <v>182</v>
      </c>
      <c r="S70" s="18" t="s">
        <v>182</v>
      </c>
      <c r="T70" s="20" t="s">
        <v>182</v>
      </c>
      <c r="U70" s="18" t="s">
        <v>182</v>
      </c>
      <c r="V70" s="20" t="s">
        <v>182</v>
      </c>
      <c r="W70" s="18" t="n">
        <v>434.31771047</v>
      </c>
      <c r="X70" s="20" t="n">
        <v>6.19206138</v>
      </c>
    </row>
    <row r="71" spans="1:24">
      <c r="A71" s="15" t="s">
        <v>246</v>
      </c>
      <c r="B71" s="17" t="n">
        <v>6115</v>
      </c>
      <c r="C71" s="18">
        <f>(122.0/B71*100)</f>
        <v/>
      </c>
      <c r="D71" s="19" t="n">
        <v>5993</v>
      </c>
      <c r="E71" s="18" t="n">
        <v>551.41581087</v>
      </c>
      <c r="F71" s="20" t="n">
        <v>1.59798182</v>
      </c>
      <c r="G71" s="18" t="n">
        <v>550.69027562</v>
      </c>
      <c r="H71" s="20" t="n">
        <v>3.67285675</v>
      </c>
      <c r="I71" s="18" t="n">
        <v>556.10873801</v>
      </c>
      <c r="J71" s="20" t="n">
        <v>3.84686364</v>
      </c>
      <c r="K71" s="18" t="n">
        <v>587.36330685</v>
      </c>
      <c r="L71" s="20" t="n">
        <v>5.22840014</v>
      </c>
      <c r="M71" s="18" t="n">
        <v>587.73745636</v>
      </c>
      <c r="N71" s="20" t="n">
        <v>12.87202236</v>
      </c>
      <c r="O71" s="18" t="n">
        <v>471.86148039</v>
      </c>
      <c r="P71" s="20" t="n">
        <v>16.79592165</v>
      </c>
      <c r="Q71" s="18" t="s">
        <v>182</v>
      </c>
      <c r="R71" s="20" t="s">
        <v>182</v>
      </c>
      <c r="S71" s="18" t="s">
        <v>182</v>
      </c>
      <c r="T71" s="20" t="s">
        <v>182</v>
      </c>
      <c r="U71" s="18" t="s">
        <v>182</v>
      </c>
      <c r="V71" s="20" t="s">
        <v>182</v>
      </c>
      <c r="W71" s="18" t="n">
        <v>512.98886576</v>
      </c>
      <c r="X71" s="20" t="n">
        <v>12.15903504</v>
      </c>
    </row>
    <row r="72" spans="1:24">
      <c r="A72" s="15" t="s">
        <v>247</v>
      </c>
      <c r="B72" s="17" t="n">
        <v>7708</v>
      </c>
      <c r="C72" s="18">
        <f>(9.0/B72*100)</f>
        <v/>
      </c>
      <c r="D72" s="19" t="n">
        <v>7699</v>
      </c>
      <c r="E72" s="18" t="n">
        <v>536.84678013</v>
      </c>
      <c r="F72" s="20" t="n">
        <v>2.47050245</v>
      </c>
      <c r="G72" s="18" t="n">
        <v>533.80482115</v>
      </c>
      <c r="H72" s="20" t="n">
        <v>5.30434628</v>
      </c>
      <c r="I72" s="18" t="n">
        <v>527.90774474</v>
      </c>
      <c r="J72" s="20" t="n">
        <v>5.84224829</v>
      </c>
      <c r="K72" s="18" t="n">
        <v>505.16814322</v>
      </c>
      <c r="L72" s="20" t="n">
        <v>15.59139893</v>
      </c>
      <c r="M72" s="18" t="n">
        <v>468.47540429</v>
      </c>
      <c r="N72" s="20" t="n">
        <v>14.67650961</v>
      </c>
      <c r="O72" s="18" t="n">
        <v>372.27040999</v>
      </c>
      <c r="P72" s="20" t="n">
        <v>12.74001428</v>
      </c>
      <c r="Q72" s="18" t="s">
        <v>182</v>
      </c>
      <c r="R72" s="20" t="s">
        <v>182</v>
      </c>
      <c r="S72" s="18" t="s">
        <v>182</v>
      </c>
      <c r="T72" s="20" t="s">
        <v>182</v>
      </c>
      <c r="U72" s="18" t="s">
        <v>182</v>
      </c>
      <c r="V72" s="20" t="s">
        <v>182</v>
      </c>
      <c r="W72" s="18" t="n">
        <v>487.12148555</v>
      </c>
      <c r="X72" s="20" t="n">
        <v>17.56048014</v>
      </c>
    </row>
    <row r="73" spans="1:24">
      <c r="A73" s="15" t="s">
        <v>248</v>
      </c>
      <c r="B73" s="17" t="n">
        <v>8249</v>
      </c>
      <c r="C73" s="18">
        <f>(254.0/B73*100)</f>
        <v/>
      </c>
      <c r="D73" s="19" t="n">
        <v>7995</v>
      </c>
      <c r="E73" s="18" t="n">
        <v>425.22671251</v>
      </c>
      <c r="F73" s="20" t="n">
        <v>3.4445487</v>
      </c>
      <c r="G73" s="18" t="n">
        <v>435.39786628</v>
      </c>
      <c r="H73" s="20" t="n">
        <v>4.06870701</v>
      </c>
      <c r="I73" s="18" t="n">
        <v>426.64713319</v>
      </c>
      <c r="J73" s="20" t="n">
        <v>3.45233942</v>
      </c>
      <c r="K73" s="18" t="n">
        <v>409.38392641</v>
      </c>
      <c r="L73" s="20" t="n">
        <v>4.90174833</v>
      </c>
      <c r="M73" s="18" t="n">
        <v>399.9631553</v>
      </c>
      <c r="N73" s="20" t="n">
        <v>5.55330677</v>
      </c>
      <c r="O73" s="18" t="n">
        <v>365.92427462</v>
      </c>
      <c r="P73" s="20" t="n">
        <v>6.5296247</v>
      </c>
      <c r="Q73" s="18" t="s">
        <v>182</v>
      </c>
      <c r="R73" s="20" t="s">
        <v>182</v>
      </c>
      <c r="S73" s="18" t="s">
        <v>182</v>
      </c>
      <c r="T73" s="20" t="s">
        <v>182</v>
      </c>
      <c r="U73" s="18" t="s">
        <v>182</v>
      </c>
      <c r="V73" s="20" t="s">
        <v>182</v>
      </c>
      <c r="W73" s="18" t="n">
        <v>390.10021212</v>
      </c>
      <c r="X73" s="20" t="n">
        <v>8.790014210000001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459.7781906</v>
      </c>
      <c r="F77" s="20" t="n">
        <v>2.35236068</v>
      </c>
      <c r="G77" s="18" t="n">
        <v>444.44530319</v>
      </c>
      <c r="H77" s="20" t="n">
        <v>5.81638279</v>
      </c>
      <c r="I77" s="18" t="n">
        <v>457.84279062</v>
      </c>
      <c r="J77" s="20" t="n">
        <v>7.23245971</v>
      </c>
      <c r="K77" s="18" t="n">
        <v>429.96368215</v>
      </c>
      <c r="L77" s="20" t="n">
        <v>6.4373772</v>
      </c>
      <c r="M77" s="18" t="n">
        <v>401.44672676</v>
      </c>
      <c r="N77" s="20" t="n">
        <v>6.05032259</v>
      </c>
      <c r="O77" s="18" t="n">
        <v>348.85074945</v>
      </c>
      <c r="P77" s="20" t="n">
        <v>12.28258255</v>
      </c>
      <c r="Q77" s="18" t="s">
        <v>182</v>
      </c>
      <c r="R77" s="20" t="s">
        <v>182</v>
      </c>
      <c r="S77" s="18" t="s">
        <v>182</v>
      </c>
      <c r="T77" s="20" t="s">
        <v>182</v>
      </c>
      <c r="U77" s="18" t="s">
        <v>182</v>
      </c>
      <c r="V77" s="20" t="s">
        <v>182</v>
      </c>
      <c r="W77" s="18" t="n">
        <v>382.87943341</v>
      </c>
      <c r="X77" s="20" t="n">
        <v>3.26487556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467.85850393</v>
      </c>
      <c r="F7" s="20" t="n">
        <v>4.07616009</v>
      </c>
      <c r="G7" s="18" t="n">
        <v>493.91620505</v>
      </c>
      <c r="H7" s="20" t="n">
        <v>3.66753544</v>
      </c>
      <c r="I7" s="18" t="n">
        <v>512.27196025</v>
      </c>
      <c r="J7" s="20" t="n">
        <v>2.38980898</v>
      </c>
      <c r="K7" s="18" t="n">
        <v>528.67351844</v>
      </c>
      <c r="L7" s="20" t="n">
        <v>2.17796592</v>
      </c>
      <c r="M7" s="18" t="n">
        <v>537.26285648</v>
      </c>
      <c r="N7" s="20" t="n">
        <v>3.15104999</v>
      </c>
      <c r="O7" s="18" t="n">
        <v>399.22513467</v>
      </c>
      <c r="P7" s="20" t="n">
        <v>11.70453418</v>
      </c>
      <c r="Q7" s="18" t="s">
        <v>182</v>
      </c>
      <c r="R7" s="20" t="s">
        <v>182</v>
      </c>
      <c r="S7" s="18" t="s">
        <v>182</v>
      </c>
      <c r="T7" s="20" t="s">
        <v>182</v>
      </c>
      <c r="U7" s="18" t="s">
        <v>182</v>
      </c>
      <c r="V7" s="20" t="s">
        <v>182</v>
      </c>
      <c r="W7" s="18" t="n">
        <v>479.54813804</v>
      </c>
      <c r="X7" s="20" t="n">
        <v>4.40956707</v>
      </c>
    </row>
    <row r="8" spans="1:24">
      <c r="A8" s="15" t="s">
        <v>183</v>
      </c>
      <c r="B8" s="17" t="n">
        <v>7007</v>
      </c>
      <c r="C8" s="18">
        <f>(206.0/B8*100)</f>
        <v/>
      </c>
      <c r="D8" s="19" t="n">
        <v>6801</v>
      </c>
      <c r="E8" s="18" t="n">
        <v>485.61797242</v>
      </c>
      <c r="F8" s="20" t="n">
        <v>3.90225055</v>
      </c>
      <c r="G8" s="18" t="n">
        <v>522.03804094</v>
      </c>
      <c r="H8" s="20" t="n">
        <v>3.05498479</v>
      </c>
      <c r="I8" s="18" t="n">
        <v>507.0776994</v>
      </c>
      <c r="J8" s="20" t="n">
        <v>3.26984219</v>
      </c>
      <c r="K8" s="18" t="n">
        <v>502.37797947</v>
      </c>
      <c r="L8" s="20" t="n">
        <v>4.93416838</v>
      </c>
      <c r="M8" s="18" t="n">
        <v>459.4083751</v>
      </c>
      <c r="N8" s="20" t="n">
        <v>7.07604639</v>
      </c>
      <c r="O8" s="18" t="n">
        <v>404.28336089</v>
      </c>
      <c r="P8" s="20" t="n">
        <v>27.90899541</v>
      </c>
      <c r="Q8" s="18" t="s">
        <v>182</v>
      </c>
      <c r="R8" s="20" t="s">
        <v>182</v>
      </c>
      <c r="S8" s="18" t="n">
        <v>368.48347797</v>
      </c>
      <c r="T8" s="20" t="n">
        <v>14.99112476</v>
      </c>
      <c r="U8" s="18" t="s">
        <v>182</v>
      </c>
      <c r="V8" s="20" t="s">
        <v>182</v>
      </c>
      <c r="W8" s="18" t="n">
        <v>411.19419721</v>
      </c>
      <c r="X8" s="20" t="n">
        <v>6.0519685</v>
      </c>
    </row>
    <row r="9" spans="1:24">
      <c r="A9" s="15" t="s">
        <v>184</v>
      </c>
      <c r="B9" s="17" t="n">
        <v>9651</v>
      </c>
      <c r="C9" s="18">
        <f>(603.0/B9*100)</f>
        <v/>
      </c>
      <c r="D9" s="19" t="n">
        <v>9048</v>
      </c>
      <c r="E9" s="18" t="n">
        <v>511.65712036</v>
      </c>
      <c r="F9" s="20" t="n">
        <v>3.26626643</v>
      </c>
      <c r="G9" s="18" t="n">
        <v>532.04772974</v>
      </c>
      <c r="H9" s="20" t="n">
        <v>3.11957722</v>
      </c>
      <c r="I9" s="18" t="n">
        <v>516.08481583</v>
      </c>
      <c r="J9" s="20" t="n">
        <v>3.25907644</v>
      </c>
      <c r="K9" s="18" t="n">
        <v>487.86649866</v>
      </c>
      <c r="L9" s="20" t="n">
        <v>4.8468979</v>
      </c>
      <c r="M9" s="18" t="n">
        <v>453.34412322</v>
      </c>
      <c r="N9" s="20" t="n">
        <v>6.1832051</v>
      </c>
      <c r="O9" s="18" t="n">
        <v>463.23865553</v>
      </c>
      <c r="P9" s="20" t="n">
        <v>37.28992185</v>
      </c>
      <c r="Q9" s="18" t="s">
        <v>182</v>
      </c>
      <c r="R9" s="20" t="s">
        <v>182</v>
      </c>
      <c r="S9" s="18" t="n">
        <v>374.78530698</v>
      </c>
      <c r="T9" s="20" t="n">
        <v>11.62763904</v>
      </c>
      <c r="U9" s="18" t="s">
        <v>182</v>
      </c>
      <c r="V9" s="20" t="s">
        <v>182</v>
      </c>
      <c r="W9" s="18" t="n">
        <v>420.52650517</v>
      </c>
      <c r="X9" s="20" t="n">
        <v>6.00920385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444.0612463</v>
      </c>
      <c r="F11" s="20" t="n">
        <v>3.84509531</v>
      </c>
      <c r="G11" s="18" t="n">
        <v>465.56170267</v>
      </c>
      <c r="H11" s="20" t="n">
        <v>3.28056472</v>
      </c>
      <c r="I11" s="18" t="n">
        <v>456.7889107</v>
      </c>
      <c r="J11" s="20" t="n">
        <v>3.4874271</v>
      </c>
      <c r="K11" s="18" t="n">
        <v>438.5240706</v>
      </c>
      <c r="L11" s="20" t="n">
        <v>3.7594814</v>
      </c>
      <c r="M11" s="18" t="n">
        <v>421.27367484</v>
      </c>
      <c r="N11" s="20" t="n">
        <v>5.99194179</v>
      </c>
      <c r="O11" s="18" t="n">
        <v>334.19992151</v>
      </c>
      <c r="P11" s="20" t="n">
        <v>26.53553138</v>
      </c>
      <c r="Q11" s="18" t="s">
        <v>182</v>
      </c>
      <c r="R11" s="20" t="s">
        <v>182</v>
      </c>
      <c r="S11" s="18" t="s">
        <v>182</v>
      </c>
      <c r="T11" s="20" t="s">
        <v>182</v>
      </c>
      <c r="U11" s="18" t="s">
        <v>182</v>
      </c>
      <c r="V11" s="20" t="s">
        <v>182</v>
      </c>
      <c r="W11" s="18" t="n">
        <v>412.11152612</v>
      </c>
      <c r="X11" s="20" t="n">
        <v>6.01526885</v>
      </c>
    </row>
    <row r="12" spans="1:24">
      <c r="A12" s="15" t="s">
        <v>187</v>
      </c>
      <c r="B12" s="17" t="n">
        <v>6894</v>
      </c>
      <c r="C12" s="18">
        <f>(128.0/B12*100)</f>
        <v/>
      </c>
      <c r="D12" s="19" t="n">
        <v>6766</v>
      </c>
      <c r="E12" s="18" t="n">
        <v>509.9270748</v>
      </c>
      <c r="F12" s="20" t="n">
        <v>2.95805194</v>
      </c>
      <c r="G12" s="18" t="n">
        <v>509.74328799</v>
      </c>
      <c r="H12" s="20" t="n">
        <v>3.95453353</v>
      </c>
      <c r="I12" s="18" t="n">
        <v>514.6611996</v>
      </c>
      <c r="J12" s="20" t="n">
        <v>3.5971288</v>
      </c>
      <c r="K12" s="18" t="n">
        <v>498.98872434</v>
      </c>
      <c r="L12" s="20" t="n">
        <v>3.54068062</v>
      </c>
      <c r="M12" s="18" t="n">
        <v>468.21293289</v>
      </c>
      <c r="N12" s="20" t="n">
        <v>3.62130205</v>
      </c>
      <c r="O12" s="18" t="n">
        <v>437.59846771</v>
      </c>
      <c r="P12" s="20" t="n">
        <v>23.70905564</v>
      </c>
      <c r="Q12" s="18" t="s">
        <v>182</v>
      </c>
      <c r="R12" s="20" t="s">
        <v>182</v>
      </c>
      <c r="S12" s="18" t="n">
        <v>366.6777112</v>
      </c>
      <c r="T12" s="20" t="n">
        <v>14.39052153</v>
      </c>
      <c r="U12" s="18" t="s">
        <v>182</v>
      </c>
      <c r="V12" s="20" t="s">
        <v>182</v>
      </c>
      <c r="W12" s="18" t="n">
        <v>419.41099922</v>
      </c>
      <c r="X12" s="20" t="n">
        <v>6.12221862</v>
      </c>
    </row>
    <row r="13" spans="1:24">
      <c r="A13" s="15" t="s">
        <v>188</v>
      </c>
      <c r="B13" s="17" t="n">
        <v>7161</v>
      </c>
      <c r="C13" s="18">
        <f>(341.0/B13*100)</f>
        <v/>
      </c>
      <c r="D13" s="19" t="n">
        <v>6820</v>
      </c>
      <c r="E13" s="18" t="n">
        <v>463.72371859</v>
      </c>
      <c r="F13" s="20" t="n">
        <v>6.72746226</v>
      </c>
      <c r="G13" s="18" t="n">
        <v>495.62140175</v>
      </c>
      <c r="H13" s="20" t="n">
        <v>4.78026389</v>
      </c>
      <c r="I13" s="18" t="n">
        <v>509.03273478</v>
      </c>
      <c r="J13" s="20" t="n">
        <v>3.2005478</v>
      </c>
      <c r="K13" s="18" t="n">
        <v>523.17365567</v>
      </c>
      <c r="L13" s="20" t="n">
        <v>2.56757525</v>
      </c>
      <c r="M13" s="18" t="n">
        <v>513.65277927</v>
      </c>
      <c r="N13" s="20" t="n">
        <v>3.85558838</v>
      </c>
      <c r="O13" s="18" t="n">
        <v>390.10166835</v>
      </c>
      <c r="P13" s="20" t="n">
        <v>18.95112793</v>
      </c>
      <c r="Q13" s="18" t="s">
        <v>182</v>
      </c>
      <c r="R13" s="20" t="s">
        <v>182</v>
      </c>
      <c r="S13" s="18" t="n">
        <v>436.36003517</v>
      </c>
      <c r="T13" s="20" t="n">
        <v>6.43426798</v>
      </c>
      <c r="U13" s="18" t="s">
        <v>182</v>
      </c>
      <c r="V13" s="20" t="s">
        <v>182</v>
      </c>
      <c r="W13" s="18" t="n">
        <v>422.13688556</v>
      </c>
      <c r="X13" s="20" t="n">
        <v>5.60479525</v>
      </c>
    </row>
    <row r="14" spans="1:24">
      <c r="A14" s="15" t="s">
        <v>189</v>
      </c>
      <c r="B14" s="17" t="n">
        <v>5587</v>
      </c>
      <c r="C14" s="18">
        <f>(201.0/B14*100)</f>
        <v/>
      </c>
      <c r="D14" s="19" t="n">
        <v>5386</v>
      </c>
      <c r="E14" s="18" t="n">
        <v>539.71589363</v>
      </c>
      <c r="F14" s="20" t="n">
        <v>2.83123927</v>
      </c>
      <c r="G14" s="18" t="n">
        <v>547.33567813</v>
      </c>
      <c r="H14" s="20" t="n">
        <v>3.1749623</v>
      </c>
      <c r="I14" s="18" t="n">
        <v>540.49475985</v>
      </c>
      <c r="J14" s="20" t="n">
        <v>3.38721503</v>
      </c>
      <c r="K14" s="18" t="n">
        <v>530.24123653</v>
      </c>
      <c r="L14" s="20" t="n">
        <v>3.92562499</v>
      </c>
      <c r="M14" s="18" t="n">
        <v>497.46395278</v>
      </c>
      <c r="N14" s="20" t="n">
        <v>4.65249726</v>
      </c>
      <c r="O14" s="18" t="n">
        <v>411.80482108</v>
      </c>
      <c r="P14" s="20" t="n">
        <v>14.84367386</v>
      </c>
      <c r="Q14" s="18" t="s">
        <v>182</v>
      </c>
      <c r="R14" s="20" t="s">
        <v>182</v>
      </c>
      <c r="S14" s="18" t="s">
        <v>182</v>
      </c>
      <c r="T14" s="20" t="s">
        <v>182</v>
      </c>
      <c r="U14" s="18" t="s">
        <v>182</v>
      </c>
      <c r="V14" s="20" t="s">
        <v>182</v>
      </c>
      <c r="W14" s="18" t="n">
        <v>469.89497643</v>
      </c>
      <c r="X14" s="20" t="n">
        <v>8.603843489999999</v>
      </c>
    </row>
    <row r="15" spans="1:24">
      <c r="A15" s="15" t="s">
        <v>190</v>
      </c>
      <c r="B15" s="17" t="n">
        <v>5882</v>
      </c>
      <c r="C15" s="18">
        <f>(167.0/B15*100)</f>
        <v/>
      </c>
      <c r="D15" s="19" t="n">
        <v>5715</v>
      </c>
      <c r="E15" s="18" t="n">
        <v>518.39522985</v>
      </c>
      <c r="F15" s="20" t="n">
        <v>4.39225042</v>
      </c>
      <c r="G15" s="18" t="n">
        <v>546.38305755</v>
      </c>
      <c r="H15" s="20" t="n">
        <v>2.65216797</v>
      </c>
      <c r="I15" s="18" t="n">
        <v>545.53193518</v>
      </c>
      <c r="J15" s="20" t="n">
        <v>3.12444454</v>
      </c>
      <c r="K15" s="18" t="n">
        <v>527.74616182</v>
      </c>
      <c r="L15" s="20" t="n">
        <v>4.7715906</v>
      </c>
      <c r="M15" s="18" t="n">
        <v>497.86588461</v>
      </c>
      <c r="N15" s="20" t="n">
        <v>7.18761786</v>
      </c>
      <c r="O15" s="18" t="n">
        <v>369.57234507</v>
      </c>
      <c r="P15" s="20" t="n">
        <v>20.35970452</v>
      </c>
      <c r="Q15" s="18" t="s">
        <v>182</v>
      </c>
      <c r="R15" s="20" t="s">
        <v>182</v>
      </c>
      <c r="S15" s="18" t="n">
        <v>375.95013089</v>
      </c>
      <c r="T15" s="20" t="n">
        <v>17.42774697</v>
      </c>
      <c r="U15" s="18" t="s">
        <v>182</v>
      </c>
      <c r="V15" s="20" t="s">
        <v>182</v>
      </c>
      <c r="W15" s="18" t="n">
        <v>475.76916262</v>
      </c>
      <c r="X15" s="20" t="n">
        <v>7.05217257</v>
      </c>
    </row>
    <row r="16" spans="1:24">
      <c r="A16" s="15" t="s">
        <v>191</v>
      </c>
      <c r="B16" s="17" t="n">
        <v>6108</v>
      </c>
      <c r="C16" s="18">
        <f>(274.0/B16*100)</f>
        <v/>
      </c>
      <c r="D16" s="19" t="n">
        <v>5834</v>
      </c>
      <c r="E16" s="18" t="n">
        <v>488.62521554</v>
      </c>
      <c r="F16" s="20" t="n">
        <v>3.75923669</v>
      </c>
      <c r="G16" s="18" t="n">
        <v>530.23627211</v>
      </c>
      <c r="H16" s="20" t="n">
        <v>2.77501065</v>
      </c>
      <c r="I16" s="18" t="n">
        <v>518.31405699</v>
      </c>
      <c r="J16" s="20" t="n">
        <v>3.1019667</v>
      </c>
      <c r="K16" s="18" t="n">
        <v>483.88706327</v>
      </c>
      <c r="L16" s="20" t="n">
        <v>5.73722689</v>
      </c>
      <c r="M16" s="18" t="n">
        <v>450.02418539</v>
      </c>
      <c r="N16" s="20" t="n">
        <v>6.87634185</v>
      </c>
      <c r="O16" s="18" t="n">
        <v>357.87742959</v>
      </c>
      <c r="P16" s="20" t="n">
        <v>15.84799712</v>
      </c>
      <c r="Q16" s="18" t="s">
        <v>182</v>
      </c>
      <c r="R16" s="20" t="s">
        <v>182</v>
      </c>
      <c r="S16" s="18" t="s">
        <v>182</v>
      </c>
      <c r="T16" s="20" t="s">
        <v>182</v>
      </c>
      <c r="U16" s="18" t="s">
        <v>182</v>
      </c>
      <c r="V16" s="20" t="s">
        <v>182</v>
      </c>
      <c r="W16" s="18" t="n">
        <v>409.61404052</v>
      </c>
      <c r="X16" s="20" t="n">
        <v>6.34829205</v>
      </c>
    </row>
    <row r="17" spans="1:24">
      <c r="A17" s="15" t="s">
        <v>192</v>
      </c>
      <c r="B17" s="17" t="n">
        <v>6504</v>
      </c>
      <c r="C17" s="18">
        <f>(810.0/B17*100)</f>
        <v/>
      </c>
      <c r="D17" s="19" t="n">
        <v>5694</v>
      </c>
      <c r="E17" s="18" t="n">
        <v>511.23745568</v>
      </c>
      <c r="F17" s="20" t="n">
        <v>3.74193631</v>
      </c>
      <c r="G17" s="18" t="n">
        <v>536.65498722</v>
      </c>
      <c r="H17" s="20" t="n">
        <v>2.62637437</v>
      </c>
      <c r="I17" s="18" t="n">
        <v>520.01992017</v>
      </c>
      <c r="J17" s="20" t="n">
        <v>3.9014566</v>
      </c>
      <c r="K17" s="18" t="n">
        <v>488.06518971</v>
      </c>
      <c r="L17" s="20" t="n">
        <v>7.45103258</v>
      </c>
      <c r="M17" s="18" t="n">
        <v>464.91681371</v>
      </c>
      <c r="N17" s="20" t="n">
        <v>9.878583409999999</v>
      </c>
      <c r="O17" s="18" t="s">
        <v>182</v>
      </c>
      <c r="P17" s="20" t="s">
        <v>182</v>
      </c>
      <c r="Q17" s="18" t="s">
        <v>182</v>
      </c>
      <c r="R17" s="20" t="s">
        <v>182</v>
      </c>
      <c r="S17" s="18" t="n">
        <v>360.48925247</v>
      </c>
      <c r="T17" s="20" t="n">
        <v>12.44339086</v>
      </c>
      <c r="U17" s="18" t="s">
        <v>182</v>
      </c>
      <c r="V17" s="20" t="s">
        <v>182</v>
      </c>
      <c r="W17" s="18" t="n">
        <v>430.54929058</v>
      </c>
      <c r="X17" s="20" t="n">
        <v>9.093250039999999</v>
      </c>
    </row>
    <row r="18" spans="1:24">
      <c r="A18" s="15" t="s">
        <v>193</v>
      </c>
      <c r="B18" s="17" t="n">
        <v>5532</v>
      </c>
      <c r="C18" s="18">
        <f>(40.0/B18*100)</f>
        <v/>
      </c>
      <c r="D18" s="19" t="n">
        <v>5492</v>
      </c>
      <c r="E18" s="18" t="n">
        <v>475.5105181</v>
      </c>
      <c r="F18" s="20" t="n">
        <v>3.23173582</v>
      </c>
      <c r="G18" s="18" t="n">
        <v>466.68376766</v>
      </c>
      <c r="H18" s="20" t="n">
        <v>4.98767963</v>
      </c>
      <c r="I18" s="18" t="n">
        <v>466.37269293</v>
      </c>
      <c r="J18" s="20" t="n">
        <v>4.58640443</v>
      </c>
      <c r="K18" s="18" t="n">
        <v>427.61563913</v>
      </c>
      <c r="L18" s="20" t="n">
        <v>6.12557581</v>
      </c>
      <c r="M18" s="18" t="n">
        <v>410.11715123</v>
      </c>
      <c r="N18" s="20" t="n">
        <v>5.70633018</v>
      </c>
      <c r="O18" s="18" t="n">
        <v>360.38730974</v>
      </c>
      <c r="P18" s="20" t="n">
        <v>15.45481746</v>
      </c>
      <c r="Q18" s="18" t="s">
        <v>182</v>
      </c>
      <c r="R18" s="20" t="s">
        <v>182</v>
      </c>
      <c r="S18" s="18" t="s">
        <v>182</v>
      </c>
      <c r="T18" s="20" t="s">
        <v>182</v>
      </c>
      <c r="U18" s="18" t="s">
        <v>182</v>
      </c>
      <c r="V18" s="20" t="s">
        <v>182</v>
      </c>
      <c r="W18" s="18" t="n">
        <v>384.24028554</v>
      </c>
      <c r="X18" s="20" t="n">
        <v>7.61145837</v>
      </c>
    </row>
    <row r="19" spans="1:24">
      <c r="A19" s="15" t="s">
        <v>194</v>
      </c>
      <c r="B19" s="17" t="n">
        <v>5658</v>
      </c>
      <c r="C19" s="18">
        <f>(192.0/B19*100)</f>
        <v/>
      </c>
      <c r="D19" s="19" t="n">
        <v>5466</v>
      </c>
      <c r="E19" s="18" t="n">
        <v>491.913769</v>
      </c>
      <c r="F19" s="20" t="n">
        <v>3.39966017</v>
      </c>
      <c r="G19" s="18" t="n">
        <v>492.32565808</v>
      </c>
      <c r="H19" s="20" t="n">
        <v>3.69114426</v>
      </c>
      <c r="I19" s="18" t="n">
        <v>479.69843156</v>
      </c>
      <c r="J19" s="20" t="n">
        <v>3.17755468</v>
      </c>
      <c r="K19" s="18" t="n">
        <v>459.77282002</v>
      </c>
      <c r="L19" s="20" t="n">
        <v>5.94312152</v>
      </c>
      <c r="M19" s="18" t="n">
        <v>430.2339221</v>
      </c>
      <c r="N19" s="20" t="n">
        <v>5.62917263</v>
      </c>
      <c r="O19" s="18" t="n">
        <v>398.28162032</v>
      </c>
      <c r="P19" s="20" t="n">
        <v>18.24528118</v>
      </c>
      <c r="Q19" s="18" t="s">
        <v>182</v>
      </c>
      <c r="R19" s="20" t="s">
        <v>182</v>
      </c>
      <c r="S19" s="18" t="s">
        <v>182</v>
      </c>
      <c r="T19" s="20" t="s">
        <v>182</v>
      </c>
      <c r="U19" s="18" t="s">
        <v>182</v>
      </c>
      <c r="V19" s="20" t="s">
        <v>182</v>
      </c>
      <c r="W19" s="18" t="n">
        <v>404.10953445</v>
      </c>
      <c r="X19" s="20" t="n">
        <v>6.94007987</v>
      </c>
    </row>
    <row r="20" spans="1:24">
      <c r="A20" s="15" t="s">
        <v>195</v>
      </c>
      <c r="B20" s="17" t="n">
        <v>3371</v>
      </c>
      <c r="C20" s="18">
        <f>(81.0/B20*100)</f>
        <v/>
      </c>
      <c r="D20" s="19" t="n">
        <v>3290</v>
      </c>
      <c r="E20" s="18" t="n">
        <v>463.75666733</v>
      </c>
      <c r="F20" s="20" t="n">
        <v>4.33545832</v>
      </c>
      <c r="G20" s="18" t="n">
        <v>488.23758406</v>
      </c>
      <c r="H20" s="20" t="n">
        <v>2.89808699</v>
      </c>
      <c r="I20" s="18" t="n">
        <v>484.99283009</v>
      </c>
      <c r="J20" s="20" t="n">
        <v>3.00312314</v>
      </c>
      <c r="K20" s="18" t="n">
        <v>468.06825059</v>
      </c>
      <c r="L20" s="20" t="n">
        <v>4.68827908</v>
      </c>
      <c r="M20" s="18" t="n">
        <v>452.42305622</v>
      </c>
      <c r="N20" s="20" t="n">
        <v>6.44263507</v>
      </c>
      <c r="O20" s="18" t="s">
        <v>182</v>
      </c>
      <c r="P20" s="20" t="s">
        <v>182</v>
      </c>
      <c r="Q20" s="18" t="s">
        <v>182</v>
      </c>
      <c r="R20" s="20" t="s">
        <v>182</v>
      </c>
      <c r="S20" s="18" t="s">
        <v>182</v>
      </c>
      <c r="T20" s="20" t="s">
        <v>182</v>
      </c>
      <c r="U20" s="18" t="s">
        <v>182</v>
      </c>
      <c r="V20" s="20" t="s">
        <v>182</v>
      </c>
      <c r="W20" s="18" t="n">
        <v>407.09244723</v>
      </c>
      <c r="X20" s="20" t="n">
        <v>7.33388276</v>
      </c>
    </row>
    <row r="21" spans="1:24">
      <c r="A21" s="15" t="s">
        <v>196</v>
      </c>
      <c r="B21" s="17" t="n">
        <v>5741</v>
      </c>
      <c r="C21" s="18">
        <f>(91.0/B21*100)</f>
        <v/>
      </c>
      <c r="D21" s="19" t="n">
        <v>5650</v>
      </c>
      <c r="E21" s="18" t="n">
        <v>500.34486355</v>
      </c>
      <c r="F21" s="20" t="n">
        <v>2.6467391</v>
      </c>
      <c r="G21" s="18" t="n">
        <v>517.4969704599999</v>
      </c>
      <c r="H21" s="20" t="n">
        <v>2.92697597</v>
      </c>
      <c r="I21" s="18" t="n">
        <v>507.49689547</v>
      </c>
      <c r="J21" s="20" t="n">
        <v>3.43184282</v>
      </c>
      <c r="K21" s="18" t="n">
        <v>496.27105881</v>
      </c>
      <c r="L21" s="20" t="n">
        <v>5.66421428</v>
      </c>
      <c r="M21" s="18" t="n">
        <v>444.45859929</v>
      </c>
      <c r="N21" s="20" t="n">
        <v>9.115473830000001</v>
      </c>
      <c r="O21" s="18" t="n">
        <v>391.25398188</v>
      </c>
      <c r="P21" s="20" t="n">
        <v>27.06373982</v>
      </c>
      <c r="Q21" s="18" t="s">
        <v>182</v>
      </c>
      <c r="R21" s="20" t="s">
        <v>182</v>
      </c>
      <c r="S21" s="18" t="s">
        <v>182</v>
      </c>
      <c r="T21" s="20" t="s">
        <v>182</v>
      </c>
      <c r="U21" s="18" t="s">
        <v>182</v>
      </c>
      <c r="V21" s="20" t="s">
        <v>182</v>
      </c>
      <c r="W21" s="18" t="n">
        <v>446.42761719</v>
      </c>
      <c r="X21" s="20" t="n">
        <v>8.097178570000001</v>
      </c>
    </row>
    <row r="22" spans="1:24">
      <c r="A22" s="15" t="s">
        <v>197</v>
      </c>
      <c r="B22" s="17" t="n">
        <v>6598</v>
      </c>
      <c r="C22" s="18">
        <f>(103.0/B22*100)</f>
        <v/>
      </c>
      <c r="D22" s="19" t="n">
        <v>6495</v>
      </c>
      <c r="E22" s="18" t="n">
        <v>482.23053748</v>
      </c>
      <c r="F22" s="20" t="n">
        <v>5.16657617</v>
      </c>
      <c r="G22" s="18" t="n">
        <v>492.2505666</v>
      </c>
      <c r="H22" s="20" t="n">
        <v>4.31154589</v>
      </c>
      <c r="I22" s="18" t="n">
        <v>486.16518576</v>
      </c>
      <c r="J22" s="20" t="n">
        <v>4.75278169</v>
      </c>
      <c r="K22" s="18" t="n">
        <v>465.59455174</v>
      </c>
      <c r="L22" s="20" t="n">
        <v>5.83490845</v>
      </c>
      <c r="M22" s="18" t="n">
        <v>441.66367088</v>
      </c>
      <c r="N22" s="20" t="n">
        <v>7.5493432</v>
      </c>
      <c r="O22" s="18" t="n">
        <v>369.67259299</v>
      </c>
      <c r="P22" s="20" t="n">
        <v>6.57132704</v>
      </c>
      <c r="Q22" s="18" t="s">
        <v>182</v>
      </c>
      <c r="R22" s="20" t="s">
        <v>182</v>
      </c>
      <c r="S22" s="18" t="n">
        <v>448.28166515</v>
      </c>
      <c r="T22" s="20" t="n">
        <v>8.782882710000001</v>
      </c>
      <c r="U22" s="18" t="s">
        <v>182</v>
      </c>
      <c r="V22" s="20" t="s">
        <v>182</v>
      </c>
      <c r="W22" s="18" t="n">
        <v>374.26528612</v>
      </c>
      <c r="X22" s="20" t="n">
        <v>7.33654075</v>
      </c>
    </row>
    <row r="23" spans="1:24">
      <c r="A23" s="15" t="s">
        <v>198</v>
      </c>
      <c r="B23" s="17" t="n">
        <v>11583</v>
      </c>
      <c r="C23" s="18">
        <f>(535.0/B23*100)</f>
        <v/>
      </c>
      <c r="D23" s="19" t="n">
        <v>11048</v>
      </c>
      <c r="E23" s="18" t="n">
        <v>493.99162973</v>
      </c>
      <c r="F23" s="20" t="n">
        <v>3.04991358</v>
      </c>
      <c r="G23" s="18" t="n">
        <v>491.7045231</v>
      </c>
      <c r="H23" s="20" t="n">
        <v>3.75842771</v>
      </c>
      <c r="I23" s="18" t="n">
        <v>492.07516254</v>
      </c>
      <c r="J23" s="20" t="n">
        <v>3.35028604</v>
      </c>
      <c r="K23" s="18" t="n">
        <v>477.37970473</v>
      </c>
      <c r="L23" s="20" t="n">
        <v>4.55046399</v>
      </c>
      <c r="M23" s="18" t="n">
        <v>460.9486628</v>
      </c>
      <c r="N23" s="20" t="n">
        <v>6.2566867</v>
      </c>
      <c r="O23" s="18" t="n">
        <v>422.45727389</v>
      </c>
      <c r="P23" s="20" t="n">
        <v>20.79919267</v>
      </c>
      <c r="Q23" s="18" t="s">
        <v>182</v>
      </c>
      <c r="R23" s="20" t="s">
        <v>182</v>
      </c>
      <c r="S23" s="18" t="s">
        <v>182</v>
      </c>
      <c r="T23" s="20" t="s">
        <v>182</v>
      </c>
      <c r="U23" s="18" t="s">
        <v>182</v>
      </c>
      <c r="V23" s="20" t="s">
        <v>182</v>
      </c>
      <c r="W23" s="18" t="n">
        <v>418.47011505</v>
      </c>
      <c r="X23" s="20" t="n">
        <v>5.40700135</v>
      </c>
    </row>
    <row r="24" spans="1:24">
      <c r="A24" s="15" t="s">
        <v>199</v>
      </c>
      <c r="B24" s="17" t="n">
        <v>6647</v>
      </c>
      <c r="C24" s="18">
        <f>(27.0/B24*100)</f>
        <v/>
      </c>
      <c r="D24" s="19" t="n">
        <v>6620</v>
      </c>
      <c r="E24" s="18" t="n">
        <v>535.5475161000001</v>
      </c>
      <c r="F24" s="20" t="n">
        <v>2.80226791</v>
      </c>
      <c r="G24" s="18" t="n">
        <v>558.83402488</v>
      </c>
      <c r="H24" s="20" t="n">
        <v>4.93426262</v>
      </c>
      <c r="I24" s="18" t="n">
        <v>560.51199348</v>
      </c>
      <c r="J24" s="20" t="n">
        <v>5.03954524</v>
      </c>
      <c r="K24" s="18" t="n">
        <v>548.4893867</v>
      </c>
      <c r="L24" s="20" t="n">
        <v>14.40289181</v>
      </c>
      <c r="M24" s="18" t="n">
        <v>496.43618536</v>
      </c>
      <c r="N24" s="20" t="n">
        <v>15.18701233</v>
      </c>
      <c r="O24" s="18" t="n">
        <v>433.56577698</v>
      </c>
      <c r="P24" s="20" t="n">
        <v>16.09010253</v>
      </c>
      <c r="Q24" s="18" t="s">
        <v>182</v>
      </c>
      <c r="R24" s="20" t="s">
        <v>182</v>
      </c>
      <c r="S24" s="18" t="s">
        <v>182</v>
      </c>
      <c r="T24" s="20" t="s">
        <v>182</v>
      </c>
      <c r="U24" s="18" t="s">
        <v>182</v>
      </c>
      <c r="V24" s="20" t="s">
        <v>182</v>
      </c>
      <c r="W24" s="18" t="n">
        <v>467.90818152</v>
      </c>
      <c r="X24" s="20" t="n">
        <v>11.74358787</v>
      </c>
    </row>
    <row r="25" spans="1:24">
      <c r="A25" s="15" t="s">
        <v>200</v>
      </c>
      <c r="B25" s="17" t="n">
        <v>5581</v>
      </c>
      <c r="C25" s="18">
        <f>(28.0/B25*100)</f>
        <v/>
      </c>
      <c r="D25" s="19" t="n">
        <v>5553</v>
      </c>
      <c r="E25" s="18" t="n">
        <v>518.76135011</v>
      </c>
      <c r="F25" s="20" t="n">
        <v>3.08273392</v>
      </c>
      <c r="G25" s="18" t="n">
        <v>514.86421125</v>
      </c>
      <c r="H25" s="20" t="n">
        <v>4.63191543</v>
      </c>
      <c r="I25" s="18" t="n">
        <v>509.33029462</v>
      </c>
      <c r="J25" s="20" t="n">
        <v>5.99862331</v>
      </c>
      <c r="K25" s="18" t="n">
        <v>520.18994633</v>
      </c>
      <c r="L25" s="20" t="n">
        <v>16.17501016</v>
      </c>
      <c r="M25" s="18" t="n">
        <v>502.49454445</v>
      </c>
      <c r="N25" s="20" t="n">
        <v>30.98023095</v>
      </c>
      <c r="O25" s="18" t="n">
        <v>398.37895835</v>
      </c>
      <c r="P25" s="20" t="n">
        <v>24.81113575</v>
      </c>
      <c r="Q25" s="18" t="s">
        <v>182</v>
      </c>
      <c r="R25" s="20" t="s">
        <v>182</v>
      </c>
      <c r="S25" s="18" t="s">
        <v>182</v>
      </c>
      <c r="T25" s="20" t="s">
        <v>182</v>
      </c>
      <c r="U25" s="18" t="s">
        <v>182</v>
      </c>
      <c r="V25" s="20" t="s">
        <v>182</v>
      </c>
      <c r="W25" s="18" t="n">
        <v>468.29019691</v>
      </c>
      <c r="X25" s="20" t="n">
        <v>18.8495414</v>
      </c>
    </row>
    <row r="26" spans="1:24">
      <c r="A26" s="15" t="s">
        <v>201</v>
      </c>
      <c r="B26" s="17" t="n">
        <v>4869</v>
      </c>
      <c r="C26" s="18">
        <f>(108.0/B26*100)</f>
        <v/>
      </c>
      <c r="D26" s="19" t="n">
        <v>4761</v>
      </c>
      <c r="E26" s="18" t="n">
        <v>497.41869</v>
      </c>
      <c r="F26" s="20" t="n">
        <v>3.18203915</v>
      </c>
      <c r="G26" s="18" t="n">
        <v>493.78365472</v>
      </c>
      <c r="H26" s="20" t="n">
        <v>2.8612054</v>
      </c>
      <c r="I26" s="18" t="n">
        <v>496.80685229</v>
      </c>
      <c r="J26" s="20" t="n">
        <v>2.89120405</v>
      </c>
      <c r="K26" s="18" t="n">
        <v>483.86007708</v>
      </c>
      <c r="L26" s="20" t="n">
        <v>3.14881525</v>
      </c>
      <c r="M26" s="18" t="n">
        <v>471.89765082</v>
      </c>
      <c r="N26" s="20" t="n">
        <v>5.03395011</v>
      </c>
      <c r="O26" s="18" t="s">
        <v>182</v>
      </c>
      <c r="P26" s="20" t="s">
        <v>182</v>
      </c>
      <c r="Q26" s="18" t="s">
        <v>182</v>
      </c>
      <c r="R26" s="20" t="s">
        <v>182</v>
      </c>
      <c r="S26" s="18" t="s">
        <v>182</v>
      </c>
      <c r="T26" s="20" t="s">
        <v>182</v>
      </c>
      <c r="U26" s="18" t="s">
        <v>182</v>
      </c>
      <c r="V26" s="20" t="s">
        <v>182</v>
      </c>
      <c r="W26" s="18" t="n">
        <v>447.83050744</v>
      </c>
      <c r="X26" s="20" t="n">
        <v>8.07967704</v>
      </c>
    </row>
    <row r="27" spans="1:24">
      <c r="A27" s="15" t="s">
        <v>202</v>
      </c>
      <c r="B27" s="17" t="n">
        <v>5299</v>
      </c>
      <c r="C27" s="18">
        <f>(207.0/B27*100)</f>
        <v/>
      </c>
      <c r="D27" s="19" t="n">
        <v>5092</v>
      </c>
      <c r="E27" s="18" t="n">
        <v>492.61728297</v>
      </c>
      <c r="F27" s="20" t="n">
        <v>2.68810301</v>
      </c>
      <c r="G27" s="18" t="n">
        <v>508.75451749</v>
      </c>
      <c r="H27" s="20" t="n">
        <v>2.61258004</v>
      </c>
      <c r="I27" s="18" t="n">
        <v>487.20299859</v>
      </c>
      <c r="J27" s="20" t="n">
        <v>2.9701592</v>
      </c>
      <c r="K27" s="18" t="n">
        <v>475.87421266</v>
      </c>
      <c r="L27" s="20" t="n">
        <v>4.82764322</v>
      </c>
      <c r="M27" s="18" t="n">
        <v>454.58790205</v>
      </c>
      <c r="N27" s="20" t="n">
        <v>5.71832333</v>
      </c>
      <c r="O27" s="18" t="n">
        <v>423.08830904</v>
      </c>
      <c r="P27" s="20" t="n">
        <v>13.04402712</v>
      </c>
      <c r="Q27" s="18" t="s">
        <v>182</v>
      </c>
      <c r="R27" s="20" t="s">
        <v>182</v>
      </c>
      <c r="S27" s="18" t="s">
        <v>182</v>
      </c>
      <c r="T27" s="20" t="s">
        <v>182</v>
      </c>
      <c r="U27" s="18" t="s">
        <v>182</v>
      </c>
      <c r="V27" s="20" t="s">
        <v>182</v>
      </c>
      <c r="W27" s="18" t="n">
        <v>418.56785004</v>
      </c>
      <c r="X27" s="20" t="n">
        <v>3.96672502</v>
      </c>
    </row>
    <row r="28" spans="1:24">
      <c r="A28" s="15" t="s">
        <v>203</v>
      </c>
      <c r="B28" s="17" t="n">
        <v>7568</v>
      </c>
      <c r="C28" s="18">
        <f>(141.0/B28*100)</f>
        <v/>
      </c>
      <c r="D28" s="19" t="n">
        <v>7427</v>
      </c>
      <c r="E28" s="18" t="n">
        <v>412.35736213</v>
      </c>
      <c r="F28" s="20" t="n">
        <v>2.55415844</v>
      </c>
      <c r="G28" s="18" t="n">
        <v>419.96350023</v>
      </c>
      <c r="H28" s="20" t="n">
        <v>2.91137925</v>
      </c>
      <c r="I28" s="18" t="n">
        <v>432.12068619</v>
      </c>
      <c r="J28" s="20" t="n">
        <v>3.31642675</v>
      </c>
      <c r="K28" s="18" t="n">
        <v>422.15197362</v>
      </c>
      <c r="L28" s="20" t="n">
        <v>3.98142753</v>
      </c>
      <c r="M28" s="18" t="n">
        <v>416.59494422</v>
      </c>
      <c r="N28" s="20" t="n">
        <v>8.98165648</v>
      </c>
      <c r="O28" s="18" t="n">
        <v>344.27389666</v>
      </c>
      <c r="P28" s="20" t="n">
        <v>9.63881198</v>
      </c>
      <c r="Q28" s="18" t="s">
        <v>182</v>
      </c>
      <c r="R28" s="20" t="s">
        <v>182</v>
      </c>
      <c r="S28" s="18" t="s">
        <v>182</v>
      </c>
      <c r="T28" s="20" t="s">
        <v>182</v>
      </c>
      <c r="U28" s="18" t="s">
        <v>182</v>
      </c>
      <c r="V28" s="20" t="s">
        <v>182</v>
      </c>
      <c r="W28" s="18" t="n">
        <v>380.51229396</v>
      </c>
      <c r="X28" s="20" t="n">
        <v>5.42033485</v>
      </c>
    </row>
    <row r="29" spans="1:24">
      <c r="A29" s="15" t="s">
        <v>204</v>
      </c>
      <c r="B29" s="17" t="n">
        <v>5385</v>
      </c>
      <c r="C29" s="18">
        <f>(37.0/B29*100)</f>
        <v/>
      </c>
      <c r="D29" s="19" t="n">
        <v>5348</v>
      </c>
      <c r="E29" s="18" t="n">
        <v>487.74302988</v>
      </c>
      <c r="F29" s="20" t="n">
        <v>7.12040568</v>
      </c>
      <c r="G29" s="18" t="n">
        <v>523.12328499</v>
      </c>
      <c r="H29" s="20" t="n">
        <v>5.33334953</v>
      </c>
      <c r="I29" s="18" t="n">
        <v>527.12791157</v>
      </c>
      <c r="J29" s="20" t="n">
        <v>2.70917272</v>
      </c>
      <c r="K29" s="18" t="n">
        <v>514.09185585</v>
      </c>
      <c r="L29" s="20" t="n">
        <v>3.6261759</v>
      </c>
      <c r="M29" s="18" t="n">
        <v>497.2863269</v>
      </c>
      <c r="N29" s="20" t="n">
        <v>6.01384243</v>
      </c>
      <c r="O29" s="18" t="n">
        <v>388.44308495</v>
      </c>
      <c r="P29" s="20" t="n">
        <v>43.1387278</v>
      </c>
      <c r="Q29" s="18" t="s">
        <v>182</v>
      </c>
      <c r="R29" s="20" t="s">
        <v>182</v>
      </c>
      <c r="S29" s="18" t="n">
        <v>358.28551468</v>
      </c>
      <c r="T29" s="20" t="n">
        <v>8.567023300000001</v>
      </c>
      <c r="U29" s="18" t="s">
        <v>182</v>
      </c>
      <c r="V29" s="20" t="s">
        <v>182</v>
      </c>
      <c r="W29" s="18" t="n">
        <v>414.98914046</v>
      </c>
      <c r="X29" s="20" t="n">
        <v>11.95142508</v>
      </c>
    </row>
    <row r="30" spans="1:24">
      <c r="A30" s="15" t="s">
        <v>205</v>
      </c>
      <c r="B30" s="17" t="n">
        <v>4520</v>
      </c>
      <c r="C30" s="18">
        <f>(618.0/B30*100)</f>
        <v/>
      </c>
      <c r="D30" s="19" t="n">
        <v>3902</v>
      </c>
      <c r="E30" s="18" t="n">
        <v>519.80004037</v>
      </c>
      <c r="F30" s="20" t="n">
        <v>6.19973572</v>
      </c>
      <c r="G30" s="18" t="n">
        <v>526.36859191</v>
      </c>
      <c r="H30" s="20" t="n">
        <v>5.16889086</v>
      </c>
      <c r="I30" s="18" t="n">
        <v>529.1653936599999</v>
      </c>
      <c r="J30" s="20" t="n">
        <v>3.80020379</v>
      </c>
      <c r="K30" s="18" t="n">
        <v>524.17731904</v>
      </c>
      <c r="L30" s="20" t="n">
        <v>4.19932751</v>
      </c>
      <c r="M30" s="18" t="n">
        <v>511.92645929</v>
      </c>
      <c r="N30" s="20" t="n">
        <v>5.65162103</v>
      </c>
      <c r="O30" s="18" t="n">
        <v>424.31209289</v>
      </c>
      <c r="P30" s="20" t="n">
        <v>24.50636863</v>
      </c>
      <c r="Q30" s="18" t="s">
        <v>182</v>
      </c>
      <c r="R30" s="20" t="s">
        <v>182</v>
      </c>
      <c r="S30" s="18" t="s">
        <v>182</v>
      </c>
      <c r="T30" s="20" t="s">
        <v>182</v>
      </c>
      <c r="U30" s="18" t="s">
        <v>182</v>
      </c>
      <c r="V30" s="20" t="s">
        <v>182</v>
      </c>
      <c r="W30" s="18" t="n">
        <v>436.72619459</v>
      </c>
      <c r="X30" s="20" t="n">
        <v>5.52565288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513.29186683</v>
      </c>
      <c r="F32" s="20" t="n">
        <v>3.4464746</v>
      </c>
      <c r="G32" s="18" t="n">
        <v>508.97868265</v>
      </c>
      <c r="H32" s="20" t="n">
        <v>3.71307522</v>
      </c>
      <c r="I32" s="18" t="n">
        <v>507.14591727</v>
      </c>
      <c r="J32" s="20" t="n">
        <v>3.34877481</v>
      </c>
      <c r="K32" s="18" t="n">
        <v>486.57638057</v>
      </c>
      <c r="L32" s="20" t="n">
        <v>4.83102798</v>
      </c>
      <c r="M32" s="18" t="n">
        <v>465.08511559</v>
      </c>
      <c r="N32" s="20" t="n">
        <v>5.28750159</v>
      </c>
      <c r="O32" s="18" t="n">
        <v>431.81477785</v>
      </c>
      <c r="P32" s="20" t="n">
        <v>23.17705872</v>
      </c>
      <c r="Q32" s="18" t="s">
        <v>182</v>
      </c>
      <c r="R32" s="20" t="s">
        <v>182</v>
      </c>
      <c r="S32" s="18" t="s">
        <v>182</v>
      </c>
      <c r="T32" s="20" t="s">
        <v>182</v>
      </c>
      <c r="U32" s="18" t="s">
        <v>182</v>
      </c>
      <c r="V32" s="20" t="s">
        <v>182</v>
      </c>
      <c r="W32" s="18" t="n">
        <v>427.12534748</v>
      </c>
      <c r="X32" s="20" t="n">
        <v>9.41772396</v>
      </c>
    </row>
    <row r="33" spans="1:24">
      <c r="A33" s="15" t="s">
        <v>208</v>
      </c>
      <c r="B33" s="17" t="n">
        <v>7325</v>
      </c>
      <c r="C33" s="18">
        <f>(254.0/B33*100)</f>
        <v/>
      </c>
      <c r="D33" s="19" t="n">
        <v>7071</v>
      </c>
      <c r="E33" s="18" t="n">
        <v>516.28946916</v>
      </c>
      <c r="F33" s="20" t="n">
        <v>3.52829135</v>
      </c>
      <c r="G33" s="18" t="n">
        <v>517.85833854</v>
      </c>
      <c r="H33" s="20" t="n">
        <v>3.52653606</v>
      </c>
      <c r="I33" s="18" t="n">
        <v>498.64945374</v>
      </c>
      <c r="J33" s="20" t="n">
        <v>3.67619726</v>
      </c>
      <c r="K33" s="18" t="n">
        <v>475.17022452</v>
      </c>
      <c r="L33" s="20" t="n">
        <v>4.54096002</v>
      </c>
      <c r="M33" s="18" t="n">
        <v>451.94550098</v>
      </c>
      <c r="N33" s="20" t="n">
        <v>5.62078515</v>
      </c>
      <c r="O33" s="18" t="n">
        <v>370.51979334</v>
      </c>
      <c r="P33" s="20" t="n">
        <v>23.88304611</v>
      </c>
      <c r="Q33" s="18" t="s">
        <v>182</v>
      </c>
      <c r="R33" s="20" t="s">
        <v>182</v>
      </c>
      <c r="S33" s="18" t="s">
        <v>182</v>
      </c>
      <c r="T33" s="20" t="s">
        <v>182</v>
      </c>
      <c r="U33" s="18" t="s">
        <v>182</v>
      </c>
      <c r="V33" s="20" t="s">
        <v>182</v>
      </c>
      <c r="W33" s="18" t="n">
        <v>447.73048014</v>
      </c>
      <c r="X33" s="20" t="n">
        <v>7.2453886</v>
      </c>
    </row>
    <row r="34" spans="1:24">
      <c r="A34" s="15" t="s">
        <v>209</v>
      </c>
      <c r="B34" s="17" t="n">
        <v>6350</v>
      </c>
      <c r="C34" s="18">
        <f>(94.0/B34*100)</f>
        <v/>
      </c>
      <c r="D34" s="19" t="n">
        <v>6256</v>
      </c>
      <c r="E34" s="18" t="n">
        <v>461.59047394</v>
      </c>
      <c r="F34" s="20" t="n">
        <v>3.89738902</v>
      </c>
      <c r="G34" s="18" t="n">
        <v>478.49137496</v>
      </c>
      <c r="H34" s="20" t="n">
        <v>3.39093579</v>
      </c>
      <c r="I34" s="18" t="n">
        <v>484.07536746</v>
      </c>
      <c r="J34" s="20" t="n">
        <v>3.49404287</v>
      </c>
      <c r="K34" s="18" t="n">
        <v>472.04027569</v>
      </c>
      <c r="L34" s="20" t="n">
        <v>4.0454239</v>
      </c>
      <c r="M34" s="18" t="n">
        <v>440.67889765</v>
      </c>
      <c r="N34" s="20" t="n">
        <v>4.90956126</v>
      </c>
      <c r="O34" s="18" t="n">
        <v>365.38845725</v>
      </c>
      <c r="P34" s="20" t="n">
        <v>11.8756275</v>
      </c>
      <c r="Q34" s="18" t="s">
        <v>182</v>
      </c>
      <c r="R34" s="20" t="s">
        <v>182</v>
      </c>
      <c r="S34" s="18" t="n">
        <v>306.56969545</v>
      </c>
      <c r="T34" s="20" t="n">
        <v>10.27624616</v>
      </c>
      <c r="U34" s="18" t="s">
        <v>182</v>
      </c>
      <c r="V34" s="20" t="s">
        <v>182</v>
      </c>
      <c r="W34" s="18" t="n">
        <v>399.78531008</v>
      </c>
      <c r="X34" s="20" t="n">
        <v>8.230646999999999</v>
      </c>
    </row>
    <row r="35" spans="1:24">
      <c r="A35" s="15" t="s">
        <v>210</v>
      </c>
      <c r="B35" s="17" t="n">
        <v>6406</v>
      </c>
      <c r="C35" s="18">
        <f>(85.0/B35*100)</f>
        <v/>
      </c>
      <c r="D35" s="19" t="n">
        <v>6321</v>
      </c>
      <c r="E35" s="18" t="n">
        <v>515.3965114600001</v>
      </c>
      <c r="F35" s="20" t="n">
        <v>2.88541403</v>
      </c>
      <c r="G35" s="18" t="n">
        <v>526.99373974</v>
      </c>
      <c r="H35" s="20" t="n">
        <v>3.19744515</v>
      </c>
      <c r="I35" s="18" t="n">
        <v>528.37204488</v>
      </c>
      <c r="J35" s="20" t="n">
        <v>3.1337745</v>
      </c>
      <c r="K35" s="18" t="n">
        <v>505.80330591</v>
      </c>
      <c r="L35" s="20" t="n">
        <v>4.84919048</v>
      </c>
      <c r="M35" s="18" t="n">
        <v>473.6434657</v>
      </c>
      <c r="N35" s="20" t="n">
        <v>6.74197345</v>
      </c>
      <c r="O35" s="18" t="n">
        <v>449.89238615</v>
      </c>
      <c r="P35" s="20" t="n">
        <v>20.13442136</v>
      </c>
      <c r="Q35" s="18" t="s">
        <v>182</v>
      </c>
      <c r="R35" s="20" t="s">
        <v>182</v>
      </c>
      <c r="S35" s="18" t="n">
        <v>374.85244494</v>
      </c>
      <c r="T35" s="20" t="n">
        <v>5.84040672</v>
      </c>
      <c r="U35" s="18" t="s">
        <v>182</v>
      </c>
      <c r="V35" s="20" t="s">
        <v>182</v>
      </c>
      <c r="W35" s="18" t="n">
        <v>435.4458043</v>
      </c>
      <c r="X35" s="20" t="n">
        <v>5.83530234</v>
      </c>
    </row>
    <row r="36" spans="1:24">
      <c r="A36" s="15" t="s">
        <v>211</v>
      </c>
      <c r="B36" s="17" t="n">
        <v>6736</v>
      </c>
      <c r="C36" s="18">
        <f>(67.0/B36*100)</f>
        <v/>
      </c>
      <c r="D36" s="19" t="n">
        <v>6669</v>
      </c>
      <c r="E36" s="18" t="n">
        <v>484.53914822</v>
      </c>
      <c r="F36" s="20" t="n">
        <v>3.23085702</v>
      </c>
      <c r="G36" s="18" t="n">
        <v>504.30219282</v>
      </c>
      <c r="H36" s="20" t="n">
        <v>3.08497475</v>
      </c>
      <c r="I36" s="18" t="n">
        <v>505.82494086</v>
      </c>
      <c r="J36" s="20" t="n">
        <v>3.00490002</v>
      </c>
      <c r="K36" s="18" t="n">
        <v>496.68709673</v>
      </c>
      <c r="L36" s="20" t="n">
        <v>4.50742999</v>
      </c>
      <c r="M36" s="18" t="n">
        <v>469.92432421</v>
      </c>
      <c r="N36" s="20" t="n">
        <v>9.78996729</v>
      </c>
      <c r="O36" s="18" t="n">
        <v>402.77024728</v>
      </c>
      <c r="P36" s="20" t="n">
        <v>20.07187489</v>
      </c>
      <c r="Q36" s="18" t="s">
        <v>182</v>
      </c>
      <c r="R36" s="20" t="s">
        <v>182</v>
      </c>
      <c r="S36" s="18" t="s">
        <v>182</v>
      </c>
      <c r="T36" s="20" t="s">
        <v>182</v>
      </c>
      <c r="U36" s="18" t="s">
        <v>182</v>
      </c>
      <c r="V36" s="20" t="s">
        <v>182</v>
      </c>
      <c r="W36" s="18" t="n">
        <v>436.0729654</v>
      </c>
      <c r="X36" s="20" t="n">
        <v>6.4446859</v>
      </c>
    </row>
    <row r="37" spans="1:24">
      <c r="A37" s="15" t="s">
        <v>212</v>
      </c>
      <c r="B37" s="17" t="n">
        <v>5458</v>
      </c>
      <c r="C37" s="18">
        <f>(306.0/B37*100)</f>
        <v/>
      </c>
      <c r="D37" s="19" t="n">
        <v>5152</v>
      </c>
      <c r="E37" s="18" t="n">
        <v>468.00553338</v>
      </c>
      <c r="F37" s="20" t="n">
        <v>6.98466705</v>
      </c>
      <c r="G37" s="18" t="n">
        <v>497.36396134</v>
      </c>
      <c r="H37" s="20" t="n">
        <v>6.51163035</v>
      </c>
      <c r="I37" s="18" t="n">
        <v>507.13247608</v>
      </c>
      <c r="J37" s="20" t="n">
        <v>4.02697927</v>
      </c>
      <c r="K37" s="18" t="n">
        <v>507.77440149</v>
      </c>
      <c r="L37" s="20" t="n">
        <v>3.74798346</v>
      </c>
      <c r="M37" s="18" t="n">
        <v>508.1844696</v>
      </c>
      <c r="N37" s="20" t="n">
        <v>5.10650019</v>
      </c>
      <c r="O37" s="18" t="n">
        <v>375.64834003</v>
      </c>
      <c r="P37" s="20" t="n">
        <v>18.6662725</v>
      </c>
      <c r="Q37" s="18" t="s">
        <v>182</v>
      </c>
      <c r="R37" s="20" t="s">
        <v>182</v>
      </c>
      <c r="S37" s="18" t="s">
        <v>182</v>
      </c>
      <c r="T37" s="20" t="s">
        <v>182</v>
      </c>
      <c r="U37" s="18" t="s">
        <v>182</v>
      </c>
      <c r="V37" s="20" t="s">
        <v>182</v>
      </c>
      <c r="W37" s="18" t="n">
        <v>411.42303376</v>
      </c>
      <c r="X37" s="20" t="n">
        <v>5.59678434</v>
      </c>
    </row>
    <row r="38" spans="1:24">
      <c r="A38" s="15" t="s">
        <v>213</v>
      </c>
      <c r="B38" s="17" t="n">
        <v>5860</v>
      </c>
      <c r="C38" s="18">
        <f>(75.0/B38*100)</f>
        <v/>
      </c>
      <c r="D38" s="19" t="n">
        <v>5785</v>
      </c>
      <c r="E38" s="18" t="n">
        <v>495.98367719</v>
      </c>
      <c r="F38" s="20" t="n">
        <v>3.76475323</v>
      </c>
      <c r="G38" s="18" t="n">
        <v>528.12998851</v>
      </c>
      <c r="H38" s="20" t="n">
        <v>3.50701543</v>
      </c>
      <c r="I38" s="18" t="n">
        <v>518.12408555</v>
      </c>
      <c r="J38" s="20" t="n">
        <v>4.28535859</v>
      </c>
      <c r="K38" s="18" t="n">
        <v>502.84932831</v>
      </c>
      <c r="L38" s="20" t="n">
        <v>7.06841404</v>
      </c>
      <c r="M38" s="18" t="n">
        <v>481.50377306</v>
      </c>
      <c r="N38" s="20" t="n">
        <v>10.19667441</v>
      </c>
      <c r="O38" s="18" t="n">
        <v>402.04188708</v>
      </c>
      <c r="P38" s="20" t="n">
        <v>20.43643395</v>
      </c>
      <c r="Q38" s="18" t="s">
        <v>182</v>
      </c>
      <c r="R38" s="20" t="s">
        <v>182</v>
      </c>
      <c r="S38" s="18" t="s">
        <v>182</v>
      </c>
      <c r="T38" s="20" t="s">
        <v>182</v>
      </c>
      <c r="U38" s="18" t="s">
        <v>182</v>
      </c>
      <c r="V38" s="20" t="s">
        <v>182</v>
      </c>
      <c r="W38" s="18" t="n">
        <v>440.1474909</v>
      </c>
      <c r="X38" s="20" t="n">
        <v>6.15990585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499.44186103</v>
      </c>
      <c r="F40" s="20" t="n">
        <v>4.97532862</v>
      </c>
      <c r="G40" s="18" t="n">
        <v>522.6319359399999</v>
      </c>
      <c r="H40" s="20" t="n">
        <v>5.34430458</v>
      </c>
      <c r="I40" s="18" t="n">
        <v>535.82457102</v>
      </c>
      <c r="J40" s="20" t="n">
        <v>3.35531891</v>
      </c>
      <c r="K40" s="18" t="n">
        <v>514.28176417</v>
      </c>
      <c r="L40" s="20" t="n">
        <v>4.09321351</v>
      </c>
      <c r="M40" s="18" t="n">
        <v>486.33036107</v>
      </c>
      <c r="N40" s="20" t="n">
        <v>6.30981976</v>
      </c>
      <c r="O40" s="18" t="n">
        <v>426.93516324</v>
      </c>
      <c r="P40" s="20" t="n">
        <v>18.49453323</v>
      </c>
      <c r="Q40" s="18" t="s">
        <v>182</v>
      </c>
      <c r="R40" s="20" t="s">
        <v>182</v>
      </c>
      <c r="S40" s="18" t="n">
        <v>496.75531263</v>
      </c>
      <c r="T40" s="20" t="n">
        <v>2.35939816</v>
      </c>
      <c r="U40" s="18" t="s">
        <v>182</v>
      </c>
      <c r="V40" s="20" t="s">
        <v>182</v>
      </c>
      <c r="W40" s="18" t="n">
        <v>429.36391085</v>
      </c>
      <c r="X40" s="20" t="n">
        <v>6.68621158</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418.48038778</v>
      </c>
      <c r="F46" s="20" t="n">
        <v>3.34610758</v>
      </c>
      <c r="G46" s="18" t="n">
        <v>416.85422796</v>
      </c>
      <c r="H46" s="20" t="n">
        <v>3.64954169</v>
      </c>
      <c r="I46" s="18" t="n">
        <v>423.89399804</v>
      </c>
      <c r="J46" s="20" t="n">
        <v>4.20838218</v>
      </c>
      <c r="K46" s="18" t="n">
        <v>407.54238831</v>
      </c>
      <c r="L46" s="20" t="n">
        <v>4.92599228</v>
      </c>
      <c r="M46" s="18" t="n">
        <v>386.94612598</v>
      </c>
      <c r="N46" s="20" t="n">
        <v>5.90714082</v>
      </c>
      <c r="O46" s="18" t="n">
        <v>312.92535084</v>
      </c>
      <c r="P46" s="20" t="n">
        <v>7.92700056</v>
      </c>
      <c r="Q46" s="18" t="s">
        <v>182</v>
      </c>
      <c r="R46" s="20" t="s">
        <v>182</v>
      </c>
      <c r="S46" s="18" t="s">
        <v>182</v>
      </c>
      <c r="T46" s="20" t="s">
        <v>182</v>
      </c>
      <c r="U46" s="18" t="s">
        <v>182</v>
      </c>
      <c r="V46" s="20" t="s">
        <v>182</v>
      </c>
      <c r="W46" s="18" t="n">
        <v>382.70566283</v>
      </c>
      <c r="X46" s="20" t="n">
        <v>3.16085336</v>
      </c>
    </row>
    <row r="47" spans="1:24">
      <c r="A47" s="15" t="s">
        <v>222</v>
      </c>
      <c r="B47" s="17" t="n">
        <v>5928</v>
      </c>
      <c r="C47" s="18">
        <f>(197.0/B47*100)</f>
        <v/>
      </c>
      <c r="D47" s="19" t="n">
        <v>5731</v>
      </c>
      <c r="E47" s="18" t="n">
        <v>466.59280331</v>
      </c>
      <c r="F47" s="20" t="n">
        <v>5.15923788</v>
      </c>
      <c r="G47" s="18" t="n">
        <v>466.68050425</v>
      </c>
      <c r="H47" s="20" t="n">
        <v>5.45010136</v>
      </c>
      <c r="I47" s="18" t="n">
        <v>467.0633808</v>
      </c>
      <c r="J47" s="20" t="n">
        <v>4.63899717</v>
      </c>
      <c r="K47" s="18" t="n">
        <v>455.47876729</v>
      </c>
      <c r="L47" s="20" t="n">
        <v>5.52678931</v>
      </c>
      <c r="M47" s="18" t="n">
        <v>439.1411384</v>
      </c>
      <c r="N47" s="20" t="n">
        <v>5.23728398</v>
      </c>
      <c r="O47" s="18" t="n">
        <v>348.82167177</v>
      </c>
      <c r="P47" s="20" t="n">
        <v>12.30753065</v>
      </c>
      <c r="Q47" s="18" t="s">
        <v>182</v>
      </c>
      <c r="R47" s="20" t="s">
        <v>182</v>
      </c>
      <c r="S47" s="18" t="s">
        <v>182</v>
      </c>
      <c r="T47" s="20" t="s">
        <v>182</v>
      </c>
      <c r="U47" s="18" t="s">
        <v>182</v>
      </c>
      <c r="V47" s="20" t="s">
        <v>182</v>
      </c>
      <c r="W47" s="18" t="n">
        <v>384.36969403</v>
      </c>
      <c r="X47" s="20" t="n">
        <v>4.66561253</v>
      </c>
    </row>
    <row r="48" spans="1:24">
      <c r="A48" s="15" t="s">
        <v>223</v>
      </c>
      <c r="B48" s="17" t="n">
        <v>9841</v>
      </c>
      <c r="C48" s="18">
        <f>(19.0/B48*100)</f>
        <v/>
      </c>
      <c r="D48" s="19" t="n">
        <v>9822</v>
      </c>
      <c r="E48" s="18" t="n">
        <v>520.37286426</v>
      </c>
      <c r="F48" s="20" t="n">
        <v>3.70227817</v>
      </c>
      <c r="G48" s="18" t="n">
        <v>527.68637673</v>
      </c>
      <c r="H48" s="20" t="n">
        <v>8.40881847</v>
      </c>
      <c r="I48" s="18" t="n">
        <v>528.62499064</v>
      </c>
      <c r="J48" s="20" t="n">
        <v>7.19638484</v>
      </c>
      <c r="K48" s="18" t="n">
        <v>528.36456628</v>
      </c>
      <c r="L48" s="20" t="n">
        <v>21.66347628</v>
      </c>
      <c r="M48" s="18" t="n">
        <v>482.36096328</v>
      </c>
      <c r="N48" s="20" t="n">
        <v>10.11451144</v>
      </c>
      <c r="O48" s="18" t="n">
        <v>368.01592311</v>
      </c>
      <c r="P48" s="20" t="n">
        <v>9.39603602</v>
      </c>
      <c r="Q48" s="18" t="s">
        <v>182</v>
      </c>
      <c r="R48" s="20" t="s">
        <v>182</v>
      </c>
      <c r="S48" s="18" t="s">
        <v>182</v>
      </c>
      <c r="T48" s="20" t="s">
        <v>182</v>
      </c>
      <c r="U48" s="18" t="s">
        <v>182</v>
      </c>
      <c r="V48" s="20" t="s">
        <v>182</v>
      </c>
      <c r="W48" s="18" t="n">
        <v>478.86271412</v>
      </c>
      <c r="X48" s="20" t="n">
        <v>15.10432987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414.69443262</v>
      </c>
      <c r="F50" s="20" t="n">
        <v>3.6107334</v>
      </c>
      <c r="G50" s="18" t="n">
        <v>420.80552882</v>
      </c>
      <c r="H50" s="20" t="n">
        <v>3.76574102</v>
      </c>
      <c r="I50" s="18" t="n">
        <v>434.53853002</v>
      </c>
      <c r="J50" s="20" t="n">
        <v>2.93866938</v>
      </c>
      <c r="K50" s="18" t="n">
        <v>428.24180319</v>
      </c>
      <c r="L50" s="20" t="n">
        <v>3.01696228</v>
      </c>
      <c r="M50" s="18" t="n">
        <v>421.2674145</v>
      </c>
      <c r="N50" s="20" t="n">
        <v>5.24297984</v>
      </c>
      <c r="O50" s="18" t="n">
        <v>342.28571311</v>
      </c>
      <c r="P50" s="20" t="n">
        <v>7.20984175</v>
      </c>
      <c r="Q50" s="18" t="s">
        <v>182</v>
      </c>
      <c r="R50" s="20" t="s">
        <v>182</v>
      </c>
      <c r="S50" s="18" t="s">
        <v>182</v>
      </c>
      <c r="T50" s="20" t="s">
        <v>182</v>
      </c>
      <c r="U50" s="18" t="s">
        <v>182</v>
      </c>
      <c r="V50" s="20" t="s">
        <v>182</v>
      </c>
      <c r="W50" s="18" t="n">
        <v>387.58400924</v>
      </c>
      <c r="X50" s="20" t="n">
        <v>7.0347955</v>
      </c>
    </row>
    <row r="51" spans="1:24">
      <c r="A51" s="15" t="s">
        <v>226</v>
      </c>
      <c r="B51" s="17" t="n">
        <v>6866</v>
      </c>
      <c r="C51" s="18">
        <f>(116.0/B51*100)</f>
        <v/>
      </c>
      <c r="D51" s="19" t="n">
        <v>6750</v>
      </c>
      <c r="E51" s="18" t="n">
        <v>419.86727404</v>
      </c>
      <c r="F51" s="20" t="n">
        <v>3.18426799</v>
      </c>
      <c r="G51" s="18" t="n">
        <v>424.75222513</v>
      </c>
      <c r="H51" s="20" t="n">
        <v>3.83582609</v>
      </c>
      <c r="I51" s="18" t="n">
        <v>432.99025004</v>
      </c>
      <c r="J51" s="20" t="n">
        <v>2.51063555</v>
      </c>
      <c r="K51" s="18" t="n">
        <v>427.2020837</v>
      </c>
      <c r="L51" s="20" t="n">
        <v>3.67070762</v>
      </c>
      <c r="M51" s="18" t="n">
        <v>411.91505416</v>
      </c>
      <c r="N51" s="20" t="n">
        <v>5.95783575</v>
      </c>
      <c r="O51" s="18" t="n">
        <v>338.25263876</v>
      </c>
      <c r="P51" s="20" t="n">
        <v>12.07032198</v>
      </c>
      <c r="Q51" s="18" t="s">
        <v>182</v>
      </c>
      <c r="R51" s="20" t="s">
        <v>182</v>
      </c>
      <c r="S51" s="18" t="n">
        <v>410.85572185</v>
      </c>
      <c r="T51" s="20" t="n">
        <v>3.7997542</v>
      </c>
      <c r="U51" s="18" t="s">
        <v>182</v>
      </c>
      <c r="V51" s="20" t="s">
        <v>182</v>
      </c>
      <c r="W51" s="18" t="n">
        <v>396.92204917</v>
      </c>
      <c r="X51" s="20" t="n">
        <v>4.45540353</v>
      </c>
    </row>
    <row r="52" spans="1:24">
      <c r="A52" s="15" t="s">
        <v>227</v>
      </c>
      <c r="B52" s="17" t="n">
        <v>5809</v>
      </c>
      <c r="C52" s="18">
        <f>(120.0/B52*100)</f>
        <v/>
      </c>
      <c r="D52" s="19" t="n">
        <v>5689</v>
      </c>
      <c r="E52" s="18" t="n">
        <v>478.6775314</v>
      </c>
      <c r="F52" s="20" t="n">
        <v>3.09638745</v>
      </c>
      <c r="G52" s="18" t="n">
        <v>490.28987002</v>
      </c>
      <c r="H52" s="20" t="n">
        <v>3.08043791</v>
      </c>
      <c r="I52" s="18" t="n">
        <v>483.46729903</v>
      </c>
      <c r="J52" s="20" t="n">
        <v>3.76614632</v>
      </c>
      <c r="K52" s="18" t="n">
        <v>472.27085493</v>
      </c>
      <c r="L52" s="20" t="n">
        <v>5.10927245</v>
      </c>
      <c r="M52" s="18" t="n">
        <v>442.84483781</v>
      </c>
      <c r="N52" s="20" t="n">
        <v>6.01272546</v>
      </c>
      <c r="O52" s="18" t="n">
        <v>375.14413407</v>
      </c>
      <c r="P52" s="20" t="n">
        <v>19.23248649</v>
      </c>
      <c r="Q52" s="18" t="s">
        <v>182</v>
      </c>
      <c r="R52" s="20" t="s">
        <v>182</v>
      </c>
      <c r="S52" s="18" t="s">
        <v>182</v>
      </c>
      <c r="T52" s="20" t="s">
        <v>182</v>
      </c>
      <c r="U52" s="18" t="s">
        <v>182</v>
      </c>
      <c r="V52" s="20" t="s">
        <v>182</v>
      </c>
      <c r="W52" s="18" t="n">
        <v>413.14281502</v>
      </c>
      <c r="X52" s="20" t="n">
        <v>4.63003226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345.27396507</v>
      </c>
      <c r="F54" s="20" t="n">
        <v>3.57207128</v>
      </c>
      <c r="G54" s="18" t="n">
        <v>337.34201557</v>
      </c>
      <c r="H54" s="20" t="n">
        <v>4.51369765</v>
      </c>
      <c r="I54" s="18" t="n">
        <v>353.34239396</v>
      </c>
      <c r="J54" s="20" t="n">
        <v>5.00272828</v>
      </c>
      <c r="K54" s="18" t="n">
        <v>340.54035099</v>
      </c>
      <c r="L54" s="20" t="n">
        <v>4.78598766</v>
      </c>
      <c r="M54" s="18" t="n">
        <v>329.59404414</v>
      </c>
      <c r="N54" s="20" t="n">
        <v>6.07762959</v>
      </c>
      <c r="O54" s="18" t="n">
        <v>287.87524075</v>
      </c>
      <c r="P54" s="20" t="n">
        <v>6.80918889</v>
      </c>
      <c r="Q54" s="18" t="s">
        <v>182</v>
      </c>
      <c r="R54" s="20" t="s">
        <v>182</v>
      </c>
      <c r="S54" s="18" t="s">
        <v>182</v>
      </c>
      <c r="T54" s="20" t="s">
        <v>182</v>
      </c>
      <c r="U54" s="18" t="s">
        <v>182</v>
      </c>
      <c r="V54" s="20" t="s">
        <v>182</v>
      </c>
      <c r="W54" s="18" t="n">
        <v>292.26449724</v>
      </c>
      <c r="X54" s="20" t="n">
        <v>4.14798661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527.48292148</v>
      </c>
      <c r="F56" s="20" t="n">
        <v>2.98815867</v>
      </c>
      <c r="G56" s="18" t="n">
        <v>531.72753629</v>
      </c>
      <c r="H56" s="20" t="n">
        <v>3.30334612</v>
      </c>
      <c r="I56" s="18" t="n">
        <v>520.6185484</v>
      </c>
      <c r="J56" s="20" t="n">
        <v>3.79206653</v>
      </c>
      <c r="K56" s="18" t="n">
        <v>518.6819412999999</v>
      </c>
      <c r="L56" s="20" t="n">
        <v>4.21068327</v>
      </c>
      <c r="M56" s="18" t="n">
        <v>488.29628156</v>
      </c>
      <c r="N56" s="20" t="n">
        <v>8.19067673</v>
      </c>
      <c r="O56" s="18" t="n">
        <v>436.58358831</v>
      </c>
      <c r="P56" s="20" t="n">
        <v>14.70024244</v>
      </c>
      <c r="Q56" s="18" t="s">
        <v>182</v>
      </c>
      <c r="R56" s="20" t="s">
        <v>182</v>
      </c>
      <c r="S56" s="18" t="s">
        <v>182</v>
      </c>
      <c r="T56" s="20" t="s">
        <v>182</v>
      </c>
      <c r="U56" s="18" t="s">
        <v>182</v>
      </c>
      <c r="V56" s="20" t="s">
        <v>182</v>
      </c>
      <c r="W56" s="18" t="n">
        <v>460.97124197</v>
      </c>
      <c r="X56" s="20" t="n">
        <v>12.95350063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484.33474342</v>
      </c>
      <c r="F61" s="20" t="n">
        <v>2.66931285</v>
      </c>
      <c r="G61" s="18" t="n">
        <v>490.08871618</v>
      </c>
      <c r="H61" s="20" t="n">
        <v>3.37390439</v>
      </c>
      <c r="I61" s="18" t="n">
        <v>483.85169021</v>
      </c>
      <c r="J61" s="20" t="n">
        <v>4.2553867</v>
      </c>
      <c r="K61" s="18" t="n">
        <v>469.77941715</v>
      </c>
      <c r="L61" s="20" t="n">
        <v>4.21736557</v>
      </c>
      <c r="M61" s="18" t="n">
        <v>443.5170394</v>
      </c>
      <c r="N61" s="20" t="n">
        <v>5.8652265</v>
      </c>
      <c r="O61" s="18" t="n">
        <v>391.25523445</v>
      </c>
      <c r="P61" s="20" t="n">
        <v>13.81308759</v>
      </c>
      <c r="Q61" s="18" t="s">
        <v>182</v>
      </c>
      <c r="R61" s="20" t="s">
        <v>182</v>
      </c>
      <c r="S61" s="18" t="s">
        <v>182</v>
      </c>
      <c r="T61" s="20" t="s">
        <v>182</v>
      </c>
      <c r="U61" s="18" t="s">
        <v>182</v>
      </c>
      <c r="V61" s="20" t="s">
        <v>182</v>
      </c>
      <c r="W61" s="18" t="n">
        <v>391.54422109</v>
      </c>
      <c r="X61" s="20" t="n">
        <v>7.00788046</v>
      </c>
    </row>
    <row r="62" spans="1:24">
      <c r="A62" s="15" t="s">
        <v>237</v>
      </c>
      <c r="B62" s="17" t="n">
        <v>4476</v>
      </c>
      <c r="C62" s="18">
        <f>(5.0/B62*100)</f>
        <v/>
      </c>
      <c r="D62" s="19" t="n">
        <v>4471</v>
      </c>
      <c r="E62" s="18" t="n">
        <v>524.79048628</v>
      </c>
      <c r="F62" s="20" t="n">
        <v>1.85623147</v>
      </c>
      <c r="G62" s="18" t="n">
        <v>531.68804587</v>
      </c>
      <c r="H62" s="20" t="n">
        <v>2.25354596</v>
      </c>
      <c r="I62" s="18" t="n">
        <v>539.47684157</v>
      </c>
      <c r="J62" s="20" t="n">
        <v>2.66855845</v>
      </c>
      <c r="K62" s="18" t="n">
        <v>521.66853471</v>
      </c>
      <c r="L62" s="20" t="n">
        <v>5.16461061</v>
      </c>
      <c r="M62" s="18" t="n">
        <v>505.71718075</v>
      </c>
      <c r="N62" s="20" t="n">
        <v>7.16793946</v>
      </c>
      <c r="O62" s="18" t="n">
        <v>440.45044192</v>
      </c>
      <c r="P62" s="20" t="n">
        <v>12.98438904</v>
      </c>
      <c r="Q62" s="18" t="s">
        <v>182</v>
      </c>
      <c r="R62" s="20" t="s">
        <v>182</v>
      </c>
      <c r="S62" s="18" t="s">
        <v>182</v>
      </c>
      <c r="T62" s="20" t="s">
        <v>182</v>
      </c>
      <c r="U62" s="18" t="s">
        <v>182</v>
      </c>
      <c r="V62" s="20" t="s">
        <v>182</v>
      </c>
      <c r="W62" s="18" t="n">
        <v>512.90772353</v>
      </c>
      <c r="X62" s="20" t="n">
        <v>14.8835801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408.27233943</v>
      </c>
      <c r="F67" s="20" t="n">
        <v>3.11866563</v>
      </c>
      <c r="G67" s="18" t="n">
        <v>400.96130799</v>
      </c>
      <c r="H67" s="20" t="n">
        <v>3.04285683</v>
      </c>
      <c r="I67" s="18" t="n">
        <v>413.15614125</v>
      </c>
      <c r="J67" s="20" t="n">
        <v>3.4165745</v>
      </c>
      <c r="K67" s="18" t="n">
        <v>397.39985766</v>
      </c>
      <c r="L67" s="20" t="n">
        <v>4.4771304</v>
      </c>
      <c r="M67" s="18" t="n">
        <v>370.82622993</v>
      </c>
      <c r="N67" s="20" t="n">
        <v>6.85836708</v>
      </c>
      <c r="O67" s="18" t="n">
        <v>314.73335773</v>
      </c>
      <c r="P67" s="20" t="n">
        <v>5.00611208</v>
      </c>
      <c r="Q67" s="18" t="s">
        <v>182</v>
      </c>
      <c r="R67" s="20" t="s">
        <v>182</v>
      </c>
      <c r="S67" s="18" t="s">
        <v>182</v>
      </c>
      <c r="T67" s="20" t="s">
        <v>182</v>
      </c>
      <c r="U67" s="18" t="s">
        <v>182</v>
      </c>
      <c r="V67" s="20" t="s">
        <v>182</v>
      </c>
      <c r="W67" s="18" t="n">
        <v>355.35789408</v>
      </c>
      <c r="X67" s="20" t="n">
        <v>4.88084547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505.25761109</v>
      </c>
      <c r="F70" s="20" t="n">
        <v>3.20526163</v>
      </c>
      <c r="G70" s="18" t="n">
        <v>491.77040876</v>
      </c>
      <c r="H70" s="20" t="n">
        <v>3.6558103</v>
      </c>
      <c r="I70" s="18" t="n">
        <v>485.26083883</v>
      </c>
      <c r="J70" s="20" t="n">
        <v>4.14048403</v>
      </c>
      <c r="K70" s="18" t="n">
        <v>483.40018342</v>
      </c>
      <c r="L70" s="20" t="n">
        <v>3.80205534</v>
      </c>
      <c r="M70" s="18" t="n">
        <v>473.33730977</v>
      </c>
      <c r="N70" s="20" t="n">
        <v>4.91356705</v>
      </c>
      <c r="O70" s="18" t="n">
        <v>426.80252046</v>
      </c>
      <c r="P70" s="20" t="n">
        <v>12.48021567</v>
      </c>
      <c r="Q70" s="18" t="s">
        <v>182</v>
      </c>
      <c r="R70" s="20" t="s">
        <v>182</v>
      </c>
      <c r="S70" s="18" t="s">
        <v>182</v>
      </c>
      <c r="T70" s="20" t="s">
        <v>182</v>
      </c>
      <c r="U70" s="18" t="s">
        <v>182</v>
      </c>
      <c r="V70" s="20" t="s">
        <v>182</v>
      </c>
      <c r="W70" s="18" t="n">
        <v>433.58720105</v>
      </c>
      <c r="X70" s="20" t="n">
        <v>5.99770588</v>
      </c>
    </row>
    <row r="71" spans="1:24">
      <c r="A71" s="15" t="s">
        <v>246</v>
      </c>
      <c r="B71" s="17" t="n">
        <v>6115</v>
      </c>
      <c r="C71" s="18">
        <f>(122.0/B71*100)</f>
        <v/>
      </c>
      <c r="D71" s="19" t="n">
        <v>5993</v>
      </c>
      <c r="E71" s="18" t="n">
        <v>552.80582044</v>
      </c>
      <c r="F71" s="20" t="n">
        <v>2.41459081</v>
      </c>
      <c r="G71" s="18" t="n">
        <v>556.09069967</v>
      </c>
      <c r="H71" s="20" t="n">
        <v>2.38228608</v>
      </c>
      <c r="I71" s="18" t="n">
        <v>553.9411096600001</v>
      </c>
      <c r="J71" s="20" t="n">
        <v>2.80157875</v>
      </c>
      <c r="K71" s="18" t="n">
        <v>570.52548468</v>
      </c>
      <c r="L71" s="20" t="n">
        <v>4.26761464</v>
      </c>
      <c r="M71" s="18" t="n">
        <v>566.7726173</v>
      </c>
      <c r="N71" s="20" t="n">
        <v>9.62486067</v>
      </c>
      <c r="O71" s="18" t="n">
        <v>471.86148039</v>
      </c>
      <c r="P71" s="20" t="n">
        <v>16.79592165</v>
      </c>
      <c r="Q71" s="18" t="s">
        <v>182</v>
      </c>
      <c r="R71" s="20" t="s">
        <v>182</v>
      </c>
      <c r="S71" s="18" t="s">
        <v>182</v>
      </c>
      <c r="T71" s="20" t="s">
        <v>182</v>
      </c>
      <c r="U71" s="18" t="s">
        <v>182</v>
      </c>
      <c r="V71" s="20" t="s">
        <v>182</v>
      </c>
      <c r="W71" s="18" t="n">
        <v>525.21702406</v>
      </c>
      <c r="X71" s="20" t="n">
        <v>10.31337028</v>
      </c>
    </row>
    <row r="72" spans="1:24">
      <c r="A72" s="15" t="s">
        <v>247</v>
      </c>
      <c r="B72" s="17" t="n">
        <v>7708</v>
      </c>
      <c r="C72" s="18">
        <f>(9.0/B72*100)</f>
        <v/>
      </c>
      <c r="D72" s="19" t="n">
        <v>7699</v>
      </c>
      <c r="E72" s="18" t="n">
        <v>523.70826716</v>
      </c>
      <c r="F72" s="20" t="n">
        <v>2.83461283</v>
      </c>
      <c r="G72" s="18" t="n">
        <v>544.92666318</v>
      </c>
      <c r="H72" s="20" t="n">
        <v>3.62285076</v>
      </c>
      <c r="I72" s="18" t="n">
        <v>547.38897175</v>
      </c>
      <c r="J72" s="20" t="n">
        <v>4.45208249</v>
      </c>
      <c r="K72" s="18" t="n">
        <v>523.81544874</v>
      </c>
      <c r="L72" s="20" t="n">
        <v>12.72661344</v>
      </c>
      <c r="M72" s="18" t="n">
        <v>484.02547947</v>
      </c>
      <c r="N72" s="20" t="n">
        <v>11.45090664</v>
      </c>
      <c r="O72" s="18" t="n">
        <v>372.27040999</v>
      </c>
      <c r="P72" s="20" t="n">
        <v>12.74001428</v>
      </c>
      <c r="Q72" s="18" t="s">
        <v>182</v>
      </c>
      <c r="R72" s="20" t="s">
        <v>182</v>
      </c>
      <c r="S72" s="18" t="s">
        <v>182</v>
      </c>
      <c r="T72" s="20" t="s">
        <v>182</v>
      </c>
      <c r="U72" s="18" t="s">
        <v>182</v>
      </c>
      <c r="V72" s="20" t="s">
        <v>182</v>
      </c>
      <c r="W72" s="18" t="n">
        <v>465.86770961</v>
      </c>
      <c r="X72" s="20" t="n">
        <v>16.2933386</v>
      </c>
    </row>
    <row r="73" spans="1:24">
      <c r="A73" s="15" t="s">
        <v>248</v>
      </c>
      <c r="B73" s="17" t="n">
        <v>8249</v>
      </c>
      <c r="C73" s="18">
        <f>(254.0/B73*100)</f>
        <v/>
      </c>
      <c r="D73" s="19" t="n">
        <v>7995</v>
      </c>
      <c r="E73" s="18" t="n">
        <v>412.13693472</v>
      </c>
      <c r="F73" s="20" t="n">
        <v>4.40446861</v>
      </c>
      <c r="G73" s="18" t="n">
        <v>424.43794895</v>
      </c>
      <c r="H73" s="20" t="n">
        <v>4.01865297</v>
      </c>
      <c r="I73" s="18" t="n">
        <v>431.15769456</v>
      </c>
      <c r="J73" s="20" t="n">
        <v>3.25808891</v>
      </c>
      <c r="K73" s="18" t="n">
        <v>426.62306427</v>
      </c>
      <c r="L73" s="20" t="n">
        <v>3.57121363</v>
      </c>
      <c r="M73" s="18" t="n">
        <v>411.44837199</v>
      </c>
      <c r="N73" s="20" t="n">
        <v>5.12060168</v>
      </c>
      <c r="O73" s="18" t="n">
        <v>365.92427462</v>
      </c>
      <c r="P73" s="20" t="n">
        <v>6.5296247</v>
      </c>
      <c r="Q73" s="18" t="s">
        <v>182</v>
      </c>
      <c r="R73" s="20" t="s">
        <v>182</v>
      </c>
      <c r="S73" s="18" t="s">
        <v>182</v>
      </c>
      <c r="T73" s="20" t="s">
        <v>182</v>
      </c>
      <c r="U73" s="18" t="s">
        <v>182</v>
      </c>
      <c r="V73" s="20" t="s">
        <v>182</v>
      </c>
      <c r="W73" s="18" t="n">
        <v>386.39548128</v>
      </c>
      <c r="X73" s="20" t="n">
        <v>7.8588504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452.49964314</v>
      </c>
      <c r="F77" s="20" t="n">
        <v>3.36506838</v>
      </c>
      <c r="G77" s="18" t="n">
        <v>457.50343049</v>
      </c>
      <c r="H77" s="20" t="n">
        <v>3.72985755</v>
      </c>
      <c r="I77" s="18" t="n">
        <v>469.11865618</v>
      </c>
      <c r="J77" s="20" t="n">
        <v>3.60701149</v>
      </c>
      <c r="K77" s="18" t="n">
        <v>441.73053255</v>
      </c>
      <c r="L77" s="20" t="n">
        <v>3.51485608</v>
      </c>
      <c r="M77" s="18" t="n">
        <v>420.72299705</v>
      </c>
      <c r="N77" s="20" t="n">
        <v>4.11656509</v>
      </c>
      <c r="O77" s="18" t="n">
        <v>348.85074945</v>
      </c>
      <c r="P77" s="20" t="n">
        <v>12.28258255</v>
      </c>
      <c r="Q77" s="18" t="s">
        <v>182</v>
      </c>
      <c r="R77" s="20" t="s">
        <v>182</v>
      </c>
      <c r="S77" s="18" t="s">
        <v>182</v>
      </c>
      <c r="T77" s="20" t="s">
        <v>182</v>
      </c>
      <c r="U77" s="18" t="s">
        <v>182</v>
      </c>
      <c r="V77" s="20" t="s">
        <v>182</v>
      </c>
      <c r="W77" s="18" t="n">
        <v>383.25080208</v>
      </c>
      <c r="X77" s="20" t="n">
        <v>3.38063007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504.55995116</v>
      </c>
      <c r="F7" s="20" t="n">
        <v>2.11854981</v>
      </c>
      <c r="G7" s="18" t="n">
        <v>521.21519403</v>
      </c>
      <c r="H7" s="20" t="n">
        <v>3.45448805</v>
      </c>
      <c r="I7" s="18" t="n">
        <v>525.80239924</v>
      </c>
      <c r="J7" s="20" t="n">
        <v>3.07268669</v>
      </c>
      <c r="K7" s="18" t="n">
        <v>531.100996</v>
      </c>
      <c r="L7" s="20" t="n">
        <v>3.59344359</v>
      </c>
      <c r="M7" s="18" t="n">
        <v>518.89251418</v>
      </c>
      <c r="N7" s="20" t="n">
        <v>4.7777328</v>
      </c>
      <c r="O7" s="18" t="n">
        <v>399.22513467</v>
      </c>
      <c r="P7" s="20" t="n">
        <v>11.70453418</v>
      </c>
      <c r="Q7" s="18" t="s">
        <v>182</v>
      </c>
      <c r="R7" s="20" t="s">
        <v>182</v>
      </c>
      <c r="S7" s="18" t="s">
        <v>182</v>
      </c>
      <c r="T7" s="20" t="s">
        <v>182</v>
      </c>
      <c r="U7" s="18" t="s">
        <v>182</v>
      </c>
      <c r="V7" s="20" t="s">
        <v>182</v>
      </c>
      <c r="W7" s="18" t="n">
        <v>475.97688156</v>
      </c>
      <c r="X7" s="20" t="n">
        <v>4.64698167</v>
      </c>
    </row>
    <row r="8" spans="1:24">
      <c r="A8" s="15" t="s">
        <v>183</v>
      </c>
      <c r="B8" s="17" t="n">
        <v>7007</v>
      </c>
      <c r="C8" s="18">
        <f>(206.0/B8*100)</f>
        <v/>
      </c>
      <c r="D8" s="19" t="n">
        <v>6801</v>
      </c>
      <c r="E8" s="18" t="n">
        <v>501.91689893</v>
      </c>
      <c r="F8" s="20" t="n">
        <v>2.28406571</v>
      </c>
      <c r="G8" s="18" t="n">
        <v>516.3205182299999</v>
      </c>
      <c r="H8" s="20" t="n">
        <v>3.88843919</v>
      </c>
      <c r="I8" s="18" t="n">
        <v>507.83067879</v>
      </c>
      <c r="J8" s="20" t="n">
        <v>5.08434765</v>
      </c>
      <c r="K8" s="18" t="n">
        <v>496.53789323</v>
      </c>
      <c r="L8" s="20" t="n">
        <v>8.13992492</v>
      </c>
      <c r="M8" s="18" t="n">
        <v>456.78954142</v>
      </c>
      <c r="N8" s="20" t="n">
        <v>7.96465379</v>
      </c>
      <c r="O8" s="18" t="n">
        <v>404.28336089</v>
      </c>
      <c r="P8" s="20" t="n">
        <v>27.90899541</v>
      </c>
      <c r="Q8" s="18" t="s">
        <v>182</v>
      </c>
      <c r="R8" s="20" t="s">
        <v>182</v>
      </c>
      <c r="S8" s="18" t="n">
        <v>368.48347797</v>
      </c>
      <c r="T8" s="20" t="n">
        <v>14.99112476</v>
      </c>
      <c r="U8" s="18" t="s">
        <v>182</v>
      </c>
      <c r="V8" s="20" t="s">
        <v>182</v>
      </c>
      <c r="W8" s="18" t="n">
        <v>411.69887859</v>
      </c>
      <c r="X8" s="20" t="n">
        <v>6.61211074</v>
      </c>
    </row>
    <row r="9" spans="1:24">
      <c r="A9" s="15" t="s">
        <v>184</v>
      </c>
      <c r="B9" s="17" t="n">
        <v>9651</v>
      </c>
      <c r="C9" s="18">
        <f>(603.0/B9*100)</f>
        <v/>
      </c>
      <c r="D9" s="19" t="n">
        <v>9048</v>
      </c>
      <c r="E9" s="18" t="n">
        <v>513.5938367799999</v>
      </c>
      <c r="F9" s="20" t="n">
        <v>2.50286221</v>
      </c>
      <c r="G9" s="18" t="n">
        <v>530.24461543</v>
      </c>
      <c r="H9" s="20" t="n">
        <v>3.69506021</v>
      </c>
      <c r="I9" s="18" t="n">
        <v>526.42104605</v>
      </c>
      <c r="J9" s="20" t="n">
        <v>4.29122352</v>
      </c>
      <c r="K9" s="18" t="n">
        <v>479.36867828</v>
      </c>
      <c r="L9" s="20" t="n">
        <v>6.25723116</v>
      </c>
      <c r="M9" s="18" t="n">
        <v>443.61487824</v>
      </c>
      <c r="N9" s="20" t="n">
        <v>6.13873675</v>
      </c>
      <c r="O9" s="18" t="n">
        <v>463.23865553</v>
      </c>
      <c r="P9" s="20" t="n">
        <v>37.28992185</v>
      </c>
      <c r="Q9" s="18" t="s">
        <v>182</v>
      </c>
      <c r="R9" s="20" t="s">
        <v>182</v>
      </c>
      <c r="S9" s="18" t="n">
        <v>374.78530698</v>
      </c>
      <c r="T9" s="20" t="n">
        <v>11.62763904</v>
      </c>
      <c r="U9" s="18" t="s">
        <v>182</v>
      </c>
      <c r="V9" s="20" t="s">
        <v>182</v>
      </c>
      <c r="W9" s="18" t="n">
        <v>419.13359838</v>
      </c>
      <c r="X9" s="20" t="n">
        <v>5.94762228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465.45652554</v>
      </c>
      <c r="F11" s="20" t="n">
        <v>2.70494772</v>
      </c>
      <c r="G11" s="18" t="n">
        <v>445.22913474</v>
      </c>
      <c r="H11" s="20" t="n">
        <v>3.82755267</v>
      </c>
      <c r="I11" s="18" t="n">
        <v>430.20454809</v>
      </c>
      <c r="J11" s="20" t="n">
        <v>4.26909608</v>
      </c>
      <c r="K11" s="18" t="n">
        <v>418.51778597</v>
      </c>
      <c r="L11" s="20" t="n">
        <v>5.29864484</v>
      </c>
      <c r="M11" s="18" t="n">
        <v>394.21990547</v>
      </c>
      <c r="N11" s="20" t="n">
        <v>6.57791347</v>
      </c>
      <c r="O11" s="18" t="n">
        <v>334.19992151</v>
      </c>
      <c r="P11" s="20" t="n">
        <v>26.53553138</v>
      </c>
      <c r="Q11" s="18" t="s">
        <v>182</v>
      </c>
      <c r="R11" s="20" t="s">
        <v>182</v>
      </c>
      <c r="S11" s="18" t="s">
        <v>182</v>
      </c>
      <c r="T11" s="20" t="s">
        <v>182</v>
      </c>
      <c r="U11" s="18" t="s">
        <v>182</v>
      </c>
      <c r="V11" s="20" t="s">
        <v>182</v>
      </c>
      <c r="W11" s="18" t="n">
        <v>409.21148309</v>
      </c>
      <c r="X11" s="20" t="n">
        <v>6.3544445</v>
      </c>
    </row>
    <row r="12" spans="1:24">
      <c r="A12" s="15" t="s">
        <v>187</v>
      </c>
      <c r="B12" s="17" t="n">
        <v>6894</v>
      </c>
      <c r="C12" s="18">
        <f>(128.0/B12*100)</f>
        <v/>
      </c>
      <c r="D12" s="19" t="n">
        <v>6766</v>
      </c>
      <c r="E12" s="18" t="n">
        <v>510.25515983</v>
      </c>
      <c r="F12" s="20" t="n">
        <v>2.24883409</v>
      </c>
      <c r="G12" s="18" t="n">
        <v>509.34249625</v>
      </c>
      <c r="H12" s="20" t="n">
        <v>3.41292876</v>
      </c>
      <c r="I12" s="18" t="n">
        <v>503.5760499</v>
      </c>
      <c r="J12" s="20" t="n">
        <v>4.08946622</v>
      </c>
      <c r="K12" s="18" t="n">
        <v>488.28210632</v>
      </c>
      <c r="L12" s="20" t="n">
        <v>4.85442266</v>
      </c>
      <c r="M12" s="18" t="n">
        <v>460.73721694</v>
      </c>
      <c r="N12" s="20" t="n">
        <v>4.87230889</v>
      </c>
      <c r="O12" s="18" t="n">
        <v>437.59846771</v>
      </c>
      <c r="P12" s="20" t="n">
        <v>23.70905564</v>
      </c>
      <c r="Q12" s="18" t="s">
        <v>182</v>
      </c>
      <c r="R12" s="20" t="s">
        <v>182</v>
      </c>
      <c r="S12" s="18" t="n">
        <v>366.6777112</v>
      </c>
      <c r="T12" s="20" t="n">
        <v>14.39052153</v>
      </c>
      <c r="U12" s="18" t="s">
        <v>182</v>
      </c>
      <c r="V12" s="20" t="s">
        <v>182</v>
      </c>
      <c r="W12" s="18" t="n">
        <v>424.44116551</v>
      </c>
      <c r="X12" s="20" t="n">
        <v>6.03551049</v>
      </c>
    </row>
    <row r="13" spans="1:24">
      <c r="A13" s="15" t="s">
        <v>188</v>
      </c>
      <c r="B13" s="17" t="n">
        <v>7161</v>
      </c>
      <c r="C13" s="18">
        <f>(341.0/B13*100)</f>
        <v/>
      </c>
      <c r="D13" s="19" t="n">
        <v>6820</v>
      </c>
      <c r="E13" s="18" t="n">
        <v>505.47177064</v>
      </c>
      <c r="F13" s="20" t="n">
        <v>2.81164725</v>
      </c>
      <c r="G13" s="18" t="n">
        <v>509.66633449</v>
      </c>
      <c r="H13" s="20" t="n">
        <v>3.59632744</v>
      </c>
      <c r="I13" s="18" t="n">
        <v>518.47076953</v>
      </c>
      <c r="J13" s="20" t="n">
        <v>4.06368305</v>
      </c>
      <c r="K13" s="18" t="n">
        <v>518.70902452</v>
      </c>
      <c r="L13" s="20" t="n">
        <v>3.74507851</v>
      </c>
      <c r="M13" s="18" t="n">
        <v>507.2634401</v>
      </c>
      <c r="N13" s="20" t="n">
        <v>5.5912263</v>
      </c>
      <c r="O13" s="18" t="n">
        <v>390.10166835</v>
      </c>
      <c r="P13" s="20" t="n">
        <v>18.95112793</v>
      </c>
      <c r="Q13" s="18" t="s">
        <v>182</v>
      </c>
      <c r="R13" s="20" t="s">
        <v>182</v>
      </c>
      <c r="S13" s="18" t="n">
        <v>436.36003517</v>
      </c>
      <c r="T13" s="20" t="n">
        <v>6.43426798</v>
      </c>
      <c r="U13" s="18" t="s">
        <v>182</v>
      </c>
      <c r="V13" s="20" t="s">
        <v>182</v>
      </c>
      <c r="W13" s="18" t="n">
        <v>422.10560395</v>
      </c>
      <c r="X13" s="20" t="n">
        <v>6.55498255</v>
      </c>
    </row>
    <row r="14" spans="1:24">
      <c r="A14" s="15" t="s">
        <v>189</v>
      </c>
      <c r="B14" s="17" t="n">
        <v>5587</v>
      </c>
      <c r="C14" s="18">
        <f>(201.0/B14*100)</f>
        <v/>
      </c>
      <c r="D14" s="19" t="n">
        <v>5386</v>
      </c>
      <c r="E14" s="18" t="n">
        <v>548.05833263</v>
      </c>
      <c r="F14" s="20" t="n">
        <v>2.14428174</v>
      </c>
      <c r="G14" s="18" t="n">
        <v>536.81005585</v>
      </c>
      <c r="H14" s="20" t="n">
        <v>3.62609197</v>
      </c>
      <c r="I14" s="18" t="n">
        <v>528.82932605</v>
      </c>
      <c r="J14" s="20" t="n">
        <v>4.28721987</v>
      </c>
      <c r="K14" s="18" t="n">
        <v>504.06746414</v>
      </c>
      <c r="L14" s="20" t="n">
        <v>6.01041091</v>
      </c>
      <c r="M14" s="18" t="n">
        <v>469.83604573</v>
      </c>
      <c r="N14" s="20" t="n">
        <v>6.81086043</v>
      </c>
      <c r="O14" s="18" t="n">
        <v>411.80482108</v>
      </c>
      <c r="P14" s="20" t="n">
        <v>14.84367386</v>
      </c>
      <c r="Q14" s="18" t="s">
        <v>182</v>
      </c>
      <c r="R14" s="20" t="s">
        <v>182</v>
      </c>
      <c r="S14" s="18" t="s">
        <v>182</v>
      </c>
      <c r="T14" s="20" t="s">
        <v>182</v>
      </c>
      <c r="U14" s="18" t="s">
        <v>182</v>
      </c>
      <c r="V14" s="20" t="s">
        <v>182</v>
      </c>
      <c r="W14" s="18" t="n">
        <v>470.86668065</v>
      </c>
      <c r="X14" s="20" t="n">
        <v>8.950416499999999</v>
      </c>
    </row>
    <row r="15" spans="1:24">
      <c r="A15" s="15" t="s">
        <v>190</v>
      </c>
      <c r="B15" s="17" t="n">
        <v>5882</v>
      </c>
      <c r="C15" s="18">
        <f>(167.0/B15*100)</f>
        <v/>
      </c>
      <c r="D15" s="19" t="n">
        <v>5715</v>
      </c>
      <c r="E15" s="18" t="n">
        <v>548.20305535</v>
      </c>
      <c r="F15" s="20" t="n">
        <v>2.27446864</v>
      </c>
      <c r="G15" s="18" t="n">
        <v>532.98451542</v>
      </c>
      <c r="H15" s="20" t="n">
        <v>3.75312595</v>
      </c>
      <c r="I15" s="18" t="n">
        <v>516.04629181</v>
      </c>
      <c r="J15" s="20" t="n">
        <v>5.03019314</v>
      </c>
      <c r="K15" s="18" t="n">
        <v>487.58103828</v>
      </c>
      <c r="L15" s="20" t="n">
        <v>7.57313671</v>
      </c>
      <c r="M15" s="18" t="n">
        <v>471.94220611</v>
      </c>
      <c r="N15" s="20" t="n">
        <v>7.70992723</v>
      </c>
      <c r="O15" s="18" t="n">
        <v>369.57234507</v>
      </c>
      <c r="P15" s="20" t="n">
        <v>20.35970452</v>
      </c>
      <c r="Q15" s="18" t="s">
        <v>182</v>
      </c>
      <c r="R15" s="20" t="s">
        <v>182</v>
      </c>
      <c r="S15" s="18" t="n">
        <v>375.95013089</v>
      </c>
      <c r="T15" s="20" t="n">
        <v>17.42774697</v>
      </c>
      <c r="U15" s="18" t="s">
        <v>182</v>
      </c>
      <c r="V15" s="20" t="s">
        <v>182</v>
      </c>
      <c r="W15" s="18" t="n">
        <v>466.59333797</v>
      </c>
      <c r="X15" s="20" t="n">
        <v>7.53418491</v>
      </c>
    </row>
    <row r="16" spans="1:24">
      <c r="A16" s="15" t="s">
        <v>191</v>
      </c>
      <c r="B16" s="17" t="n">
        <v>6108</v>
      </c>
      <c r="C16" s="18">
        <f>(274.0/B16*100)</f>
        <v/>
      </c>
      <c r="D16" s="19" t="n">
        <v>5834</v>
      </c>
      <c r="E16" s="18" t="n">
        <v>508.95547702</v>
      </c>
      <c r="F16" s="20" t="n">
        <v>2.5407256</v>
      </c>
      <c r="G16" s="18" t="n">
        <v>522.70326002</v>
      </c>
      <c r="H16" s="20" t="n">
        <v>3.48792537</v>
      </c>
      <c r="I16" s="18" t="n">
        <v>512.36507238</v>
      </c>
      <c r="J16" s="20" t="n">
        <v>4.72105161</v>
      </c>
      <c r="K16" s="18" t="n">
        <v>474.37380849</v>
      </c>
      <c r="L16" s="20" t="n">
        <v>7.21025552</v>
      </c>
      <c r="M16" s="18" t="n">
        <v>442.319998</v>
      </c>
      <c r="N16" s="20" t="n">
        <v>8.0104939</v>
      </c>
      <c r="O16" s="18" t="n">
        <v>357.87742959</v>
      </c>
      <c r="P16" s="20" t="n">
        <v>15.84799712</v>
      </c>
      <c r="Q16" s="18" t="s">
        <v>182</v>
      </c>
      <c r="R16" s="20" t="s">
        <v>182</v>
      </c>
      <c r="S16" s="18" t="s">
        <v>182</v>
      </c>
      <c r="T16" s="20" t="s">
        <v>182</v>
      </c>
      <c r="U16" s="18" t="s">
        <v>182</v>
      </c>
      <c r="V16" s="20" t="s">
        <v>182</v>
      </c>
      <c r="W16" s="18" t="n">
        <v>409.12238438</v>
      </c>
      <c r="X16" s="20" t="n">
        <v>6.38542397</v>
      </c>
    </row>
    <row r="17" spans="1:24">
      <c r="A17" s="15" t="s">
        <v>192</v>
      </c>
      <c r="B17" s="17" t="n">
        <v>6504</v>
      </c>
      <c r="C17" s="18">
        <f>(810.0/B17*100)</f>
        <v/>
      </c>
      <c r="D17" s="19" t="n">
        <v>5694</v>
      </c>
      <c r="E17" s="18" t="n">
        <v>527.10464892</v>
      </c>
      <c r="F17" s="20" t="n">
        <v>2.55592506</v>
      </c>
      <c r="G17" s="18" t="n">
        <v>522.05675924</v>
      </c>
      <c r="H17" s="20" t="n">
        <v>4.9981818</v>
      </c>
      <c r="I17" s="18" t="n">
        <v>492.38011734</v>
      </c>
      <c r="J17" s="20" t="n">
        <v>8.182771199999999</v>
      </c>
      <c r="K17" s="18" t="n">
        <v>451.43298596</v>
      </c>
      <c r="L17" s="20" t="n">
        <v>13.19347936</v>
      </c>
      <c r="M17" s="18" t="n">
        <v>443.36242027</v>
      </c>
      <c r="N17" s="20" t="n">
        <v>13.58057571</v>
      </c>
      <c r="O17" s="18" t="s">
        <v>182</v>
      </c>
      <c r="P17" s="20" t="s">
        <v>182</v>
      </c>
      <c r="Q17" s="18" t="s">
        <v>182</v>
      </c>
      <c r="R17" s="20" t="s">
        <v>182</v>
      </c>
      <c r="S17" s="18" t="n">
        <v>360.48925247</v>
      </c>
      <c r="T17" s="20" t="n">
        <v>12.44339086</v>
      </c>
      <c r="U17" s="18" t="s">
        <v>182</v>
      </c>
      <c r="V17" s="20" t="s">
        <v>182</v>
      </c>
      <c r="W17" s="18" t="n">
        <v>432.37205358</v>
      </c>
      <c r="X17" s="20" t="n">
        <v>8.173544079999999</v>
      </c>
    </row>
    <row r="18" spans="1:24">
      <c r="A18" s="15" t="s">
        <v>193</v>
      </c>
      <c r="B18" s="17" t="n">
        <v>5532</v>
      </c>
      <c r="C18" s="18">
        <f>(40.0/B18*100)</f>
        <v/>
      </c>
      <c r="D18" s="19" t="n">
        <v>5492</v>
      </c>
      <c r="E18" s="18" t="n">
        <v>485.0749582</v>
      </c>
      <c r="F18" s="20" t="n">
        <v>2.92156681</v>
      </c>
      <c r="G18" s="18" t="n">
        <v>440.65097144</v>
      </c>
      <c r="H18" s="20" t="n">
        <v>5.2510997</v>
      </c>
      <c r="I18" s="18" t="n">
        <v>433.90996019</v>
      </c>
      <c r="J18" s="20" t="n">
        <v>5.8323737</v>
      </c>
      <c r="K18" s="18" t="n">
        <v>408.9281314</v>
      </c>
      <c r="L18" s="20" t="n">
        <v>5.18997978</v>
      </c>
      <c r="M18" s="18" t="n">
        <v>404.32638681</v>
      </c>
      <c r="N18" s="20" t="n">
        <v>6.20591622</v>
      </c>
      <c r="O18" s="18" t="n">
        <v>360.38730974</v>
      </c>
      <c r="P18" s="20" t="n">
        <v>15.45481746</v>
      </c>
      <c r="Q18" s="18" t="s">
        <v>182</v>
      </c>
      <c r="R18" s="20" t="s">
        <v>182</v>
      </c>
      <c r="S18" s="18" t="s">
        <v>182</v>
      </c>
      <c r="T18" s="20" t="s">
        <v>182</v>
      </c>
      <c r="U18" s="18" t="s">
        <v>182</v>
      </c>
      <c r="V18" s="20" t="s">
        <v>182</v>
      </c>
      <c r="W18" s="18" t="n">
        <v>386.95942363</v>
      </c>
      <c r="X18" s="20" t="n">
        <v>8.017337449999999</v>
      </c>
    </row>
    <row r="19" spans="1:24">
      <c r="A19" s="15" t="s">
        <v>194</v>
      </c>
      <c r="B19" s="17" t="n">
        <v>5658</v>
      </c>
      <c r="C19" s="18">
        <f>(192.0/B19*100)</f>
        <v/>
      </c>
      <c r="D19" s="19" t="n">
        <v>5466</v>
      </c>
      <c r="E19" s="18" t="n">
        <v>493.04903379</v>
      </c>
      <c r="F19" s="20" t="n">
        <v>2.73789549</v>
      </c>
      <c r="G19" s="18" t="n">
        <v>488.22569979</v>
      </c>
      <c r="H19" s="20" t="n">
        <v>4.45869186</v>
      </c>
      <c r="I19" s="18" t="n">
        <v>471.93496812</v>
      </c>
      <c r="J19" s="20" t="n">
        <v>4.35525662</v>
      </c>
      <c r="K19" s="18" t="n">
        <v>430.74183705</v>
      </c>
      <c r="L19" s="20" t="n">
        <v>7.36977502</v>
      </c>
      <c r="M19" s="18" t="n">
        <v>423.29992204</v>
      </c>
      <c r="N19" s="20" t="n">
        <v>6.71533653</v>
      </c>
      <c r="O19" s="18" t="n">
        <v>398.28162032</v>
      </c>
      <c r="P19" s="20" t="n">
        <v>18.24528118</v>
      </c>
      <c r="Q19" s="18" t="s">
        <v>182</v>
      </c>
      <c r="R19" s="20" t="s">
        <v>182</v>
      </c>
      <c r="S19" s="18" t="s">
        <v>182</v>
      </c>
      <c r="T19" s="20" t="s">
        <v>182</v>
      </c>
      <c r="U19" s="18" t="s">
        <v>182</v>
      </c>
      <c r="V19" s="20" t="s">
        <v>182</v>
      </c>
      <c r="W19" s="18" t="n">
        <v>400.65801954</v>
      </c>
      <c r="X19" s="20" t="n">
        <v>6.65565647</v>
      </c>
    </row>
    <row r="20" spans="1:24">
      <c r="A20" s="15" t="s">
        <v>195</v>
      </c>
      <c r="B20" s="17" t="n">
        <v>3371</v>
      </c>
      <c r="C20" s="18">
        <f>(81.0/B20*100)</f>
        <v/>
      </c>
      <c r="D20" s="19" t="n">
        <v>3290</v>
      </c>
      <c r="E20" s="18" t="n">
        <v>486.1406804</v>
      </c>
      <c r="F20" s="20" t="n">
        <v>2.1631553</v>
      </c>
      <c r="G20" s="18" t="n">
        <v>482.02714842</v>
      </c>
      <c r="H20" s="20" t="n">
        <v>3.88088747</v>
      </c>
      <c r="I20" s="18" t="n">
        <v>462.44295497</v>
      </c>
      <c r="J20" s="20" t="n">
        <v>4.76080413</v>
      </c>
      <c r="K20" s="18" t="n">
        <v>452.33325116</v>
      </c>
      <c r="L20" s="20" t="n">
        <v>7.63498353</v>
      </c>
      <c r="M20" s="18" t="n">
        <v>432.00903279</v>
      </c>
      <c r="N20" s="20" t="n">
        <v>8.936702650000001</v>
      </c>
      <c r="O20" s="18" t="s">
        <v>182</v>
      </c>
      <c r="P20" s="20" t="s">
        <v>182</v>
      </c>
      <c r="Q20" s="18" t="s">
        <v>182</v>
      </c>
      <c r="R20" s="20" t="s">
        <v>182</v>
      </c>
      <c r="S20" s="18" t="s">
        <v>182</v>
      </c>
      <c r="T20" s="20" t="s">
        <v>182</v>
      </c>
      <c r="U20" s="18" t="s">
        <v>182</v>
      </c>
      <c r="V20" s="20" t="s">
        <v>182</v>
      </c>
      <c r="W20" s="18" t="n">
        <v>397.45340423</v>
      </c>
      <c r="X20" s="20" t="n">
        <v>7.26413413</v>
      </c>
    </row>
    <row r="21" spans="1:24">
      <c r="A21" s="15" t="s">
        <v>196</v>
      </c>
      <c r="B21" s="17" t="n">
        <v>5741</v>
      </c>
      <c r="C21" s="18">
        <f>(91.0/B21*100)</f>
        <v/>
      </c>
      <c r="D21" s="19" t="n">
        <v>5650</v>
      </c>
      <c r="E21" s="18" t="n">
        <v>510.86848597</v>
      </c>
      <c r="F21" s="20" t="n">
        <v>2.17373831</v>
      </c>
      <c r="G21" s="18" t="n">
        <v>497.36938644</v>
      </c>
      <c r="H21" s="20" t="n">
        <v>4.95739544</v>
      </c>
      <c r="I21" s="18" t="n">
        <v>478.32103025</v>
      </c>
      <c r="J21" s="20" t="n">
        <v>6.59440708</v>
      </c>
      <c r="K21" s="18" t="n">
        <v>454.53504385</v>
      </c>
      <c r="L21" s="20" t="n">
        <v>10.55953738</v>
      </c>
      <c r="M21" s="18" t="n">
        <v>406.53084088</v>
      </c>
      <c r="N21" s="20" t="n">
        <v>10.14705286</v>
      </c>
      <c r="O21" s="18" t="n">
        <v>391.25398188</v>
      </c>
      <c r="P21" s="20" t="n">
        <v>27.06373982</v>
      </c>
      <c r="Q21" s="18" t="s">
        <v>182</v>
      </c>
      <c r="R21" s="20" t="s">
        <v>182</v>
      </c>
      <c r="S21" s="18" t="s">
        <v>182</v>
      </c>
      <c r="T21" s="20" t="s">
        <v>182</v>
      </c>
      <c r="U21" s="18" t="s">
        <v>182</v>
      </c>
      <c r="V21" s="20" t="s">
        <v>182</v>
      </c>
      <c r="W21" s="18" t="n">
        <v>450.19759513</v>
      </c>
      <c r="X21" s="20" t="n">
        <v>8.360299489999999</v>
      </c>
    </row>
    <row r="22" spans="1:24">
      <c r="A22" s="15" t="s">
        <v>197</v>
      </c>
      <c r="B22" s="17" t="n">
        <v>6598</v>
      </c>
      <c r="C22" s="18">
        <f>(103.0/B22*100)</f>
        <v/>
      </c>
      <c r="D22" s="19" t="n">
        <v>6495</v>
      </c>
      <c r="E22" s="18" t="n">
        <v>497.78469888</v>
      </c>
      <c r="F22" s="20" t="n">
        <v>3.97001107</v>
      </c>
      <c r="G22" s="18" t="n">
        <v>478.37883188</v>
      </c>
      <c r="H22" s="20" t="n">
        <v>4.93053303</v>
      </c>
      <c r="I22" s="18" t="n">
        <v>464.72231493</v>
      </c>
      <c r="J22" s="20" t="n">
        <v>5.07594377</v>
      </c>
      <c r="K22" s="18" t="n">
        <v>434.75725949</v>
      </c>
      <c r="L22" s="20" t="n">
        <v>6.95603782</v>
      </c>
      <c r="M22" s="18" t="n">
        <v>434.96285955</v>
      </c>
      <c r="N22" s="20" t="n">
        <v>8.00055051</v>
      </c>
      <c r="O22" s="18" t="n">
        <v>369.67259299</v>
      </c>
      <c r="P22" s="20" t="n">
        <v>6.57132704</v>
      </c>
      <c r="Q22" s="18" t="s">
        <v>182</v>
      </c>
      <c r="R22" s="20" t="s">
        <v>182</v>
      </c>
      <c r="S22" s="18" t="n">
        <v>448.28166515</v>
      </c>
      <c r="T22" s="20" t="n">
        <v>8.782882710000001</v>
      </c>
      <c r="U22" s="18" t="s">
        <v>182</v>
      </c>
      <c r="V22" s="20" t="s">
        <v>182</v>
      </c>
      <c r="W22" s="18" t="n">
        <v>370.87903366</v>
      </c>
      <c r="X22" s="20" t="n">
        <v>7.23121</v>
      </c>
    </row>
    <row r="23" spans="1:24">
      <c r="A23" s="15" t="s">
        <v>198</v>
      </c>
      <c r="B23" s="17" t="n">
        <v>11583</v>
      </c>
      <c r="C23" s="18">
        <f>(535.0/B23*100)</f>
        <v/>
      </c>
      <c r="D23" s="19" t="n">
        <v>11048</v>
      </c>
      <c r="E23" s="18" t="n">
        <v>495.15495036</v>
      </c>
      <c r="F23" s="20" t="n">
        <v>2.80201401</v>
      </c>
      <c r="G23" s="18" t="n">
        <v>486.033697</v>
      </c>
      <c r="H23" s="20" t="n">
        <v>4.6000354</v>
      </c>
      <c r="I23" s="18" t="n">
        <v>486.35298989</v>
      </c>
      <c r="J23" s="20" t="n">
        <v>4.54107253</v>
      </c>
      <c r="K23" s="18" t="n">
        <v>456.97913673</v>
      </c>
      <c r="L23" s="20" t="n">
        <v>6.35572056</v>
      </c>
      <c r="M23" s="18" t="n">
        <v>451.3938666</v>
      </c>
      <c r="N23" s="20" t="n">
        <v>7.81620785</v>
      </c>
      <c r="O23" s="18" t="n">
        <v>422.45727389</v>
      </c>
      <c r="P23" s="20" t="n">
        <v>20.79919267</v>
      </c>
      <c r="Q23" s="18" t="s">
        <v>182</v>
      </c>
      <c r="R23" s="20" t="s">
        <v>182</v>
      </c>
      <c r="S23" s="18" t="s">
        <v>182</v>
      </c>
      <c r="T23" s="20" t="s">
        <v>182</v>
      </c>
      <c r="U23" s="18" t="s">
        <v>182</v>
      </c>
      <c r="V23" s="20" t="s">
        <v>182</v>
      </c>
      <c r="W23" s="18" t="n">
        <v>415.18335703</v>
      </c>
      <c r="X23" s="20" t="n">
        <v>5.31441372</v>
      </c>
    </row>
    <row r="24" spans="1:24">
      <c r="A24" s="15" t="s">
        <v>199</v>
      </c>
      <c r="B24" s="17" t="n">
        <v>6647</v>
      </c>
      <c r="C24" s="18">
        <f>(27.0/B24*100)</f>
        <v/>
      </c>
      <c r="D24" s="19" t="n">
        <v>6620</v>
      </c>
      <c r="E24" s="18" t="n">
        <v>541.9871335300001</v>
      </c>
      <c r="F24" s="20" t="n">
        <v>2.80805941</v>
      </c>
      <c r="G24" s="18" t="n">
        <v>539.47395179</v>
      </c>
      <c r="H24" s="20" t="n">
        <v>11.36367218</v>
      </c>
      <c r="I24" s="18" t="n">
        <v>533.72159015</v>
      </c>
      <c r="J24" s="20" t="n">
        <v>12.07814239</v>
      </c>
      <c r="K24" s="18" t="n">
        <v>489.37336632</v>
      </c>
      <c r="L24" s="20" t="n">
        <v>14.76187995</v>
      </c>
      <c r="M24" s="18" t="n">
        <v>486.77654245</v>
      </c>
      <c r="N24" s="20" t="n">
        <v>19.96470005</v>
      </c>
      <c r="O24" s="18" t="n">
        <v>433.56577698</v>
      </c>
      <c r="P24" s="20" t="n">
        <v>16.09010253</v>
      </c>
      <c r="Q24" s="18" t="s">
        <v>182</v>
      </c>
      <c r="R24" s="20" t="s">
        <v>182</v>
      </c>
      <c r="S24" s="18" t="s">
        <v>182</v>
      </c>
      <c r="T24" s="20" t="s">
        <v>182</v>
      </c>
      <c r="U24" s="18" t="s">
        <v>182</v>
      </c>
      <c r="V24" s="20" t="s">
        <v>182</v>
      </c>
      <c r="W24" s="18" t="n">
        <v>456.00309385</v>
      </c>
      <c r="X24" s="20" t="n">
        <v>13.19437864</v>
      </c>
    </row>
    <row r="25" spans="1:24">
      <c r="A25" s="15" t="s">
        <v>200</v>
      </c>
      <c r="B25" s="17" t="n">
        <v>5581</v>
      </c>
      <c r="C25" s="18">
        <f>(28.0/B25*100)</f>
        <v/>
      </c>
      <c r="D25" s="19" t="n">
        <v>5553</v>
      </c>
      <c r="E25" s="18" t="n">
        <v>522.08092054</v>
      </c>
      <c r="F25" s="20" t="n">
        <v>3.02273277</v>
      </c>
      <c r="G25" s="18" t="n">
        <v>501.90389441</v>
      </c>
      <c r="H25" s="20" t="n">
        <v>6.25623999</v>
      </c>
      <c r="I25" s="18" t="n">
        <v>477.21532595</v>
      </c>
      <c r="J25" s="20" t="n">
        <v>8.27252361</v>
      </c>
      <c r="K25" s="18" t="n">
        <v>502.57666237</v>
      </c>
      <c r="L25" s="20" t="n">
        <v>26.5885313</v>
      </c>
      <c r="M25" s="18" t="n">
        <v>493.39923038</v>
      </c>
      <c r="N25" s="20" t="n">
        <v>43.74874978</v>
      </c>
      <c r="O25" s="18" t="n">
        <v>398.37895835</v>
      </c>
      <c r="P25" s="20" t="n">
        <v>24.81113575</v>
      </c>
      <c r="Q25" s="18" t="s">
        <v>182</v>
      </c>
      <c r="R25" s="20" t="s">
        <v>182</v>
      </c>
      <c r="S25" s="18" t="s">
        <v>182</v>
      </c>
      <c r="T25" s="20" t="s">
        <v>182</v>
      </c>
      <c r="U25" s="18" t="s">
        <v>182</v>
      </c>
      <c r="V25" s="20" t="s">
        <v>182</v>
      </c>
      <c r="W25" s="18" t="n">
        <v>453.6145101</v>
      </c>
      <c r="X25" s="20" t="n">
        <v>22.4256958</v>
      </c>
    </row>
    <row r="26" spans="1:24">
      <c r="A26" s="15" t="s">
        <v>201</v>
      </c>
      <c r="B26" s="17" t="n">
        <v>4869</v>
      </c>
      <c r="C26" s="18">
        <f>(108.0/B26*100)</f>
        <v/>
      </c>
      <c r="D26" s="19" t="n">
        <v>4761</v>
      </c>
      <c r="E26" s="18" t="n">
        <v>508.46394439</v>
      </c>
      <c r="F26" s="20" t="n">
        <v>2.40391501</v>
      </c>
      <c r="G26" s="18" t="n">
        <v>489.58382174</v>
      </c>
      <c r="H26" s="20" t="n">
        <v>3.09618809</v>
      </c>
      <c r="I26" s="18" t="n">
        <v>478.93818338</v>
      </c>
      <c r="J26" s="20" t="n">
        <v>3.31607934</v>
      </c>
      <c r="K26" s="18" t="n">
        <v>464.2546771</v>
      </c>
      <c r="L26" s="20" t="n">
        <v>4.71193003</v>
      </c>
      <c r="M26" s="18" t="n">
        <v>452.82486554</v>
      </c>
      <c r="N26" s="20" t="n">
        <v>5.84341333</v>
      </c>
      <c r="O26" s="18" t="s">
        <v>182</v>
      </c>
      <c r="P26" s="20" t="s">
        <v>182</v>
      </c>
      <c r="Q26" s="18" t="s">
        <v>182</v>
      </c>
      <c r="R26" s="20" t="s">
        <v>182</v>
      </c>
      <c r="S26" s="18" t="s">
        <v>182</v>
      </c>
      <c r="T26" s="20" t="s">
        <v>182</v>
      </c>
      <c r="U26" s="18" t="s">
        <v>182</v>
      </c>
      <c r="V26" s="20" t="s">
        <v>182</v>
      </c>
      <c r="W26" s="18" t="n">
        <v>448.40910233</v>
      </c>
      <c r="X26" s="20" t="n">
        <v>7.55719335</v>
      </c>
    </row>
    <row r="27" spans="1:24">
      <c r="A27" s="15" t="s">
        <v>202</v>
      </c>
      <c r="B27" s="17" t="n">
        <v>5299</v>
      </c>
      <c r="C27" s="18">
        <f>(207.0/B27*100)</f>
        <v/>
      </c>
      <c r="D27" s="19" t="n">
        <v>5092</v>
      </c>
      <c r="E27" s="18" t="n">
        <v>505.66603057</v>
      </c>
      <c r="F27" s="20" t="n">
        <v>1.76248918</v>
      </c>
      <c r="G27" s="18" t="n">
        <v>493.24996937</v>
      </c>
      <c r="H27" s="20" t="n">
        <v>3.51474698</v>
      </c>
      <c r="I27" s="18" t="n">
        <v>462.10476289</v>
      </c>
      <c r="J27" s="20" t="n">
        <v>4.91634498</v>
      </c>
      <c r="K27" s="18" t="n">
        <v>434.85239332</v>
      </c>
      <c r="L27" s="20" t="n">
        <v>6.45324897</v>
      </c>
      <c r="M27" s="18" t="n">
        <v>432.38863421</v>
      </c>
      <c r="N27" s="20" t="n">
        <v>6.37091458</v>
      </c>
      <c r="O27" s="18" t="n">
        <v>423.08830904</v>
      </c>
      <c r="P27" s="20" t="n">
        <v>13.04402712</v>
      </c>
      <c r="Q27" s="18" t="s">
        <v>182</v>
      </c>
      <c r="R27" s="20" t="s">
        <v>182</v>
      </c>
      <c r="S27" s="18" t="s">
        <v>182</v>
      </c>
      <c r="T27" s="20" t="s">
        <v>182</v>
      </c>
      <c r="U27" s="18" t="s">
        <v>182</v>
      </c>
      <c r="V27" s="20" t="s">
        <v>182</v>
      </c>
      <c r="W27" s="18" t="n">
        <v>419.46292524</v>
      </c>
      <c r="X27" s="20" t="n">
        <v>3.99757828</v>
      </c>
    </row>
    <row r="28" spans="1:24">
      <c r="A28" s="15" t="s">
        <v>203</v>
      </c>
      <c r="B28" s="17" t="n">
        <v>7568</v>
      </c>
      <c r="C28" s="18">
        <f>(141.0/B28*100)</f>
        <v/>
      </c>
      <c r="D28" s="19" t="n">
        <v>7427</v>
      </c>
      <c r="E28" s="18" t="n">
        <v>418.08557965</v>
      </c>
      <c r="F28" s="20" t="n">
        <v>2.19480535</v>
      </c>
      <c r="G28" s="18" t="n">
        <v>421.22804969</v>
      </c>
      <c r="H28" s="20" t="n">
        <v>3.89117438</v>
      </c>
      <c r="I28" s="18" t="n">
        <v>425.3590467</v>
      </c>
      <c r="J28" s="20" t="n">
        <v>4.62291477</v>
      </c>
      <c r="K28" s="18" t="n">
        <v>417.87631429</v>
      </c>
      <c r="L28" s="20" t="n">
        <v>6.12102716</v>
      </c>
      <c r="M28" s="18" t="n">
        <v>409.87291319</v>
      </c>
      <c r="N28" s="20" t="n">
        <v>11.21299059</v>
      </c>
      <c r="O28" s="18" t="n">
        <v>344.27389666</v>
      </c>
      <c r="P28" s="20" t="n">
        <v>9.63881198</v>
      </c>
      <c r="Q28" s="18" t="s">
        <v>182</v>
      </c>
      <c r="R28" s="20" t="s">
        <v>182</v>
      </c>
      <c r="S28" s="18" t="s">
        <v>182</v>
      </c>
      <c r="T28" s="20" t="s">
        <v>182</v>
      </c>
      <c r="U28" s="18" t="s">
        <v>182</v>
      </c>
      <c r="V28" s="20" t="s">
        <v>182</v>
      </c>
      <c r="W28" s="18" t="n">
        <v>374.07104082</v>
      </c>
      <c r="X28" s="20" t="n">
        <v>7.33779124</v>
      </c>
    </row>
    <row r="29" spans="1:24">
      <c r="A29" s="15" t="s">
        <v>204</v>
      </c>
      <c r="B29" s="17" t="n">
        <v>5385</v>
      </c>
      <c r="C29" s="18">
        <f>(37.0/B29*100)</f>
        <v/>
      </c>
      <c r="D29" s="19" t="n">
        <v>5348</v>
      </c>
      <c r="E29" s="18" t="n">
        <v>507.5729491</v>
      </c>
      <c r="F29" s="20" t="n">
        <v>3.33091562</v>
      </c>
      <c r="G29" s="18" t="n">
        <v>525.13018098</v>
      </c>
      <c r="H29" s="20" t="n">
        <v>3.75947242</v>
      </c>
      <c r="I29" s="18" t="n">
        <v>523.20980629</v>
      </c>
      <c r="J29" s="20" t="n">
        <v>3.49811848</v>
      </c>
      <c r="K29" s="18" t="n">
        <v>517.70183209</v>
      </c>
      <c r="L29" s="20" t="n">
        <v>4.54503008</v>
      </c>
      <c r="M29" s="18" t="n">
        <v>492.02093584</v>
      </c>
      <c r="N29" s="20" t="n">
        <v>7.27238394</v>
      </c>
      <c r="O29" s="18" t="n">
        <v>388.44308495</v>
      </c>
      <c r="P29" s="20" t="n">
        <v>43.1387278</v>
      </c>
      <c r="Q29" s="18" t="s">
        <v>182</v>
      </c>
      <c r="R29" s="20" t="s">
        <v>182</v>
      </c>
      <c r="S29" s="18" t="n">
        <v>358.28551468</v>
      </c>
      <c r="T29" s="20" t="n">
        <v>8.567023300000001</v>
      </c>
      <c r="U29" s="18" t="s">
        <v>182</v>
      </c>
      <c r="V29" s="20" t="s">
        <v>182</v>
      </c>
      <c r="W29" s="18" t="n">
        <v>433.12451669</v>
      </c>
      <c r="X29" s="20" t="n">
        <v>14.58937442</v>
      </c>
    </row>
    <row r="30" spans="1:24">
      <c r="A30" s="15" t="s">
        <v>205</v>
      </c>
      <c r="B30" s="17" t="n">
        <v>4520</v>
      </c>
      <c r="C30" s="18">
        <f>(618.0/B30*100)</f>
        <v/>
      </c>
      <c r="D30" s="19" t="n">
        <v>3902</v>
      </c>
      <c r="E30" s="18" t="n">
        <v>530.8385488</v>
      </c>
      <c r="F30" s="20" t="n">
        <v>3.53918216</v>
      </c>
      <c r="G30" s="18" t="n">
        <v>530.82047444</v>
      </c>
      <c r="H30" s="20" t="n">
        <v>4.99204416</v>
      </c>
      <c r="I30" s="18" t="n">
        <v>519.6990173</v>
      </c>
      <c r="J30" s="20" t="n">
        <v>4.55587728</v>
      </c>
      <c r="K30" s="18" t="n">
        <v>515.39282958</v>
      </c>
      <c r="L30" s="20" t="n">
        <v>6.48604714</v>
      </c>
      <c r="M30" s="18" t="n">
        <v>488.1856784</v>
      </c>
      <c r="N30" s="20" t="n">
        <v>8.4329269</v>
      </c>
      <c r="O30" s="18" t="n">
        <v>424.31209289</v>
      </c>
      <c r="P30" s="20" t="n">
        <v>24.50636863</v>
      </c>
      <c r="Q30" s="18" t="s">
        <v>182</v>
      </c>
      <c r="R30" s="20" t="s">
        <v>182</v>
      </c>
      <c r="S30" s="18" t="s">
        <v>182</v>
      </c>
      <c r="T30" s="20" t="s">
        <v>182</v>
      </c>
      <c r="U30" s="18" t="s">
        <v>182</v>
      </c>
      <c r="V30" s="20" t="s">
        <v>182</v>
      </c>
      <c r="W30" s="18" t="n">
        <v>433.00573633</v>
      </c>
      <c r="X30" s="20" t="n">
        <v>6.10214917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519.18359018</v>
      </c>
      <c r="F32" s="20" t="n">
        <v>2.5234799</v>
      </c>
      <c r="G32" s="18" t="n">
        <v>497.25721421</v>
      </c>
      <c r="H32" s="20" t="n">
        <v>4.44910969</v>
      </c>
      <c r="I32" s="18" t="n">
        <v>480.45121138</v>
      </c>
      <c r="J32" s="20" t="n">
        <v>4.83748378</v>
      </c>
      <c r="K32" s="18" t="n">
        <v>455.68909919</v>
      </c>
      <c r="L32" s="20" t="n">
        <v>5.03104846</v>
      </c>
      <c r="M32" s="18" t="n">
        <v>456.1870716</v>
      </c>
      <c r="N32" s="20" t="n">
        <v>5.87359934</v>
      </c>
      <c r="O32" s="18" t="n">
        <v>431.81477785</v>
      </c>
      <c r="P32" s="20" t="n">
        <v>23.17705872</v>
      </c>
      <c r="Q32" s="18" t="s">
        <v>182</v>
      </c>
      <c r="R32" s="20" t="s">
        <v>182</v>
      </c>
      <c r="S32" s="18" t="s">
        <v>182</v>
      </c>
      <c r="T32" s="20" t="s">
        <v>182</v>
      </c>
      <c r="U32" s="18" t="s">
        <v>182</v>
      </c>
      <c r="V32" s="20" t="s">
        <v>182</v>
      </c>
      <c r="W32" s="18" t="n">
        <v>415.91743643</v>
      </c>
      <c r="X32" s="20" t="n">
        <v>9.90472012</v>
      </c>
    </row>
    <row r="33" spans="1:24">
      <c r="A33" s="15" t="s">
        <v>208</v>
      </c>
      <c r="B33" s="17" t="n">
        <v>7325</v>
      </c>
      <c r="C33" s="18">
        <f>(254.0/B33*100)</f>
        <v/>
      </c>
      <c r="D33" s="19" t="n">
        <v>7071</v>
      </c>
      <c r="E33" s="18" t="n">
        <v>521.22441035</v>
      </c>
      <c r="F33" s="20" t="n">
        <v>2.769831</v>
      </c>
      <c r="G33" s="18" t="n">
        <v>503.97602509</v>
      </c>
      <c r="H33" s="20" t="n">
        <v>3.9728482</v>
      </c>
      <c r="I33" s="18" t="n">
        <v>488.07012911</v>
      </c>
      <c r="J33" s="20" t="n">
        <v>4.18949181</v>
      </c>
      <c r="K33" s="18" t="n">
        <v>464.95085391</v>
      </c>
      <c r="L33" s="20" t="n">
        <v>4.79348383</v>
      </c>
      <c r="M33" s="18" t="n">
        <v>450.6918047</v>
      </c>
      <c r="N33" s="20" t="n">
        <v>5.64771046</v>
      </c>
      <c r="O33" s="18" t="n">
        <v>370.51979334</v>
      </c>
      <c r="P33" s="20" t="n">
        <v>23.88304611</v>
      </c>
      <c r="Q33" s="18" t="s">
        <v>182</v>
      </c>
      <c r="R33" s="20" t="s">
        <v>182</v>
      </c>
      <c r="S33" s="18" t="s">
        <v>182</v>
      </c>
      <c r="T33" s="20" t="s">
        <v>182</v>
      </c>
      <c r="U33" s="18" t="s">
        <v>182</v>
      </c>
      <c r="V33" s="20" t="s">
        <v>182</v>
      </c>
      <c r="W33" s="18" t="n">
        <v>441.91348439</v>
      </c>
      <c r="X33" s="20" t="n">
        <v>7.32941914</v>
      </c>
    </row>
    <row r="34" spans="1:24">
      <c r="A34" s="15" t="s">
        <v>209</v>
      </c>
      <c r="B34" s="17" t="n">
        <v>6350</v>
      </c>
      <c r="C34" s="18">
        <f>(94.0/B34*100)</f>
        <v/>
      </c>
      <c r="D34" s="19" t="n">
        <v>6256</v>
      </c>
      <c r="E34" s="18" t="n">
        <v>477.62761146</v>
      </c>
      <c r="F34" s="20" t="n">
        <v>2.83223052</v>
      </c>
      <c r="G34" s="18" t="n">
        <v>472.41715918</v>
      </c>
      <c r="H34" s="20" t="n">
        <v>4.67343592</v>
      </c>
      <c r="I34" s="18" t="n">
        <v>474.53698404</v>
      </c>
      <c r="J34" s="20" t="n">
        <v>4.29487147</v>
      </c>
      <c r="K34" s="18" t="n">
        <v>459.26795282</v>
      </c>
      <c r="L34" s="20" t="n">
        <v>5.1230904</v>
      </c>
      <c r="M34" s="18" t="n">
        <v>434.00769813</v>
      </c>
      <c r="N34" s="20" t="n">
        <v>5.05462157</v>
      </c>
      <c r="O34" s="18" t="n">
        <v>365.38845725</v>
      </c>
      <c r="P34" s="20" t="n">
        <v>11.8756275</v>
      </c>
      <c r="Q34" s="18" t="s">
        <v>182</v>
      </c>
      <c r="R34" s="20" t="s">
        <v>182</v>
      </c>
      <c r="S34" s="18" t="n">
        <v>306.56969545</v>
      </c>
      <c r="T34" s="20" t="n">
        <v>10.27624616</v>
      </c>
      <c r="U34" s="18" t="s">
        <v>182</v>
      </c>
      <c r="V34" s="20" t="s">
        <v>182</v>
      </c>
      <c r="W34" s="18" t="n">
        <v>393.68715367</v>
      </c>
      <c r="X34" s="20" t="n">
        <v>8.62673618</v>
      </c>
    </row>
    <row r="35" spans="1:24">
      <c r="A35" s="15" t="s">
        <v>210</v>
      </c>
      <c r="B35" s="17" t="n">
        <v>6406</v>
      </c>
      <c r="C35" s="18">
        <f>(85.0/B35*100)</f>
        <v/>
      </c>
      <c r="D35" s="19" t="n">
        <v>6321</v>
      </c>
      <c r="E35" s="18" t="n">
        <v>525.00227062</v>
      </c>
      <c r="F35" s="20" t="n">
        <v>1.92655012</v>
      </c>
      <c r="G35" s="18" t="n">
        <v>528.54675104</v>
      </c>
      <c r="H35" s="20" t="n">
        <v>3.46151988</v>
      </c>
      <c r="I35" s="18" t="n">
        <v>522.50656349</v>
      </c>
      <c r="J35" s="20" t="n">
        <v>3.5364164</v>
      </c>
      <c r="K35" s="18" t="n">
        <v>472.68254771</v>
      </c>
      <c r="L35" s="20" t="n">
        <v>6.08774308</v>
      </c>
      <c r="M35" s="18" t="n">
        <v>460.15623705</v>
      </c>
      <c r="N35" s="20" t="n">
        <v>8.01749777</v>
      </c>
      <c r="O35" s="18" t="n">
        <v>449.89238615</v>
      </c>
      <c r="P35" s="20" t="n">
        <v>20.13442136</v>
      </c>
      <c r="Q35" s="18" t="s">
        <v>182</v>
      </c>
      <c r="R35" s="20" t="s">
        <v>182</v>
      </c>
      <c r="S35" s="18" t="n">
        <v>374.85244494</v>
      </c>
      <c r="T35" s="20" t="n">
        <v>5.84040672</v>
      </c>
      <c r="U35" s="18" t="s">
        <v>182</v>
      </c>
      <c r="V35" s="20" t="s">
        <v>182</v>
      </c>
      <c r="W35" s="18" t="n">
        <v>431.24916044</v>
      </c>
      <c r="X35" s="20" t="n">
        <v>6.86261429</v>
      </c>
    </row>
    <row r="36" spans="1:24">
      <c r="A36" s="15" t="s">
        <v>211</v>
      </c>
      <c r="B36" s="17" t="n">
        <v>6736</v>
      </c>
      <c r="C36" s="18">
        <f>(67.0/B36*100)</f>
        <v/>
      </c>
      <c r="D36" s="19" t="n">
        <v>6669</v>
      </c>
      <c r="E36" s="18" t="n">
        <v>495.91205697</v>
      </c>
      <c r="F36" s="20" t="n">
        <v>2.28414245</v>
      </c>
      <c r="G36" s="18" t="n">
        <v>504.74973171</v>
      </c>
      <c r="H36" s="20" t="n">
        <v>4.03522335</v>
      </c>
      <c r="I36" s="18" t="n">
        <v>500.37910731</v>
      </c>
      <c r="J36" s="20" t="n">
        <v>3.86559342</v>
      </c>
      <c r="K36" s="18" t="n">
        <v>489.16092265</v>
      </c>
      <c r="L36" s="20" t="n">
        <v>5.98824292</v>
      </c>
      <c r="M36" s="18" t="n">
        <v>474.16611422</v>
      </c>
      <c r="N36" s="20" t="n">
        <v>12.11389743</v>
      </c>
      <c r="O36" s="18" t="n">
        <v>402.77024728</v>
      </c>
      <c r="P36" s="20" t="n">
        <v>20.07187489</v>
      </c>
      <c r="Q36" s="18" t="s">
        <v>182</v>
      </c>
      <c r="R36" s="20" t="s">
        <v>182</v>
      </c>
      <c r="S36" s="18" t="s">
        <v>182</v>
      </c>
      <c r="T36" s="20" t="s">
        <v>182</v>
      </c>
      <c r="U36" s="18" t="s">
        <v>182</v>
      </c>
      <c r="V36" s="20" t="s">
        <v>182</v>
      </c>
      <c r="W36" s="18" t="n">
        <v>428.93308123</v>
      </c>
      <c r="X36" s="20" t="n">
        <v>7.27156595</v>
      </c>
    </row>
    <row r="37" spans="1:24">
      <c r="A37" s="15" t="s">
        <v>212</v>
      </c>
      <c r="B37" s="17" t="n">
        <v>5458</v>
      </c>
      <c r="C37" s="18">
        <f>(306.0/B37*100)</f>
        <v/>
      </c>
      <c r="D37" s="19" t="n">
        <v>5152</v>
      </c>
      <c r="E37" s="18" t="n">
        <v>513.8057348999999</v>
      </c>
      <c r="F37" s="20" t="n">
        <v>3.47133765</v>
      </c>
      <c r="G37" s="18" t="n">
        <v>509.08709952</v>
      </c>
      <c r="H37" s="20" t="n">
        <v>4.50978105</v>
      </c>
      <c r="I37" s="18" t="n">
        <v>500.47234774</v>
      </c>
      <c r="J37" s="20" t="n">
        <v>5.68306427</v>
      </c>
      <c r="K37" s="18" t="n">
        <v>492.19645284</v>
      </c>
      <c r="L37" s="20" t="n">
        <v>6.20073741</v>
      </c>
      <c r="M37" s="18" t="n">
        <v>481.29323621</v>
      </c>
      <c r="N37" s="20" t="n">
        <v>6.64898765</v>
      </c>
      <c r="O37" s="18" t="n">
        <v>375.64834003</v>
      </c>
      <c r="P37" s="20" t="n">
        <v>18.6662725</v>
      </c>
      <c r="Q37" s="18" t="s">
        <v>182</v>
      </c>
      <c r="R37" s="20" t="s">
        <v>182</v>
      </c>
      <c r="S37" s="18" t="s">
        <v>182</v>
      </c>
      <c r="T37" s="20" t="s">
        <v>182</v>
      </c>
      <c r="U37" s="18" t="s">
        <v>182</v>
      </c>
      <c r="V37" s="20" t="s">
        <v>182</v>
      </c>
      <c r="W37" s="18" t="n">
        <v>409.46526675</v>
      </c>
      <c r="X37" s="20" t="n">
        <v>5.26913759</v>
      </c>
    </row>
    <row r="38" spans="1:24">
      <c r="A38" s="15" t="s">
        <v>213</v>
      </c>
      <c r="B38" s="17" t="n">
        <v>5860</v>
      </c>
      <c r="C38" s="18">
        <f>(75.0/B38*100)</f>
        <v/>
      </c>
      <c r="D38" s="19" t="n">
        <v>5785</v>
      </c>
      <c r="E38" s="18" t="n">
        <v>512.29167162</v>
      </c>
      <c r="F38" s="20" t="n">
        <v>2.53858571</v>
      </c>
      <c r="G38" s="18" t="n">
        <v>530.5099851799999</v>
      </c>
      <c r="H38" s="20" t="n">
        <v>4.36750007</v>
      </c>
      <c r="I38" s="18" t="n">
        <v>511.59883952</v>
      </c>
      <c r="J38" s="20" t="n">
        <v>6.58604563</v>
      </c>
      <c r="K38" s="18" t="n">
        <v>483.18216066</v>
      </c>
      <c r="L38" s="20" t="n">
        <v>9.241851090000001</v>
      </c>
      <c r="M38" s="18" t="n">
        <v>461.42857771</v>
      </c>
      <c r="N38" s="20" t="n">
        <v>12.09324566</v>
      </c>
      <c r="O38" s="18" t="n">
        <v>402.04188708</v>
      </c>
      <c r="P38" s="20" t="n">
        <v>20.43643395</v>
      </c>
      <c r="Q38" s="18" t="s">
        <v>182</v>
      </c>
      <c r="R38" s="20" t="s">
        <v>182</v>
      </c>
      <c r="S38" s="18" t="s">
        <v>182</v>
      </c>
      <c r="T38" s="20" t="s">
        <v>182</v>
      </c>
      <c r="U38" s="18" t="s">
        <v>182</v>
      </c>
      <c r="V38" s="20" t="s">
        <v>182</v>
      </c>
      <c r="W38" s="18" t="n">
        <v>428.07394519</v>
      </c>
      <c r="X38" s="20" t="n">
        <v>6.06998967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516.25802786</v>
      </c>
      <c r="F40" s="20" t="n">
        <v>2.96821997</v>
      </c>
      <c r="G40" s="18" t="n">
        <v>537.06541472</v>
      </c>
      <c r="H40" s="20" t="n">
        <v>4.98013155</v>
      </c>
      <c r="I40" s="18" t="n">
        <v>532.6594456300001</v>
      </c>
      <c r="J40" s="20" t="n">
        <v>4.47130918</v>
      </c>
      <c r="K40" s="18" t="n">
        <v>511.84325605</v>
      </c>
      <c r="L40" s="20" t="n">
        <v>6.43275982</v>
      </c>
      <c r="M40" s="18" t="n">
        <v>462.66162491</v>
      </c>
      <c r="N40" s="20" t="n">
        <v>7.92412652</v>
      </c>
      <c r="O40" s="18" t="n">
        <v>426.93516324</v>
      </c>
      <c r="P40" s="20" t="n">
        <v>18.49453323</v>
      </c>
      <c r="Q40" s="18" t="s">
        <v>182</v>
      </c>
      <c r="R40" s="20" t="s">
        <v>182</v>
      </c>
      <c r="S40" s="18" t="n">
        <v>496.75531263</v>
      </c>
      <c r="T40" s="20" t="n">
        <v>2.35939816</v>
      </c>
      <c r="U40" s="18" t="s">
        <v>182</v>
      </c>
      <c r="V40" s="20" t="s">
        <v>182</v>
      </c>
      <c r="W40" s="18" t="n">
        <v>421.57504312</v>
      </c>
      <c r="X40" s="20" t="n">
        <v>5.82358319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420.05228864</v>
      </c>
      <c r="F46" s="20" t="n">
        <v>2.71559896</v>
      </c>
      <c r="G46" s="18" t="n">
        <v>411.29799818</v>
      </c>
      <c r="H46" s="20" t="n">
        <v>4.66563335</v>
      </c>
      <c r="I46" s="18" t="n">
        <v>428.21692026</v>
      </c>
      <c r="J46" s="20" t="n">
        <v>5.81228872</v>
      </c>
      <c r="K46" s="18" t="n">
        <v>405.99634577</v>
      </c>
      <c r="L46" s="20" t="n">
        <v>6.45184318</v>
      </c>
      <c r="M46" s="18" t="n">
        <v>384.38007939</v>
      </c>
      <c r="N46" s="20" t="n">
        <v>7.35340262</v>
      </c>
      <c r="O46" s="18" t="n">
        <v>312.92535084</v>
      </c>
      <c r="P46" s="20" t="n">
        <v>7.92700056</v>
      </c>
      <c r="Q46" s="18" t="s">
        <v>182</v>
      </c>
      <c r="R46" s="20" t="s">
        <v>182</v>
      </c>
      <c r="S46" s="18" t="s">
        <v>182</v>
      </c>
      <c r="T46" s="20" t="s">
        <v>182</v>
      </c>
      <c r="U46" s="18" t="s">
        <v>182</v>
      </c>
      <c r="V46" s="20" t="s">
        <v>182</v>
      </c>
      <c r="W46" s="18" t="n">
        <v>381.70100739</v>
      </c>
      <c r="X46" s="20" t="n">
        <v>3.10341249</v>
      </c>
    </row>
    <row r="47" spans="1:24">
      <c r="A47" s="15" t="s">
        <v>222</v>
      </c>
      <c r="B47" s="17" t="n">
        <v>5928</v>
      </c>
      <c r="C47" s="18">
        <f>(197.0/B47*100)</f>
        <v/>
      </c>
      <c r="D47" s="19" t="n">
        <v>5731</v>
      </c>
      <c r="E47" s="18" t="n">
        <v>487.32242568</v>
      </c>
      <c r="F47" s="20" t="n">
        <v>4.21795787</v>
      </c>
      <c r="G47" s="18" t="n">
        <v>451.12453991</v>
      </c>
      <c r="H47" s="20" t="n">
        <v>5.45516316</v>
      </c>
      <c r="I47" s="18" t="n">
        <v>445.81917098</v>
      </c>
      <c r="J47" s="20" t="n">
        <v>4.80999436</v>
      </c>
      <c r="K47" s="18" t="n">
        <v>419.93290178</v>
      </c>
      <c r="L47" s="20" t="n">
        <v>5.52573947</v>
      </c>
      <c r="M47" s="18" t="n">
        <v>420.4346879</v>
      </c>
      <c r="N47" s="20" t="n">
        <v>5.52540385</v>
      </c>
      <c r="O47" s="18" t="n">
        <v>348.82167177</v>
      </c>
      <c r="P47" s="20" t="n">
        <v>12.30753065</v>
      </c>
      <c r="Q47" s="18" t="s">
        <v>182</v>
      </c>
      <c r="R47" s="20" t="s">
        <v>182</v>
      </c>
      <c r="S47" s="18" t="s">
        <v>182</v>
      </c>
      <c r="T47" s="20" t="s">
        <v>182</v>
      </c>
      <c r="U47" s="18" t="s">
        <v>182</v>
      </c>
      <c r="V47" s="20" t="s">
        <v>182</v>
      </c>
      <c r="W47" s="18" t="n">
        <v>382.19562745</v>
      </c>
      <c r="X47" s="20" t="n">
        <v>5.00341061</v>
      </c>
    </row>
    <row r="48" spans="1:24">
      <c r="A48" s="15" t="s">
        <v>223</v>
      </c>
      <c r="B48" s="17" t="n">
        <v>9841</v>
      </c>
      <c r="C48" s="18">
        <f>(19.0/B48*100)</f>
        <v/>
      </c>
      <c r="D48" s="19" t="n">
        <v>9822</v>
      </c>
      <c r="E48" s="18" t="n">
        <v>525.6124972699999</v>
      </c>
      <c r="F48" s="20" t="n">
        <v>4.21299278</v>
      </c>
      <c r="G48" s="18" t="n">
        <v>520.80281099</v>
      </c>
      <c r="H48" s="20" t="n">
        <v>7.44297644</v>
      </c>
      <c r="I48" s="18" t="n">
        <v>508.72290375</v>
      </c>
      <c r="J48" s="20" t="n">
        <v>7.97511254</v>
      </c>
      <c r="K48" s="18" t="n">
        <v>475.10564205</v>
      </c>
      <c r="L48" s="20" t="n">
        <v>18.03327883</v>
      </c>
      <c r="M48" s="18" t="n">
        <v>476.48931226</v>
      </c>
      <c r="N48" s="20" t="n">
        <v>12.87674478</v>
      </c>
      <c r="O48" s="18" t="n">
        <v>368.01592311</v>
      </c>
      <c r="P48" s="20" t="n">
        <v>9.39603602</v>
      </c>
      <c r="Q48" s="18" t="s">
        <v>182</v>
      </c>
      <c r="R48" s="20" t="s">
        <v>182</v>
      </c>
      <c r="S48" s="18" t="s">
        <v>182</v>
      </c>
      <c r="T48" s="20" t="s">
        <v>182</v>
      </c>
      <c r="U48" s="18" t="s">
        <v>182</v>
      </c>
      <c r="V48" s="20" t="s">
        <v>182</v>
      </c>
      <c r="W48" s="18" t="n">
        <v>463.75099473</v>
      </c>
      <c r="X48" s="20" t="n">
        <v>21.52631642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428.31099328</v>
      </c>
      <c r="F50" s="20" t="n">
        <v>2.78104211</v>
      </c>
      <c r="G50" s="18" t="n">
        <v>420.81161274</v>
      </c>
      <c r="H50" s="20" t="n">
        <v>3.44233768</v>
      </c>
      <c r="I50" s="18" t="n">
        <v>425.0436614</v>
      </c>
      <c r="J50" s="20" t="n">
        <v>4.44629773</v>
      </c>
      <c r="K50" s="18" t="n">
        <v>414.86592548</v>
      </c>
      <c r="L50" s="20" t="n">
        <v>4.3170229</v>
      </c>
      <c r="M50" s="18" t="n">
        <v>405.72815152</v>
      </c>
      <c r="N50" s="20" t="n">
        <v>6.38121452</v>
      </c>
      <c r="O50" s="18" t="n">
        <v>342.28571311</v>
      </c>
      <c r="P50" s="20" t="n">
        <v>7.20984175</v>
      </c>
      <c r="Q50" s="18" t="s">
        <v>182</v>
      </c>
      <c r="R50" s="20" t="s">
        <v>182</v>
      </c>
      <c r="S50" s="18" t="s">
        <v>182</v>
      </c>
      <c r="T50" s="20" t="s">
        <v>182</v>
      </c>
      <c r="U50" s="18" t="s">
        <v>182</v>
      </c>
      <c r="V50" s="20" t="s">
        <v>182</v>
      </c>
      <c r="W50" s="18" t="n">
        <v>385.70554419</v>
      </c>
      <c r="X50" s="20" t="n">
        <v>7.46372751</v>
      </c>
    </row>
    <row r="51" spans="1:24">
      <c r="A51" s="15" t="s">
        <v>226</v>
      </c>
      <c r="B51" s="17" t="n">
        <v>6866</v>
      </c>
      <c r="C51" s="18">
        <f>(116.0/B51*100)</f>
        <v/>
      </c>
      <c r="D51" s="19" t="n">
        <v>6750</v>
      </c>
      <c r="E51" s="18" t="n">
        <v>431.58589496</v>
      </c>
      <c r="F51" s="20" t="n">
        <v>2.55715771</v>
      </c>
      <c r="G51" s="18" t="n">
        <v>419.29184845</v>
      </c>
      <c r="H51" s="20" t="n">
        <v>4.03103467</v>
      </c>
      <c r="I51" s="18" t="n">
        <v>417.88242614</v>
      </c>
      <c r="J51" s="20" t="n">
        <v>3.56775485</v>
      </c>
      <c r="K51" s="18" t="n">
        <v>410.89216547</v>
      </c>
      <c r="L51" s="20" t="n">
        <v>5.51327843</v>
      </c>
      <c r="M51" s="18" t="n">
        <v>402.92113496</v>
      </c>
      <c r="N51" s="20" t="n">
        <v>7.013306</v>
      </c>
      <c r="O51" s="18" t="n">
        <v>338.25263876</v>
      </c>
      <c r="P51" s="20" t="n">
        <v>12.07032198</v>
      </c>
      <c r="Q51" s="18" t="s">
        <v>182</v>
      </c>
      <c r="R51" s="20" t="s">
        <v>182</v>
      </c>
      <c r="S51" s="18" t="n">
        <v>410.85572185</v>
      </c>
      <c r="T51" s="20" t="n">
        <v>3.7997542</v>
      </c>
      <c r="U51" s="18" t="s">
        <v>182</v>
      </c>
      <c r="V51" s="20" t="s">
        <v>182</v>
      </c>
      <c r="W51" s="18" t="n">
        <v>395.74606625</v>
      </c>
      <c r="X51" s="20" t="n">
        <v>4.63427048</v>
      </c>
    </row>
    <row r="52" spans="1:24">
      <c r="A52" s="15" t="s">
        <v>227</v>
      </c>
      <c r="B52" s="17" t="n">
        <v>5809</v>
      </c>
      <c r="C52" s="18">
        <f>(120.0/B52*100)</f>
        <v/>
      </c>
      <c r="D52" s="19" t="n">
        <v>5689</v>
      </c>
      <c r="E52" s="18" t="n">
        <v>491.89393002</v>
      </c>
      <c r="F52" s="20" t="n">
        <v>2.41767854</v>
      </c>
      <c r="G52" s="18" t="n">
        <v>469.75766087</v>
      </c>
      <c r="H52" s="20" t="n">
        <v>4.1152257</v>
      </c>
      <c r="I52" s="18" t="n">
        <v>463.87865226</v>
      </c>
      <c r="J52" s="20" t="n">
        <v>4.61671101</v>
      </c>
      <c r="K52" s="18" t="n">
        <v>449.60620067</v>
      </c>
      <c r="L52" s="20" t="n">
        <v>6.45879192</v>
      </c>
      <c r="M52" s="18" t="n">
        <v>431.38025935</v>
      </c>
      <c r="N52" s="20" t="n">
        <v>6.94827357</v>
      </c>
      <c r="O52" s="18" t="n">
        <v>375.14413407</v>
      </c>
      <c r="P52" s="20" t="n">
        <v>19.23248649</v>
      </c>
      <c r="Q52" s="18" t="s">
        <v>182</v>
      </c>
      <c r="R52" s="20" t="s">
        <v>182</v>
      </c>
      <c r="S52" s="18" t="s">
        <v>182</v>
      </c>
      <c r="T52" s="20" t="s">
        <v>182</v>
      </c>
      <c r="U52" s="18" t="s">
        <v>182</v>
      </c>
      <c r="V52" s="20" t="s">
        <v>182</v>
      </c>
      <c r="W52" s="18" t="n">
        <v>404.88848259</v>
      </c>
      <c r="X52" s="20" t="n">
        <v>4.97300437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351.50555642</v>
      </c>
      <c r="F54" s="20" t="n">
        <v>3.38766152</v>
      </c>
      <c r="G54" s="18" t="n">
        <v>330.49563502</v>
      </c>
      <c r="H54" s="20" t="n">
        <v>4.83529647</v>
      </c>
      <c r="I54" s="18" t="n">
        <v>341.73557852</v>
      </c>
      <c r="J54" s="20" t="n">
        <v>6.05559586</v>
      </c>
      <c r="K54" s="18" t="n">
        <v>328.46507012</v>
      </c>
      <c r="L54" s="20" t="n">
        <v>5.50068615</v>
      </c>
      <c r="M54" s="18" t="n">
        <v>318.60545152</v>
      </c>
      <c r="N54" s="20" t="n">
        <v>6.26621437</v>
      </c>
      <c r="O54" s="18" t="n">
        <v>287.87524075</v>
      </c>
      <c r="P54" s="20" t="n">
        <v>6.80918889</v>
      </c>
      <c r="Q54" s="18" t="s">
        <v>182</v>
      </c>
      <c r="R54" s="20" t="s">
        <v>182</v>
      </c>
      <c r="S54" s="18" t="s">
        <v>182</v>
      </c>
      <c r="T54" s="20" t="s">
        <v>182</v>
      </c>
      <c r="U54" s="18" t="s">
        <v>182</v>
      </c>
      <c r="V54" s="20" t="s">
        <v>182</v>
      </c>
      <c r="W54" s="18" t="n">
        <v>292.13443538</v>
      </c>
      <c r="X54" s="20" t="n">
        <v>3.56579892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526.85388784</v>
      </c>
      <c r="F56" s="20" t="n">
        <v>2.68529299</v>
      </c>
      <c r="G56" s="18" t="n">
        <v>532.55831879</v>
      </c>
      <c r="H56" s="20" t="n">
        <v>3.13849269</v>
      </c>
      <c r="I56" s="18" t="n">
        <v>522.10584937</v>
      </c>
      <c r="J56" s="20" t="n">
        <v>4.20428928</v>
      </c>
      <c r="K56" s="18" t="n">
        <v>515.09507137</v>
      </c>
      <c r="L56" s="20" t="n">
        <v>5.71634743</v>
      </c>
      <c r="M56" s="18" t="n">
        <v>481.57475446</v>
      </c>
      <c r="N56" s="20" t="n">
        <v>8.0058942</v>
      </c>
      <c r="O56" s="18" t="n">
        <v>436.58358831</v>
      </c>
      <c r="P56" s="20" t="n">
        <v>14.70024244</v>
      </c>
      <c r="Q56" s="18" t="s">
        <v>182</v>
      </c>
      <c r="R56" s="20" t="s">
        <v>182</v>
      </c>
      <c r="S56" s="18" t="s">
        <v>182</v>
      </c>
      <c r="T56" s="20" t="s">
        <v>182</v>
      </c>
      <c r="U56" s="18" t="s">
        <v>182</v>
      </c>
      <c r="V56" s="20" t="s">
        <v>182</v>
      </c>
      <c r="W56" s="18" t="n">
        <v>458.78611489</v>
      </c>
      <c r="X56" s="20" t="n">
        <v>13.60332912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500.04646046</v>
      </c>
      <c r="F61" s="20" t="n">
        <v>2.62413656</v>
      </c>
      <c r="G61" s="18" t="n">
        <v>473.42434484</v>
      </c>
      <c r="H61" s="20" t="n">
        <v>3.96651015</v>
      </c>
      <c r="I61" s="18" t="n">
        <v>460.0907788</v>
      </c>
      <c r="J61" s="20" t="n">
        <v>3.82302703</v>
      </c>
      <c r="K61" s="18" t="n">
        <v>436.13763637</v>
      </c>
      <c r="L61" s="20" t="n">
        <v>4.78130781</v>
      </c>
      <c r="M61" s="18" t="n">
        <v>434.41214493</v>
      </c>
      <c r="N61" s="20" t="n">
        <v>6.44647008</v>
      </c>
      <c r="O61" s="18" t="n">
        <v>391.25523445</v>
      </c>
      <c r="P61" s="20" t="n">
        <v>13.81308759</v>
      </c>
      <c r="Q61" s="18" t="s">
        <v>182</v>
      </c>
      <c r="R61" s="20" t="s">
        <v>182</v>
      </c>
      <c r="S61" s="18" t="s">
        <v>182</v>
      </c>
      <c r="T61" s="20" t="s">
        <v>182</v>
      </c>
      <c r="U61" s="18" t="s">
        <v>182</v>
      </c>
      <c r="V61" s="20" t="s">
        <v>182</v>
      </c>
      <c r="W61" s="18" t="n">
        <v>393.54059664</v>
      </c>
      <c r="X61" s="20" t="n">
        <v>7.37846296</v>
      </c>
    </row>
    <row r="62" spans="1:24">
      <c r="A62" s="15" t="s">
        <v>237</v>
      </c>
      <c r="B62" s="17" t="n">
        <v>4476</v>
      </c>
      <c r="C62" s="18">
        <f>(5.0/B62*100)</f>
        <v/>
      </c>
      <c r="D62" s="19" t="n">
        <v>4471</v>
      </c>
      <c r="E62" s="18" t="n">
        <v>525.99043073</v>
      </c>
      <c r="F62" s="20" t="n">
        <v>1.61985596</v>
      </c>
      <c r="G62" s="18" t="n">
        <v>530.49903235</v>
      </c>
      <c r="H62" s="20" t="n">
        <v>2.68288875</v>
      </c>
      <c r="I62" s="18" t="n">
        <v>547.29673455</v>
      </c>
      <c r="J62" s="20" t="n">
        <v>3.22859722</v>
      </c>
      <c r="K62" s="18" t="n">
        <v>513.22846563</v>
      </c>
      <c r="L62" s="20" t="n">
        <v>6.01109091</v>
      </c>
      <c r="M62" s="18" t="n">
        <v>492.47112185</v>
      </c>
      <c r="N62" s="20" t="n">
        <v>7.31499649</v>
      </c>
      <c r="O62" s="18" t="n">
        <v>440.45044192</v>
      </c>
      <c r="P62" s="20" t="n">
        <v>12.98438904</v>
      </c>
      <c r="Q62" s="18" t="s">
        <v>182</v>
      </c>
      <c r="R62" s="20" t="s">
        <v>182</v>
      </c>
      <c r="S62" s="18" t="s">
        <v>182</v>
      </c>
      <c r="T62" s="20" t="s">
        <v>182</v>
      </c>
      <c r="U62" s="18" t="s">
        <v>182</v>
      </c>
      <c r="V62" s="20" t="s">
        <v>182</v>
      </c>
      <c r="W62" s="18" t="n">
        <v>480.9372599</v>
      </c>
      <c r="X62" s="20" t="n">
        <v>15.02153873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411.10283637</v>
      </c>
      <c r="F67" s="20" t="n">
        <v>2.57920157</v>
      </c>
      <c r="G67" s="18" t="n">
        <v>393.0554314</v>
      </c>
      <c r="H67" s="20" t="n">
        <v>3.40704925</v>
      </c>
      <c r="I67" s="18" t="n">
        <v>403.29341815</v>
      </c>
      <c r="J67" s="20" t="n">
        <v>3.90883433</v>
      </c>
      <c r="K67" s="18" t="n">
        <v>381.14981215</v>
      </c>
      <c r="L67" s="20" t="n">
        <v>6.09597877</v>
      </c>
      <c r="M67" s="18" t="n">
        <v>363.99776236</v>
      </c>
      <c r="N67" s="20" t="n">
        <v>9.23763201</v>
      </c>
      <c r="O67" s="18" t="n">
        <v>314.73335773</v>
      </c>
      <c r="P67" s="20" t="n">
        <v>5.00611208</v>
      </c>
      <c r="Q67" s="18" t="s">
        <v>182</v>
      </c>
      <c r="R67" s="20" t="s">
        <v>182</v>
      </c>
      <c r="S67" s="18" t="s">
        <v>182</v>
      </c>
      <c r="T67" s="20" t="s">
        <v>182</v>
      </c>
      <c r="U67" s="18" t="s">
        <v>182</v>
      </c>
      <c r="V67" s="20" t="s">
        <v>182</v>
      </c>
      <c r="W67" s="18" t="n">
        <v>349.70163449</v>
      </c>
      <c r="X67" s="20" t="n">
        <v>5.45238381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510.03971332</v>
      </c>
      <c r="F70" s="20" t="n">
        <v>2.913387</v>
      </c>
      <c r="G70" s="18" t="n">
        <v>483.2574754</v>
      </c>
      <c r="H70" s="20" t="n">
        <v>3.89017452</v>
      </c>
      <c r="I70" s="18" t="n">
        <v>474.75862626</v>
      </c>
      <c r="J70" s="20" t="n">
        <v>4.23944032</v>
      </c>
      <c r="K70" s="18" t="n">
        <v>465.7014849</v>
      </c>
      <c r="L70" s="20" t="n">
        <v>4.13072836</v>
      </c>
      <c r="M70" s="18" t="n">
        <v>463.7657891</v>
      </c>
      <c r="N70" s="20" t="n">
        <v>6.04061178</v>
      </c>
      <c r="O70" s="18" t="n">
        <v>426.80252046</v>
      </c>
      <c r="P70" s="20" t="n">
        <v>12.48021567</v>
      </c>
      <c r="Q70" s="18" t="s">
        <v>182</v>
      </c>
      <c r="R70" s="20" t="s">
        <v>182</v>
      </c>
      <c r="S70" s="18" t="s">
        <v>182</v>
      </c>
      <c r="T70" s="20" t="s">
        <v>182</v>
      </c>
      <c r="U70" s="18" t="s">
        <v>182</v>
      </c>
      <c r="V70" s="20" t="s">
        <v>182</v>
      </c>
      <c r="W70" s="18" t="n">
        <v>433.3017946</v>
      </c>
      <c r="X70" s="20" t="n">
        <v>5.78156243</v>
      </c>
    </row>
    <row r="71" spans="1:24">
      <c r="A71" s="15" t="s">
        <v>246</v>
      </c>
      <c r="B71" s="17" t="n">
        <v>6115</v>
      </c>
      <c r="C71" s="18">
        <f>(122.0/B71*100)</f>
        <v/>
      </c>
      <c r="D71" s="19" t="n">
        <v>5993</v>
      </c>
      <c r="E71" s="18" t="n">
        <v>563.26488106</v>
      </c>
      <c r="F71" s="20" t="n">
        <v>1.76607319</v>
      </c>
      <c r="G71" s="18" t="n">
        <v>553.04051836</v>
      </c>
      <c r="H71" s="20" t="n">
        <v>3.69512991</v>
      </c>
      <c r="I71" s="18" t="n">
        <v>542.32861722</v>
      </c>
      <c r="J71" s="20" t="n">
        <v>3.78330282</v>
      </c>
      <c r="K71" s="18" t="n">
        <v>550.58891662</v>
      </c>
      <c r="L71" s="20" t="n">
        <v>5.93423889</v>
      </c>
      <c r="M71" s="18" t="n">
        <v>550.6139412</v>
      </c>
      <c r="N71" s="20" t="n">
        <v>8.453440499999999</v>
      </c>
      <c r="O71" s="18" t="n">
        <v>471.86148039</v>
      </c>
      <c r="P71" s="20" t="n">
        <v>16.79592165</v>
      </c>
      <c r="Q71" s="18" t="s">
        <v>182</v>
      </c>
      <c r="R71" s="20" t="s">
        <v>182</v>
      </c>
      <c r="S71" s="18" t="s">
        <v>182</v>
      </c>
      <c r="T71" s="20" t="s">
        <v>182</v>
      </c>
      <c r="U71" s="18" t="s">
        <v>182</v>
      </c>
      <c r="V71" s="20" t="s">
        <v>182</v>
      </c>
      <c r="W71" s="18" t="n">
        <v>520.83170745</v>
      </c>
      <c r="X71" s="20" t="n">
        <v>12.60392102</v>
      </c>
    </row>
    <row r="72" spans="1:24">
      <c r="A72" s="15" t="s">
        <v>247</v>
      </c>
      <c r="B72" s="17" t="n">
        <v>7708</v>
      </c>
      <c r="C72" s="18">
        <f>(9.0/B72*100)</f>
        <v/>
      </c>
      <c r="D72" s="19" t="n">
        <v>7699</v>
      </c>
      <c r="E72" s="18" t="n">
        <v>529.40604118</v>
      </c>
      <c r="F72" s="20" t="n">
        <v>2.56108667</v>
      </c>
      <c r="G72" s="18" t="n">
        <v>550.33483441</v>
      </c>
      <c r="H72" s="20" t="n">
        <v>4.40979686</v>
      </c>
      <c r="I72" s="18" t="n">
        <v>538.36872351</v>
      </c>
      <c r="J72" s="20" t="n">
        <v>4.93753845</v>
      </c>
      <c r="K72" s="18" t="n">
        <v>503.66811778</v>
      </c>
      <c r="L72" s="20" t="n">
        <v>17.18666562</v>
      </c>
      <c r="M72" s="18" t="n">
        <v>485.3457195</v>
      </c>
      <c r="N72" s="20" t="n">
        <v>14.12038331</v>
      </c>
      <c r="O72" s="18" t="n">
        <v>372.27040999</v>
      </c>
      <c r="P72" s="20" t="n">
        <v>12.74001428</v>
      </c>
      <c r="Q72" s="18" t="s">
        <v>182</v>
      </c>
      <c r="R72" s="20" t="s">
        <v>182</v>
      </c>
      <c r="S72" s="18" t="s">
        <v>182</v>
      </c>
      <c r="T72" s="20" t="s">
        <v>182</v>
      </c>
      <c r="U72" s="18" t="s">
        <v>182</v>
      </c>
      <c r="V72" s="20" t="s">
        <v>182</v>
      </c>
      <c r="W72" s="18" t="n">
        <v>505.96537093</v>
      </c>
      <c r="X72" s="20" t="n">
        <v>13.70963254</v>
      </c>
    </row>
    <row r="73" spans="1:24">
      <c r="A73" s="15" t="s">
        <v>248</v>
      </c>
      <c r="B73" s="17" t="n">
        <v>8249</v>
      </c>
      <c r="C73" s="18">
        <f>(254.0/B73*100)</f>
        <v/>
      </c>
      <c r="D73" s="19" t="n">
        <v>7995</v>
      </c>
      <c r="E73" s="18" t="n">
        <v>431.20911859</v>
      </c>
      <c r="F73" s="20" t="n">
        <v>4.15859433</v>
      </c>
      <c r="G73" s="18" t="n">
        <v>432.90092195</v>
      </c>
      <c r="H73" s="20" t="n">
        <v>4.11794208</v>
      </c>
      <c r="I73" s="18" t="n">
        <v>425.02193412</v>
      </c>
      <c r="J73" s="20" t="n">
        <v>3.39942229</v>
      </c>
      <c r="K73" s="18" t="n">
        <v>414.07556786</v>
      </c>
      <c r="L73" s="20" t="n">
        <v>3.52937013</v>
      </c>
      <c r="M73" s="18" t="n">
        <v>402.96368762</v>
      </c>
      <c r="N73" s="20" t="n">
        <v>4.50556399</v>
      </c>
      <c r="O73" s="18" t="n">
        <v>365.92427462</v>
      </c>
      <c r="P73" s="20" t="n">
        <v>6.5296247</v>
      </c>
      <c r="Q73" s="18" t="s">
        <v>182</v>
      </c>
      <c r="R73" s="20" t="s">
        <v>182</v>
      </c>
      <c r="S73" s="18" t="s">
        <v>182</v>
      </c>
      <c r="T73" s="20" t="s">
        <v>182</v>
      </c>
      <c r="U73" s="18" t="s">
        <v>182</v>
      </c>
      <c r="V73" s="20" t="s">
        <v>182</v>
      </c>
      <c r="W73" s="18" t="n">
        <v>379.99376807</v>
      </c>
      <c r="X73" s="20" t="n">
        <v>8.51573067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466.75109734</v>
      </c>
      <c r="F77" s="20" t="n">
        <v>2.5862485</v>
      </c>
      <c r="G77" s="18" t="n">
        <v>450.84055386</v>
      </c>
      <c r="H77" s="20" t="n">
        <v>4.61949203</v>
      </c>
      <c r="I77" s="18" t="n">
        <v>451.47553198</v>
      </c>
      <c r="J77" s="20" t="n">
        <v>4.70675247</v>
      </c>
      <c r="K77" s="18" t="n">
        <v>423.79659867</v>
      </c>
      <c r="L77" s="20" t="n">
        <v>4.24408925</v>
      </c>
      <c r="M77" s="18" t="n">
        <v>406.26044316</v>
      </c>
      <c r="N77" s="20" t="n">
        <v>4.38016876</v>
      </c>
      <c r="O77" s="18" t="n">
        <v>348.85074945</v>
      </c>
      <c r="P77" s="20" t="n">
        <v>12.28258255</v>
      </c>
      <c r="Q77" s="18" t="s">
        <v>182</v>
      </c>
      <c r="R77" s="20" t="s">
        <v>182</v>
      </c>
      <c r="S77" s="18" t="s">
        <v>182</v>
      </c>
      <c r="T77" s="20" t="s">
        <v>182</v>
      </c>
      <c r="U77" s="18" t="s">
        <v>182</v>
      </c>
      <c r="V77" s="20" t="s">
        <v>182</v>
      </c>
      <c r="W77" s="18" t="n">
        <v>383.38766974</v>
      </c>
      <c r="X77" s="20" t="n">
        <v>3.28166387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518.40355945</v>
      </c>
      <c r="F7" s="20" t="n">
        <v>1.77337126</v>
      </c>
      <c r="G7" s="18" t="n">
        <v>529.48871788</v>
      </c>
      <c r="H7" s="20" t="n">
        <v>4.04777577</v>
      </c>
      <c r="I7" s="18" t="n">
        <v>517.27985805</v>
      </c>
      <c r="J7" s="20" t="n">
        <v>4.42212195</v>
      </c>
      <c r="K7" s="18" t="n">
        <v>498.37598377</v>
      </c>
      <c r="L7" s="20" t="n">
        <v>5.09253143</v>
      </c>
      <c r="M7" s="18" t="n">
        <v>474.53969129</v>
      </c>
      <c r="N7" s="20" t="n">
        <v>7.13191116</v>
      </c>
      <c r="O7" s="18" t="n">
        <v>399.22513467</v>
      </c>
      <c r="P7" s="20" t="n">
        <v>11.70453418</v>
      </c>
      <c r="Q7" s="18" t="s">
        <v>182</v>
      </c>
      <c r="R7" s="20" t="s">
        <v>182</v>
      </c>
      <c r="S7" s="18" t="s">
        <v>182</v>
      </c>
      <c r="T7" s="20" t="s">
        <v>182</v>
      </c>
      <c r="U7" s="18" t="s">
        <v>182</v>
      </c>
      <c r="V7" s="20" t="s">
        <v>182</v>
      </c>
      <c r="W7" s="18" t="n">
        <v>476.69115303</v>
      </c>
      <c r="X7" s="20" t="n">
        <v>4.51293191</v>
      </c>
    </row>
    <row r="8" spans="1:24">
      <c r="A8" s="15" t="s">
        <v>183</v>
      </c>
      <c r="B8" s="17" t="n">
        <v>7007</v>
      </c>
      <c r="C8" s="18">
        <f>(206.0/B8*100)</f>
        <v/>
      </c>
      <c r="D8" s="19" t="n">
        <v>6801</v>
      </c>
      <c r="E8" s="18" t="n">
        <v>510.70960964</v>
      </c>
      <c r="F8" s="20" t="n">
        <v>2.1998461</v>
      </c>
      <c r="G8" s="18" t="n">
        <v>496.60992661</v>
      </c>
      <c r="H8" s="20" t="n">
        <v>5.24499104</v>
      </c>
      <c r="I8" s="18" t="n">
        <v>491.35003121</v>
      </c>
      <c r="J8" s="20" t="n">
        <v>7.16040733</v>
      </c>
      <c r="K8" s="18" t="n">
        <v>468.80114107</v>
      </c>
      <c r="L8" s="20" t="n">
        <v>8.78282645</v>
      </c>
      <c r="M8" s="18" t="n">
        <v>430.40412551</v>
      </c>
      <c r="N8" s="20" t="n">
        <v>8.867643449999999</v>
      </c>
      <c r="O8" s="18" t="n">
        <v>404.28336089</v>
      </c>
      <c r="P8" s="20" t="n">
        <v>27.90899541</v>
      </c>
      <c r="Q8" s="18" t="s">
        <v>182</v>
      </c>
      <c r="R8" s="20" t="s">
        <v>182</v>
      </c>
      <c r="S8" s="18" t="n">
        <v>368.48347797</v>
      </c>
      <c r="T8" s="20" t="n">
        <v>14.99112476</v>
      </c>
      <c r="U8" s="18" t="s">
        <v>182</v>
      </c>
      <c r="V8" s="20" t="s">
        <v>182</v>
      </c>
      <c r="W8" s="18" t="n">
        <v>409.90386071</v>
      </c>
      <c r="X8" s="20" t="n">
        <v>6.4819331</v>
      </c>
    </row>
    <row r="9" spans="1:24">
      <c r="A9" s="15" t="s">
        <v>184</v>
      </c>
      <c r="B9" s="17" t="n">
        <v>9651</v>
      </c>
      <c r="C9" s="18">
        <f>(603.0/B9*100)</f>
        <v/>
      </c>
      <c r="D9" s="19" t="n">
        <v>9048</v>
      </c>
      <c r="E9" s="18" t="n">
        <v>514.4384492299999</v>
      </c>
      <c r="F9" s="20" t="n">
        <v>2.55416382</v>
      </c>
      <c r="G9" s="18" t="n">
        <v>533.56095238</v>
      </c>
      <c r="H9" s="20" t="n">
        <v>3.39034981</v>
      </c>
      <c r="I9" s="18" t="n">
        <v>523.254697</v>
      </c>
      <c r="J9" s="20" t="n">
        <v>4.73285011</v>
      </c>
      <c r="K9" s="18" t="n">
        <v>471.93048558</v>
      </c>
      <c r="L9" s="20" t="n">
        <v>6.3087338</v>
      </c>
      <c r="M9" s="18" t="n">
        <v>440.06617145</v>
      </c>
      <c r="N9" s="20" t="n">
        <v>7.2508132</v>
      </c>
      <c r="O9" s="18" t="n">
        <v>463.23865553</v>
      </c>
      <c r="P9" s="20" t="n">
        <v>37.28992185</v>
      </c>
      <c r="Q9" s="18" t="s">
        <v>182</v>
      </c>
      <c r="R9" s="20" t="s">
        <v>182</v>
      </c>
      <c r="S9" s="18" t="n">
        <v>374.78530698</v>
      </c>
      <c r="T9" s="20" t="n">
        <v>11.62763904</v>
      </c>
      <c r="U9" s="18" t="s">
        <v>182</v>
      </c>
      <c r="V9" s="20" t="s">
        <v>182</v>
      </c>
      <c r="W9" s="18" t="n">
        <v>414.54776761</v>
      </c>
      <c r="X9" s="20" t="n">
        <v>5.94335092</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464.61583436</v>
      </c>
      <c r="F11" s="20" t="n">
        <v>2.55780351</v>
      </c>
      <c r="G11" s="18" t="n">
        <v>423.79138944</v>
      </c>
      <c r="H11" s="20" t="n">
        <v>4.1930423</v>
      </c>
      <c r="I11" s="18" t="n">
        <v>404.55528965</v>
      </c>
      <c r="J11" s="20" t="n">
        <v>5.35641216</v>
      </c>
      <c r="K11" s="18" t="n">
        <v>398.78062669</v>
      </c>
      <c r="L11" s="20" t="n">
        <v>6.86903451</v>
      </c>
      <c r="M11" s="18" t="n">
        <v>380.71341469</v>
      </c>
      <c r="N11" s="20" t="n">
        <v>7.79192745</v>
      </c>
      <c r="O11" s="18" t="n">
        <v>334.19992151</v>
      </c>
      <c r="P11" s="20" t="n">
        <v>26.53553138</v>
      </c>
      <c r="Q11" s="18" t="s">
        <v>182</v>
      </c>
      <c r="R11" s="20" t="s">
        <v>182</v>
      </c>
      <c r="S11" s="18" t="s">
        <v>182</v>
      </c>
      <c r="T11" s="20" t="s">
        <v>182</v>
      </c>
      <c r="U11" s="18" t="s">
        <v>182</v>
      </c>
      <c r="V11" s="20" t="s">
        <v>182</v>
      </c>
      <c r="W11" s="18" t="n">
        <v>407.81897905</v>
      </c>
      <c r="X11" s="20" t="n">
        <v>6.68634744</v>
      </c>
    </row>
    <row r="12" spans="1:24">
      <c r="A12" s="15" t="s">
        <v>187</v>
      </c>
      <c r="B12" s="17" t="n">
        <v>6894</v>
      </c>
      <c r="C12" s="18">
        <f>(128.0/B12*100)</f>
        <v/>
      </c>
      <c r="D12" s="19" t="n">
        <v>6766</v>
      </c>
      <c r="E12" s="18" t="n">
        <v>516.29467703</v>
      </c>
      <c r="F12" s="20" t="n">
        <v>1.90211826</v>
      </c>
      <c r="G12" s="18" t="n">
        <v>478.75959206</v>
      </c>
      <c r="H12" s="20" t="n">
        <v>5.48254639</v>
      </c>
      <c r="I12" s="18" t="n">
        <v>457.98401851</v>
      </c>
      <c r="J12" s="20" t="n">
        <v>5.34026593</v>
      </c>
      <c r="K12" s="18" t="n">
        <v>442.6260499</v>
      </c>
      <c r="L12" s="20" t="n">
        <v>6.22549229</v>
      </c>
      <c r="M12" s="18" t="n">
        <v>431.85185554</v>
      </c>
      <c r="N12" s="20" t="n">
        <v>5.81750448</v>
      </c>
      <c r="O12" s="18" t="n">
        <v>437.59846771</v>
      </c>
      <c r="P12" s="20" t="n">
        <v>23.70905564</v>
      </c>
      <c r="Q12" s="18" t="s">
        <v>182</v>
      </c>
      <c r="R12" s="20" t="s">
        <v>182</v>
      </c>
      <c r="S12" s="18" t="n">
        <v>366.6777112</v>
      </c>
      <c r="T12" s="20" t="n">
        <v>14.39052153</v>
      </c>
      <c r="U12" s="18" t="s">
        <v>182</v>
      </c>
      <c r="V12" s="20" t="s">
        <v>182</v>
      </c>
      <c r="W12" s="18" t="n">
        <v>415.8604058</v>
      </c>
      <c r="X12" s="20" t="n">
        <v>5.58384703</v>
      </c>
    </row>
    <row r="13" spans="1:24">
      <c r="A13" s="15" t="s">
        <v>188</v>
      </c>
      <c r="B13" s="17" t="n">
        <v>7161</v>
      </c>
      <c r="C13" s="18">
        <f>(341.0/B13*100)</f>
        <v/>
      </c>
      <c r="D13" s="19" t="n">
        <v>6820</v>
      </c>
      <c r="E13" s="18" t="n">
        <v>515.91269559</v>
      </c>
      <c r="F13" s="20" t="n">
        <v>2.83524611</v>
      </c>
      <c r="G13" s="18" t="n">
        <v>517.19887202</v>
      </c>
      <c r="H13" s="20" t="n">
        <v>3.51299658</v>
      </c>
      <c r="I13" s="18" t="n">
        <v>516.07988624</v>
      </c>
      <c r="J13" s="20" t="n">
        <v>3.99792829</v>
      </c>
      <c r="K13" s="18" t="n">
        <v>495.92751511</v>
      </c>
      <c r="L13" s="20" t="n">
        <v>4.64381544</v>
      </c>
      <c r="M13" s="18" t="n">
        <v>482.19180644</v>
      </c>
      <c r="N13" s="20" t="n">
        <v>6.01147501</v>
      </c>
      <c r="O13" s="18" t="n">
        <v>390.10166835</v>
      </c>
      <c r="P13" s="20" t="n">
        <v>18.95112793</v>
      </c>
      <c r="Q13" s="18" t="s">
        <v>182</v>
      </c>
      <c r="R13" s="20" t="s">
        <v>182</v>
      </c>
      <c r="S13" s="18" t="n">
        <v>436.36003517</v>
      </c>
      <c r="T13" s="20" t="n">
        <v>6.43426798</v>
      </c>
      <c r="U13" s="18" t="s">
        <v>182</v>
      </c>
      <c r="V13" s="20" t="s">
        <v>182</v>
      </c>
      <c r="W13" s="18" t="n">
        <v>421.56231613</v>
      </c>
      <c r="X13" s="20" t="n">
        <v>5.64363382</v>
      </c>
    </row>
    <row r="14" spans="1:24">
      <c r="A14" s="15" t="s">
        <v>189</v>
      </c>
      <c r="B14" s="17" t="n">
        <v>5587</v>
      </c>
      <c r="C14" s="18">
        <f>(201.0/B14*100)</f>
        <v/>
      </c>
      <c r="D14" s="19" t="n">
        <v>5386</v>
      </c>
      <c r="E14" s="18" t="n">
        <v>547.98095311</v>
      </c>
      <c r="F14" s="20" t="n">
        <v>1.95366501</v>
      </c>
      <c r="G14" s="18" t="n">
        <v>515.37782205</v>
      </c>
      <c r="H14" s="20" t="n">
        <v>5.56120738</v>
      </c>
      <c r="I14" s="18" t="n">
        <v>496.94378562</v>
      </c>
      <c r="J14" s="20" t="n">
        <v>6.81785313</v>
      </c>
      <c r="K14" s="18" t="n">
        <v>474.44319434</v>
      </c>
      <c r="L14" s="20" t="n">
        <v>8.148228270000001</v>
      </c>
      <c r="M14" s="18" t="n">
        <v>452.30627683</v>
      </c>
      <c r="N14" s="20" t="n">
        <v>8.05211162</v>
      </c>
      <c r="O14" s="18" t="n">
        <v>411.80482108</v>
      </c>
      <c r="P14" s="20" t="n">
        <v>14.84367386</v>
      </c>
      <c r="Q14" s="18" t="s">
        <v>182</v>
      </c>
      <c r="R14" s="20" t="s">
        <v>182</v>
      </c>
      <c r="S14" s="18" t="s">
        <v>182</v>
      </c>
      <c r="T14" s="20" t="s">
        <v>182</v>
      </c>
      <c r="U14" s="18" t="s">
        <v>182</v>
      </c>
      <c r="V14" s="20" t="s">
        <v>182</v>
      </c>
      <c r="W14" s="18" t="n">
        <v>462.7536094</v>
      </c>
      <c r="X14" s="20" t="n">
        <v>8.501205690000001</v>
      </c>
    </row>
    <row r="15" spans="1:24">
      <c r="A15" s="15" t="s">
        <v>190</v>
      </c>
      <c r="B15" s="17" t="n">
        <v>5882</v>
      </c>
      <c r="C15" s="18">
        <f>(167.0/B15*100)</f>
        <v/>
      </c>
      <c r="D15" s="19" t="n">
        <v>5715</v>
      </c>
      <c r="E15" s="18" t="n">
        <v>545.4803552</v>
      </c>
      <c r="F15" s="20" t="n">
        <v>2.09160309</v>
      </c>
      <c r="G15" s="18" t="n">
        <v>535.07071672</v>
      </c>
      <c r="H15" s="20" t="n">
        <v>4.53314336</v>
      </c>
      <c r="I15" s="18" t="n">
        <v>512.56760454</v>
      </c>
      <c r="J15" s="20" t="n">
        <v>7.09323642</v>
      </c>
      <c r="K15" s="18" t="n">
        <v>476.22854092</v>
      </c>
      <c r="L15" s="20" t="n">
        <v>8.32102682</v>
      </c>
      <c r="M15" s="18" t="n">
        <v>461.00278717</v>
      </c>
      <c r="N15" s="20" t="n">
        <v>9.491731140000001</v>
      </c>
      <c r="O15" s="18" t="n">
        <v>369.57234507</v>
      </c>
      <c r="P15" s="20" t="n">
        <v>20.35970452</v>
      </c>
      <c r="Q15" s="18" t="s">
        <v>182</v>
      </c>
      <c r="R15" s="20" t="s">
        <v>182</v>
      </c>
      <c r="S15" s="18" t="n">
        <v>375.95013089</v>
      </c>
      <c r="T15" s="20" t="n">
        <v>17.42774697</v>
      </c>
      <c r="U15" s="18" t="s">
        <v>182</v>
      </c>
      <c r="V15" s="20" t="s">
        <v>182</v>
      </c>
      <c r="W15" s="18" t="n">
        <v>463.27410517</v>
      </c>
      <c r="X15" s="20" t="n">
        <v>7.3723899</v>
      </c>
    </row>
    <row r="16" spans="1:24">
      <c r="A16" s="15" t="s">
        <v>191</v>
      </c>
      <c r="B16" s="17" t="n">
        <v>6108</v>
      </c>
      <c r="C16" s="18">
        <f>(274.0/B16*100)</f>
        <v/>
      </c>
      <c r="D16" s="19" t="n">
        <v>5834</v>
      </c>
      <c r="E16" s="18" t="n">
        <v>514.58391696</v>
      </c>
      <c r="F16" s="20" t="n">
        <v>2.36567844</v>
      </c>
      <c r="G16" s="18" t="n">
        <v>515.22100751</v>
      </c>
      <c r="H16" s="20" t="n">
        <v>4.37250773</v>
      </c>
      <c r="I16" s="18" t="n">
        <v>492.46337699</v>
      </c>
      <c r="J16" s="20" t="n">
        <v>6.23081183</v>
      </c>
      <c r="K16" s="18" t="n">
        <v>460.06074988</v>
      </c>
      <c r="L16" s="20" t="n">
        <v>7.25801618</v>
      </c>
      <c r="M16" s="18" t="n">
        <v>439.05830272</v>
      </c>
      <c r="N16" s="20" t="n">
        <v>8.818363959999999</v>
      </c>
      <c r="O16" s="18" t="n">
        <v>357.87742959</v>
      </c>
      <c r="P16" s="20" t="n">
        <v>15.84799712</v>
      </c>
      <c r="Q16" s="18" t="s">
        <v>182</v>
      </c>
      <c r="R16" s="20" t="s">
        <v>182</v>
      </c>
      <c r="S16" s="18" t="s">
        <v>182</v>
      </c>
      <c r="T16" s="20" t="s">
        <v>182</v>
      </c>
      <c r="U16" s="18" t="s">
        <v>182</v>
      </c>
      <c r="V16" s="20" t="s">
        <v>182</v>
      </c>
      <c r="W16" s="18" t="n">
        <v>401.55594532</v>
      </c>
      <c r="X16" s="20" t="n">
        <v>6.38264605</v>
      </c>
    </row>
    <row r="17" spans="1:24">
      <c r="A17" s="15" t="s">
        <v>192</v>
      </c>
      <c r="B17" s="17" t="n">
        <v>6504</v>
      </c>
      <c r="C17" s="18">
        <f>(810.0/B17*100)</f>
        <v/>
      </c>
      <c r="D17" s="19" t="n">
        <v>5694</v>
      </c>
      <c r="E17" s="18" t="n">
        <v>528.64082985</v>
      </c>
      <c r="F17" s="20" t="n">
        <v>2.50828307</v>
      </c>
      <c r="G17" s="18" t="n">
        <v>483.83463058</v>
      </c>
      <c r="H17" s="20" t="n">
        <v>7.41361056</v>
      </c>
      <c r="I17" s="18" t="n">
        <v>479.83103047</v>
      </c>
      <c r="J17" s="20" t="n">
        <v>8.48839546</v>
      </c>
      <c r="K17" s="18" t="n">
        <v>408.97125594</v>
      </c>
      <c r="L17" s="20" t="n">
        <v>13.33958371</v>
      </c>
      <c r="M17" s="18" t="n">
        <v>450.86490061</v>
      </c>
      <c r="N17" s="20" t="n">
        <v>19.51818159</v>
      </c>
      <c r="O17" s="18" t="s">
        <v>182</v>
      </c>
      <c r="P17" s="20" t="s">
        <v>182</v>
      </c>
      <c r="Q17" s="18" t="s">
        <v>182</v>
      </c>
      <c r="R17" s="20" t="s">
        <v>182</v>
      </c>
      <c r="S17" s="18" t="n">
        <v>360.48925247</v>
      </c>
      <c r="T17" s="20" t="n">
        <v>12.44339086</v>
      </c>
      <c r="U17" s="18" t="s">
        <v>182</v>
      </c>
      <c r="V17" s="20" t="s">
        <v>182</v>
      </c>
      <c r="W17" s="18" t="n">
        <v>429.66393503</v>
      </c>
      <c r="X17" s="20" t="n">
        <v>7.840843</v>
      </c>
    </row>
    <row r="18" spans="1:24">
      <c r="A18" s="15" t="s">
        <v>193</v>
      </c>
      <c r="B18" s="17" t="n">
        <v>5532</v>
      </c>
      <c r="C18" s="18">
        <f>(40.0/B18*100)</f>
        <v/>
      </c>
      <c r="D18" s="19" t="n">
        <v>5492</v>
      </c>
      <c r="E18" s="18" t="n">
        <v>480.5015663</v>
      </c>
      <c r="F18" s="20" t="n">
        <v>3.1783974</v>
      </c>
      <c r="G18" s="18" t="n">
        <v>449.17577487</v>
      </c>
      <c r="H18" s="20" t="n">
        <v>6.01848216</v>
      </c>
      <c r="I18" s="18" t="n">
        <v>419.66539858</v>
      </c>
      <c r="J18" s="20" t="n">
        <v>5.15534961</v>
      </c>
      <c r="K18" s="18" t="n">
        <v>408.7085536</v>
      </c>
      <c r="L18" s="20" t="n">
        <v>6.99315609</v>
      </c>
      <c r="M18" s="18" t="n">
        <v>404.73901619</v>
      </c>
      <c r="N18" s="20" t="n">
        <v>5.72332156</v>
      </c>
      <c r="O18" s="18" t="n">
        <v>360.38730974</v>
      </c>
      <c r="P18" s="20" t="n">
        <v>15.45481746</v>
      </c>
      <c r="Q18" s="18" t="s">
        <v>182</v>
      </c>
      <c r="R18" s="20" t="s">
        <v>182</v>
      </c>
      <c r="S18" s="18" t="s">
        <v>182</v>
      </c>
      <c r="T18" s="20" t="s">
        <v>182</v>
      </c>
      <c r="U18" s="18" t="s">
        <v>182</v>
      </c>
      <c r="V18" s="20" t="s">
        <v>182</v>
      </c>
      <c r="W18" s="18" t="n">
        <v>386.33608298</v>
      </c>
      <c r="X18" s="20" t="n">
        <v>7.28967764</v>
      </c>
    </row>
    <row r="19" spans="1:24">
      <c r="A19" s="15" t="s">
        <v>194</v>
      </c>
      <c r="B19" s="17" t="n">
        <v>5658</v>
      </c>
      <c r="C19" s="18">
        <f>(192.0/B19*100)</f>
        <v/>
      </c>
      <c r="D19" s="19" t="n">
        <v>5466</v>
      </c>
      <c r="E19" s="18" t="n">
        <v>495.841288</v>
      </c>
      <c r="F19" s="20" t="n">
        <v>2.77707681</v>
      </c>
      <c r="G19" s="18" t="n">
        <v>472.98358457</v>
      </c>
      <c r="H19" s="20" t="n">
        <v>5.00170935</v>
      </c>
      <c r="I19" s="18" t="n">
        <v>463.98331574</v>
      </c>
      <c r="J19" s="20" t="n">
        <v>5.79183276</v>
      </c>
      <c r="K19" s="18" t="n">
        <v>418.75520185</v>
      </c>
      <c r="L19" s="20" t="n">
        <v>8.02011289</v>
      </c>
      <c r="M19" s="18" t="n">
        <v>412.33537853</v>
      </c>
      <c r="N19" s="20" t="n">
        <v>6.84483493</v>
      </c>
      <c r="O19" s="18" t="n">
        <v>398.28162032</v>
      </c>
      <c r="P19" s="20" t="n">
        <v>18.24528118</v>
      </c>
      <c r="Q19" s="18" t="s">
        <v>182</v>
      </c>
      <c r="R19" s="20" t="s">
        <v>182</v>
      </c>
      <c r="S19" s="18" t="s">
        <v>182</v>
      </c>
      <c r="T19" s="20" t="s">
        <v>182</v>
      </c>
      <c r="U19" s="18" t="s">
        <v>182</v>
      </c>
      <c r="V19" s="20" t="s">
        <v>182</v>
      </c>
      <c r="W19" s="18" t="n">
        <v>394.74066923</v>
      </c>
      <c r="X19" s="20" t="n">
        <v>7.31605401</v>
      </c>
    </row>
    <row r="20" spans="1:24">
      <c r="A20" s="15" t="s">
        <v>195</v>
      </c>
      <c r="B20" s="17" t="n">
        <v>3371</v>
      </c>
      <c r="C20" s="18">
        <f>(81.0/B20*100)</f>
        <v/>
      </c>
      <c r="D20" s="19" t="n">
        <v>3290</v>
      </c>
      <c r="E20" s="18" t="n">
        <v>488.43256731</v>
      </c>
      <c r="F20" s="20" t="n">
        <v>1.91051199</v>
      </c>
      <c r="G20" s="18" t="n">
        <v>444.08766336</v>
      </c>
      <c r="H20" s="20" t="n">
        <v>5.68801798</v>
      </c>
      <c r="I20" s="18" t="n">
        <v>416.1357236</v>
      </c>
      <c r="J20" s="20" t="n">
        <v>7.07646728</v>
      </c>
      <c r="K20" s="18" t="n">
        <v>413.59578884</v>
      </c>
      <c r="L20" s="20" t="n">
        <v>11.58736728</v>
      </c>
      <c r="M20" s="18" t="n">
        <v>407.63521917</v>
      </c>
      <c r="N20" s="20" t="n">
        <v>10.73361808</v>
      </c>
      <c r="O20" s="18" t="s">
        <v>182</v>
      </c>
      <c r="P20" s="20" t="s">
        <v>182</v>
      </c>
      <c r="Q20" s="18" t="s">
        <v>182</v>
      </c>
      <c r="R20" s="20" t="s">
        <v>182</v>
      </c>
      <c r="S20" s="18" t="s">
        <v>182</v>
      </c>
      <c r="T20" s="20" t="s">
        <v>182</v>
      </c>
      <c r="U20" s="18" t="s">
        <v>182</v>
      </c>
      <c r="V20" s="20" t="s">
        <v>182</v>
      </c>
      <c r="W20" s="18" t="n">
        <v>406.71864392</v>
      </c>
      <c r="X20" s="20" t="n">
        <v>6.84607363</v>
      </c>
    </row>
    <row r="21" spans="1:24">
      <c r="A21" s="15" t="s">
        <v>196</v>
      </c>
      <c r="B21" s="17" t="n">
        <v>5741</v>
      </c>
      <c r="C21" s="18">
        <f>(91.0/B21*100)</f>
        <v/>
      </c>
      <c r="D21" s="19" t="n">
        <v>5650</v>
      </c>
      <c r="E21" s="18" t="n">
        <v>509.3746927</v>
      </c>
      <c r="F21" s="20" t="n">
        <v>2.21836783</v>
      </c>
      <c r="G21" s="18" t="n">
        <v>484.91960315</v>
      </c>
      <c r="H21" s="20" t="n">
        <v>6.55526028</v>
      </c>
      <c r="I21" s="18" t="n">
        <v>469.80200164</v>
      </c>
      <c r="J21" s="20" t="n">
        <v>9.82030552</v>
      </c>
      <c r="K21" s="18" t="n">
        <v>434.06109835</v>
      </c>
      <c r="L21" s="20" t="n">
        <v>16.06390109</v>
      </c>
      <c r="M21" s="18" t="n">
        <v>402.60512099</v>
      </c>
      <c r="N21" s="20" t="n">
        <v>11.79700854</v>
      </c>
      <c r="O21" s="18" t="n">
        <v>391.25398188</v>
      </c>
      <c r="P21" s="20" t="n">
        <v>27.06373982</v>
      </c>
      <c r="Q21" s="18" t="s">
        <v>182</v>
      </c>
      <c r="R21" s="20" t="s">
        <v>182</v>
      </c>
      <c r="S21" s="18" t="s">
        <v>182</v>
      </c>
      <c r="T21" s="20" t="s">
        <v>182</v>
      </c>
      <c r="U21" s="18" t="s">
        <v>182</v>
      </c>
      <c r="V21" s="20" t="s">
        <v>182</v>
      </c>
      <c r="W21" s="18" t="n">
        <v>445.84612447</v>
      </c>
      <c r="X21" s="20" t="n">
        <v>8.825758199999999</v>
      </c>
    </row>
    <row r="22" spans="1:24">
      <c r="A22" s="15" t="s">
        <v>197</v>
      </c>
      <c r="B22" s="17" t="n">
        <v>6598</v>
      </c>
      <c r="C22" s="18">
        <f>(103.0/B22*100)</f>
        <v/>
      </c>
      <c r="D22" s="19" t="n">
        <v>6495</v>
      </c>
      <c r="E22" s="18" t="n">
        <v>501.61155176</v>
      </c>
      <c r="F22" s="20" t="n">
        <v>3.95260712</v>
      </c>
      <c r="G22" s="18" t="n">
        <v>463.45801664</v>
      </c>
      <c r="H22" s="20" t="n">
        <v>5.03178548</v>
      </c>
      <c r="I22" s="18" t="n">
        <v>441.42188482</v>
      </c>
      <c r="J22" s="20" t="n">
        <v>6.47793065</v>
      </c>
      <c r="K22" s="18" t="n">
        <v>415.58740203</v>
      </c>
      <c r="L22" s="20" t="n">
        <v>7.25967479</v>
      </c>
      <c r="M22" s="18" t="n">
        <v>410.63393105</v>
      </c>
      <c r="N22" s="20" t="n">
        <v>7.06816605</v>
      </c>
      <c r="O22" s="18" t="n">
        <v>369.67259299</v>
      </c>
      <c r="P22" s="20" t="n">
        <v>6.57132704</v>
      </c>
      <c r="Q22" s="18" t="s">
        <v>182</v>
      </c>
      <c r="R22" s="20" t="s">
        <v>182</v>
      </c>
      <c r="S22" s="18" t="n">
        <v>448.28166515</v>
      </c>
      <c r="T22" s="20" t="n">
        <v>8.782882710000001</v>
      </c>
      <c r="U22" s="18" t="s">
        <v>182</v>
      </c>
      <c r="V22" s="20" t="s">
        <v>182</v>
      </c>
      <c r="W22" s="18" t="n">
        <v>372.4732389</v>
      </c>
      <c r="X22" s="20" t="n">
        <v>7.06782043</v>
      </c>
    </row>
    <row r="23" spans="1:24">
      <c r="A23" s="15" t="s">
        <v>198</v>
      </c>
      <c r="B23" s="17" t="n">
        <v>11583</v>
      </c>
      <c r="C23" s="18">
        <f>(535.0/B23*100)</f>
        <v/>
      </c>
      <c r="D23" s="19" t="n">
        <v>11048</v>
      </c>
      <c r="E23" s="18" t="n">
        <v>497.9368842</v>
      </c>
      <c r="F23" s="20" t="n">
        <v>2.72091745</v>
      </c>
      <c r="G23" s="18" t="n">
        <v>471.89787545</v>
      </c>
      <c r="H23" s="20" t="n">
        <v>4.39684027</v>
      </c>
      <c r="I23" s="18" t="n">
        <v>465.00863777</v>
      </c>
      <c r="J23" s="20" t="n">
        <v>5.05976741</v>
      </c>
      <c r="K23" s="18" t="n">
        <v>440.98962833</v>
      </c>
      <c r="L23" s="20" t="n">
        <v>6.93772101</v>
      </c>
      <c r="M23" s="18" t="n">
        <v>441.06469724</v>
      </c>
      <c r="N23" s="20" t="n">
        <v>7.16367051</v>
      </c>
      <c r="O23" s="18" t="n">
        <v>422.45727389</v>
      </c>
      <c r="P23" s="20" t="n">
        <v>20.79919267</v>
      </c>
      <c r="Q23" s="18" t="s">
        <v>182</v>
      </c>
      <c r="R23" s="20" t="s">
        <v>182</v>
      </c>
      <c r="S23" s="18" t="s">
        <v>182</v>
      </c>
      <c r="T23" s="20" t="s">
        <v>182</v>
      </c>
      <c r="U23" s="18" t="s">
        <v>182</v>
      </c>
      <c r="V23" s="20" t="s">
        <v>182</v>
      </c>
      <c r="W23" s="18" t="n">
        <v>417.20737389</v>
      </c>
      <c r="X23" s="20" t="n">
        <v>5.1986282</v>
      </c>
    </row>
    <row r="24" spans="1:24">
      <c r="A24" s="15" t="s">
        <v>199</v>
      </c>
      <c r="B24" s="17" t="n">
        <v>6647</v>
      </c>
      <c r="C24" s="18">
        <f>(27.0/B24*100)</f>
        <v/>
      </c>
      <c r="D24" s="19" t="n">
        <v>6620</v>
      </c>
      <c r="E24" s="18" t="n">
        <v>541.79708594</v>
      </c>
      <c r="F24" s="20" t="n">
        <v>2.81549452</v>
      </c>
      <c r="G24" s="18" t="n">
        <v>553.20888086</v>
      </c>
      <c r="H24" s="20" t="n">
        <v>10.75381198</v>
      </c>
      <c r="I24" s="18" t="n">
        <v>528.70260826</v>
      </c>
      <c r="J24" s="20" t="n">
        <v>13.68462817</v>
      </c>
      <c r="K24" s="18" t="n">
        <v>465.60286061</v>
      </c>
      <c r="L24" s="20" t="n">
        <v>16.64373264</v>
      </c>
      <c r="M24" s="18" t="n">
        <v>477.3510214</v>
      </c>
      <c r="N24" s="20" t="n">
        <v>18.98990515</v>
      </c>
      <c r="O24" s="18" t="n">
        <v>433.56577698</v>
      </c>
      <c r="P24" s="20" t="n">
        <v>16.09010253</v>
      </c>
      <c r="Q24" s="18" t="s">
        <v>182</v>
      </c>
      <c r="R24" s="20" t="s">
        <v>182</v>
      </c>
      <c r="S24" s="18" t="s">
        <v>182</v>
      </c>
      <c r="T24" s="20" t="s">
        <v>182</v>
      </c>
      <c r="U24" s="18" t="s">
        <v>182</v>
      </c>
      <c r="V24" s="20" t="s">
        <v>182</v>
      </c>
      <c r="W24" s="18" t="n">
        <v>446.24096663</v>
      </c>
      <c r="X24" s="20" t="n">
        <v>12.68108096</v>
      </c>
    </row>
    <row r="25" spans="1:24">
      <c r="A25" s="15" t="s">
        <v>200</v>
      </c>
      <c r="B25" s="17" t="n">
        <v>5581</v>
      </c>
      <c r="C25" s="18">
        <f>(28.0/B25*100)</f>
        <v/>
      </c>
      <c r="D25" s="19" t="n">
        <v>5553</v>
      </c>
      <c r="E25" s="18" t="n">
        <v>523.97245856</v>
      </c>
      <c r="F25" s="20" t="n">
        <v>3.0794291</v>
      </c>
      <c r="G25" s="18" t="n">
        <v>473.14146865</v>
      </c>
      <c r="H25" s="20" t="n">
        <v>6.29172669</v>
      </c>
      <c r="I25" s="18" t="n">
        <v>450.02777447</v>
      </c>
      <c r="J25" s="20" t="n">
        <v>9.654140140000001</v>
      </c>
      <c r="K25" s="18" t="n">
        <v>446.54523774</v>
      </c>
      <c r="L25" s="20" t="n">
        <v>29.39209903</v>
      </c>
      <c r="M25" s="18" t="n">
        <v>462.47105275</v>
      </c>
      <c r="N25" s="20" t="n">
        <v>33.82549376</v>
      </c>
      <c r="O25" s="18" t="n">
        <v>398.37895835</v>
      </c>
      <c r="P25" s="20" t="n">
        <v>24.81113575</v>
      </c>
      <c r="Q25" s="18" t="s">
        <v>182</v>
      </c>
      <c r="R25" s="20" t="s">
        <v>182</v>
      </c>
      <c r="S25" s="18" t="s">
        <v>182</v>
      </c>
      <c r="T25" s="20" t="s">
        <v>182</v>
      </c>
      <c r="U25" s="18" t="s">
        <v>182</v>
      </c>
      <c r="V25" s="20" t="s">
        <v>182</v>
      </c>
      <c r="W25" s="18" t="n">
        <v>445.50371687</v>
      </c>
      <c r="X25" s="20" t="n">
        <v>21.00952365</v>
      </c>
    </row>
    <row r="26" spans="1:24">
      <c r="A26" s="15" t="s">
        <v>201</v>
      </c>
      <c r="B26" s="17" t="n">
        <v>4869</v>
      </c>
      <c r="C26" s="18">
        <f>(108.0/B26*100)</f>
        <v/>
      </c>
      <c r="D26" s="19" t="n">
        <v>4761</v>
      </c>
      <c r="E26" s="18" t="n">
        <v>508.06423346</v>
      </c>
      <c r="F26" s="20" t="n">
        <v>1.83682692</v>
      </c>
      <c r="G26" s="18" t="n">
        <v>464.92051395</v>
      </c>
      <c r="H26" s="20" t="n">
        <v>3.93998743</v>
      </c>
      <c r="I26" s="18" t="n">
        <v>451.28988194</v>
      </c>
      <c r="J26" s="20" t="n">
        <v>4.55380128</v>
      </c>
      <c r="K26" s="18" t="n">
        <v>437.5728571</v>
      </c>
      <c r="L26" s="20" t="n">
        <v>5.40777809</v>
      </c>
      <c r="M26" s="18" t="n">
        <v>431.39728323</v>
      </c>
      <c r="N26" s="20" t="n">
        <v>5.88505258</v>
      </c>
      <c r="O26" s="18" t="s">
        <v>182</v>
      </c>
      <c r="P26" s="20" t="s">
        <v>182</v>
      </c>
      <c r="Q26" s="18" t="s">
        <v>182</v>
      </c>
      <c r="R26" s="20" t="s">
        <v>182</v>
      </c>
      <c r="S26" s="18" t="s">
        <v>182</v>
      </c>
      <c r="T26" s="20" t="s">
        <v>182</v>
      </c>
      <c r="U26" s="18" t="s">
        <v>182</v>
      </c>
      <c r="V26" s="20" t="s">
        <v>182</v>
      </c>
      <c r="W26" s="18" t="n">
        <v>429.25536915</v>
      </c>
      <c r="X26" s="20" t="n">
        <v>7.83502609</v>
      </c>
    </row>
    <row r="27" spans="1:24">
      <c r="A27" s="15" t="s">
        <v>202</v>
      </c>
      <c r="B27" s="17" t="n">
        <v>5299</v>
      </c>
      <c r="C27" s="18">
        <f>(207.0/B27*100)</f>
        <v/>
      </c>
      <c r="D27" s="19" t="n">
        <v>5092</v>
      </c>
      <c r="E27" s="18" t="n">
        <v>509.79661166</v>
      </c>
      <c r="F27" s="20" t="n">
        <v>1.48239211</v>
      </c>
      <c r="G27" s="18" t="n">
        <v>470.48357374</v>
      </c>
      <c r="H27" s="20" t="n">
        <v>4.56023402</v>
      </c>
      <c r="I27" s="18" t="n">
        <v>448.65631837</v>
      </c>
      <c r="J27" s="20" t="n">
        <v>4.87596413</v>
      </c>
      <c r="K27" s="18" t="n">
        <v>420.28161454</v>
      </c>
      <c r="L27" s="20" t="n">
        <v>7.12292486</v>
      </c>
      <c r="M27" s="18" t="n">
        <v>409.86160238</v>
      </c>
      <c r="N27" s="20" t="n">
        <v>5.99648917</v>
      </c>
      <c r="O27" s="18" t="n">
        <v>423.08830904</v>
      </c>
      <c r="P27" s="20" t="n">
        <v>13.04402712</v>
      </c>
      <c r="Q27" s="18" t="s">
        <v>182</v>
      </c>
      <c r="R27" s="20" t="s">
        <v>182</v>
      </c>
      <c r="S27" s="18" t="s">
        <v>182</v>
      </c>
      <c r="T27" s="20" t="s">
        <v>182</v>
      </c>
      <c r="U27" s="18" t="s">
        <v>182</v>
      </c>
      <c r="V27" s="20" t="s">
        <v>182</v>
      </c>
      <c r="W27" s="18" t="n">
        <v>417.88240491</v>
      </c>
      <c r="X27" s="20" t="n">
        <v>3.77309557</v>
      </c>
    </row>
    <row r="28" spans="1:24">
      <c r="A28" s="15" t="s">
        <v>203</v>
      </c>
      <c r="B28" s="17" t="n">
        <v>7568</v>
      </c>
      <c r="C28" s="18">
        <f>(141.0/B28*100)</f>
        <v/>
      </c>
      <c r="D28" s="19" t="n">
        <v>7427</v>
      </c>
      <c r="E28" s="18" t="n">
        <v>421.52332484</v>
      </c>
      <c r="F28" s="20" t="n">
        <v>2.09370494</v>
      </c>
      <c r="G28" s="18" t="n">
        <v>414.10340961</v>
      </c>
      <c r="H28" s="20" t="n">
        <v>4.42327314</v>
      </c>
      <c r="I28" s="18" t="n">
        <v>414.60628363</v>
      </c>
      <c r="J28" s="20" t="n">
        <v>4.72515237</v>
      </c>
      <c r="K28" s="18" t="n">
        <v>409.92986033</v>
      </c>
      <c r="L28" s="20" t="n">
        <v>8.67319247</v>
      </c>
      <c r="M28" s="18" t="n">
        <v>398.99361203</v>
      </c>
      <c r="N28" s="20" t="n">
        <v>14.13840132</v>
      </c>
      <c r="O28" s="18" t="n">
        <v>344.27389666</v>
      </c>
      <c r="P28" s="20" t="n">
        <v>9.63881198</v>
      </c>
      <c r="Q28" s="18" t="s">
        <v>182</v>
      </c>
      <c r="R28" s="20" t="s">
        <v>182</v>
      </c>
      <c r="S28" s="18" t="s">
        <v>182</v>
      </c>
      <c r="T28" s="20" t="s">
        <v>182</v>
      </c>
      <c r="U28" s="18" t="s">
        <v>182</v>
      </c>
      <c r="V28" s="20" t="s">
        <v>182</v>
      </c>
      <c r="W28" s="18" t="n">
        <v>373.2542891</v>
      </c>
      <c r="X28" s="20" t="n">
        <v>7.30794841</v>
      </c>
    </row>
    <row r="29" spans="1:24">
      <c r="A29" s="15" t="s">
        <v>204</v>
      </c>
      <c r="B29" s="17" t="n">
        <v>5385</v>
      </c>
      <c r="C29" s="18">
        <f>(37.0/B29*100)</f>
        <v/>
      </c>
      <c r="D29" s="19" t="n">
        <v>5348</v>
      </c>
      <c r="E29" s="18" t="n">
        <v>523.95468362</v>
      </c>
      <c r="F29" s="20" t="n">
        <v>2.26991881</v>
      </c>
      <c r="G29" s="18" t="n">
        <v>517.46586239</v>
      </c>
      <c r="H29" s="20" t="n">
        <v>5.90520733</v>
      </c>
      <c r="I29" s="18" t="n">
        <v>497.30478207</v>
      </c>
      <c r="J29" s="20" t="n">
        <v>5.01476157</v>
      </c>
      <c r="K29" s="18" t="n">
        <v>472.76128866</v>
      </c>
      <c r="L29" s="20" t="n">
        <v>7.41865199</v>
      </c>
      <c r="M29" s="18" t="n">
        <v>454.44689142</v>
      </c>
      <c r="N29" s="20" t="n">
        <v>7.59490158</v>
      </c>
      <c r="O29" s="18" t="n">
        <v>388.44308495</v>
      </c>
      <c r="P29" s="20" t="n">
        <v>43.1387278</v>
      </c>
      <c r="Q29" s="18" t="s">
        <v>182</v>
      </c>
      <c r="R29" s="20" t="s">
        <v>182</v>
      </c>
      <c r="S29" s="18" t="n">
        <v>358.28551468</v>
      </c>
      <c r="T29" s="20" t="n">
        <v>8.567023300000001</v>
      </c>
      <c r="U29" s="18" t="s">
        <v>182</v>
      </c>
      <c r="V29" s="20" t="s">
        <v>182</v>
      </c>
      <c r="W29" s="18" t="n">
        <v>423.15099334</v>
      </c>
      <c r="X29" s="20" t="n">
        <v>13.00552046</v>
      </c>
    </row>
    <row r="30" spans="1:24">
      <c r="A30" s="15" t="s">
        <v>205</v>
      </c>
      <c r="B30" s="17" t="n">
        <v>4520</v>
      </c>
      <c r="C30" s="18">
        <f>(618.0/B30*100)</f>
        <v/>
      </c>
      <c r="D30" s="19" t="n">
        <v>3902</v>
      </c>
      <c r="E30" s="18" t="n">
        <v>538.95719307</v>
      </c>
      <c r="F30" s="20" t="n">
        <v>2.70504742</v>
      </c>
      <c r="G30" s="18" t="n">
        <v>514.82852502</v>
      </c>
      <c r="H30" s="20" t="n">
        <v>6.13021167</v>
      </c>
      <c r="I30" s="18" t="n">
        <v>487.50421736</v>
      </c>
      <c r="J30" s="20" t="n">
        <v>5.58787504</v>
      </c>
      <c r="K30" s="18" t="n">
        <v>473.88707877</v>
      </c>
      <c r="L30" s="20" t="n">
        <v>8.46045443</v>
      </c>
      <c r="M30" s="18" t="n">
        <v>439.57920773</v>
      </c>
      <c r="N30" s="20" t="n">
        <v>8.90120376</v>
      </c>
      <c r="O30" s="18" t="n">
        <v>424.31209289</v>
      </c>
      <c r="P30" s="20" t="n">
        <v>24.50636863</v>
      </c>
      <c r="Q30" s="18" t="s">
        <v>182</v>
      </c>
      <c r="R30" s="20" t="s">
        <v>182</v>
      </c>
      <c r="S30" s="18" t="s">
        <v>182</v>
      </c>
      <c r="T30" s="20" t="s">
        <v>182</v>
      </c>
      <c r="U30" s="18" t="s">
        <v>182</v>
      </c>
      <c r="V30" s="20" t="s">
        <v>182</v>
      </c>
      <c r="W30" s="18" t="n">
        <v>428.68683226</v>
      </c>
      <c r="X30" s="20" t="n">
        <v>5.45303356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516.6187311</v>
      </c>
      <c r="F32" s="20" t="n">
        <v>2.46587695</v>
      </c>
      <c r="G32" s="18" t="n">
        <v>474.15664045</v>
      </c>
      <c r="H32" s="20" t="n">
        <v>5.37166347</v>
      </c>
      <c r="I32" s="18" t="n">
        <v>441.36144262</v>
      </c>
      <c r="J32" s="20" t="n">
        <v>6.10541788</v>
      </c>
      <c r="K32" s="18" t="n">
        <v>439.64932043</v>
      </c>
      <c r="L32" s="20" t="n">
        <v>8.579504979999999</v>
      </c>
      <c r="M32" s="18" t="n">
        <v>442.53403066</v>
      </c>
      <c r="N32" s="20" t="n">
        <v>6.82867411</v>
      </c>
      <c r="O32" s="18" t="n">
        <v>431.81477785</v>
      </c>
      <c r="P32" s="20" t="n">
        <v>23.17705872</v>
      </c>
      <c r="Q32" s="18" t="s">
        <v>182</v>
      </c>
      <c r="R32" s="20" t="s">
        <v>182</v>
      </c>
      <c r="S32" s="18" t="s">
        <v>182</v>
      </c>
      <c r="T32" s="20" t="s">
        <v>182</v>
      </c>
      <c r="U32" s="18" t="s">
        <v>182</v>
      </c>
      <c r="V32" s="20" t="s">
        <v>182</v>
      </c>
      <c r="W32" s="18" t="n">
        <v>417.83461729</v>
      </c>
      <c r="X32" s="20" t="n">
        <v>9.002684540000001</v>
      </c>
    </row>
    <row r="33" spans="1:24">
      <c r="A33" s="15" t="s">
        <v>208</v>
      </c>
      <c r="B33" s="17" t="n">
        <v>7325</v>
      </c>
      <c r="C33" s="18">
        <f>(254.0/B33*100)</f>
        <v/>
      </c>
      <c r="D33" s="19" t="n">
        <v>7071</v>
      </c>
      <c r="E33" s="18" t="n">
        <v>517.4614016</v>
      </c>
      <c r="F33" s="20" t="n">
        <v>2.34359261</v>
      </c>
      <c r="G33" s="18" t="n">
        <v>485.00008824</v>
      </c>
      <c r="H33" s="20" t="n">
        <v>6.17804411</v>
      </c>
      <c r="I33" s="18" t="n">
        <v>456.85634437</v>
      </c>
      <c r="J33" s="20" t="n">
        <v>5.70992996</v>
      </c>
      <c r="K33" s="18" t="n">
        <v>447.74559599</v>
      </c>
      <c r="L33" s="20" t="n">
        <v>6.16487654</v>
      </c>
      <c r="M33" s="18" t="n">
        <v>434.29919092</v>
      </c>
      <c r="N33" s="20" t="n">
        <v>7.37042868</v>
      </c>
      <c r="O33" s="18" t="n">
        <v>370.51979334</v>
      </c>
      <c r="P33" s="20" t="n">
        <v>23.88304611</v>
      </c>
      <c r="Q33" s="18" t="s">
        <v>182</v>
      </c>
      <c r="R33" s="20" t="s">
        <v>182</v>
      </c>
      <c r="S33" s="18" t="s">
        <v>182</v>
      </c>
      <c r="T33" s="20" t="s">
        <v>182</v>
      </c>
      <c r="U33" s="18" t="s">
        <v>182</v>
      </c>
      <c r="V33" s="20" t="s">
        <v>182</v>
      </c>
      <c r="W33" s="18" t="n">
        <v>444.57981568</v>
      </c>
      <c r="X33" s="20" t="n">
        <v>9.019992179999999</v>
      </c>
    </row>
    <row r="34" spans="1:24">
      <c r="A34" s="15" t="s">
        <v>209</v>
      </c>
      <c r="B34" s="17" t="n">
        <v>6350</v>
      </c>
      <c r="C34" s="18">
        <f>(94.0/B34*100)</f>
        <v/>
      </c>
      <c r="D34" s="19" t="n">
        <v>6256</v>
      </c>
      <c r="E34" s="18" t="n">
        <v>481.40630163</v>
      </c>
      <c r="F34" s="20" t="n">
        <v>2.70204848</v>
      </c>
      <c r="G34" s="18" t="n">
        <v>468.32896205</v>
      </c>
      <c r="H34" s="20" t="n">
        <v>4.45410709</v>
      </c>
      <c r="I34" s="18" t="n">
        <v>470.68966679</v>
      </c>
      <c r="J34" s="20" t="n">
        <v>4.94158498</v>
      </c>
      <c r="K34" s="18" t="n">
        <v>441.81218844</v>
      </c>
      <c r="L34" s="20" t="n">
        <v>6.30364697</v>
      </c>
      <c r="M34" s="18" t="n">
        <v>422.57547447</v>
      </c>
      <c r="N34" s="20" t="n">
        <v>5.87118413</v>
      </c>
      <c r="O34" s="18" t="n">
        <v>365.38845725</v>
      </c>
      <c r="P34" s="20" t="n">
        <v>11.8756275</v>
      </c>
      <c r="Q34" s="18" t="s">
        <v>182</v>
      </c>
      <c r="R34" s="20" t="s">
        <v>182</v>
      </c>
      <c r="S34" s="18" t="n">
        <v>306.56969545</v>
      </c>
      <c r="T34" s="20" t="n">
        <v>10.27624616</v>
      </c>
      <c r="U34" s="18" t="s">
        <v>182</v>
      </c>
      <c r="V34" s="20" t="s">
        <v>182</v>
      </c>
      <c r="W34" s="18" t="n">
        <v>385.31473266</v>
      </c>
      <c r="X34" s="20" t="n">
        <v>8.43968413</v>
      </c>
    </row>
    <row r="35" spans="1:24">
      <c r="A35" s="15" t="s">
        <v>210</v>
      </c>
      <c r="B35" s="17" t="n">
        <v>6406</v>
      </c>
      <c r="C35" s="18">
        <f>(85.0/B35*100)</f>
        <v/>
      </c>
      <c r="D35" s="19" t="n">
        <v>6321</v>
      </c>
      <c r="E35" s="18" t="n">
        <v>532.4090934</v>
      </c>
      <c r="F35" s="20" t="n">
        <v>1.68011403</v>
      </c>
      <c r="G35" s="18" t="n">
        <v>514.89447031</v>
      </c>
      <c r="H35" s="20" t="n">
        <v>4.14328385</v>
      </c>
      <c r="I35" s="18" t="n">
        <v>489.08946925</v>
      </c>
      <c r="J35" s="20" t="n">
        <v>4.65320105</v>
      </c>
      <c r="K35" s="18" t="n">
        <v>453.98458355</v>
      </c>
      <c r="L35" s="20" t="n">
        <v>6.49709669</v>
      </c>
      <c r="M35" s="18" t="n">
        <v>444.91314196</v>
      </c>
      <c r="N35" s="20" t="n">
        <v>8.039717270000001</v>
      </c>
      <c r="O35" s="18" t="n">
        <v>449.89238615</v>
      </c>
      <c r="P35" s="20" t="n">
        <v>20.13442136</v>
      </c>
      <c r="Q35" s="18" t="s">
        <v>182</v>
      </c>
      <c r="R35" s="20" t="s">
        <v>182</v>
      </c>
      <c r="S35" s="18" t="n">
        <v>374.85244494</v>
      </c>
      <c r="T35" s="20" t="n">
        <v>5.84040672</v>
      </c>
      <c r="U35" s="18" t="s">
        <v>182</v>
      </c>
      <c r="V35" s="20" t="s">
        <v>182</v>
      </c>
      <c r="W35" s="18" t="n">
        <v>421.0992473</v>
      </c>
      <c r="X35" s="20" t="n">
        <v>5.35534508</v>
      </c>
    </row>
    <row r="36" spans="1:24">
      <c r="A36" s="15" t="s">
        <v>211</v>
      </c>
      <c r="B36" s="17" t="n">
        <v>6736</v>
      </c>
      <c r="C36" s="18">
        <f>(67.0/B36*100)</f>
        <v/>
      </c>
      <c r="D36" s="19" t="n">
        <v>6669</v>
      </c>
      <c r="E36" s="18" t="n">
        <v>499.91375557</v>
      </c>
      <c r="F36" s="20" t="n">
        <v>2.0631035</v>
      </c>
      <c r="G36" s="18" t="n">
        <v>495.3251328</v>
      </c>
      <c r="H36" s="20" t="n">
        <v>4.23782076</v>
      </c>
      <c r="I36" s="18" t="n">
        <v>493.94476086</v>
      </c>
      <c r="J36" s="20" t="n">
        <v>4.95183214</v>
      </c>
      <c r="K36" s="18" t="n">
        <v>478.27146134</v>
      </c>
      <c r="L36" s="20" t="n">
        <v>7.8665744</v>
      </c>
      <c r="M36" s="18" t="n">
        <v>451.02719227</v>
      </c>
      <c r="N36" s="20" t="n">
        <v>12.67663862</v>
      </c>
      <c r="O36" s="18" t="n">
        <v>402.77024728</v>
      </c>
      <c r="P36" s="20" t="n">
        <v>20.07187489</v>
      </c>
      <c r="Q36" s="18" t="s">
        <v>182</v>
      </c>
      <c r="R36" s="20" t="s">
        <v>182</v>
      </c>
      <c r="S36" s="18" t="s">
        <v>182</v>
      </c>
      <c r="T36" s="20" t="s">
        <v>182</v>
      </c>
      <c r="U36" s="18" t="s">
        <v>182</v>
      </c>
      <c r="V36" s="20" t="s">
        <v>182</v>
      </c>
      <c r="W36" s="18" t="n">
        <v>425.59419131</v>
      </c>
      <c r="X36" s="20" t="n">
        <v>7.66871634</v>
      </c>
    </row>
    <row r="37" spans="1:24">
      <c r="A37" s="15" t="s">
        <v>212</v>
      </c>
      <c r="B37" s="17" t="n">
        <v>5458</v>
      </c>
      <c r="C37" s="18">
        <f>(306.0/B37*100)</f>
        <v/>
      </c>
      <c r="D37" s="19" t="n">
        <v>5152</v>
      </c>
      <c r="E37" s="18" t="n">
        <v>516.39906856</v>
      </c>
      <c r="F37" s="20" t="n">
        <v>3.44656234</v>
      </c>
      <c r="G37" s="18" t="n">
        <v>505.02908549</v>
      </c>
      <c r="H37" s="20" t="n">
        <v>5.94047483</v>
      </c>
      <c r="I37" s="18" t="n">
        <v>493.04492136</v>
      </c>
      <c r="J37" s="20" t="n">
        <v>5.95825895</v>
      </c>
      <c r="K37" s="18" t="n">
        <v>476.76354329</v>
      </c>
      <c r="L37" s="20" t="n">
        <v>5.49841372</v>
      </c>
      <c r="M37" s="18" t="n">
        <v>459.89263259</v>
      </c>
      <c r="N37" s="20" t="n">
        <v>8.43588003</v>
      </c>
      <c r="O37" s="18" t="n">
        <v>375.64834003</v>
      </c>
      <c r="P37" s="20" t="n">
        <v>18.6662725</v>
      </c>
      <c r="Q37" s="18" t="s">
        <v>182</v>
      </c>
      <c r="R37" s="20" t="s">
        <v>182</v>
      </c>
      <c r="S37" s="18" t="s">
        <v>182</v>
      </c>
      <c r="T37" s="20" t="s">
        <v>182</v>
      </c>
      <c r="U37" s="18" t="s">
        <v>182</v>
      </c>
      <c r="V37" s="20" t="s">
        <v>182</v>
      </c>
      <c r="W37" s="18" t="n">
        <v>407.74854917</v>
      </c>
      <c r="X37" s="20" t="n">
        <v>5.44808019</v>
      </c>
    </row>
    <row r="38" spans="1:24">
      <c r="A38" s="15" t="s">
        <v>213</v>
      </c>
      <c r="B38" s="17" t="n">
        <v>5860</v>
      </c>
      <c r="C38" s="18">
        <f>(75.0/B38*100)</f>
        <v/>
      </c>
      <c r="D38" s="19" t="n">
        <v>5785</v>
      </c>
      <c r="E38" s="18" t="n">
        <v>521.38584936</v>
      </c>
      <c r="F38" s="20" t="n">
        <v>2.65661358</v>
      </c>
      <c r="G38" s="18" t="n">
        <v>515.17431908</v>
      </c>
      <c r="H38" s="20" t="n">
        <v>5.94191623</v>
      </c>
      <c r="I38" s="18" t="n">
        <v>472.21116766</v>
      </c>
      <c r="J38" s="20" t="n">
        <v>7.5063632</v>
      </c>
      <c r="K38" s="18" t="n">
        <v>459.42483482</v>
      </c>
      <c r="L38" s="20" t="n">
        <v>9.52970245</v>
      </c>
      <c r="M38" s="18" t="n">
        <v>423.04619908</v>
      </c>
      <c r="N38" s="20" t="n">
        <v>12.02509977</v>
      </c>
      <c r="O38" s="18" t="n">
        <v>402.04188708</v>
      </c>
      <c r="P38" s="20" t="n">
        <v>20.43643395</v>
      </c>
      <c r="Q38" s="18" t="s">
        <v>182</v>
      </c>
      <c r="R38" s="20" t="s">
        <v>182</v>
      </c>
      <c r="S38" s="18" t="s">
        <v>182</v>
      </c>
      <c r="T38" s="20" t="s">
        <v>182</v>
      </c>
      <c r="U38" s="18" t="s">
        <v>182</v>
      </c>
      <c r="V38" s="20" t="s">
        <v>182</v>
      </c>
      <c r="W38" s="18" t="n">
        <v>428.9023656</v>
      </c>
      <c r="X38" s="20" t="n">
        <v>6.47161803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528.26574806</v>
      </c>
      <c r="F40" s="20" t="n">
        <v>2.78921783</v>
      </c>
      <c r="G40" s="18" t="n">
        <v>498.51867052</v>
      </c>
      <c r="H40" s="20" t="n">
        <v>6.91133099</v>
      </c>
      <c r="I40" s="18" t="n">
        <v>487.85082218</v>
      </c>
      <c r="J40" s="20" t="n">
        <v>7.17432829</v>
      </c>
      <c r="K40" s="18" t="n">
        <v>475.73975638</v>
      </c>
      <c r="L40" s="20" t="n">
        <v>10.75117825</v>
      </c>
      <c r="M40" s="18" t="n">
        <v>438.27537589</v>
      </c>
      <c r="N40" s="20" t="n">
        <v>9.612842519999999</v>
      </c>
      <c r="O40" s="18" t="n">
        <v>426.93516324</v>
      </c>
      <c r="P40" s="20" t="n">
        <v>18.49453323</v>
      </c>
      <c r="Q40" s="18" t="s">
        <v>182</v>
      </c>
      <c r="R40" s="20" t="s">
        <v>182</v>
      </c>
      <c r="S40" s="18" t="n">
        <v>496.75531263</v>
      </c>
      <c r="T40" s="20" t="n">
        <v>2.35939816</v>
      </c>
      <c r="U40" s="18" t="s">
        <v>182</v>
      </c>
      <c r="V40" s="20" t="s">
        <v>182</v>
      </c>
      <c r="W40" s="18" t="n">
        <v>417.58790193</v>
      </c>
      <c r="X40" s="20" t="n">
        <v>5.99305722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425.31173195</v>
      </c>
      <c r="F46" s="20" t="n">
        <v>2.90678936</v>
      </c>
      <c r="G46" s="18" t="n">
        <v>397.29877156</v>
      </c>
      <c r="H46" s="20" t="n">
        <v>5.32083419</v>
      </c>
      <c r="I46" s="18" t="n">
        <v>403.57932914</v>
      </c>
      <c r="J46" s="20" t="n">
        <v>5.72814185</v>
      </c>
      <c r="K46" s="18" t="n">
        <v>390.59672209</v>
      </c>
      <c r="L46" s="20" t="n">
        <v>6.14868603</v>
      </c>
      <c r="M46" s="18" t="n">
        <v>364.26398404</v>
      </c>
      <c r="N46" s="20" t="n">
        <v>7.13856836</v>
      </c>
      <c r="O46" s="18" t="n">
        <v>312.92535084</v>
      </c>
      <c r="P46" s="20" t="n">
        <v>7.92700056</v>
      </c>
      <c r="Q46" s="18" t="s">
        <v>182</v>
      </c>
      <c r="R46" s="20" t="s">
        <v>182</v>
      </c>
      <c r="S46" s="18" t="s">
        <v>182</v>
      </c>
      <c r="T46" s="20" t="s">
        <v>182</v>
      </c>
      <c r="U46" s="18" t="s">
        <v>182</v>
      </c>
      <c r="V46" s="20" t="s">
        <v>182</v>
      </c>
      <c r="W46" s="18" t="n">
        <v>381.48317178</v>
      </c>
      <c r="X46" s="20" t="n">
        <v>3.09744819</v>
      </c>
    </row>
    <row r="47" spans="1:24">
      <c r="A47" s="15" t="s">
        <v>222</v>
      </c>
      <c r="B47" s="17" t="n">
        <v>5928</v>
      </c>
      <c r="C47" s="18">
        <f>(197.0/B47*100)</f>
        <v/>
      </c>
      <c r="D47" s="19" t="n">
        <v>5731</v>
      </c>
      <c r="E47" s="18" t="n">
        <v>489.79615469</v>
      </c>
      <c r="F47" s="20" t="n">
        <v>3.94462673</v>
      </c>
      <c r="G47" s="18" t="n">
        <v>432.99770374</v>
      </c>
      <c r="H47" s="20" t="n">
        <v>5.10547362</v>
      </c>
      <c r="I47" s="18" t="n">
        <v>432.32793869</v>
      </c>
      <c r="J47" s="20" t="n">
        <v>5.19258545</v>
      </c>
      <c r="K47" s="18" t="n">
        <v>411.93246442</v>
      </c>
      <c r="L47" s="20" t="n">
        <v>4.89131496</v>
      </c>
      <c r="M47" s="18" t="n">
        <v>412.8465327</v>
      </c>
      <c r="N47" s="20" t="n">
        <v>5.64099358</v>
      </c>
      <c r="O47" s="18" t="n">
        <v>348.82167177</v>
      </c>
      <c r="P47" s="20" t="n">
        <v>12.30753065</v>
      </c>
      <c r="Q47" s="18" t="s">
        <v>182</v>
      </c>
      <c r="R47" s="20" t="s">
        <v>182</v>
      </c>
      <c r="S47" s="18" t="s">
        <v>182</v>
      </c>
      <c r="T47" s="20" t="s">
        <v>182</v>
      </c>
      <c r="U47" s="18" t="s">
        <v>182</v>
      </c>
      <c r="V47" s="20" t="s">
        <v>182</v>
      </c>
      <c r="W47" s="18" t="n">
        <v>381.95649623</v>
      </c>
      <c r="X47" s="20" t="n">
        <v>5.15715508</v>
      </c>
    </row>
    <row r="48" spans="1:24">
      <c r="A48" s="15" t="s">
        <v>223</v>
      </c>
      <c r="B48" s="17" t="n">
        <v>9841</v>
      </c>
      <c r="C48" s="18">
        <f>(19.0/B48*100)</f>
        <v/>
      </c>
      <c r="D48" s="19" t="n">
        <v>9822</v>
      </c>
      <c r="E48" s="18" t="n">
        <v>526.75263148</v>
      </c>
      <c r="F48" s="20" t="n">
        <v>4.4645185</v>
      </c>
      <c r="G48" s="18" t="n">
        <v>497.48764304</v>
      </c>
      <c r="H48" s="20" t="n">
        <v>8.74693677</v>
      </c>
      <c r="I48" s="18" t="n">
        <v>487.57657762</v>
      </c>
      <c r="J48" s="20" t="n">
        <v>8.69161617</v>
      </c>
      <c r="K48" s="18" t="n">
        <v>443.88944107</v>
      </c>
      <c r="L48" s="20" t="n">
        <v>12.72801914</v>
      </c>
      <c r="M48" s="18" t="n">
        <v>445.97605944</v>
      </c>
      <c r="N48" s="20" t="n">
        <v>12.8627674</v>
      </c>
      <c r="O48" s="18" t="n">
        <v>368.01592311</v>
      </c>
      <c r="P48" s="20" t="n">
        <v>9.39603602</v>
      </c>
      <c r="Q48" s="18" t="s">
        <v>182</v>
      </c>
      <c r="R48" s="20" t="s">
        <v>182</v>
      </c>
      <c r="S48" s="18" t="s">
        <v>182</v>
      </c>
      <c r="T48" s="20" t="s">
        <v>182</v>
      </c>
      <c r="U48" s="18" t="s">
        <v>182</v>
      </c>
      <c r="V48" s="20" t="s">
        <v>182</v>
      </c>
      <c r="W48" s="18" t="n">
        <v>474.83184948</v>
      </c>
      <c r="X48" s="20" t="n">
        <v>18.71283703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431.3083054</v>
      </c>
      <c r="F50" s="20" t="n">
        <v>2.49094296</v>
      </c>
      <c r="G50" s="18" t="n">
        <v>418.50962854</v>
      </c>
      <c r="H50" s="20" t="n">
        <v>3.37948743</v>
      </c>
      <c r="I50" s="18" t="n">
        <v>419.94729388</v>
      </c>
      <c r="J50" s="20" t="n">
        <v>4.35332757</v>
      </c>
      <c r="K50" s="18" t="n">
        <v>402.86765089</v>
      </c>
      <c r="L50" s="20" t="n">
        <v>5.10248807</v>
      </c>
      <c r="M50" s="18" t="n">
        <v>390.05285836</v>
      </c>
      <c r="N50" s="20" t="n">
        <v>6.96770695</v>
      </c>
      <c r="O50" s="18" t="n">
        <v>342.28571311</v>
      </c>
      <c r="P50" s="20" t="n">
        <v>7.20984175</v>
      </c>
      <c r="Q50" s="18" t="s">
        <v>182</v>
      </c>
      <c r="R50" s="20" t="s">
        <v>182</v>
      </c>
      <c r="S50" s="18" t="s">
        <v>182</v>
      </c>
      <c r="T50" s="20" t="s">
        <v>182</v>
      </c>
      <c r="U50" s="18" t="s">
        <v>182</v>
      </c>
      <c r="V50" s="20" t="s">
        <v>182</v>
      </c>
      <c r="W50" s="18" t="n">
        <v>383.44038168</v>
      </c>
      <c r="X50" s="20" t="n">
        <v>7.39708839</v>
      </c>
    </row>
    <row r="51" spans="1:24">
      <c r="A51" s="15" t="s">
        <v>226</v>
      </c>
      <c r="B51" s="17" t="n">
        <v>6866</v>
      </c>
      <c r="C51" s="18">
        <f>(116.0/B51*100)</f>
        <v/>
      </c>
      <c r="D51" s="19" t="n">
        <v>6750</v>
      </c>
      <c r="E51" s="18" t="n">
        <v>428.92995456</v>
      </c>
      <c r="F51" s="20" t="n">
        <v>2.37114968</v>
      </c>
      <c r="G51" s="18" t="n">
        <v>417.68592684</v>
      </c>
      <c r="H51" s="20" t="n">
        <v>5.1565874</v>
      </c>
      <c r="I51" s="18" t="n">
        <v>420.33731665</v>
      </c>
      <c r="J51" s="20" t="n">
        <v>6.75931492</v>
      </c>
      <c r="K51" s="18" t="n">
        <v>409.33295204</v>
      </c>
      <c r="L51" s="20" t="n">
        <v>7.64166218</v>
      </c>
      <c r="M51" s="18" t="n">
        <v>394.23221568</v>
      </c>
      <c r="N51" s="20" t="n">
        <v>8.98519037</v>
      </c>
      <c r="O51" s="18" t="n">
        <v>338.25263876</v>
      </c>
      <c r="P51" s="20" t="n">
        <v>12.07032198</v>
      </c>
      <c r="Q51" s="18" t="s">
        <v>182</v>
      </c>
      <c r="R51" s="20" t="s">
        <v>182</v>
      </c>
      <c r="S51" s="18" t="n">
        <v>410.85572185</v>
      </c>
      <c r="T51" s="20" t="n">
        <v>3.7997542</v>
      </c>
      <c r="U51" s="18" t="s">
        <v>182</v>
      </c>
      <c r="V51" s="20" t="s">
        <v>182</v>
      </c>
      <c r="W51" s="18" t="n">
        <v>394.82798524</v>
      </c>
      <c r="X51" s="20" t="n">
        <v>4.42324772</v>
      </c>
    </row>
    <row r="52" spans="1:24">
      <c r="A52" s="15" t="s">
        <v>227</v>
      </c>
      <c r="B52" s="17" t="n">
        <v>5809</v>
      </c>
      <c r="C52" s="18">
        <f>(120.0/B52*100)</f>
        <v/>
      </c>
      <c r="D52" s="19" t="n">
        <v>5689</v>
      </c>
      <c r="E52" s="18" t="n">
        <v>492.33316979</v>
      </c>
      <c r="F52" s="20" t="n">
        <v>2.43136369</v>
      </c>
      <c r="G52" s="18" t="n">
        <v>450.16959277</v>
      </c>
      <c r="H52" s="20" t="n">
        <v>4.54251965</v>
      </c>
      <c r="I52" s="18" t="n">
        <v>439.3657548</v>
      </c>
      <c r="J52" s="20" t="n">
        <v>5.80846633</v>
      </c>
      <c r="K52" s="18" t="n">
        <v>428.23747279</v>
      </c>
      <c r="L52" s="20" t="n">
        <v>6.99362258</v>
      </c>
      <c r="M52" s="18" t="n">
        <v>417.72384575</v>
      </c>
      <c r="N52" s="20" t="n">
        <v>7.22910894</v>
      </c>
      <c r="O52" s="18" t="n">
        <v>375.14413407</v>
      </c>
      <c r="P52" s="20" t="n">
        <v>19.23248649</v>
      </c>
      <c r="Q52" s="18" t="s">
        <v>182</v>
      </c>
      <c r="R52" s="20" t="s">
        <v>182</v>
      </c>
      <c r="S52" s="18" t="s">
        <v>182</v>
      </c>
      <c r="T52" s="20" t="s">
        <v>182</v>
      </c>
      <c r="U52" s="18" t="s">
        <v>182</v>
      </c>
      <c r="V52" s="20" t="s">
        <v>182</v>
      </c>
      <c r="W52" s="18" t="n">
        <v>404.09465755</v>
      </c>
      <c r="X52" s="20" t="n">
        <v>5.45859712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353.7723745</v>
      </c>
      <c r="F54" s="20" t="n">
        <v>3.34058966</v>
      </c>
      <c r="G54" s="18" t="n">
        <v>329.25479703</v>
      </c>
      <c r="H54" s="20" t="n">
        <v>5.16409347</v>
      </c>
      <c r="I54" s="18" t="n">
        <v>326.36393285</v>
      </c>
      <c r="J54" s="20" t="n">
        <v>5.58199775</v>
      </c>
      <c r="K54" s="18" t="n">
        <v>326.89513443</v>
      </c>
      <c r="L54" s="20" t="n">
        <v>5.37735652</v>
      </c>
      <c r="M54" s="18" t="n">
        <v>309.33349015</v>
      </c>
      <c r="N54" s="20" t="n">
        <v>7.13885097</v>
      </c>
      <c r="O54" s="18" t="n">
        <v>287.87524075</v>
      </c>
      <c r="P54" s="20" t="n">
        <v>6.80918889</v>
      </c>
      <c r="Q54" s="18" t="s">
        <v>182</v>
      </c>
      <c r="R54" s="20" t="s">
        <v>182</v>
      </c>
      <c r="S54" s="18" t="s">
        <v>182</v>
      </c>
      <c r="T54" s="20" t="s">
        <v>182</v>
      </c>
      <c r="U54" s="18" t="s">
        <v>182</v>
      </c>
      <c r="V54" s="20" t="s">
        <v>182</v>
      </c>
      <c r="W54" s="18" t="n">
        <v>290.33092017</v>
      </c>
      <c r="X54" s="20" t="n">
        <v>3.44616553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534.8839544800001</v>
      </c>
      <c r="F56" s="20" t="n">
        <v>2.48285939</v>
      </c>
      <c r="G56" s="18" t="n">
        <v>504.16498379</v>
      </c>
      <c r="H56" s="20" t="n">
        <v>4.07754956</v>
      </c>
      <c r="I56" s="18" t="n">
        <v>482.67666246</v>
      </c>
      <c r="J56" s="20" t="n">
        <v>5.72072292</v>
      </c>
      <c r="K56" s="18" t="n">
        <v>490.11687537</v>
      </c>
      <c r="L56" s="20" t="n">
        <v>8.156425029999999</v>
      </c>
      <c r="M56" s="18" t="n">
        <v>461.99655423</v>
      </c>
      <c r="N56" s="20" t="n">
        <v>8.29098932</v>
      </c>
      <c r="O56" s="18" t="n">
        <v>436.58358831</v>
      </c>
      <c r="P56" s="20" t="n">
        <v>14.70024244</v>
      </c>
      <c r="Q56" s="18" t="s">
        <v>182</v>
      </c>
      <c r="R56" s="20" t="s">
        <v>182</v>
      </c>
      <c r="S56" s="18" t="s">
        <v>182</v>
      </c>
      <c r="T56" s="20" t="s">
        <v>182</v>
      </c>
      <c r="U56" s="18" t="s">
        <v>182</v>
      </c>
      <c r="V56" s="20" t="s">
        <v>182</v>
      </c>
      <c r="W56" s="18" t="n">
        <v>453.10749307</v>
      </c>
      <c r="X56" s="20" t="n">
        <v>16.39457238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500.04075115</v>
      </c>
      <c r="F61" s="20" t="n">
        <v>2.6427366</v>
      </c>
      <c r="G61" s="18" t="n">
        <v>451.26389603</v>
      </c>
      <c r="H61" s="20" t="n">
        <v>3.62024866</v>
      </c>
      <c r="I61" s="18" t="n">
        <v>438.11192179</v>
      </c>
      <c r="J61" s="20" t="n">
        <v>4.39691611</v>
      </c>
      <c r="K61" s="18" t="n">
        <v>430.59350136</v>
      </c>
      <c r="L61" s="20" t="n">
        <v>6.75013436</v>
      </c>
      <c r="M61" s="18" t="n">
        <v>426.83032136</v>
      </c>
      <c r="N61" s="20" t="n">
        <v>6.50661016</v>
      </c>
      <c r="O61" s="18" t="n">
        <v>391.25523445</v>
      </c>
      <c r="P61" s="20" t="n">
        <v>13.81308759</v>
      </c>
      <c r="Q61" s="18" t="s">
        <v>182</v>
      </c>
      <c r="R61" s="20" t="s">
        <v>182</v>
      </c>
      <c r="S61" s="18" t="s">
        <v>182</v>
      </c>
      <c r="T61" s="20" t="s">
        <v>182</v>
      </c>
      <c r="U61" s="18" t="s">
        <v>182</v>
      </c>
      <c r="V61" s="20" t="s">
        <v>182</v>
      </c>
      <c r="W61" s="18" t="n">
        <v>389.78240216</v>
      </c>
      <c r="X61" s="20" t="n">
        <v>7.08302541</v>
      </c>
    </row>
    <row r="62" spans="1:24">
      <c r="A62" s="15" t="s">
        <v>237</v>
      </c>
      <c r="B62" s="17" t="n">
        <v>4476</v>
      </c>
      <c r="C62" s="18">
        <f>(5.0/B62*100)</f>
        <v/>
      </c>
      <c r="D62" s="19" t="n">
        <v>4471</v>
      </c>
      <c r="E62" s="18" t="n">
        <v>522.27849127</v>
      </c>
      <c r="F62" s="20" t="n">
        <v>1.82828546</v>
      </c>
      <c r="G62" s="18" t="n">
        <v>533.7900691999999</v>
      </c>
      <c r="H62" s="20" t="n">
        <v>2.27953139</v>
      </c>
      <c r="I62" s="18" t="n">
        <v>543.05727714</v>
      </c>
      <c r="J62" s="20" t="n">
        <v>2.35251115</v>
      </c>
      <c r="K62" s="18" t="n">
        <v>514.08821514</v>
      </c>
      <c r="L62" s="20" t="n">
        <v>6.94259547</v>
      </c>
      <c r="M62" s="18" t="n">
        <v>502.84562712</v>
      </c>
      <c r="N62" s="20" t="n">
        <v>7.59073667</v>
      </c>
      <c r="O62" s="18" t="n">
        <v>440.45044192</v>
      </c>
      <c r="P62" s="20" t="n">
        <v>12.98438904</v>
      </c>
      <c r="Q62" s="18" t="s">
        <v>182</v>
      </c>
      <c r="R62" s="20" t="s">
        <v>182</v>
      </c>
      <c r="S62" s="18" t="s">
        <v>182</v>
      </c>
      <c r="T62" s="20" t="s">
        <v>182</v>
      </c>
      <c r="U62" s="18" t="s">
        <v>182</v>
      </c>
      <c r="V62" s="20" t="s">
        <v>182</v>
      </c>
      <c r="W62" s="18" t="n">
        <v>463.23395594</v>
      </c>
      <c r="X62" s="20" t="n">
        <v>19.43218068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410.61464078</v>
      </c>
      <c r="F67" s="20" t="n">
        <v>2.4053817</v>
      </c>
      <c r="G67" s="18" t="n">
        <v>390.71167036</v>
      </c>
      <c r="H67" s="20" t="n">
        <v>4.27825987</v>
      </c>
      <c r="I67" s="18" t="n">
        <v>393.41290041</v>
      </c>
      <c r="J67" s="20" t="n">
        <v>6.13303361</v>
      </c>
      <c r="K67" s="18" t="n">
        <v>357.07618852</v>
      </c>
      <c r="L67" s="20" t="n">
        <v>7.50562624</v>
      </c>
      <c r="M67" s="18" t="n">
        <v>343.8261695</v>
      </c>
      <c r="N67" s="20" t="n">
        <v>10.11784448</v>
      </c>
      <c r="O67" s="18" t="n">
        <v>314.73335773</v>
      </c>
      <c r="P67" s="20" t="n">
        <v>5.00611208</v>
      </c>
      <c r="Q67" s="18" t="s">
        <v>182</v>
      </c>
      <c r="R67" s="20" t="s">
        <v>182</v>
      </c>
      <c r="S67" s="18" t="s">
        <v>182</v>
      </c>
      <c r="T67" s="20" t="s">
        <v>182</v>
      </c>
      <c r="U67" s="18" t="s">
        <v>182</v>
      </c>
      <c r="V67" s="20" t="s">
        <v>182</v>
      </c>
      <c r="W67" s="18" t="n">
        <v>349.36041199</v>
      </c>
      <c r="X67" s="20" t="n">
        <v>5.53009348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509.14849554</v>
      </c>
      <c r="F70" s="20" t="n">
        <v>2.75850296</v>
      </c>
      <c r="G70" s="18" t="n">
        <v>481.79911105</v>
      </c>
      <c r="H70" s="20" t="n">
        <v>3.83684004</v>
      </c>
      <c r="I70" s="18" t="n">
        <v>463.47815151</v>
      </c>
      <c r="J70" s="20" t="n">
        <v>4.65747067</v>
      </c>
      <c r="K70" s="18" t="n">
        <v>463.28855011</v>
      </c>
      <c r="L70" s="20" t="n">
        <v>5.10841324</v>
      </c>
      <c r="M70" s="18" t="n">
        <v>451.28431308</v>
      </c>
      <c r="N70" s="20" t="n">
        <v>5.14727</v>
      </c>
      <c r="O70" s="18" t="n">
        <v>426.80252046</v>
      </c>
      <c r="P70" s="20" t="n">
        <v>12.48021567</v>
      </c>
      <c r="Q70" s="18" t="s">
        <v>182</v>
      </c>
      <c r="R70" s="20" t="s">
        <v>182</v>
      </c>
      <c r="S70" s="18" t="s">
        <v>182</v>
      </c>
      <c r="T70" s="20" t="s">
        <v>182</v>
      </c>
      <c r="U70" s="18" t="s">
        <v>182</v>
      </c>
      <c r="V70" s="20" t="s">
        <v>182</v>
      </c>
      <c r="W70" s="18" t="n">
        <v>434.98566967</v>
      </c>
      <c r="X70" s="20" t="n">
        <v>6.18847335</v>
      </c>
    </row>
    <row r="71" spans="1:24">
      <c r="A71" s="15" t="s">
        <v>246</v>
      </c>
      <c r="B71" s="17" t="n">
        <v>6115</v>
      </c>
      <c r="C71" s="18">
        <f>(122.0/B71*100)</f>
        <v/>
      </c>
      <c r="D71" s="19" t="n">
        <v>5993</v>
      </c>
      <c r="E71" s="18" t="n">
        <v>566.73767859</v>
      </c>
      <c r="F71" s="20" t="n">
        <v>1.56100671</v>
      </c>
      <c r="G71" s="18" t="n">
        <v>552.56436618</v>
      </c>
      <c r="H71" s="20" t="n">
        <v>3.68144025</v>
      </c>
      <c r="I71" s="18" t="n">
        <v>517.43112248</v>
      </c>
      <c r="J71" s="20" t="n">
        <v>4.93997431</v>
      </c>
      <c r="K71" s="18" t="n">
        <v>516.31465683</v>
      </c>
      <c r="L71" s="20" t="n">
        <v>8.872628990000001</v>
      </c>
      <c r="M71" s="18" t="n">
        <v>502.76570118</v>
      </c>
      <c r="N71" s="20" t="n">
        <v>14.26459263</v>
      </c>
      <c r="O71" s="18" t="n">
        <v>471.86148039</v>
      </c>
      <c r="P71" s="20" t="n">
        <v>16.79592165</v>
      </c>
      <c r="Q71" s="18" t="s">
        <v>182</v>
      </c>
      <c r="R71" s="20" t="s">
        <v>182</v>
      </c>
      <c r="S71" s="18" t="s">
        <v>182</v>
      </c>
      <c r="T71" s="20" t="s">
        <v>182</v>
      </c>
      <c r="U71" s="18" t="s">
        <v>182</v>
      </c>
      <c r="V71" s="20" t="s">
        <v>182</v>
      </c>
      <c r="W71" s="18" t="n">
        <v>511.13504626</v>
      </c>
      <c r="X71" s="20" t="n">
        <v>12.81974884</v>
      </c>
    </row>
    <row r="72" spans="1:24">
      <c r="A72" s="15" t="s">
        <v>247</v>
      </c>
      <c r="B72" s="17" t="n">
        <v>7708</v>
      </c>
      <c r="C72" s="18">
        <f>(9.0/B72*100)</f>
        <v/>
      </c>
      <c r="D72" s="19" t="n">
        <v>7699</v>
      </c>
      <c r="E72" s="18" t="n">
        <v>538.31557964</v>
      </c>
      <c r="F72" s="20" t="n">
        <v>2.53652146</v>
      </c>
      <c r="G72" s="18" t="n">
        <v>510.30652281</v>
      </c>
      <c r="H72" s="20" t="n">
        <v>5.83301117</v>
      </c>
      <c r="I72" s="18" t="n">
        <v>481.76632569</v>
      </c>
      <c r="J72" s="20" t="n">
        <v>8.689784960000001</v>
      </c>
      <c r="K72" s="18" t="n">
        <v>439.96866492</v>
      </c>
      <c r="L72" s="20" t="n">
        <v>17.83532067</v>
      </c>
      <c r="M72" s="18" t="n">
        <v>449.26607278</v>
      </c>
      <c r="N72" s="20" t="n">
        <v>19.11517684</v>
      </c>
      <c r="O72" s="18" t="n">
        <v>372.27040999</v>
      </c>
      <c r="P72" s="20" t="n">
        <v>12.74001428</v>
      </c>
      <c r="Q72" s="18" t="s">
        <v>182</v>
      </c>
      <c r="R72" s="20" t="s">
        <v>182</v>
      </c>
      <c r="S72" s="18" t="s">
        <v>182</v>
      </c>
      <c r="T72" s="20" t="s">
        <v>182</v>
      </c>
      <c r="U72" s="18" t="s">
        <v>182</v>
      </c>
      <c r="V72" s="20" t="s">
        <v>182</v>
      </c>
      <c r="W72" s="18" t="n">
        <v>487.2363784</v>
      </c>
      <c r="X72" s="20" t="n">
        <v>19.94880757</v>
      </c>
    </row>
    <row r="73" spans="1:24">
      <c r="A73" s="15" t="s">
        <v>248</v>
      </c>
      <c r="B73" s="17" t="n">
        <v>8249</v>
      </c>
      <c r="C73" s="18">
        <f>(254.0/B73*100)</f>
        <v/>
      </c>
      <c r="D73" s="19" t="n">
        <v>7995</v>
      </c>
      <c r="E73" s="18" t="n">
        <v>436.27970616</v>
      </c>
      <c r="F73" s="20" t="n">
        <v>3.84605673</v>
      </c>
      <c r="G73" s="18" t="n">
        <v>427.08566238</v>
      </c>
      <c r="H73" s="20" t="n">
        <v>3.75040567</v>
      </c>
      <c r="I73" s="18" t="n">
        <v>423.17124071</v>
      </c>
      <c r="J73" s="20" t="n">
        <v>3.51825032</v>
      </c>
      <c r="K73" s="18" t="n">
        <v>407.72189863</v>
      </c>
      <c r="L73" s="20" t="n">
        <v>3.94845435</v>
      </c>
      <c r="M73" s="18" t="n">
        <v>398.83743868</v>
      </c>
      <c r="N73" s="20" t="n">
        <v>5.2527673</v>
      </c>
      <c r="O73" s="18" t="n">
        <v>365.92427462</v>
      </c>
      <c r="P73" s="20" t="n">
        <v>6.5296247</v>
      </c>
      <c r="Q73" s="18" t="s">
        <v>182</v>
      </c>
      <c r="R73" s="20" t="s">
        <v>182</v>
      </c>
      <c r="S73" s="18" t="s">
        <v>182</v>
      </c>
      <c r="T73" s="20" t="s">
        <v>182</v>
      </c>
      <c r="U73" s="18" t="s">
        <v>182</v>
      </c>
      <c r="V73" s="20" t="s">
        <v>182</v>
      </c>
      <c r="W73" s="18" t="n">
        <v>372.63607584</v>
      </c>
      <c r="X73" s="20" t="n">
        <v>9.034067309999999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463.8132988</v>
      </c>
      <c r="F77" s="20" t="n">
        <v>2.61100773</v>
      </c>
      <c r="G77" s="18" t="n">
        <v>448.44462723</v>
      </c>
      <c r="H77" s="20" t="n">
        <v>4.39261431</v>
      </c>
      <c r="I77" s="18" t="n">
        <v>445.70803179</v>
      </c>
      <c r="J77" s="20" t="n">
        <v>5.58602181</v>
      </c>
      <c r="K77" s="18" t="n">
        <v>412.31300435</v>
      </c>
      <c r="L77" s="20" t="n">
        <v>6.3580586</v>
      </c>
      <c r="M77" s="18" t="n">
        <v>395.93056941</v>
      </c>
      <c r="N77" s="20" t="n">
        <v>5.06141711</v>
      </c>
      <c r="O77" s="18" t="n">
        <v>348.85074945</v>
      </c>
      <c r="P77" s="20" t="n">
        <v>12.28258255</v>
      </c>
      <c r="Q77" s="18" t="s">
        <v>182</v>
      </c>
      <c r="R77" s="20" t="s">
        <v>182</v>
      </c>
      <c r="S77" s="18" t="s">
        <v>182</v>
      </c>
      <c r="T77" s="20" t="s">
        <v>182</v>
      </c>
      <c r="U77" s="18" t="s">
        <v>182</v>
      </c>
      <c r="V77" s="20" t="s">
        <v>182</v>
      </c>
      <c r="W77" s="18" t="n">
        <v>382.54646613</v>
      </c>
      <c r="X77" s="20" t="n">
        <v>3.34486288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524.29173932</v>
      </c>
      <c r="F7" s="20" t="n">
        <v>1.75814659</v>
      </c>
      <c r="G7" s="18" t="n">
        <v>528.4473259</v>
      </c>
      <c r="H7" s="20" t="n">
        <v>3.43562772</v>
      </c>
      <c r="I7" s="18" t="n">
        <v>488.82441926</v>
      </c>
      <c r="J7" s="20" t="n">
        <v>4.25049481</v>
      </c>
      <c r="K7" s="18" t="n">
        <v>467.22636534</v>
      </c>
      <c r="L7" s="20" t="n">
        <v>5.24907937</v>
      </c>
      <c r="M7" s="18" t="n">
        <v>442.36151145</v>
      </c>
      <c r="N7" s="20" t="n">
        <v>8.06345394</v>
      </c>
      <c r="O7" s="18" t="n">
        <v>399.22513467</v>
      </c>
      <c r="P7" s="20" t="n">
        <v>11.70453418</v>
      </c>
      <c r="Q7" s="18" t="s">
        <v>182</v>
      </c>
      <c r="R7" s="20" t="s">
        <v>182</v>
      </c>
      <c r="S7" s="18" t="s">
        <v>182</v>
      </c>
      <c r="T7" s="20" t="s">
        <v>182</v>
      </c>
      <c r="U7" s="18" t="s">
        <v>182</v>
      </c>
      <c r="V7" s="20" t="s">
        <v>182</v>
      </c>
      <c r="W7" s="18" t="n">
        <v>479.15182441</v>
      </c>
      <c r="X7" s="20" t="n">
        <v>4.3988058</v>
      </c>
    </row>
    <row r="8" spans="1:24">
      <c r="A8" s="15" t="s">
        <v>183</v>
      </c>
      <c r="B8" s="17" t="n">
        <v>7007</v>
      </c>
      <c r="C8" s="18">
        <f>(206.0/B8*100)</f>
        <v/>
      </c>
      <c r="D8" s="19" t="n">
        <v>6801</v>
      </c>
      <c r="E8" s="18" t="n">
        <v>512.47557871</v>
      </c>
      <c r="F8" s="20" t="n">
        <v>2.24394077</v>
      </c>
      <c r="G8" s="18" t="n">
        <v>489.75075179</v>
      </c>
      <c r="H8" s="20" t="n">
        <v>6.02307757</v>
      </c>
      <c r="I8" s="18" t="n">
        <v>480.02011048</v>
      </c>
      <c r="J8" s="20" t="n">
        <v>6.72704503</v>
      </c>
      <c r="K8" s="18" t="n">
        <v>457.27301087</v>
      </c>
      <c r="L8" s="20" t="n">
        <v>8.4050806</v>
      </c>
      <c r="M8" s="18" t="n">
        <v>430.30347353</v>
      </c>
      <c r="N8" s="20" t="n">
        <v>7.88267598</v>
      </c>
      <c r="O8" s="18" t="n">
        <v>404.28336089</v>
      </c>
      <c r="P8" s="20" t="n">
        <v>27.90899541</v>
      </c>
      <c r="Q8" s="18" t="s">
        <v>182</v>
      </c>
      <c r="R8" s="20" t="s">
        <v>182</v>
      </c>
      <c r="S8" s="18" t="n">
        <v>368.48347797</v>
      </c>
      <c r="T8" s="20" t="n">
        <v>14.99112476</v>
      </c>
      <c r="U8" s="18" t="s">
        <v>182</v>
      </c>
      <c r="V8" s="20" t="s">
        <v>182</v>
      </c>
      <c r="W8" s="18" t="n">
        <v>411.03641276</v>
      </c>
      <c r="X8" s="20" t="n">
        <v>5.79094336</v>
      </c>
    </row>
    <row r="9" spans="1:24">
      <c r="A9" s="15" t="s">
        <v>184</v>
      </c>
      <c r="B9" s="17" t="n">
        <v>9651</v>
      </c>
      <c r="C9" s="18">
        <f>(603.0/B9*100)</f>
        <v/>
      </c>
      <c r="D9" s="19" t="n">
        <v>9048</v>
      </c>
      <c r="E9" s="18" t="n">
        <v>525.72613986</v>
      </c>
      <c r="F9" s="20" t="n">
        <v>2.12399798</v>
      </c>
      <c r="G9" s="18" t="n">
        <v>493.32270961</v>
      </c>
      <c r="H9" s="20" t="n">
        <v>5.66006259</v>
      </c>
      <c r="I9" s="18" t="n">
        <v>468.50246828</v>
      </c>
      <c r="J9" s="20" t="n">
        <v>5.75182036</v>
      </c>
      <c r="K9" s="18" t="n">
        <v>446.21472217</v>
      </c>
      <c r="L9" s="20" t="n">
        <v>7.64093296</v>
      </c>
      <c r="M9" s="18" t="n">
        <v>430.14570167</v>
      </c>
      <c r="N9" s="20" t="n">
        <v>7.30570663</v>
      </c>
      <c r="O9" s="18" t="n">
        <v>463.23865553</v>
      </c>
      <c r="P9" s="20" t="n">
        <v>37.28992185</v>
      </c>
      <c r="Q9" s="18" t="s">
        <v>182</v>
      </c>
      <c r="R9" s="20" t="s">
        <v>182</v>
      </c>
      <c r="S9" s="18" t="n">
        <v>374.78530698</v>
      </c>
      <c r="T9" s="20" t="n">
        <v>11.62763904</v>
      </c>
      <c r="U9" s="18" t="s">
        <v>182</v>
      </c>
      <c r="V9" s="20" t="s">
        <v>182</v>
      </c>
      <c r="W9" s="18" t="n">
        <v>420.76871099</v>
      </c>
      <c r="X9" s="20" t="n">
        <v>5.54211808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462.6758304</v>
      </c>
      <c r="F11" s="20" t="n">
        <v>2.66418339</v>
      </c>
      <c r="G11" s="18" t="n">
        <v>425.49554084</v>
      </c>
      <c r="H11" s="20" t="n">
        <v>4.25555275</v>
      </c>
      <c r="I11" s="18" t="n">
        <v>413.22756458</v>
      </c>
      <c r="J11" s="20" t="n">
        <v>5.08872534</v>
      </c>
      <c r="K11" s="18" t="n">
        <v>401.84302367</v>
      </c>
      <c r="L11" s="20" t="n">
        <v>6.77127367</v>
      </c>
      <c r="M11" s="18" t="n">
        <v>380.90979652</v>
      </c>
      <c r="N11" s="20" t="n">
        <v>7.83941851</v>
      </c>
      <c r="O11" s="18" t="n">
        <v>334.19992151</v>
      </c>
      <c r="P11" s="20" t="n">
        <v>26.53553138</v>
      </c>
      <c r="Q11" s="18" t="s">
        <v>182</v>
      </c>
      <c r="R11" s="20" t="s">
        <v>182</v>
      </c>
      <c r="S11" s="18" t="s">
        <v>182</v>
      </c>
      <c r="T11" s="20" t="s">
        <v>182</v>
      </c>
      <c r="U11" s="18" t="s">
        <v>182</v>
      </c>
      <c r="V11" s="20" t="s">
        <v>182</v>
      </c>
      <c r="W11" s="18" t="n">
        <v>412.34794194</v>
      </c>
      <c r="X11" s="20" t="n">
        <v>6.34049035</v>
      </c>
    </row>
    <row r="12" spans="1:24">
      <c r="A12" s="15" t="s">
        <v>187</v>
      </c>
      <c r="B12" s="17" t="n">
        <v>6894</v>
      </c>
      <c r="C12" s="18">
        <f>(128.0/B12*100)</f>
        <v/>
      </c>
      <c r="D12" s="19" t="n">
        <v>6766</v>
      </c>
      <c r="E12" s="18" t="n">
        <v>514.21903464</v>
      </c>
      <c r="F12" s="20" t="n">
        <v>2.03912307</v>
      </c>
      <c r="G12" s="18" t="n">
        <v>496.10153274</v>
      </c>
      <c r="H12" s="20" t="n">
        <v>4.06214589</v>
      </c>
      <c r="I12" s="18" t="n">
        <v>468.30655986</v>
      </c>
      <c r="J12" s="20" t="n">
        <v>5.10005549</v>
      </c>
      <c r="K12" s="18" t="n">
        <v>448.11774696</v>
      </c>
      <c r="L12" s="20" t="n">
        <v>6.35878272</v>
      </c>
      <c r="M12" s="18" t="n">
        <v>435.07414857</v>
      </c>
      <c r="N12" s="20" t="n">
        <v>6.42105429</v>
      </c>
      <c r="O12" s="18" t="n">
        <v>437.59846771</v>
      </c>
      <c r="P12" s="20" t="n">
        <v>23.70905564</v>
      </c>
      <c r="Q12" s="18" t="s">
        <v>182</v>
      </c>
      <c r="R12" s="20" t="s">
        <v>182</v>
      </c>
      <c r="S12" s="18" t="n">
        <v>366.6777112</v>
      </c>
      <c r="T12" s="20" t="n">
        <v>14.39052153</v>
      </c>
      <c r="U12" s="18" t="s">
        <v>182</v>
      </c>
      <c r="V12" s="20" t="s">
        <v>182</v>
      </c>
      <c r="W12" s="18" t="n">
        <v>422.4852686</v>
      </c>
      <c r="X12" s="20" t="n">
        <v>6.03346193</v>
      </c>
    </row>
    <row r="13" spans="1:24">
      <c r="A13" s="15" t="s">
        <v>188</v>
      </c>
      <c r="B13" s="17" t="n">
        <v>7161</v>
      </c>
      <c r="C13" s="18">
        <f>(341.0/B13*100)</f>
        <v/>
      </c>
      <c r="D13" s="19" t="n">
        <v>6820</v>
      </c>
      <c r="E13" s="18" t="n">
        <v>521.14833243</v>
      </c>
      <c r="F13" s="20" t="n">
        <v>2.35854807</v>
      </c>
      <c r="G13" s="18" t="n">
        <v>510.04817477</v>
      </c>
      <c r="H13" s="20" t="n">
        <v>4.40245449</v>
      </c>
      <c r="I13" s="18" t="n">
        <v>492.7044804</v>
      </c>
      <c r="J13" s="20" t="n">
        <v>4.77171415</v>
      </c>
      <c r="K13" s="18" t="n">
        <v>481.4452877</v>
      </c>
      <c r="L13" s="20" t="n">
        <v>5.54478359</v>
      </c>
      <c r="M13" s="18" t="n">
        <v>475.30573354</v>
      </c>
      <c r="N13" s="20" t="n">
        <v>6.08105409</v>
      </c>
      <c r="O13" s="18" t="n">
        <v>390.10166835</v>
      </c>
      <c r="P13" s="20" t="n">
        <v>18.95112793</v>
      </c>
      <c r="Q13" s="18" t="s">
        <v>182</v>
      </c>
      <c r="R13" s="20" t="s">
        <v>182</v>
      </c>
      <c r="S13" s="18" t="n">
        <v>436.36003517</v>
      </c>
      <c r="T13" s="20" t="n">
        <v>6.43426798</v>
      </c>
      <c r="U13" s="18" t="s">
        <v>182</v>
      </c>
      <c r="V13" s="20" t="s">
        <v>182</v>
      </c>
      <c r="W13" s="18" t="n">
        <v>423.07493336</v>
      </c>
      <c r="X13" s="20" t="n">
        <v>5.79948313</v>
      </c>
    </row>
    <row r="14" spans="1:24">
      <c r="A14" s="15" t="s">
        <v>189</v>
      </c>
      <c r="B14" s="17" t="n">
        <v>5587</v>
      </c>
      <c r="C14" s="18">
        <f>(201.0/B14*100)</f>
        <v/>
      </c>
      <c r="D14" s="19" t="n">
        <v>5386</v>
      </c>
      <c r="E14" s="18" t="n">
        <v>547.22387744</v>
      </c>
      <c r="F14" s="20" t="n">
        <v>2.10188485</v>
      </c>
      <c r="G14" s="18" t="n">
        <v>525.3006828</v>
      </c>
      <c r="H14" s="20" t="n">
        <v>5.12209916</v>
      </c>
      <c r="I14" s="18" t="n">
        <v>498.82093708</v>
      </c>
      <c r="J14" s="20" t="n">
        <v>5.99908275</v>
      </c>
      <c r="K14" s="18" t="n">
        <v>494.93011783</v>
      </c>
      <c r="L14" s="20" t="n">
        <v>7.33416201</v>
      </c>
      <c r="M14" s="18" t="n">
        <v>466.22659833</v>
      </c>
      <c r="N14" s="20" t="n">
        <v>7.20920858</v>
      </c>
      <c r="O14" s="18" t="n">
        <v>411.80482108</v>
      </c>
      <c r="P14" s="20" t="n">
        <v>14.84367386</v>
      </c>
      <c r="Q14" s="18" t="s">
        <v>182</v>
      </c>
      <c r="R14" s="20" t="s">
        <v>182</v>
      </c>
      <c r="S14" s="18" t="s">
        <v>182</v>
      </c>
      <c r="T14" s="20" t="s">
        <v>182</v>
      </c>
      <c r="U14" s="18" t="s">
        <v>182</v>
      </c>
      <c r="V14" s="20" t="s">
        <v>182</v>
      </c>
      <c r="W14" s="18" t="n">
        <v>480.28218145</v>
      </c>
      <c r="X14" s="20" t="n">
        <v>8.391653590000001</v>
      </c>
    </row>
    <row r="15" spans="1:24">
      <c r="A15" s="15" t="s">
        <v>190</v>
      </c>
      <c r="B15" s="17" t="n">
        <v>5882</v>
      </c>
      <c r="C15" s="18">
        <f>(167.0/B15*100)</f>
        <v/>
      </c>
      <c r="D15" s="19" t="n">
        <v>5715</v>
      </c>
      <c r="E15" s="18" t="n">
        <v>547.30419933</v>
      </c>
      <c r="F15" s="20" t="n">
        <v>2.16411508</v>
      </c>
      <c r="G15" s="18" t="n">
        <v>530.59427787</v>
      </c>
      <c r="H15" s="20" t="n">
        <v>4.06627285</v>
      </c>
      <c r="I15" s="18" t="n">
        <v>497.31955008</v>
      </c>
      <c r="J15" s="20" t="n">
        <v>6.8194916</v>
      </c>
      <c r="K15" s="18" t="n">
        <v>485.12134384</v>
      </c>
      <c r="L15" s="20" t="n">
        <v>7.07203801</v>
      </c>
      <c r="M15" s="18" t="n">
        <v>470.30449888</v>
      </c>
      <c r="N15" s="20" t="n">
        <v>8.640792490000001</v>
      </c>
      <c r="O15" s="18" t="n">
        <v>369.57234507</v>
      </c>
      <c r="P15" s="20" t="n">
        <v>20.35970452</v>
      </c>
      <c r="Q15" s="18" t="s">
        <v>182</v>
      </c>
      <c r="R15" s="20" t="s">
        <v>182</v>
      </c>
      <c r="S15" s="18" t="n">
        <v>375.95013089</v>
      </c>
      <c r="T15" s="20" t="n">
        <v>17.42774697</v>
      </c>
      <c r="U15" s="18" t="s">
        <v>182</v>
      </c>
      <c r="V15" s="20" t="s">
        <v>182</v>
      </c>
      <c r="W15" s="18" t="n">
        <v>469.59096759</v>
      </c>
      <c r="X15" s="20" t="n">
        <v>7.88744263</v>
      </c>
    </row>
    <row r="16" spans="1:24">
      <c r="A16" s="15" t="s">
        <v>191</v>
      </c>
      <c r="B16" s="17" t="n">
        <v>6108</v>
      </c>
      <c r="C16" s="18">
        <f>(274.0/B16*100)</f>
        <v/>
      </c>
      <c r="D16" s="19" t="n">
        <v>5834</v>
      </c>
      <c r="E16" s="18" t="n">
        <v>505.12294597</v>
      </c>
      <c r="F16" s="20" t="n">
        <v>2.30621418</v>
      </c>
      <c r="G16" s="18" t="n">
        <v>534.63207196</v>
      </c>
      <c r="H16" s="20" t="n">
        <v>3.39216677</v>
      </c>
      <c r="I16" s="18" t="n">
        <v>504.7234181</v>
      </c>
      <c r="J16" s="20" t="n">
        <v>5.42477841</v>
      </c>
      <c r="K16" s="18" t="n">
        <v>459.32129819</v>
      </c>
      <c r="L16" s="20" t="n">
        <v>8.14216332</v>
      </c>
      <c r="M16" s="18" t="n">
        <v>438.80296843</v>
      </c>
      <c r="N16" s="20" t="n">
        <v>9.345699979999999</v>
      </c>
      <c r="O16" s="18" t="n">
        <v>357.87742959</v>
      </c>
      <c r="P16" s="20" t="n">
        <v>15.84799712</v>
      </c>
      <c r="Q16" s="18" t="s">
        <v>182</v>
      </c>
      <c r="R16" s="20" t="s">
        <v>182</v>
      </c>
      <c r="S16" s="18" t="s">
        <v>182</v>
      </c>
      <c r="T16" s="20" t="s">
        <v>182</v>
      </c>
      <c r="U16" s="18" t="s">
        <v>182</v>
      </c>
      <c r="V16" s="20" t="s">
        <v>182</v>
      </c>
      <c r="W16" s="18" t="n">
        <v>403.34533522</v>
      </c>
      <c r="X16" s="20" t="n">
        <v>6.1915629</v>
      </c>
    </row>
    <row r="17" spans="1:24">
      <c r="A17" s="15" t="s">
        <v>192</v>
      </c>
      <c r="B17" s="17" t="n">
        <v>6504</v>
      </c>
      <c r="C17" s="18">
        <f>(810.0/B17*100)</f>
        <v/>
      </c>
      <c r="D17" s="19" t="n">
        <v>5694</v>
      </c>
      <c r="E17" s="18" t="n">
        <v>526.67669811</v>
      </c>
      <c r="F17" s="20" t="n">
        <v>2.49227889</v>
      </c>
      <c r="G17" s="18" t="n">
        <v>524.07391345</v>
      </c>
      <c r="H17" s="20" t="n">
        <v>6.98654914</v>
      </c>
      <c r="I17" s="18" t="n">
        <v>480.358058</v>
      </c>
      <c r="J17" s="20" t="n">
        <v>8.241967580000001</v>
      </c>
      <c r="K17" s="18" t="n">
        <v>439.31230389</v>
      </c>
      <c r="L17" s="20" t="n">
        <v>11.53887792</v>
      </c>
      <c r="M17" s="18" t="n">
        <v>443.78850176</v>
      </c>
      <c r="N17" s="20" t="n">
        <v>14.32965282</v>
      </c>
      <c r="O17" s="18" t="s">
        <v>182</v>
      </c>
      <c r="P17" s="20" t="s">
        <v>182</v>
      </c>
      <c r="Q17" s="18" t="s">
        <v>182</v>
      </c>
      <c r="R17" s="20" t="s">
        <v>182</v>
      </c>
      <c r="S17" s="18" t="n">
        <v>360.48925247</v>
      </c>
      <c r="T17" s="20" t="n">
        <v>12.44339086</v>
      </c>
      <c r="U17" s="18" t="s">
        <v>182</v>
      </c>
      <c r="V17" s="20" t="s">
        <v>182</v>
      </c>
      <c r="W17" s="18" t="n">
        <v>432.76328079</v>
      </c>
      <c r="X17" s="20" t="n">
        <v>8.330841769999999</v>
      </c>
    </row>
    <row r="18" spans="1:24">
      <c r="A18" s="15" t="s">
        <v>193</v>
      </c>
      <c r="B18" s="17" t="n">
        <v>5532</v>
      </c>
      <c r="C18" s="18">
        <f>(40.0/B18*100)</f>
        <v/>
      </c>
      <c r="D18" s="19" t="n">
        <v>5492</v>
      </c>
      <c r="E18" s="18" t="n">
        <v>478.97514437</v>
      </c>
      <c r="F18" s="20" t="n">
        <v>2.90089135</v>
      </c>
      <c r="G18" s="18" t="n">
        <v>454.56035167</v>
      </c>
      <c r="H18" s="20" t="n">
        <v>5.99862182</v>
      </c>
      <c r="I18" s="18" t="n">
        <v>438.87475478</v>
      </c>
      <c r="J18" s="20" t="n">
        <v>5.5527597</v>
      </c>
      <c r="K18" s="18" t="n">
        <v>407.82251397</v>
      </c>
      <c r="L18" s="20" t="n">
        <v>5.80050716</v>
      </c>
      <c r="M18" s="18" t="n">
        <v>401.10969523</v>
      </c>
      <c r="N18" s="20" t="n">
        <v>6.18695868</v>
      </c>
      <c r="O18" s="18" t="n">
        <v>360.38730974</v>
      </c>
      <c r="P18" s="20" t="n">
        <v>15.45481746</v>
      </c>
      <c r="Q18" s="18" t="s">
        <v>182</v>
      </c>
      <c r="R18" s="20" t="s">
        <v>182</v>
      </c>
      <c r="S18" s="18" t="s">
        <v>182</v>
      </c>
      <c r="T18" s="20" t="s">
        <v>182</v>
      </c>
      <c r="U18" s="18" t="s">
        <v>182</v>
      </c>
      <c r="V18" s="20" t="s">
        <v>182</v>
      </c>
      <c r="W18" s="18" t="n">
        <v>384.01945554</v>
      </c>
      <c r="X18" s="20" t="n">
        <v>7.71125876</v>
      </c>
    </row>
    <row r="19" spans="1:24">
      <c r="A19" s="15" t="s">
        <v>194</v>
      </c>
      <c r="B19" s="17" t="n">
        <v>5658</v>
      </c>
      <c r="C19" s="18">
        <f>(192.0/B19*100)</f>
        <v/>
      </c>
      <c r="D19" s="19" t="n">
        <v>5466</v>
      </c>
      <c r="E19" s="18" t="n">
        <v>496.82722519</v>
      </c>
      <c r="F19" s="20" t="n">
        <v>2.71070756</v>
      </c>
      <c r="G19" s="18" t="n">
        <v>474.13212391</v>
      </c>
      <c r="H19" s="20" t="n">
        <v>4.31645809</v>
      </c>
      <c r="I19" s="18" t="n">
        <v>450.53854462</v>
      </c>
      <c r="J19" s="20" t="n">
        <v>4.90694054</v>
      </c>
      <c r="K19" s="18" t="n">
        <v>428.2281992</v>
      </c>
      <c r="L19" s="20" t="n">
        <v>7.526284</v>
      </c>
      <c r="M19" s="18" t="n">
        <v>412.31641168</v>
      </c>
      <c r="N19" s="20" t="n">
        <v>6.43830179</v>
      </c>
      <c r="O19" s="18" t="n">
        <v>398.28162032</v>
      </c>
      <c r="P19" s="20" t="n">
        <v>18.24528118</v>
      </c>
      <c r="Q19" s="18" t="s">
        <v>182</v>
      </c>
      <c r="R19" s="20" t="s">
        <v>182</v>
      </c>
      <c r="S19" s="18" t="s">
        <v>182</v>
      </c>
      <c r="T19" s="20" t="s">
        <v>182</v>
      </c>
      <c r="U19" s="18" t="s">
        <v>182</v>
      </c>
      <c r="V19" s="20" t="s">
        <v>182</v>
      </c>
      <c r="W19" s="18" t="n">
        <v>401.05446063</v>
      </c>
      <c r="X19" s="20" t="n">
        <v>7.08402897</v>
      </c>
    </row>
    <row r="20" spans="1:24">
      <c r="A20" s="15" t="s">
        <v>195</v>
      </c>
      <c r="B20" s="17" t="n">
        <v>3371</v>
      </c>
      <c r="C20" s="18">
        <f>(81.0/B20*100)</f>
        <v/>
      </c>
      <c r="D20" s="19" t="n">
        <v>3290</v>
      </c>
      <c r="E20" s="18" t="n">
        <v>487.77542612</v>
      </c>
      <c r="F20" s="20" t="n">
        <v>1.87428236</v>
      </c>
      <c r="G20" s="18" t="n">
        <v>457.88146857</v>
      </c>
      <c r="H20" s="20" t="n">
        <v>6.21488822</v>
      </c>
      <c r="I20" s="18" t="n">
        <v>425.67616986</v>
      </c>
      <c r="J20" s="20" t="n">
        <v>7.76011447</v>
      </c>
      <c r="K20" s="18" t="n">
        <v>427.45426418</v>
      </c>
      <c r="L20" s="20" t="n">
        <v>11.19937153</v>
      </c>
      <c r="M20" s="18" t="n">
        <v>417.7568481</v>
      </c>
      <c r="N20" s="20" t="n">
        <v>10.03311365</v>
      </c>
      <c r="O20" s="18" t="s">
        <v>182</v>
      </c>
      <c r="P20" s="20" t="s">
        <v>182</v>
      </c>
      <c r="Q20" s="18" t="s">
        <v>182</v>
      </c>
      <c r="R20" s="20" t="s">
        <v>182</v>
      </c>
      <c r="S20" s="18" t="s">
        <v>182</v>
      </c>
      <c r="T20" s="20" t="s">
        <v>182</v>
      </c>
      <c r="U20" s="18" t="s">
        <v>182</v>
      </c>
      <c r="V20" s="20" t="s">
        <v>182</v>
      </c>
      <c r="W20" s="18" t="n">
        <v>401.42674112</v>
      </c>
      <c r="X20" s="20" t="n">
        <v>7.27147973</v>
      </c>
    </row>
    <row r="21" spans="1:24">
      <c r="A21" s="15" t="s">
        <v>196</v>
      </c>
      <c r="B21" s="17" t="n">
        <v>5741</v>
      </c>
      <c r="C21" s="18">
        <f>(91.0/B21*100)</f>
        <v/>
      </c>
      <c r="D21" s="19" t="n">
        <v>5650</v>
      </c>
      <c r="E21" s="18" t="n">
        <v>508.20112856</v>
      </c>
      <c r="F21" s="20" t="n">
        <v>2.2045292</v>
      </c>
      <c r="G21" s="18" t="n">
        <v>506.93845707</v>
      </c>
      <c r="H21" s="20" t="n">
        <v>4.93005086</v>
      </c>
      <c r="I21" s="18" t="n">
        <v>475.98186167</v>
      </c>
      <c r="J21" s="20" t="n">
        <v>7.69841063</v>
      </c>
      <c r="K21" s="18" t="n">
        <v>442.2910469</v>
      </c>
      <c r="L21" s="20" t="n">
        <v>10.637838</v>
      </c>
      <c r="M21" s="18" t="n">
        <v>402.58921389</v>
      </c>
      <c r="N21" s="20" t="n">
        <v>14.57009126</v>
      </c>
      <c r="O21" s="18" t="n">
        <v>391.25398188</v>
      </c>
      <c r="P21" s="20" t="n">
        <v>27.06373982</v>
      </c>
      <c r="Q21" s="18" t="s">
        <v>182</v>
      </c>
      <c r="R21" s="20" t="s">
        <v>182</v>
      </c>
      <c r="S21" s="18" t="s">
        <v>182</v>
      </c>
      <c r="T21" s="20" t="s">
        <v>182</v>
      </c>
      <c r="U21" s="18" t="s">
        <v>182</v>
      </c>
      <c r="V21" s="20" t="s">
        <v>182</v>
      </c>
      <c r="W21" s="18" t="n">
        <v>454.22082991</v>
      </c>
      <c r="X21" s="20" t="n">
        <v>7.9965731</v>
      </c>
    </row>
    <row r="22" spans="1:24">
      <c r="A22" s="15" t="s">
        <v>197</v>
      </c>
      <c r="B22" s="17" t="n">
        <v>6598</v>
      </c>
      <c r="C22" s="18">
        <f>(103.0/B22*100)</f>
        <v/>
      </c>
      <c r="D22" s="19" t="n">
        <v>6495</v>
      </c>
      <c r="E22" s="18" t="n">
        <v>500.31106716</v>
      </c>
      <c r="F22" s="20" t="n">
        <v>3.83522785</v>
      </c>
      <c r="G22" s="18" t="n">
        <v>474.47406744</v>
      </c>
      <c r="H22" s="20" t="n">
        <v>4.82848242</v>
      </c>
      <c r="I22" s="18" t="n">
        <v>436.50312607</v>
      </c>
      <c r="J22" s="20" t="n">
        <v>6.06458429</v>
      </c>
      <c r="K22" s="18" t="n">
        <v>406.81170585</v>
      </c>
      <c r="L22" s="20" t="n">
        <v>7.16727369</v>
      </c>
      <c r="M22" s="18" t="n">
        <v>416.64712099</v>
      </c>
      <c r="N22" s="20" t="n">
        <v>7.80524403</v>
      </c>
      <c r="O22" s="18" t="n">
        <v>369.67259299</v>
      </c>
      <c r="P22" s="20" t="n">
        <v>6.57132704</v>
      </c>
      <c r="Q22" s="18" t="s">
        <v>182</v>
      </c>
      <c r="R22" s="20" t="s">
        <v>182</v>
      </c>
      <c r="S22" s="18" t="n">
        <v>448.28166515</v>
      </c>
      <c r="T22" s="20" t="n">
        <v>8.782882710000001</v>
      </c>
      <c r="U22" s="18" t="s">
        <v>182</v>
      </c>
      <c r="V22" s="20" t="s">
        <v>182</v>
      </c>
      <c r="W22" s="18" t="n">
        <v>377.29710319</v>
      </c>
      <c r="X22" s="20" t="n">
        <v>7.14998905</v>
      </c>
    </row>
    <row r="23" spans="1:24">
      <c r="A23" s="15" t="s">
        <v>198</v>
      </c>
      <c r="B23" s="17" t="n">
        <v>11583</v>
      </c>
      <c r="C23" s="18">
        <f>(535.0/B23*100)</f>
        <v/>
      </c>
      <c r="D23" s="19" t="n">
        <v>11048</v>
      </c>
      <c r="E23" s="18" t="n">
        <v>498.22707026</v>
      </c>
      <c r="F23" s="20" t="n">
        <v>2.85591689</v>
      </c>
      <c r="G23" s="18" t="n">
        <v>487.20995421</v>
      </c>
      <c r="H23" s="20" t="n">
        <v>4.49591384</v>
      </c>
      <c r="I23" s="18" t="n">
        <v>466.48430426</v>
      </c>
      <c r="J23" s="20" t="n">
        <v>5.42810059</v>
      </c>
      <c r="K23" s="18" t="n">
        <v>441.59723131</v>
      </c>
      <c r="L23" s="20" t="n">
        <v>5.59807369</v>
      </c>
      <c r="M23" s="18" t="n">
        <v>445.39796565</v>
      </c>
      <c r="N23" s="20" t="n">
        <v>7.86727383</v>
      </c>
      <c r="O23" s="18" t="n">
        <v>422.45727389</v>
      </c>
      <c r="P23" s="20" t="n">
        <v>20.79919267</v>
      </c>
      <c r="Q23" s="18" t="s">
        <v>182</v>
      </c>
      <c r="R23" s="20" t="s">
        <v>182</v>
      </c>
      <c r="S23" s="18" t="s">
        <v>182</v>
      </c>
      <c r="T23" s="20" t="s">
        <v>182</v>
      </c>
      <c r="U23" s="18" t="s">
        <v>182</v>
      </c>
      <c r="V23" s="20" t="s">
        <v>182</v>
      </c>
      <c r="W23" s="18" t="n">
        <v>424.83131291</v>
      </c>
      <c r="X23" s="20" t="n">
        <v>5.28752249</v>
      </c>
    </row>
    <row r="24" spans="1:24">
      <c r="A24" s="15" t="s">
        <v>199</v>
      </c>
      <c r="B24" s="17" t="n">
        <v>6647</v>
      </c>
      <c r="C24" s="18">
        <f>(27.0/B24*100)</f>
        <v/>
      </c>
      <c r="D24" s="19" t="n">
        <v>6620</v>
      </c>
      <c r="E24" s="18" t="n">
        <v>542.3204869800001</v>
      </c>
      <c r="F24" s="20" t="n">
        <v>2.73340112</v>
      </c>
      <c r="G24" s="18" t="n">
        <v>526.0554422</v>
      </c>
      <c r="H24" s="20" t="n">
        <v>7.47884562</v>
      </c>
      <c r="I24" s="18" t="n">
        <v>543.5449934</v>
      </c>
      <c r="J24" s="20" t="n">
        <v>8.561581970000001</v>
      </c>
      <c r="K24" s="18" t="n">
        <v>531.28126296</v>
      </c>
      <c r="L24" s="20" t="n">
        <v>12.59650166</v>
      </c>
      <c r="M24" s="18" t="n">
        <v>518.94624134</v>
      </c>
      <c r="N24" s="20" t="n">
        <v>9.605635530000001</v>
      </c>
      <c r="O24" s="18" t="n">
        <v>433.56577698</v>
      </c>
      <c r="P24" s="20" t="n">
        <v>16.09010253</v>
      </c>
      <c r="Q24" s="18" t="s">
        <v>182</v>
      </c>
      <c r="R24" s="20" t="s">
        <v>182</v>
      </c>
      <c r="S24" s="18" t="s">
        <v>182</v>
      </c>
      <c r="T24" s="20" t="s">
        <v>182</v>
      </c>
      <c r="U24" s="18" t="s">
        <v>182</v>
      </c>
      <c r="V24" s="20" t="s">
        <v>182</v>
      </c>
      <c r="W24" s="18" t="n">
        <v>452.99213345</v>
      </c>
      <c r="X24" s="20" t="n">
        <v>12.95411419</v>
      </c>
    </row>
    <row r="25" spans="1:24">
      <c r="A25" s="15" t="s">
        <v>200</v>
      </c>
      <c r="B25" s="17" t="n">
        <v>5581</v>
      </c>
      <c r="C25" s="18">
        <f>(28.0/B25*100)</f>
        <v/>
      </c>
      <c r="D25" s="19" t="n">
        <v>5553</v>
      </c>
      <c r="E25" s="18" t="n">
        <v>524.48261168</v>
      </c>
      <c r="F25" s="20" t="n">
        <v>2.99914408</v>
      </c>
      <c r="G25" s="18" t="n">
        <v>456.47956701</v>
      </c>
      <c r="H25" s="20" t="n">
        <v>6.94381035</v>
      </c>
      <c r="I25" s="18" t="n">
        <v>454.10132137</v>
      </c>
      <c r="J25" s="20" t="n">
        <v>8.56526326</v>
      </c>
      <c r="K25" s="18" t="n">
        <v>436.04337004</v>
      </c>
      <c r="L25" s="20" t="n">
        <v>17.71843275</v>
      </c>
      <c r="M25" s="18" t="n">
        <v>441.82359243</v>
      </c>
      <c r="N25" s="20" t="n">
        <v>28.58640229</v>
      </c>
      <c r="O25" s="18" t="n">
        <v>398.37895835</v>
      </c>
      <c r="P25" s="20" t="n">
        <v>24.81113575</v>
      </c>
      <c r="Q25" s="18" t="s">
        <v>182</v>
      </c>
      <c r="R25" s="20" t="s">
        <v>182</v>
      </c>
      <c r="S25" s="18" t="s">
        <v>182</v>
      </c>
      <c r="T25" s="20" t="s">
        <v>182</v>
      </c>
      <c r="U25" s="18" t="s">
        <v>182</v>
      </c>
      <c r="V25" s="20" t="s">
        <v>182</v>
      </c>
      <c r="W25" s="18" t="n">
        <v>436.79150187</v>
      </c>
      <c r="X25" s="20" t="n">
        <v>21.75466483</v>
      </c>
    </row>
    <row r="26" spans="1:24">
      <c r="A26" s="15" t="s">
        <v>201</v>
      </c>
      <c r="B26" s="17" t="n">
        <v>4869</v>
      </c>
      <c r="C26" s="18">
        <f>(108.0/B26*100)</f>
        <v/>
      </c>
      <c r="D26" s="19" t="n">
        <v>4761</v>
      </c>
      <c r="E26" s="18" t="n">
        <v>505.4160739</v>
      </c>
      <c r="F26" s="20" t="n">
        <v>1.88608652</v>
      </c>
      <c r="G26" s="18" t="n">
        <v>477.27683619</v>
      </c>
      <c r="H26" s="20" t="n">
        <v>4.52376012</v>
      </c>
      <c r="I26" s="18" t="n">
        <v>470.63649693</v>
      </c>
      <c r="J26" s="20" t="n">
        <v>4.35687241</v>
      </c>
      <c r="K26" s="18" t="n">
        <v>468.20694242</v>
      </c>
      <c r="L26" s="20" t="n">
        <v>5.76666753</v>
      </c>
      <c r="M26" s="18" t="n">
        <v>454.19815172</v>
      </c>
      <c r="N26" s="20" t="n">
        <v>5.42366422</v>
      </c>
      <c r="O26" s="18" t="s">
        <v>182</v>
      </c>
      <c r="P26" s="20" t="s">
        <v>182</v>
      </c>
      <c r="Q26" s="18" t="s">
        <v>182</v>
      </c>
      <c r="R26" s="20" t="s">
        <v>182</v>
      </c>
      <c r="S26" s="18" t="s">
        <v>182</v>
      </c>
      <c r="T26" s="20" t="s">
        <v>182</v>
      </c>
      <c r="U26" s="18" t="s">
        <v>182</v>
      </c>
      <c r="V26" s="20" t="s">
        <v>182</v>
      </c>
      <c r="W26" s="18" t="n">
        <v>438.31777021</v>
      </c>
      <c r="X26" s="20" t="n">
        <v>7.82621045</v>
      </c>
    </row>
    <row r="27" spans="1:24">
      <c r="A27" s="15" t="s">
        <v>202</v>
      </c>
      <c r="B27" s="17" t="n">
        <v>5299</v>
      </c>
      <c r="C27" s="18">
        <f>(207.0/B27*100)</f>
        <v/>
      </c>
      <c r="D27" s="19" t="n">
        <v>5092</v>
      </c>
      <c r="E27" s="18" t="n">
        <v>510.27731591</v>
      </c>
      <c r="F27" s="20" t="n">
        <v>1.51948044</v>
      </c>
      <c r="G27" s="18" t="n">
        <v>467.16190787</v>
      </c>
      <c r="H27" s="20" t="n">
        <v>4.95488737</v>
      </c>
      <c r="I27" s="18" t="n">
        <v>445.69682523</v>
      </c>
      <c r="J27" s="20" t="n">
        <v>5.2767229</v>
      </c>
      <c r="K27" s="18" t="n">
        <v>422.55712553</v>
      </c>
      <c r="L27" s="20" t="n">
        <v>7.98742371</v>
      </c>
      <c r="M27" s="18" t="n">
        <v>426.25767729</v>
      </c>
      <c r="N27" s="20" t="n">
        <v>6.91505653</v>
      </c>
      <c r="O27" s="18" t="n">
        <v>423.08830904</v>
      </c>
      <c r="P27" s="20" t="n">
        <v>13.04402712</v>
      </c>
      <c r="Q27" s="18" t="s">
        <v>182</v>
      </c>
      <c r="R27" s="20" t="s">
        <v>182</v>
      </c>
      <c r="S27" s="18" t="s">
        <v>182</v>
      </c>
      <c r="T27" s="20" t="s">
        <v>182</v>
      </c>
      <c r="U27" s="18" t="s">
        <v>182</v>
      </c>
      <c r="V27" s="20" t="s">
        <v>182</v>
      </c>
      <c r="W27" s="18" t="n">
        <v>413.22814293</v>
      </c>
      <c r="X27" s="20" t="n">
        <v>3.90210759</v>
      </c>
    </row>
    <row r="28" spans="1:24">
      <c r="A28" s="15" t="s">
        <v>203</v>
      </c>
      <c r="B28" s="17" t="n">
        <v>7568</v>
      </c>
      <c r="C28" s="18">
        <f>(141.0/B28*100)</f>
        <v/>
      </c>
      <c r="D28" s="19" t="n">
        <v>7427</v>
      </c>
      <c r="E28" s="18" t="n">
        <v>422.28120402</v>
      </c>
      <c r="F28" s="20" t="n">
        <v>2.14318175</v>
      </c>
      <c r="G28" s="18" t="n">
        <v>412.90176167</v>
      </c>
      <c r="H28" s="20" t="n">
        <v>4.00133518</v>
      </c>
      <c r="I28" s="18" t="n">
        <v>414.124804</v>
      </c>
      <c r="J28" s="20" t="n">
        <v>4.40545565</v>
      </c>
      <c r="K28" s="18" t="n">
        <v>407.88432728</v>
      </c>
      <c r="L28" s="20" t="n">
        <v>7.96924859</v>
      </c>
      <c r="M28" s="18" t="n">
        <v>387.12650536</v>
      </c>
      <c r="N28" s="20" t="n">
        <v>9.69423901</v>
      </c>
      <c r="O28" s="18" t="n">
        <v>344.27389666</v>
      </c>
      <c r="P28" s="20" t="n">
        <v>9.63881198</v>
      </c>
      <c r="Q28" s="18" t="s">
        <v>182</v>
      </c>
      <c r="R28" s="20" t="s">
        <v>182</v>
      </c>
      <c r="S28" s="18" t="s">
        <v>182</v>
      </c>
      <c r="T28" s="20" t="s">
        <v>182</v>
      </c>
      <c r="U28" s="18" t="s">
        <v>182</v>
      </c>
      <c r="V28" s="20" t="s">
        <v>182</v>
      </c>
      <c r="W28" s="18" t="n">
        <v>383.33200252</v>
      </c>
      <c r="X28" s="20" t="n">
        <v>5.88291182</v>
      </c>
    </row>
    <row r="29" spans="1:24">
      <c r="A29" s="15" t="s">
        <v>204</v>
      </c>
      <c r="B29" s="17" t="n">
        <v>5385</v>
      </c>
      <c r="C29" s="18">
        <f>(37.0/B29*100)</f>
        <v/>
      </c>
      <c r="D29" s="19" t="n">
        <v>5348</v>
      </c>
      <c r="E29" s="18" t="n">
        <v>527.24418688</v>
      </c>
      <c r="F29" s="20" t="n">
        <v>2.35805279</v>
      </c>
      <c r="G29" s="18" t="n">
        <v>495.344775</v>
      </c>
      <c r="H29" s="20" t="n">
        <v>5.48237276</v>
      </c>
      <c r="I29" s="18" t="n">
        <v>480.45824254</v>
      </c>
      <c r="J29" s="20" t="n">
        <v>5.23555957</v>
      </c>
      <c r="K29" s="18" t="n">
        <v>460.75916449</v>
      </c>
      <c r="L29" s="20" t="n">
        <v>7.56580716</v>
      </c>
      <c r="M29" s="18" t="n">
        <v>445.49917131</v>
      </c>
      <c r="N29" s="20" t="n">
        <v>9.00339569</v>
      </c>
      <c r="O29" s="18" t="n">
        <v>388.44308495</v>
      </c>
      <c r="P29" s="20" t="n">
        <v>43.1387278</v>
      </c>
      <c r="Q29" s="18" t="s">
        <v>182</v>
      </c>
      <c r="R29" s="20" t="s">
        <v>182</v>
      </c>
      <c r="S29" s="18" t="n">
        <v>358.28551468</v>
      </c>
      <c r="T29" s="20" t="n">
        <v>8.567023300000001</v>
      </c>
      <c r="U29" s="18" t="s">
        <v>182</v>
      </c>
      <c r="V29" s="20" t="s">
        <v>182</v>
      </c>
      <c r="W29" s="18" t="n">
        <v>435.50302717</v>
      </c>
      <c r="X29" s="20" t="n">
        <v>11.15700407</v>
      </c>
    </row>
    <row r="30" spans="1:24">
      <c r="A30" s="15" t="s">
        <v>205</v>
      </c>
      <c r="B30" s="17" t="n">
        <v>4520</v>
      </c>
      <c r="C30" s="18">
        <f>(618.0/B30*100)</f>
        <v/>
      </c>
      <c r="D30" s="19" t="n">
        <v>3902</v>
      </c>
      <c r="E30" s="18" t="n">
        <v>540.50172586</v>
      </c>
      <c r="F30" s="20" t="n">
        <v>2.69500795</v>
      </c>
      <c r="G30" s="18" t="n">
        <v>512.15380855</v>
      </c>
      <c r="H30" s="20" t="n">
        <v>5.33136113</v>
      </c>
      <c r="I30" s="18" t="n">
        <v>477.3686127</v>
      </c>
      <c r="J30" s="20" t="n">
        <v>7.12620016</v>
      </c>
      <c r="K30" s="18" t="n">
        <v>461.688738</v>
      </c>
      <c r="L30" s="20" t="n">
        <v>6.91017057</v>
      </c>
      <c r="M30" s="18" t="n">
        <v>428.59388038</v>
      </c>
      <c r="N30" s="20" t="n">
        <v>9.134947159999999</v>
      </c>
      <c r="O30" s="18" t="n">
        <v>424.31209289</v>
      </c>
      <c r="P30" s="20" t="n">
        <v>24.50636863</v>
      </c>
      <c r="Q30" s="18" t="s">
        <v>182</v>
      </c>
      <c r="R30" s="20" t="s">
        <v>182</v>
      </c>
      <c r="S30" s="18" t="s">
        <v>182</v>
      </c>
      <c r="T30" s="20" t="s">
        <v>182</v>
      </c>
      <c r="U30" s="18" t="s">
        <v>182</v>
      </c>
      <c r="V30" s="20" t="s">
        <v>182</v>
      </c>
      <c r="W30" s="18" t="n">
        <v>434.69400053</v>
      </c>
      <c r="X30" s="20" t="n">
        <v>6.15880354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516.36734602</v>
      </c>
      <c r="F32" s="20" t="n">
        <v>2.511715</v>
      </c>
      <c r="G32" s="18" t="n">
        <v>484.28233208</v>
      </c>
      <c r="H32" s="20" t="n">
        <v>5.41075324</v>
      </c>
      <c r="I32" s="18" t="n">
        <v>450.95056441</v>
      </c>
      <c r="J32" s="20" t="n">
        <v>6.27480875</v>
      </c>
      <c r="K32" s="18" t="n">
        <v>432.74005602</v>
      </c>
      <c r="L32" s="20" t="n">
        <v>7.45476862</v>
      </c>
      <c r="M32" s="18" t="n">
        <v>441.20852439</v>
      </c>
      <c r="N32" s="20" t="n">
        <v>7.93005221</v>
      </c>
      <c r="O32" s="18" t="n">
        <v>431.81477785</v>
      </c>
      <c r="P32" s="20" t="n">
        <v>23.17705872</v>
      </c>
      <c r="Q32" s="18" t="s">
        <v>182</v>
      </c>
      <c r="R32" s="20" t="s">
        <v>182</v>
      </c>
      <c r="S32" s="18" t="s">
        <v>182</v>
      </c>
      <c r="T32" s="20" t="s">
        <v>182</v>
      </c>
      <c r="U32" s="18" t="s">
        <v>182</v>
      </c>
      <c r="V32" s="20" t="s">
        <v>182</v>
      </c>
      <c r="W32" s="18" t="n">
        <v>422.44651363</v>
      </c>
      <c r="X32" s="20" t="n">
        <v>8.50360395</v>
      </c>
    </row>
    <row r="33" spans="1:24">
      <c r="A33" s="15" t="s">
        <v>208</v>
      </c>
      <c r="B33" s="17" t="n">
        <v>7325</v>
      </c>
      <c r="C33" s="18">
        <f>(254.0/B33*100)</f>
        <v/>
      </c>
      <c r="D33" s="19" t="n">
        <v>7071</v>
      </c>
      <c r="E33" s="18" t="n">
        <v>517.50640803</v>
      </c>
      <c r="F33" s="20" t="n">
        <v>2.36690916</v>
      </c>
      <c r="G33" s="18" t="n">
        <v>485.27034519</v>
      </c>
      <c r="H33" s="20" t="n">
        <v>5.48415533</v>
      </c>
      <c r="I33" s="18" t="n">
        <v>473.67570809</v>
      </c>
      <c r="J33" s="20" t="n">
        <v>5.29319403</v>
      </c>
      <c r="K33" s="18" t="n">
        <v>456.84203311</v>
      </c>
      <c r="L33" s="20" t="n">
        <v>5.57334868</v>
      </c>
      <c r="M33" s="18" t="n">
        <v>452.0658222</v>
      </c>
      <c r="N33" s="20" t="n">
        <v>7.02632126</v>
      </c>
      <c r="O33" s="18" t="n">
        <v>370.51979334</v>
      </c>
      <c r="P33" s="20" t="n">
        <v>23.88304611</v>
      </c>
      <c r="Q33" s="18" t="s">
        <v>182</v>
      </c>
      <c r="R33" s="20" t="s">
        <v>182</v>
      </c>
      <c r="S33" s="18" t="s">
        <v>182</v>
      </c>
      <c r="T33" s="20" t="s">
        <v>182</v>
      </c>
      <c r="U33" s="18" t="s">
        <v>182</v>
      </c>
      <c r="V33" s="20" t="s">
        <v>182</v>
      </c>
      <c r="W33" s="18" t="n">
        <v>447.38228339</v>
      </c>
      <c r="X33" s="20" t="n">
        <v>8.068580559999999</v>
      </c>
    </row>
    <row r="34" spans="1:24">
      <c r="A34" s="15" t="s">
        <v>209</v>
      </c>
      <c r="B34" s="17" t="n">
        <v>6350</v>
      </c>
      <c r="C34" s="18">
        <f>(94.0/B34*100)</f>
        <v/>
      </c>
      <c r="D34" s="19" t="n">
        <v>6256</v>
      </c>
      <c r="E34" s="18" t="n">
        <v>484.88357465</v>
      </c>
      <c r="F34" s="20" t="n">
        <v>2.51016219</v>
      </c>
      <c r="G34" s="18" t="n">
        <v>451.00769036</v>
      </c>
      <c r="H34" s="20" t="n">
        <v>4.81621249</v>
      </c>
      <c r="I34" s="18" t="n">
        <v>464.04320748</v>
      </c>
      <c r="J34" s="20" t="n">
        <v>4.96555414</v>
      </c>
      <c r="K34" s="18" t="n">
        <v>437.47671033</v>
      </c>
      <c r="L34" s="20" t="n">
        <v>5.38108702</v>
      </c>
      <c r="M34" s="18" t="n">
        <v>431.87738586</v>
      </c>
      <c r="N34" s="20" t="n">
        <v>5.60672997</v>
      </c>
      <c r="O34" s="18" t="n">
        <v>365.38845725</v>
      </c>
      <c r="P34" s="20" t="n">
        <v>11.8756275</v>
      </c>
      <c r="Q34" s="18" t="s">
        <v>182</v>
      </c>
      <c r="R34" s="20" t="s">
        <v>182</v>
      </c>
      <c r="S34" s="18" t="n">
        <v>306.56969545</v>
      </c>
      <c r="T34" s="20" t="n">
        <v>10.27624616</v>
      </c>
      <c r="U34" s="18" t="s">
        <v>182</v>
      </c>
      <c r="V34" s="20" t="s">
        <v>182</v>
      </c>
      <c r="W34" s="18" t="n">
        <v>388.1347028</v>
      </c>
      <c r="X34" s="20" t="n">
        <v>8.11120459</v>
      </c>
    </row>
    <row r="35" spans="1:24">
      <c r="A35" s="15" t="s">
        <v>210</v>
      </c>
      <c r="B35" s="17" t="n">
        <v>6406</v>
      </c>
      <c r="C35" s="18">
        <f>(85.0/B35*100)</f>
        <v/>
      </c>
      <c r="D35" s="19" t="n">
        <v>6321</v>
      </c>
      <c r="E35" s="18" t="n">
        <v>532.3722583700001</v>
      </c>
      <c r="F35" s="20" t="n">
        <v>1.56725359</v>
      </c>
      <c r="G35" s="18" t="n">
        <v>515.30822406</v>
      </c>
      <c r="H35" s="20" t="n">
        <v>3.92784224</v>
      </c>
      <c r="I35" s="18" t="n">
        <v>498.33109052</v>
      </c>
      <c r="J35" s="20" t="n">
        <v>4.60928317</v>
      </c>
      <c r="K35" s="18" t="n">
        <v>459.16217379</v>
      </c>
      <c r="L35" s="20" t="n">
        <v>6.38013921</v>
      </c>
      <c r="M35" s="18" t="n">
        <v>451.24483588</v>
      </c>
      <c r="N35" s="20" t="n">
        <v>9.289855599999999</v>
      </c>
      <c r="O35" s="18" t="n">
        <v>449.89238615</v>
      </c>
      <c r="P35" s="20" t="n">
        <v>20.13442136</v>
      </c>
      <c r="Q35" s="18" t="s">
        <v>182</v>
      </c>
      <c r="R35" s="20" t="s">
        <v>182</v>
      </c>
      <c r="S35" s="18" t="n">
        <v>374.85244494</v>
      </c>
      <c r="T35" s="20" t="n">
        <v>5.84040672</v>
      </c>
      <c r="U35" s="18" t="s">
        <v>182</v>
      </c>
      <c r="V35" s="20" t="s">
        <v>182</v>
      </c>
      <c r="W35" s="18" t="n">
        <v>432.76302609</v>
      </c>
      <c r="X35" s="20" t="n">
        <v>5.17971233</v>
      </c>
    </row>
    <row r="36" spans="1:24">
      <c r="A36" s="15" t="s">
        <v>211</v>
      </c>
      <c r="B36" s="17" t="n">
        <v>6736</v>
      </c>
      <c r="C36" s="18">
        <f>(67.0/B36*100)</f>
        <v/>
      </c>
      <c r="D36" s="19" t="n">
        <v>6669</v>
      </c>
      <c r="E36" s="18" t="n">
        <v>501.6116308</v>
      </c>
      <c r="F36" s="20" t="n">
        <v>2.02460228</v>
      </c>
      <c r="G36" s="18" t="n">
        <v>493.24872907</v>
      </c>
      <c r="H36" s="20" t="n">
        <v>4.17199457</v>
      </c>
      <c r="I36" s="18" t="n">
        <v>486.640753</v>
      </c>
      <c r="J36" s="20" t="n">
        <v>4.45757116</v>
      </c>
      <c r="K36" s="18" t="n">
        <v>454.58469551</v>
      </c>
      <c r="L36" s="20" t="n">
        <v>6.31375805</v>
      </c>
      <c r="M36" s="18" t="n">
        <v>447.05380425</v>
      </c>
      <c r="N36" s="20" t="n">
        <v>10.21822186</v>
      </c>
      <c r="O36" s="18" t="n">
        <v>402.77024728</v>
      </c>
      <c r="P36" s="20" t="n">
        <v>20.07187489</v>
      </c>
      <c r="Q36" s="18" t="s">
        <v>182</v>
      </c>
      <c r="R36" s="20" t="s">
        <v>182</v>
      </c>
      <c r="S36" s="18" t="s">
        <v>182</v>
      </c>
      <c r="T36" s="20" t="s">
        <v>182</v>
      </c>
      <c r="U36" s="18" t="s">
        <v>182</v>
      </c>
      <c r="V36" s="20" t="s">
        <v>182</v>
      </c>
      <c r="W36" s="18" t="n">
        <v>435.10868254</v>
      </c>
      <c r="X36" s="20" t="n">
        <v>6.85603912</v>
      </c>
    </row>
    <row r="37" spans="1:24">
      <c r="A37" s="15" t="s">
        <v>212</v>
      </c>
      <c r="B37" s="17" t="n">
        <v>5458</v>
      </c>
      <c r="C37" s="18">
        <f>(306.0/B37*100)</f>
        <v/>
      </c>
      <c r="D37" s="19" t="n">
        <v>5152</v>
      </c>
      <c r="E37" s="18" t="n">
        <v>518.86640533</v>
      </c>
      <c r="F37" s="20" t="n">
        <v>3.24718304</v>
      </c>
      <c r="G37" s="18" t="n">
        <v>504.02161455</v>
      </c>
      <c r="H37" s="20" t="n">
        <v>6.17462049</v>
      </c>
      <c r="I37" s="18" t="n">
        <v>465.14750393</v>
      </c>
      <c r="J37" s="20" t="n">
        <v>5.80443971</v>
      </c>
      <c r="K37" s="18" t="n">
        <v>460.55056057</v>
      </c>
      <c r="L37" s="20" t="n">
        <v>6.89037213</v>
      </c>
      <c r="M37" s="18" t="n">
        <v>443.90354946</v>
      </c>
      <c r="N37" s="20" t="n">
        <v>7.63732373</v>
      </c>
      <c r="O37" s="18" t="n">
        <v>375.64834003</v>
      </c>
      <c r="P37" s="20" t="n">
        <v>18.6662725</v>
      </c>
      <c r="Q37" s="18" t="s">
        <v>182</v>
      </c>
      <c r="R37" s="20" t="s">
        <v>182</v>
      </c>
      <c r="S37" s="18" t="s">
        <v>182</v>
      </c>
      <c r="T37" s="20" t="s">
        <v>182</v>
      </c>
      <c r="U37" s="18" t="s">
        <v>182</v>
      </c>
      <c r="V37" s="20" t="s">
        <v>182</v>
      </c>
      <c r="W37" s="18" t="n">
        <v>412.9124613</v>
      </c>
      <c r="X37" s="20" t="n">
        <v>5.47357544</v>
      </c>
    </row>
    <row r="38" spans="1:24">
      <c r="A38" s="15" t="s">
        <v>213</v>
      </c>
      <c r="B38" s="17" t="n">
        <v>5860</v>
      </c>
      <c r="C38" s="18">
        <f>(75.0/B38*100)</f>
        <v/>
      </c>
      <c r="D38" s="19" t="n">
        <v>5785</v>
      </c>
      <c r="E38" s="18" t="n">
        <v>522.50792945</v>
      </c>
      <c r="F38" s="20" t="n">
        <v>2.82991746</v>
      </c>
      <c r="G38" s="18" t="n">
        <v>509.36817017</v>
      </c>
      <c r="H38" s="20" t="n">
        <v>5.08487852</v>
      </c>
      <c r="I38" s="18" t="n">
        <v>466.91262982</v>
      </c>
      <c r="J38" s="20" t="n">
        <v>6.74522549</v>
      </c>
      <c r="K38" s="18" t="n">
        <v>454.97882998</v>
      </c>
      <c r="L38" s="20" t="n">
        <v>9.91335728</v>
      </c>
      <c r="M38" s="18" t="n">
        <v>416.28489075</v>
      </c>
      <c r="N38" s="20" t="n">
        <v>11.80298856</v>
      </c>
      <c r="O38" s="18" t="n">
        <v>402.04188708</v>
      </c>
      <c r="P38" s="20" t="n">
        <v>20.43643395</v>
      </c>
      <c r="Q38" s="18" t="s">
        <v>182</v>
      </c>
      <c r="R38" s="20" t="s">
        <v>182</v>
      </c>
      <c r="S38" s="18" t="s">
        <v>182</v>
      </c>
      <c r="T38" s="20" t="s">
        <v>182</v>
      </c>
      <c r="U38" s="18" t="s">
        <v>182</v>
      </c>
      <c r="V38" s="20" t="s">
        <v>182</v>
      </c>
      <c r="W38" s="18" t="n">
        <v>431.96370796</v>
      </c>
      <c r="X38" s="20" t="n">
        <v>6.48213467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529.0006574400001</v>
      </c>
      <c r="F40" s="20" t="n">
        <v>2.79761376</v>
      </c>
      <c r="G40" s="18" t="n">
        <v>504.8664199</v>
      </c>
      <c r="H40" s="20" t="n">
        <v>6.45686189</v>
      </c>
      <c r="I40" s="18" t="n">
        <v>489.42737502</v>
      </c>
      <c r="J40" s="20" t="n">
        <v>7.17277059</v>
      </c>
      <c r="K40" s="18" t="n">
        <v>454.68967778</v>
      </c>
      <c r="L40" s="20" t="n">
        <v>8.65038566</v>
      </c>
      <c r="M40" s="18" t="n">
        <v>436.50958433</v>
      </c>
      <c r="N40" s="20" t="n">
        <v>11.12625166</v>
      </c>
      <c r="O40" s="18" t="n">
        <v>426.93516324</v>
      </c>
      <c r="P40" s="20" t="n">
        <v>18.49453323</v>
      </c>
      <c r="Q40" s="18" t="s">
        <v>182</v>
      </c>
      <c r="R40" s="20" t="s">
        <v>182</v>
      </c>
      <c r="S40" s="18" t="n">
        <v>496.75531263</v>
      </c>
      <c r="T40" s="20" t="n">
        <v>2.35939816</v>
      </c>
      <c r="U40" s="18" t="s">
        <v>182</v>
      </c>
      <c r="V40" s="20" t="s">
        <v>182</v>
      </c>
      <c r="W40" s="18" t="n">
        <v>425.67469817</v>
      </c>
      <c r="X40" s="20" t="n">
        <v>6.46089866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424.27249899</v>
      </c>
      <c r="F46" s="20" t="n">
        <v>3.07952127</v>
      </c>
      <c r="G46" s="18" t="n">
        <v>417.23520429</v>
      </c>
      <c r="H46" s="20" t="n">
        <v>3.55734664</v>
      </c>
      <c r="I46" s="18" t="n">
        <v>408.26914819</v>
      </c>
      <c r="J46" s="20" t="n">
        <v>5.30375075</v>
      </c>
      <c r="K46" s="18" t="n">
        <v>387.19936255</v>
      </c>
      <c r="L46" s="20" t="n">
        <v>5.75773446</v>
      </c>
      <c r="M46" s="18" t="n">
        <v>369.45247002</v>
      </c>
      <c r="N46" s="20" t="n">
        <v>7.12463721</v>
      </c>
      <c r="O46" s="18" t="n">
        <v>312.92535084</v>
      </c>
      <c r="P46" s="20" t="n">
        <v>7.92700056</v>
      </c>
      <c r="Q46" s="18" t="s">
        <v>182</v>
      </c>
      <c r="R46" s="20" t="s">
        <v>182</v>
      </c>
      <c r="S46" s="18" t="s">
        <v>182</v>
      </c>
      <c r="T46" s="20" t="s">
        <v>182</v>
      </c>
      <c r="U46" s="18" t="s">
        <v>182</v>
      </c>
      <c r="V46" s="20" t="s">
        <v>182</v>
      </c>
      <c r="W46" s="18" t="n">
        <v>381.46817775</v>
      </c>
      <c r="X46" s="20" t="n">
        <v>3.06361604</v>
      </c>
    </row>
    <row r="47" spans="1:24">
      <c r="A47" s="15" t="s">
        <v>222</v>
      </c>
      <c r="B47" s="17" t="n">
        <v>5928</v>
      </c>
      <c r="C47" s="18">
        <f>(197.0/B47*100)</f>
        <v/>
      </c>
      <c r="D47" s="19" t="n">
        <v>5731</v>
      </c>
      <c r="E47" s="18" t="n">
        <v>488.59676548</v>
      </c>
      <c r="F47" s="20" t="n">
        <v>3.98809112</v>
      </c>
      <c r="G47" s="18" t="n">
        <v>436.79830092</v>
      </c>
      <c r="H47" s="20" t="n">
        <v>5.59471941</v>
      </c>
      <c r="I47" s="18" t="n">
        <v>433.02379294</v>
      </c>
      <c r="J47" s="20" t="n">
        <v>5.22588729</v>
      </c>
      <c r="K47" s="18" t="n">
        <v>413.43068593</v>
      </c>
      <c r="L47" s="20" t="n">
        <v>5.52378607</v>
      </c>
      <c r="M47" s="18" t="n">
        <v>417.12794821</v>
      </c>
      <c r="N47" s="20" t="n">
        <v>6.33695061</v>
      </c>
      <c r="O47" s="18" t="n">
        <v>348.82167177</v>
      </c>
      <c r="P47" s="20" t="n">
        <v>12.30753065</v>
      </c>
      <c r="Q47" s="18" t="s">
        <v>182</v>
      </c>
      <c r="R47" s="20" t="s">
        <v>182</v>
      </c>
      <c r="S47" s="18" t="s">
        <v>182</v>
      </c>
      <c r="T47" s="20" t="s">
        <v>182</v>
      </c>
      <c r="U47" s="18" t="s">
        <v>182</v>
      </c>
      <c r="V47" s="20" t="s">
        <v>182</v>
      </c>
      <c r="W47" s="18" t="n">
        <v>383.04025196</v>
      </c>
      <c r="X47" s="20" t="n">
        <v>4.85213539</v>
      </c>
    </row>
    <row r="48" spans="1:24">
      <c r="A48" s="15" t="s">
        <v>223</v>
      </c>
      <c r="B48" s="17" t="n">
        <v>9841</v>
      </c>
      <c r="C48" s="18">
        <f>(19.0/B48*100)</f>
        <v/>
      </c>
      <c r="D48" s="19" t="n">
        <v>9822</v>
      </c>
      <c r="E48" s="18" t="n">
        <v>530.8278357200001</v>
      </c>
      <c r="F48" s="20" t="n">
        <v>4.25497633</v>
      </c>
      <c r="G48" s="18" t="n">
        <v>490.92638238</v>
      </c>
      <c r="H48" s="20" t="n">
        <v>7.20399862</v>
      </c>
      <c r="I48" s="18" t="n">
        <v>479.56317499</v>
      </c>
      <c r="J48" s="20" t="n">
        <v>7.41842138</v>
      </c>
      <c r="K48" s="18" t="n">
        <v>470.55432178</v>
      </c>
      <c r="L48" s="20" t="n">
        <v>15.52467491</v>
      </c>
      <c r="M48" s="18" t="n">
        <v>460.43523985</v>
      </c>
      <c r="N48" s="20" t="n">
        <v>10.95424355</v>
      </c>
      <c r="O48" s="18" t="n">
        <v>368.01592311</v>
      </c>
      <c r="P48" s="20" t="n">
        <v>9.39603602</v>
      </c>
      <c r="Q48" s="18" t="s">
        <v>182</v>
      </c>
      <c r="R48" s="20" t="s">
        <v>182</v>
      </c>
      <c r="S48" s="18" t="s">
        <v>182</v>
      </c>
      <c r="T48" s="20" t="s">
        <v>182</v>
      </c>
      <c r="U48" s="18" t="s">
        <v>182</v>
      </c>
      <c r="V48" s="20" t="s">
        <v>182</v>
      </c>
      <c r="W48" s="18" t="n">
        <v>471.15243596</v>
      </c>
      <c r="X48" s="20" t="n">
        <v>19.98465995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431.49866822</v>
      </c>
      <c r="F50" s="20" t="n">
        <v>2.69948862</v>
      </c>
      <c r="G50" s="18" t="n">
        <v>423.18173247</v>
      </c>
      <c r="H50" s="20" t="n">
        <v>3.37845706</v>
      </c>
      <c r="I50" s="18" t="n">
        <v>414.46921102</v>
      </c>
      <c r="J50" s="20" t="n">
        <v>4.54130798</v>
      </c>
      <c r="K50" s="18" t="n">
        <v>400.21612013</v>
      </c>
      <c r="L50" s="20" t="n">
        <v>4.80196301</v>
      </c>
      <c r="M50" s="18" t="n">
        <v>390.09474762</v>
      </c>
      <c r="N50" s="20" t="n">
        <v>6.49325308</v>
      </c>
      <c r="O50" s="18" t="n">
        <v>342.28571311</v>
      </c>
      <c r="P50" s="20" t="n">
        <v>7.20984175</v>
      </c>
      <c r="Q50" s="18" t="s">
        <v>182</v>
      </c>
      <c r="R50" s="20" t="s">
        <v>182</v>
      </c>
      <c r="S50" s="18" t="s">
        <v>182</v>
      </c>
      <c r="T50" s="20" t="s">
        <v>182</v>
      </c>
      <c r="U50" s="18" t="s">
        <v>182</v>
      </c>
      <c r="V50" s="20" t="s">
        <v>182</v>
      </c>
      <c r="W50" s="18" t="n">
        <v>385.7114233</v>
      </c>
      <c r="X50" s="20" t="n">
        <v>6.63717218</v>
      </c>
    </row>
    <row r="51" spans="1:24">
      <c r="A51" s="15" t="s">
        <v>226</v>
      </c>
      <c r="B51" s="17" t="n">
        <v>6866</v>
      </c>
      <c r="C51" s="18">
        <f>(116.0/B51*100)</f>
        <v/>
      </c>
      <c r="D51" s="19" t="n">
        <v>6750</v>
      </c>
      <c r="E51" s="18" t="n">
        <v>429.69834857</v>
      </c>
      <c r="F51" s="20" t="n">
        <v>2.28900765</v>
      </c>
      <c r="G51" s="18" t="n">
        <v>413.57849095</v>
      </c>
      <c r="H51" s="20" t="n">
        <v>4.85577016</v>
      </c>
      <c r="I51" s="18" t="n">
        <v>413.81593888</v>
      </c>
      <c r="J51" s="20" t="n">
        <v>4.76362521</v>
      </c>
      <c r="K51" s="18" t="n">
        <v>406.43929601</v>
      </c>
      <c r="L51" s="20" t="n">
        <v>5.46936952</v>
      </c>
      <c r="M51" s="18" t="n">
        <v>384.147012</v>
      </c>
      <c r="N51" s="20" t="n">
        <v>6.51084803</v>
      </c>
      <c r="O51" s="18" t="n">
        <v>338.25263876</v>
      </c>
      <c r="P51" s="20" t="n">
        <v>12.07032198</v>
      </c>
      <c r="Q51" s="18" t="s">
        <v>182</v>
      </c>
      <c r="R51" s="20" t="s">
        <v>182</v>
      </c>
      <c r="S51" s="18" t="n">
        <v>410.85572185</v>
      </c>
      <c r="T51" s="20" t="n">
        <v>3.7997542</v>
      </c>
      <c r="U51" s="18" t="s">
        <v>182</v>
      </c>
      <c r="V51" s="20" t="s">
        <v>182</v>
      </c>
      <c r="W51" s="18" t="n">
        <v>396.38250761</v>
      </c>
      <c r="X51" s="20" t="n">
        <v>4.25776377</v>
      </c>
    </row>
    <row r="52" spans="1:24">
      <c r="A52" s="15" t="s">
        <v>227</v>
      </c>
      <c r="B52" s="17" t="n">
        <v>5809</v>
      </c>
      <c r="C52" s="18">
        <f>(120.0/B52*100)</f>
        <v/>
      </c>
      <c r="D52" s="19" t="n">
        <v>5689</v>
      </c>
      <c r="E52" s="18" t="n">
        <v>489.86904456</v>
      </c>
      <c r="F52" s="20" t="n">
        <v>2.53808942</v>
      </c>
      <c r="G52" s="18" t="n">
        <v>468.17012807</v>
      </c>
      <c r="H52" s="20" t="n">
        <v>4.59445551</v>
      </c>
      <c r="I52" s="18" t="n">
        <v>455.74745746</v>
      </c>
      <c r="J52" s="20" t="n">
        <v>5.20512116</v>
      </c>
      <c r="K52" s="18" t="n">
        <v>440.25215852</v>
      </c>
      <c r="L52" s="20" t="n">
        <v>7.00366975</v>
      </c>
      <c r="M52" s="18" t="n">
        <v>419.13366941</v>
      </c>
      <c r="N52" s="20" t="n">
        <v>7.191232</v>
      </c>
      <c r="O52" s="18" t="n">
        <v>375.14413407</v>
      </c>
      <c r="P52" s="20" t="n">
        <v>19.23248649</v>
      </c>
      <c r="Q52" s="18" t="s">
        <v>182</v>
      </c>
      <c r="R52" s="20" t="s">
        <v>182</v>
      </c>
      <c r="S52" s="18" t="s">
        <v>182</v>
      </c>
      <c r="T52" s="20" t="s">
        <v>182</v>
      </c>
      <c r="U52" s="18" t="s">
        <v>182</v>
      </c>
      <c r="V52" s="20" t="s">
        <v>182</v>
      </c>
      <c r="W52" s="18" t="n">
        <v>408.77564136</v>
      </c>
      <c r="X52" s="20" t="n">
        <v>4.71987799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352.36986901</v>
      </c>
      <c r="F54" s="20" t="n">
        <v>3.03275751</v>
      </c>
      <c r="G54" s="18" t="n">
        <v>332.2753147</v>
      </c>
      <c r="H54" s="20" t="n">
        <v>5.14380399</v>
      </c>
      <c r="I54" s="18" t="n">
        <v>342.87512283</v>
      </c>
      <c r="J54" s="20" t="n">
        <v>7.37987991</v>
      </c>
      <c r="K54" s="18" t="n">
        <v>327.33721977</v>
      </c>
      <c r="L54" s="20" t="n">
        <v>6.12118025</v>
      </c>
      <c r="M54" s="18" t="n">
        <v>313.28791709</v>
      </c>
      <c r="N54" s="20" t="n">
        <v>7.1927897</v>
      </c>
      <c r="O54" s="18" t="n">
        <v>287.87524075</v>
      </c>
      <c r="P54" s="20" t="n">
        <v>6.80918889</v>
      </c>
      <c r="Q54" s="18" t="s">
        <v>182</v>
      </c>
      <c r="R54" s="20" t="s">
        <v>182</v>
      </c>
      <c r="S54" s="18" t="s">
        <v>182</v>
      </c>
      <c r="T54" s="20" t="s">
        <v>182</v>
      </c>
      <c r="U54" s="18" t="s">
        <v>182</v>
      </c>
      <c r="V54" s="20" t="s">
        <v>182</v>
      </c>
      <c r="W54" s="18" t="n">
        <v>292.91458589</v>
      </c>
      <c r="X54" s="20" t="n">
        <v>3.37042729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535.89281908</v>
      </c>
      <c r="F56" s="20" t="n">
        <v>2.54175535</v>
      </c>
      <c r="G56" s="18" t="n">
        <v>499.29636142</v>
      </c>
      <c r="H56" s="20" t="n">
        <v>4.52133347</v>
      </c>
      <c r="I56" s="18" t="n">
        <v>499.18272486</v>
      </c>
      <c r="J56" s="20" t="n">
        <v>4.55069238</v>
      </c>
      <c r="K56" s="18" t="n">
        <v>514.5489764599999</v>
      </c>
      <c r="L56" s="20" t="n">
        <v>5.82209755</v>
      </c>
      <c r="M56" s="18" t="n">
        <v>485.0551099</v>
      </c>
      <c r="N56" s="20" t="n">
        <v>6.93847724</v>
      </c>
      <c r="O56" s="18" t="n">
        <v>436.58358831</v>
      </c>
      <c r="P56" s="20" t="n">
        <v>14.70024244</v>
      </c>
      <c r="Q56" s="18" t="s">
        <v>182</v>
      </c>
      <c r="R56" s="20" t="s">
        <v>182</v>
      </c>
      <c r="S56" s="18" t="s">
        <v>182</v>
      </c>
      <c r="T56" s="20" t="s">
        <v>182</v>
      </c>
      <c r="U56" s="18" t="s">
        <v>182</v>
      </c>
      <c r="V56" s="20" t="s">
        <v>182</v>
      </c>
      <c r="W56" s="18" t="n">
        <v>468.30439488</v>
      </c>
      <c r="X56" s="20" t="n">
        <v>16.17827905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497.05971088</v>
      </c>
      <c r="F61" s="20" t="n">
        <v>2.78614942</v>
      </c>
      <c r="G61" s="18" t="n">
        <v>472.33561919</v>
      </c>
      <c r="H61" s="20" t="n">
        <v>3.81044107</v>
      </c>
      <c r="I61" s="18" t="n">
        <v>453.06902315</v>
      </c>
      <c r="J61" s="20" t="n">
        <v>3.89119845</v>
      </c>
      <c r="K61" s="18" t="n">
        <v>438.62333133</v>
      </c>
      <c r="L61" s="20" t="n">
        <v>5.48703081</v>
      </c>
      <c r="M61" s="18" t="n">
        <v>425.55569376</v>
      </c>
      <c r="N61" s="20" t="n">
        <v>7.69612081</v>
      </c>
      <c r="O61" s="18" t="n">
        <v>391.25523445</v>
      </c>
      <c r="P61" s="20" t="n">
        <v>13.81308759</v>
      </c>
      <c r="Q61" s="18" t="s">
        <v>182</v>
      </c>
      <c r="R61" s="20" t="s">
        <v>182</v>
      </c>
      <c r="S61" s="18" t="s">
        <v>182</v>
      </c>
      <c r="T61" s="20" t="s">
        <v>182</v>
      </c>
      <c r="U61" s="18" t="s">
        <v>182</v>
      </c>
      <c r="V61" s="20" t="s">
        <v>182</v>
      </c>
      <c r="W61" s="18" t="n">
        <v>395.6371081</v>
      </c>
      <c r="X61" s="20" t="n">
        <v>6.62771923</v>
      </c>
    </row>
    <row r="62" spans="1:24">
      <c r="A62" s="15" t="s">
        <v>237</v>
      </c>
      <c r="B62" s="17" t="n">
        <v>4476</v>
      </c>
      <c r="C62" s="18">
        <f>(5.0/B62*100)</f>
        <v/>
      </c>
      <c r="D62" s="19" t="n">
        <v>4471</v>
      </c>
      <c r="E62" s="18" t="n">
        <v>536.67035163</v>
      </c>
      <c r="F62" s="20" t="n">
        <v>1.30091231</v>
      </c>
      <c r="G62" s="18" t="n">
        <v>514.86502893</v>
      </c>
      <c r="H62" s="20" t="n">
        <v>3.63547028</v>
      </c>
      <c r="I62" s="18" t="n">
        <v>494.0637009</v>
      </c>
      <c r="J62" s="20" t="n">
        <v>5.10297833</v>
      </c>
      <c r="K62" s="18" t="n">
        <v>477.57438813</v>
      </c>
      <c r="L62" s="20" t="n">
        <v>7.69677812</v>
      </c>
      <c r="M62" s="18" t="n">
        <v>496.22457364</v>
      </c>
      <c r="N62" s="20" t="n">
        <v>10.92311087</v>
      </c>
      <c r="O62" s="18" t="n">
        <v>440.45044192</v>
      </c>
      <c r="P62" s="20" t="n">
        <v>12.98438904</v>
      </c>
      <c r="Q62" s="18" t="s">
        <v>182</v>
      </c>
      <c r="R62" s="20" t="s">
        <v>182</v>
      </c>
      <c r="S62" s="18" t="s">
        <v>182</v>
      </c>
      <c r="T62" s="20" t="s">
        <v>182</v>
      </c>
      <c r="U62" s="18" t="s">
        <v>182</v>
      </c>
      <c r="V62" s="20" t="s">
        <v>182</v>
      </c>
      <c r="W62" s="18" t="n">
        <v>476.72739475</v>
      </c>
      <c r="X62" s="20" t="n">
        <v>15.96709568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416.29334974</v>
      </c>
      <c r="F67" s="20" t="n">
        <v>2.58869392</v>
      </c>
      <c r="G67" s="18" t="n">
        <v>396.52615901</v>
      </c>
      <c r="H67" s="20" t="n">
        <v>3.01295998</v>
      </c>
      <c r="I67" s="18" t="n">
        <v>381.82752637</v>
      </c>
      <c r="J67" s="20" t="n">
        <v>3.73162615</v>
      </c>
      <c r="K67" s="18" t="n">
        <v>365.49121386</v>
      </c>
      <c r="L67" s="20" t="n">
        <v>5.83108242</v>
      </c>
      <c r="M67" s="18" t="n">
        <v>345.91563191</v>
      </c>
      <c r="N67" s="20" t="n">
        <v>9.7528623</v>
      </c>
      <c r="O67" s="18" t="n">
        <v>314.73335773</v>
      </c>
      <c r="P67" s="20" t="n">
        <v>5.00611208</v>
      </c>
      <c r="Q67" s="18" t="s">
        <v>182</v>
      </c>
      <c r="R67" s="20" t="s">
        <v>182</v>
      </c>
      <c r="S67" s="18" t="s">
        <v>182</v>
      </c>
      <c r="T67" s="20" t="s">
        <v>182</v>
      </c>
      <c r="U67" s="18" t="s">
        <v>182</v>
      </c>
      <c r="V67" s="20" t="s">
        <v>182</v>
      </c>
      <c r="W67" s="18" t="n">
        <v>349.71657885</v>
      </c>
      <c r="X67" s="20" t="n">
        <v>5.42486178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509.13824384</v>
      </c>
      <c r="F70" s="20" t="n">
        <v>2.68999544</v>
      </c>
      <c r="G70" s="18" t="n">
        <v>479.84664846</v>
      </c>
      <c r="H70" s="20" t="n">
        <v>3.79713529</v>
      </c>
      <c r="I70" s="18" t="n">
        <v>460.8612598</v>
      </c>
      <c r="J70" s="20" t="n">
        <v>4.19790719</v>
      </c>
      <c r="K70" s="18" t="n">
        <v>462.527912</v>
      </c>
      <c r="L70" s="20" t="n">
        <v>5.3363488</v>
      </c>
      <c r="M70" s="18" t="n">
        <v>459.14270394</v>
      </c>
      <c r="N70" s="20" t="n">
        <v>5.54501749</v>
      </c>
      <c r="O70" s="18" t="n">
        <v>426.80252046</v>
      </c>
      <c r="P70" s="20" t="n">
        <v>12.48021567</v>
      </c>
      <c r="Q70" s="18" t="s">
        <v>182</v>
      </c>
      <c r="R70" s="20" t="s">
        <v>182</v>
      </c>
      <c r="S70" s="18" t="s">
        <v>182</v>
      </c>
      <c r="T70" s="20" t="s">
        <v>182</v>
      </c>
      <c r="U70" s="18" t="s">
        <v>182</v>
      </c>
      <c r="V70" s="20" t="s">
        <v>182</v>
      </c>
      <c r="W70" s="18" t="n">
        <v>436.46793203</v>
      </c>
      <c r="X70" s="20" t="n">
        <v>5.83802766</v>
      </c>
    </row>
    <row r="71" spans="1:24">
      <c r="A71" s="15" t="s">
        <v>246</v>
      </c>
      <c r="B71" s="17" t="n">
        <v>6115</v>
      </c>
      <c r="C71" s="18">
        <f>(122.0/B71*100)</f>
        <v/>
      </c>
      <c r="D71" s="19" t="n">
        <v>5993</v>
      </c>
      <c r="E71" s="18" t="n">
        <v>566.24181297</v>
      </c>
      <c r="F71" s="20" t="n">
        <v>1.37100693</v>
      </c>
      <c r="G71" s="18" t="n">
        <v>556.80519351</v>
      </c>
      <c r="H71" s="20" t="n">
        <v>3.75682569</v>
      </c>
      <c r="I71" s="18" t="n">
        <v>511.71186022</v>
      </c>
      <c r="J71" s="20" t="n">
        <v>5.23266614</v>
      </c>
      <c r="K71" s="18" t="n">
        <v>505.8381819</v>
      </c>
      <c r="L71" s="20" t="n">
        <v>8.642421909999999</v>
      </c>
      <c r="M71" s="18" t="n">
        <v>486.95742658</v>
      </c>
      <c r="N71" s="20" t="n">
        <v>11.94061045</v>
      </c>
      <c r="O71" s="18" t="n">
        <v>471.86148039</v>
      </c>
      <c r="P71" s="20" t="n">
        <v>16.79592165</v>
      </c>
      <c r="Q71" s="18" t="s">
        <v>182</v>
      </c>
      <c r="R71" s="20" t="s">
        <v>182</v>
      </c>
      <c r="S71" s="18" t="s">
        <v>182</v>
      </c>
      <c r="T71" s="20" t="s">
        <v>182</v>
      </c>
      <c r="U71" s="18" t="s">
        <v>182</v>
      </c>
      <c r="V71" s="20" t="s">
        <v>182</v>
      </c>
      <c r="W71" s="18" t="n">
        <v>524.88159711</v>
      </c>
      <c r="X71" s="20" t="n">
        <v>11.81748044</v>
      </c>
    </row>
    <row r="72" spans="1:24">
      <c r="A72" s="15" t="s">
        <v>247</v>
      </c>
      <c r="B72" s="17" t="n">
        <v>7708</v>
      </c>
      <c r="C72" s="18">
        <f>(9.0/B72*100)</f>
        <v/>
      </c>
      <c r="D72" s="19" t="n">
        <v>7699</v>
      </c>
      <c r="E72" s="18" t="n">
        <v>539.5135751399999</v>
      </c>
      <c r="F72" s="20" t="n">
        <v>2.51418118</v>
      </c>
      <c r="G72" s="18" t="n">
        <v>511.77055399</v>
      </c>
      <c r="H72" s="20" t="n">
        <v>5.6048918</v>
      </c>
      <c r="I72" s="18" t="n">
        <v>511.79296228</v>
      </c>
      <c r="J72" s="20" t="n">
        <v>7.14525272</v>
      </c>
      <c r="K72" s="18" t="n">
        <v>500.45756902</v>
      </c>
      <c r="L72" s="20" t="n">
        <v>10.31502035</v>
      </c>
      <c r="M72" s="18" t="n">
        <v>485.36763094</v>
      </c>
      <c r="N72" s="20" t="n">
        <v>12.77909854</v>
      </c>
      <c r="O72" s="18" t="n">
        <v>372.27040999</v>
      </c>
      <c r="P72" s="20" t="n">
        <v>12.74001428</v>
      </c>
      <c r="Q72" s="18" t="s">
        <v>182</v>
      </c>
      <c r="R72" s="20" t="s">
        <v>182</v>
      </c>
      <c r="S72" s="18" t="s">
        <v>182</v>
      </c>
      <c r="T72" s="20" t="s">
        <v>182</v>
      </c>
      <c r="U72" s="18" t="s">
        <v>182</v>
      </c>
      <c r="V72" s="20" t="s">
        <v>182</v>
      </c>
      <c r="W72" s="18" t="n">
        <v>517.99510721</v>
      </c>
      <c r="X72" s="20" t="n">
        <v>18.02737465</v>
      </c>
    </row>
    <row r="73" spans="1:24">
      <c r="A73" s="15" t="s">
        <v>248</v>
      </c>
      <c r="B73" s="17" t="n">
        <v>8249</v>
      </c>
      <c r="C73" s="18">
        <f>(254.0/B73*100)</f>
        <v/>
      </c>
      <c r="D73" s="19" t="n">
        <v>7995</v>
      </c>
      <c r="E73" s="18" t="n">
        <v>439.39844757</v>
      </c>
      <c r="F73" s="20" t="n">
        <v>3.33448079</v>
      </c>
      <c r="G73" s="18" t="n">
        <v>428.23040696</v>
      </c>
      <c r="H73" s="20" t="n">
        <v>4.02050263</v>
      </c>
      <c r="I73" s="18" t="n">
        <v>409.3175683</v>
      </c>
      <c r="J73" s="20" t="n">
        <v>3.34493139</v>
      </c>
      <c r="K73" s="18" t="n">
        <v>404.04689602</v>
      </c>
      <c r="L73" s="20" t="n">
        <v>4.01535792</v>
      </c>
      <c r="M73" s="18" t="n">
        <v>396.83413361</v>
      </c>
      <c r="N73" s="20" t="n">
        <v>4.86068729</v>
      </c>
      <c r="O73" s="18" t="n">
        <v>365.92427462</v>
      </c>
      <c r="P73" s="20" t="n">
        <v>6.5296247</v>
      </c>
      <c r="Q73" s="18" t="s">
        <v>182</v>
      </c>
      <c r="R73" s="20" t="s">
        <v>182</v>
      </c>
      <c r="S73" s="18" t="s">
        <v>182</v>
      </c>
      <c r="T73" s="20" t="s">
        <v>182</v>
      </c>
      <c r="U73" s="18" t="s">
        <v>182</v>
      </c>
      <c r="V73" s="20" t="s">
        <v>182</v>
      </c>
      <c r="W73" s="18" t="n">
        <v>379.17059829</v>
      </c>
      <c r="X73" s="20" t="n">
        <v>8.678229679999999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464.31543933</v>
      </c>
      <c r="F77" s="20" t="n">
        <v>2.42893409</v>
      </c>
      <c r="G77" s="18" t="n">
        <v>445.83151206</v>
      </c>
      <c r="H77" s="20" t="n">
        <v>4.78050597</v>
      </c>
      <c r="I77" s="18" t="n">
        <v>441.59621742</v>
      </c>
      <c r="J77" s="20" t="n">
        <v>5.20116624</v>
      </c>
      <c r="K77" s="18" t="n">
        <v>416.53910713</v>
      </c>
      <c r="L77" s="20" t="n">
        <v>6.63947851</v>
      </c>
      <c r="M77" s="18" t="n">
        <v>396.85048891</v>
      </c>
      <c r="N77" s="20" t="n">
        <v>6.15248334</v>
      </c>
      <c r="O77" s="18" t="n">
        <v>348.85074945</v>
      </c>
      <c r="P77" s="20" t="n">
        <v>12.28258255</v>
      </c>
      <c r="Q77" s="18" t="s">
        <v>182</v>
      </c>
      <c r="R77" s="20" t="s">
        <v>182</v>
      </c>
      <c r="S77" s="18" t="s">
        <v>182</v>
      </c>
      <c r="T77" s="20" t="s">
        <v>182</v>
      </c>
      <c r="U77" s="18" t="s">
        <v>182</v>
      </c>
      <c r="V77" s="20" t="s">
        <v>182</v>
      </c>
      <c r="W77" s="18" t="n">
        <v>383.14477587</v>
      </c>
      <c r="X77" s="20" t="n">
        <v>3.07423784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510.04507253</v>
      </c>
      <c r="F7" s="20" t="n">
        <v>1.76700759</v>
      </c>
      <c r="G7" s="18" t="n">
        <v>535.1245218400001</v>
      </c>
      <c r="H7" s="20" t="n">
        <v>3.5046823</v>
      </c>
      <c r="I7" s="18" t="n">
        <v>524.23572755</v>
      </c>
      <c r="J7" s="20" t="n">
        <v>3.05706862</v>
      </c>
      <c r="K7" s="18" t="n">
        <v>523.31072066</v>
      </c>
      <c r="L7" s="20" t="n">
        <v>4.05921137</v>
      </c>
      <c r="M7" s="18" t="n">
        <v>503.48030036</v>
      </c>
      <c r="N7" s="20" t="n">
        <v>6.03824935</v>
      </c>
      <c r="O7" s="18" t="n">
        <v>399.22513467</v>
      </c>
      <c r="P7" s="20" t="n">
        <v>11.70453418</v>
      </c>
      <c r="Q7" s="18" t="s">
        <v>182</v>
      </c>
      <c r="R7" s="20" t="s">
        <v>182</v>
      </c>
      <c r="S7" s="18" t="s">
        <v>182</v>
      </c>
      <c r="T7" s="20" t="s">
        <v>182</v>
      </c>
      <c r="U7" s="18" t="s">
        <v>182</v>
      </c>
      <c r="V7" s="20" t="s">
        <v>182</v>
      </c>
      <c r="W7" s="18" t="n">
        <v>475.3230611</v>
      </c>
      <c r="X7" s="20" t="n">
        <v>4.61299878</v>
      </c>
    </row>
    <row r="8" spans="1:24">
      <c r="A8" s="15" t="s">
        <v>183</v>
      </c>
      <c r="B8" s="17" t="n">
        <v>7007</v>
      </c>
      <c r="C8" s="18">
        <f>(206.0/B8*100)</f>
        <v/>
      </c>
      <c r="D8" s="19" t="n">
        <v>6801</v>
      </c>
      <c r="E8" s="18" t="n">
        <v>516.06967564</v>
      </c>
      <c r="F8" s="20" t="n">
        <v>2.59962008</v>
      </c>
      <c r="G8" s="18" t="n">
        <v>508.12088857</v>
      </c>
      <c r="H8" s="20" t="n">
        <v>3.26848749</v>
      </c>
      <c r="I8" s="18" t="n">
        <v>487.62960491</v>
      </c>
      <c r="J8" s="20" t="n">
        <v>4.21781195</v>
      </c>
      <c r="K8" s="18" t="n">
        <v>465.50765974</v>
      </c>
      <c r="L8" s="20" t="n">
        <v>6.31687551</v>
      </c>
      <c r="M8" s="18" t="n">
        <v>442.51572599</v>
      </c>
      <c r="N8" s="20" t="n">
        <v>7.01855502</v>
      </c>
      <c r="O8" s="18" t="n">
        <v>404.28336089</v>
      </c>
      <c r="P8" s="20" t="n">
        <v>27.90899541</v>
      </c>
      <c r="Q8" s="18" t="s">
        <v>182</v>
      </c>
      <c r="R8" s="20" t="s">
        <v>182</v>
      </c>
      <c r="S8" s="18" t="n">
        <v>368.48347797</v>
      </c>
      <c r="T8" s="20" t="n">
        <v>14.99112476</v>
      </c>
      <c r="U8" s="18" t="s">
        <v>182</v>
      </c>
      <c r="V8" s="20" t="s">
        <v>182</v>
      </c>
      <c r="W8" s="18" t="n">
        <v>409.08096302</v>
      </c>
      <c r="X8" s="20" t="n">
        <v>5.87579751</v>
      </c>
    </row>
    <row r="9" spans="1:24">
      <c r="A9" s="15" t="s">
        <v>184</v>
      </c>
      <c r="B9" s="17" t="n">
        <v>9651</v>
      </c>
      <c r="C9" s="18">
        <f>(603.0/B9*100)</f>
        <v/>
      </c>
      <c r="D9" s="19" t="n">
        <v>9048</v>
      </c>
      <c r="E9" s="18" t="n">
        <v>522.02397361</v>
      </c>
      <c r="F9" s="20" t="n">
        <v>2.53631897</v>
      </c>
      <c r="G9" s="18" t="n">
        <v>524.83227041</v>
      </c>
      <c r="H9" s="20" t="n">
        <v>3.04338293</v>
      </c>
      <c r="I9" s="18" t="n">
        <v>496.33893992</v>
      </c>
      <c r="J9" s="20" t="n">
        <v>3.99464068</v>
      </c>
      <c r="K9" s="18" t="n">
        <v>469.26134791</v>
      </c>
      <c r="L9" s="20" t="n">
        <v>5.34026004</v>
      </c>
      <c r="M9" s="18" t="n">
        <v>454.9184023</v>
      </c>
      <c r="N9" s="20" t="n">
        <v>7.17139848</v>
      </c>
      <c r="O9" s="18" t="n">
        <v>463.23865553</v>
      </c>
      <c r="P9" s="20" t="n">
        <v>37.28992185</v>
      </c>
      <c r="Q9" s="18" t="s">
        <v>182</v>
      </c>
      <c r="R9" s="20" t="s">
        <v>182</v>
      </c>
      <c r="S9" s="18" t="n">
        <v>374.78530698</v>
      </c>
      <c r="T9" s="20" t="n">
        <v>11.62763904</v>
      </c>
      <c r="U9" s="18" t="s">
        <v>182</v>
      </c>
      <c r="V9" s="20" t="s">
        <v>182</v>
      </c>
      <c r="W9" s="18" t="n">
        <v>417.81244603</v>
      </c>
      <c r="X9" s="20" t="n">
        <v>5.8769554</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459.2832189</v>
      </c>
      <c r="F11" s="20" t="n">
        <v>2.78689226</v>
      </c>
      <c r="G11" s="18" t="n">
        <v>451.11824869</v>
      </c>
      <c r="H11" s="20" t="n">
        <v>3.77688461</v>
      </c>
      <c r="I11" s="18" t="n">
        <v>448.03101971</v>
      </c>
      <c r="J11" s="20" t="n">
        <v>3.40075506</v>
      </c>
      <c r="K11" s="18" t="n">
        <v>431.93151287</v>
      </c>
      <c r="L11" s="20" t="n">
        <v>5.49145274</v>
      </c>
      <c r="M11" s="18" t="n">
        <v>401.23204658</v>
      </c>
      <c r="N11" s="20" t="n">
        <v>8.20090536</v>
      </c>
      <c r="O11" s="18" t="n">
        <v>334.19992151</v>
      </c>
      <c r="P11" s="20" t="n">
        <v>26.53553138</v>
      </c>
      <c r="Q11" s="18" t="s">
        <v>182</v>
      </c>
      <c r="R11" s="20" t="s">
        <v>182</v>
      </c>
      <c r="S11" s="18" t="s">
        <v>182</v>
      </c>
      <c r="T11" s="20" t="s">
        <v>182</v>
      </c>
      <c r="U11" s="18" t="s">
        <v>182</v>
      </c>
      <c r="V11" s="20" t="s">
        <v>182</v>
      </c>
      <c r="W11" s="18" t="n">
        <v>406.85915473</v>
      </c>
      <c r="X11" s="20" t="n">
        <v>6.65666724</v>
      </c>
    </row>
    <row r="12" spans="1:24">
      <c r="A12" s="15" t="s">
        <v>187</v>
      </c>
      <c r="B12" s="17" t="n">
        <v>6894</v>
      </c>
      <c r="C12" s="18">
        <f>(128.0/B12*100)</f>
        <v/>
      </c>
      <c r="D12" s="19" t="n">
        <v>6766</v>
      </c>
      <c r="E12" s="18" t="n">
        <v>509.51180869</v>
      </c>
      <c r="F12" s="20" t="n">
        <v>2.11464042</v>
      </c>
      <c r="G12" s="18" t="n">
        <v>512.68592245</v>
      </c>
      <c r="H12" s="20" t="n">
        <v>3.38583185</v>
      </c>
      <c r="I12" s="18" t="n">
        <v>496.63365641</v>
      </c>
      <c r="J12" s="20" t="n">
        <v>3.67172218</v>
      </c>
      <c r="K12" s="18" t="n">
        <v>481.35281588</v>
      </c>
      <c r="L12" s="20" t="n">
        <v>4.72841438</v>
      </c>
      <c r="M12" s="18" t="n">
        <v>455.60433975</v>
      </c>
      <c r="N12" s="20" t="n">
        <v>6.93454771</v>
      </c>
      <c r="O12" s="18" t="n">
        <v>437.59846771</v>
      </c>
      <c r="P12" s="20" t="n">
        <v>23.70905564</v>
      </c>
      <c r="Q12" s="18" t="s">
        <v>182</v>
      </c>
      <c r="R12" s="20" t="s">
        <v>182</v>
      </c>
      <c r="S12" s="18" t="n">
        <v>366.6777112</v>
      </c>
      <c r="T12" s="20" t="n">
        <v>14.39052153</v>
      </c>
      <c r="U12" s="18" t="s">
        <v>182</v>
      </c>
      <c r="V12" s="20" t="s">
        <v>182</v>
      </c>
      <c r="W12" s="18" t="n">
        <v>414.52035505</v>
      </c>
      <c r="X12" s="20" t="n">
        <v>5.7349383</v>
      </c>
    </row>
    <row r="13" spans="1:24">
      <c r="A13" s="15" t="s">
        <v>188</v>
      </c>
      <c r="B13" s="17" t="n">
        <v>7161</v>
      </c>
      <c r="C13" s="18">
        <f>(341.0/B13*100)</f>
        <v/>
      </c>
      <c r="D13" s="19" t="n">
        <v>6820</v>
      </c>
      <c r="E13" s="18" t="n">
        <v>514.8504643700001</v>
      </c>
      <c r="F13" s="20" t="n">
        <v>3.01353443</v>
      </c>
      <c r="G13" s="18" t="n">
        <v>520.11310054</v>
      </c>
      <c r="H13" s="20" t="n">
        <v>3.06660438</v>
      </c>
      <c r="I13" s="18" t="n">
        <v>509.06504116</v>
      </c>
      <c r="J13" s="20" t="n">
        <v>2.97317333</v>
      </c>
      <c r="K13" s="18" t="n">
        <v>509.35551541</v>
      </c>
      <c r="L13" s="20" t="n">
        <v>4.07124674</v>
      </c>
      <c r="M13" s="18" t="n">
        <v>497.45530628</v>
      </c>
      <c r="N13" s="20" t="n">
        <v>6.20616804</v>
      </c>
      <c r="O13" s="18" t="n">
        <v>390.10166835</v>
      </c>
      <c r="P13" s="20" t="n">
        <v>18.95112793</v>
      </c>
      <c r="Q13" s="18" t="s">
        <v>182</v>
      </c>
      <c r="R13" s="20" t="s">
        <v>182</v>
      </c>
      <c r="S13" s="18" t="n">
        <v>436.36003517</v>
      </c>
      <c r="T13" s="20" t="n">
        <v>6.43426798</v>
      </c>
      <c r="U13" s="18" t="s">
        <v>182</v>
      </c>
      <c r="V13" s="20" t="s">
        <v>182</v>
      </c>
      <c r="W13" s="18" t="n">
        <v>420.84440728</v>
      </c>
      <c r="X13" s="20" t="n">
        <v>5.35008626</v>
      </c>
    </row>
    <row r="14" spans="1:24">
      <c r="A14" s="15" t="s">
        <v>189</v>
      </c>
      <c r="B14" s="17" t="n">
        <v>5587</v>
      </c>
      <c r="C14" s="18">
        <f>(201.0/B14*100)</f>
        <v/>
      </c>
      <c r="D14" s="19" t="n">
        <v>5386</v>
      </c>
      <c r="E14" s="18" t="n">
        <v>550.0799511500001</v>
      </c>
      <c r="F14" s="20" t="n">
        <v>2.23258629</v>
      </c>
      <c r="G14" s="18" t="n">
        <v>536.18858172</v>
      </c>
      <c r="H14" s="20" t="n">
        <v>3.43917376</v>
      </c>
      <c r="I14" s="18" t="n">
        <v>515.8900402199999</v>
      </c>
      <c r="J14" s="20" t="n">
        <v>4.74896296</v>
      </c>
      <c r="K14" s="18" t="n">
        <v>488.36325583</v>
      </c>
      <c r="L14" s="20" t="n">
        <v>6.31999352</v>
      </c>
      <c r="M14" s="18" t="n">
        <v>468.52750176</v>
      </c>
      <c r="N14" s="20" t="n">
        <v>6.78009731</v>
      </c>
      <c r="O14" s="18" t="n">
        <v>411.80482108</v>
      </c>
      <c r="P14" s="20" t="n">
        <v>14.84367386</v>
      </c>
      <c r="Q14" s="18" t="s">
        <v>182</v>
      </c>
      <c r="R14" s="20" t="s">
        <v>182</v>
      </c>
      <c r="S14" s="18" t="s">
        <v>182</v>
      </c>
      <c r="T14" s="20" t="s">
        <v>182</v>
      </c>
      <c r="U14" s="18" t="s">
        <v>182</v>
      </c>
      <c r="V14" s="20" t="s">
        <v>182</v>
      </c>
      <c r="W14" s="18" t="n">
        <v>464.87568933</v>
      </c>
      <c r="X14" s="20" t="n">
        <v>8.569724580000001</v>
      </c>
    </row>
    <row r="15" spans="1:24">
      <c r="A15" s="15" t="s">
        <v>190</v>
      </c>
      <c r="B15" s="17" t="n">
        <v>5882</v>
      </c>
      <c r="C15" s="18">
        <f>(167.0/B15*100)</f>
        <v/>
      </c>
      <c r="D15" s="19" t="n">
        <v>5715</v>
      </c>
      <c r="E15" s="18" t="n">
        <v>540.06105317</v>
      </c>
      <c r="F15" s="20" t="n">
        <v>2.18982128</v>
      </c>
      <c r="G15" s="18" t="n">
        <v>552.83893311</v>
      </c>
      <c r="H15" s="20" t="n">
        <v>3.03843123</v>
      </c>
      <c r="I15" s="18" t="n">
        <v>512.5556981</v>
      </c>
      <c r="J15" s="20" t="n">
        <v>5.85411388</v>
      </c>
      <c r="K15" s="18" t="n">
        <v>482.33866661</v>
      </c>
      <c r="L15" s="20" t="n">
        <v>8.39316657</v>
      </c>
      <c r="M15" s="18" t="n">
        <v>459.54399771</v>
      </c>
      <c r="N15" s="20" t="n">
        <v>8.564238489999999</v>
      </c>
      <c r="O15" s="18" t="n">
        <v>369.57234507</v>
      </c>
      <c r="P15" s="20" t="n">
        <v>20.35970452</v>
      </c>
      <c r="Q15" s="18" t="s">
        <v>182</v>
      </c>
      <c r="R15" s="20" t="s">
        <v>182</v>
      </c>
      <c r="S15" s="18" t="n">
        <v>375.95013089</v>
      </c>
      <c r="T15" s="20" t="n">
        <v>17.42774697</v>
      </c>
      <c r="U15" s="18" t="s">
        <v>182</v>
      </c>
      <c r="V15" s="20" t="s">
        <v>182</v>
      </c>
      <c r="W15" s="18" t="n">
        <v>465.48040778</v>
      </c>
      <c r="X15" s="20" t="n">
        <v>7.76213209</v>
      </c>
    </row>
    <row r="16" spans="1:24">
      <c r="A16" s="15" t="s">
        <v>191</v>
      </c>
      <c r="B16" s="17" t="n">
        <v>6108</v>
      </c>
      <c r="C16" s="18">
        <f>(274.0/B16*100)</f>
        <v/>
      </c>
      <c r="D16" s="19" t="n">
        <v>5834</v>
      </c>
      <c r="E16" s="18" t="n">
        <v>513.5336558499999</v>
      </c>
      <c r="F16" s="20" t="n">
        <v>2.56802564</v>
      </c>
      <c r="G16" s="18" t="n">
        <v>522.76674349</v>
      </c>
      <c r="H16" s="20" t="n">
        <v>3.37495528</v>
      </c>
      <c r="I16" s="18" t="n">
        <v>496.2574842</v>
      </c>
      <c r="J16" s="20" t="n">
        <v>4.76433207</v>
      </c>
      <c r="K16" s="18" t="n">
        <v>475.59697569</v>
      </c>
      <c r="L16" s="20" t="n">
        <v>5.94597541</v>
      </c>
      <c r="M16" s="18" t="n">
        <v>459.84579417</v>
      </c>
      <c r="N16" s="20" t="n">
        <v>7.45654165</v>
      </c>
      <c r="O16" s="18" t="n">
        <v>357.87742959</v>
      </c>
      <c r="P16" s="20" t="n">
        <v>15.84799712</v>
      </c>
      <c r="Q16" s="18" t="s">
        <v>182</v>
      </c>
      <c r="R16" s="20" t="s">
        <v>182</v>
      </c>
      <c r="S16" s="18" t="s">
        <v>182</v>
      </c>
      <c r="T16" s="20" t="s">
        <v>182</v>
      </c>
      <c r="U16" s="18" t="s">
        <v>182</v>
      </c>
      <c r="V16" s="20" t="s">
        <v>182</v>
      </c>
      <c r="W16" s="18" t="n">
        <v>405.87704185</v>
      </c>
      <c r="X16" s="20" t="n">
        <v>6.05547158</v>
      </c>
    </row>
    <row r="17" spans="1:24">
      <c r="A17" s="15" t="s">
        <v>192</v>
      </c>
      <c r="B17" s="17" t="n">
        <v>6504</v>
      </c>
      <c r="C17" s="18">
        <f>(810.0/B17*100)</f>
        <v/>
      </c>
      <c r="D17" s="19" t="n">
        <v>5694</v>
      </c>
      <c r="E17" s="18" t="n">
        <v>533.46566217</v>
      </c>
      <c r="F17" s="20" t="n">
        <v>2.56462573</v>
      </c>
      <c r="G17" s="18" t="n">
        <v>517.7442203000001</v>
      </c>
      <c r="H17" s="20" t="n">
        <v>3.76682861</v>
      </c>
      <c r="I17" s="18" t="n">
        <v>482.18875447</v>
      </c>
      <c r="J17" s="20" t="n">
        <v>6.23557024</v>
      </c>
      <c r="K17" s="18" t="n">
        <v>452.84027936</v>
      </c>
      <c r="L17" s="20" t="n">
        <v>9.29555684</v>
      </c>
      <c r="M17" s="18" t="n">
        <v>447.8594924</v>
      </c>
      <c r="N17" s="20" t="n">
        <v>11.80935486</v>
      </c>
      <c r="O17" s="18" t="s">
        <v>182</v>
      </c>
      <c r="P17" s="20" t="s">
        <v>182</v>
      </c>
      <c r="Q17" s="18" t="s">
        <v>182</v>
      </c>
      <c r="R17" s="20" t="s">
        <v>182</v>
      </c>
      <c r="S17" s="18" t="n">
        <v>360.48925247</v>
      </c>
      <c r="T17" s="20" t="n">
        <v>12.44339086</v>
      </c>
      <c r="U17" s="18" t="s">
        <v>182</v>
      </c>
      <c r="V17" s="20" t="s">
        <v>182</v>
      </c>
      <c r="W17" s="18" t="n">
        <v>431.46632624</v>
      </c>
      <c r="X17" s="20" t="n">
        <v>7.88020372</v>
      </c>
    </row>
    <row r="18" spans="1:24">
      <c r="A18" s="15" t="s">
        <v>193</v>
      </c>
      <c r="B18" s="17" t="n">
        <v>5532</v>
      </c>
      <c r="C18" s="18">
        <f>(40.0/B18*100)</f>
        <v/>
      </c>
      <c r="D18" s="19" t="n">
        <v>5492</v>
      </c>
      <c r="E18" s="18" t="n">
        <v>483.41455991</v>
      </c>
      <c r="F18" s="20" t="n">
        <v>2.86840022</v>
      </c>
      <c r="G18" s="18" t="n">
        <v>453.05364342</v>
      </c>
      <c r="H18" s="20" t="n">
        <v>5.36442784</v>
      </c>
      <c r="I18" s="18" t="n">
        <v>429.53979868</v>
      </c>
      <c r="J18" s="20" t="n">
        <v>5.07305602</v>
      </c>
      <c r="K18" s="18" t="n">
        <v>416.77684416</v>
      </c>
      <c r="L18" s="20" t="n">
        <v>6.15276845</v>
      </c>
      <c r="M18" s="18" t="n">
        <v>399.54312084</v>
      </c>
      <c r="N18" s="20" t="n">
        <v>7.41804103</v>
      </c>
      <c r="O18" s="18" t="n">
        <v>360.38730974</v>
      </c>
      <c r="P18" s="20" t="n">
        <v>15.45481746</v>
      </c>
      <c r="Q18" s="18" t="s">
        <v>182</v>
      </c>
      <c r="R18" s="20" t="s">
        <v>182</v>
      </c>
      <c r="S18" s="18" t="s">
        <v>182</v>
      </c>
      <c r="T18" s="20" t="s">
        <v>182</v>
      </c>
      <c r="U18" s="18" t="s">
        <v>182</v>
      </c>
      <c r="V18" s="20" t="s">
        <v>182</v>
      </c>
      <c r="W18" s="18" t="n">
        <v>387.57852776</v>
      </c>
      <c r="X18" s="20" t="n">
        <v>7.12995425</v>
      </c>
    </row>
    <row r="19" spans="1:24">
      <c r="A19" s="15" t="s">
        <v>194</v>
      </c>
      <c r="B19" s="17" t="n">
        <v>5658</v>
      </c>
      <c r="C19" s="18">
        <f>(192.0/B19*100)</f>
        <v/>
      </c>
      <c r="D19" s="19" t="n">
        <v>5466</v>
      </c>
      <c r="E19" s="18" t="n">
        <v>494.8978266</v>
      </c>
      <c r="F19" s="20" t="n">
        <v>2.97708125</v>
      </c>
      <c r="G19" s="18" t="n">
        <v>485.09689947</v>
      </c>
      <c r="H19" s="20" t="n">
        <v>4.42007349</v>
      </c>
      <c r="I19" s="18" t="n">
        <v>470.10398988</v>
      </c>
      <c r="J19" s="20" t="n">
        <v>3.93822848</v>
      </c>
      <c r="K19" s="18" t="n">
        <v>449.55352081</v>
      </c>
      <c r="L19" s="20" t="n">
        <v>6.33675362</v>
      </c>
      <c r="M19" s="18" t="n">
        <v>430.33436912</v>
      </c>
      <c r="N19" s="20" t="n">
        <v>6.39785436</v>
      </c>
      <c r="O19" s="18" t="n">
        <v>398.28162032</v>
      </c>
      <c r="P19" s="20" t="n">
        <v>18.24528118</v>
      </c>
      <c r="Q19" s="18" t="s">
        <v>182</v>
      </c>
      <c r="R19" s="20" t="s">
        <v>182</v>
      </c>
      <c r="S19" s="18" t="s">
        <v>182</v>
      </c>
      <c r="T19" s="20" t="s">
        <v>182</v>
      </c>
      <c r="U19" s="18" t="s">
        <v>182</v>
      </c>
      <c r="V19" s="20" t="s">
        <v>182</v>
      </c>
      <c r="W19" s="18" t="n">
        <v>398.1637264</v>
      </c>
      <c r="X19" s="20" t="n">
        <v>6.8683102</v>
      </c>
    </row>
    <row r="20" spans="1:24">
      <c r="A20" s="15" t="s">
        <v>195</v>
      </c>
      <c r="B20" s="17" t="n">
        <v>3371</v>
      </c>
      <c r="C20" s="18">
        <f>(81.0/B20*100)</f>
        <v/>
      </c>
      <c r="D20" s="19" t="n">
        <v>3290</v>
      </c>
      <c r="E20" s="18" t="n">
        <v>485.38804063</v>
      </c>
      <c r="F20" s="20" t="n">
        <v>2.78317157</v>
      </c>
      <c r="G20" s="18" t="n">
        <v>483.59970838</v>
      </c>
      <c r="H20" s="20" t="n">
        <v>3.51178913</v>
      </c>
      <c r="I20" s="18" t="n">
        <v>462.36342964</v>
      </c>
      <c r="J20" s="20" t="n">
        <v>4.06774569</v>
      </c>
      <c r="K20" s="18" t="n">
        <v>473.98782056</v>
      </c>
      <c r="L20" s="20" t="n">
        <v>5.42928315</v>
      </c>
      <c r="M20" s="18" t="n">
        <v>465.22173444</v>
      </c>
      <c r="N20" s="20" t="n">
        <v>6.62426588</v>
      </c>
      <c r="O20" s="18" t="s">
        <v>182</v>
      </c>
      <c r="P20" s="20" t="s">
        <v>182</v>
      </c>
      <c r="Q20" s="18" t="s">
        <v>182</v>
      </c>
      <c r="R20" s="20" t="s">
        <v>182</v>
      </c>
      <c r="S20" s="18" t="s">
        <v>182</v>
      </c>
      <c r="T20" s="20" t="s">
        <v>182</v>
      </c>
      <c r="U20" s="18" t="s">
        <v>182</v>
      </c>
      <c r="V20" s="20" t="s">
        <v>182</v>
      </c>
      <c r="W20" s="18" t="n">
        <v>404.23136387</v>
      </c>
      <c r="X20" s="20" t="n">
        <v>6.99110656</v>
      </c>
    </row>
    <row r="21" spans="1:24">
      <c r="A21" s="15" t="s">
        <v>196</v>
      </c>
      <c r="B21" s="17" t="n">
        <v>5741</v>
      </c>
      <c r="C21" s="18">
        <f>(91.0/B21*100)</f>
        <v/>
      </c>
      <c r="D21" s="19" t="n">
        <v>5650</v>
      </c>
      <c r="E21" s="18" t="n">
        <v>506.84851279</v>
      </c>
      <c r="F21" s="20" t="n">
        <v>2.43382122</v>
      </c>
      <c r="G21" s="18" t="n">
        <v>512.28044736</v>
      </c>
      <c r="H21" s="20" t="n">
        <v>4.43661153</v>
      </c>
      <c r="I21" s="18" t="n">
        <v>498.11006556</v>
      </c>
      <c r="J21" s="20" t="n">
        <v>4.30245526</v>
      </c>
      <c r="K21" s="18" t="n">
        <v>490.07392945</v>
      </c>
      <c r="L21" s="20" t="n">
        <v>6.97757809</v>
      </c>
      <c r="M21" s="18" t="n">
        <v>443.44093428</v>
      </c>
      <c r="N21" s="20" t="n">
        <v>11.08209709</v>
      </c>
      <c r="O21" s="18" t="n">
        <v>391.25398188</v>
      </c>
      <c r="P21" s="20" t="n">
        <v>27.06373982</v>
      </c>
      <c r="Q21" s="18" t="s">
        <v>182</v>
      </c>
      <c r="R21" s="20" t="s">
        <v>182</v>
      </c>
      <c r="S21" s="18" t="s">
        <v>182</v>
      </c>
      <c r="T21" s="20" t="s">
        <v>182</v>
      </c>
      <c r="U21" s="18" t="s">
        <v>182</v>
      </c>
      <c r="V21" s="20" t="s">
        <v>182</v>
      </c>
      <c r="W21" s="18" t="n">
        <v>450.6994048</v>
      </c>
      <c r="X21" s="20" t="n">
        <v>10.25385838</v>
      </c>
    </row>
    <row r="22" spans="1:24">
      <c r="A22" s="15" t="s">
        <v>197</v>
      </c>
      <c r="B22" s="17" t="n">
        <v>6598</v>
      </c>
      <c r="C22" s="18">
        <f>(103.0/B22*100)</f>
        <v/>
      </c>
      <c r="D22" s="19" t="n">
        <v>6495</v>
      </c>
      <c r="E22" s="18" t="n">
        <v>499.41290029</v>
      </c>
      <c r="F22" s="20" t="n">
        <v>4.46040485</v>
      </c>
      <c r="G22" s="18" t="n">
        <v>480.60982416</v>
      </c>
      <c r="H22" s="20" t="n">
        <v>4.56436785</v>
      </c>
      <c r="I22" s="18" t="n">
        <v>460.96603722</v>
      </c>
      <c r="J22" s="20" t="n">
        <v>4.8050447</v>
      </c>
      <c r="K22" s="18" t="n">
        <v>455.58324704</v>
      </c>
      <c r="L22" s="20" t="n">
        <v>6.07388815</v>
      </c>
      <c r="M22" s="18" t="n">
        <v>432.20859323</v>
      </c>
      <c r="N22" s="20" t="n">
        <v>7.08392518</v>
      </c>
      <c r="O22" s="18" t="n">
        <v>369.67259299</v>
      </c>
      <c r="P22" s="20" t="n">
        <v>6.57132704</v>
      </c>
      <c r="Q22" s="18" t="s">
        <v>182</v>
      </c>
      <c r="R22" s="20" t="s">
        <v>182</v>
      </c>
      <c r="S22" s="18" t="n">
        <v>448.28166515</v>
      </c>
      <c r="T22" s="20" t="n">
        <v>8.782882710000001</v>
      </c>
      <c r="U22" s="18" t="s">
        <v>182</v>
      </c>
      <c r="V22" s="20" t="s">
        <v>182</v>
      </c>
      <c r="W22" s="18" t="n">
        <v>374.4217076</v>
      </c>
      <c r="X22" s="20" t="n">
        <v>7.29619387</v>
      </c>
    </row>
    <row r="23" spans="1:24">
      <c r="A23" s="15" t="s">
        <v>198</v>
      </c>
      <c r="B23" s="17" t="n">
        <v>11583</v>
      </c>
      <c r="C23" s="18">
        <f>(535.0/B23*100)</f>
        <v/>
      </c>
      <c r="D23" s="19" t="n">
        <v>11048</v>
      </c>
      <c r="E23" s="18" t="n">
        <v>495.08855537</v>
      </c>
      <c r="F23" s="20" t="n">
        <v>3.23252685</v>
      </c>
      <c r="G23" s="18" t="n">
        <v>497.47231884</v>
      </c>
      <c r="H23" s="20" t="n">
        <v>3.62210027</v>
      </c>
      <c r="I23" s="18" t="n">
        <v>481.92399235</v>
      </c>
      <c r="J23" s="20" t="n">
        <v>3.75484902</v>
      </c>
      <c r="K23" s="18" t="n">
        <v>452.38320621</v>
      </c>
      <c r="L23" s="20" t="n">
        <v>4.74594739</v>
      </c>
      <c r="M23" s="18" t="n">
        <v>454.159267</v>
      </c>
      <c r="N23" s="20" t="n">
        <v>7.81635961</v>
      </c>
      <c r="O23" s="18" t="n">
        <v>422.45727389</v>
      </c>
      <c r="P23" s="20" t="n">
        <v>20.79919267</v>
      </c>
      <c r="Q23" s="18" t="s">
        <v>182</v>
      </c>
      <c r="R23" s="20" t="s">
        <v>182</v>
      </c>
      <c r="S23" s="18" t="s">
        <v>182</v>
      </c>
      <c r="T23" s="20" t="s">
        <v>182</v>
      </c>
      <c r="U23" s="18" t="s">
        <v>182</v>
      </c>
      <c r="V23" s="20" t="s">
        <v>182</v>
      </c>
      <c r="W23" s="18" t="n">
        <v>419.07497179</v>
      </c>
      <c r="X23" s="20" t="n">
        <v>5.40484753</v>
      </c>
    </row>
    <row r="24" spans="1:24">
      <c r="A24" s="15" t="s">
        <v>199</v>
      </c>
      <c r="B24" s="17" t="n">
        <v>6647</v>
      </c>
      <c r="C24" s="18">
        <f>(27.0/B24*100)</f>
        <v/>
      </c>
      <c r="D24" s="19" t="n">
        <v>6620</v>
      </c>
      <c r="E24" s="18" t="n">
        <v>542.31959627</v>
      </c>
      <c r="F24" s="20" t="n">
        <v>2.82174841</v>
      </c>
      <c r="G24" s="18" t="n">
        <v>520.9045349100001</v>
      </c>
      <c r="H24" s="20" t="n">
        <v>6.66004864</v>
      </c>
      <c r="I24" s="18" t="n">
        <v>542.29903212</v>
      </c>
      <c r="J24" s="20" t="n">
        <v>7.29317911</v>
      </c>
      <c r="K24" s="18" t="n">
        <v>539.9793562999999</v>
      </c>
      <c r="L24" s="20" t="n">
        <v>12.14312059</v>
      </c>
      <c r="M24" s="18" t="n">
        <v>492.4720958</v>
      </c>
      <c r="N24" s="20" t="n">
        <v>17.06962738</v>
      </c>
      <c r="O24" s="18" t="n">
        <v>433.56577698</v>
      </c>
      <c r="P24" s="20" t="n">
        <v>16.09010253</v>
      </c>
      <c r="Q24" s="18" t="s">
        <v>182</v>
      </c>
      <c r="R24" s="20" t="s">
        <v>182</v>
      </c>
      <c r="S24" s="18" t="s">
        <v>182</v>
      </c>
      <c r="T24" s="20" t="s">
        <v>182</v>
      </c>
      <c r="U24" s="18" t="s">
        <v>182</v>
      </c>
      <c r="V24" s="20" t="s">
        <v>182</v>
      </c>
      <c r="W24" s="18" t="n">
        <v>451.31200929</v>
      </c>
      <c r="X24" s="20" t="n">
        <v>12.86151122</v>
      </c>
    </row>
    <row r="25" spans="1:24">
      <c r="A25" s="15" t="s">
        <v>200</v>
      </c>
      <c r="B25" s="17" t="n">
        <v>5581</v>
      </c>
      <c r="C25" s="18">
        <f>(28.0/B25*100)</f>
        <v/>
      </c>
      <c r="D25" s="19" t="n">
        <v>5553</v>
      </c>
      <c r="E25" s="18" t="n">
        <v>521.79516129</v>
      </c>
      <c r="F25" s="20" t="n">
        <v>3.04574537</v>
      </c>
      <c r="G25" s="18" t="n">
        <v>487.88248482</v>
      </c>
      <c r="H25" s="20" t="n">
        <v>6.49608725</v>
      </c>
      <c r="I25" s="18" t="n">
        <v>486.08319568</v>
      </c>
      <c r="J25" s="20" t="n">
        <v>8.01939823</v>
      </c>
      <c r="K25" s="18" t="n">
        <v>509.34986767</v>
      </c>
      <c r="L25" s="20" t="n">
        <v>10.53136089</v>
      </c>
      <c r="M25" s="18" t="n">
        <v>517.17899369</v>
      </c>
      <c r="N25" s="20" t="n">
        <v>19.82821716</v>
      </c>
      <c r="O25" s="18" t="n">
        <v>398.37895835</v>
      </c>
      <c r="P25" s="20" t="n">
        <v>24.81113575</v>
      </c>
      <c r="Q25" s="18" t="s">
        <v>182</v>
      </c>
      <c r="R25" s="20" t="s">
        <v>182</v>
      </c>
      <c r="S25" s="18" t="s">
        <v>182</v>
      </c>
      <c r="T25" s="20" t="s">
        <v>182</v>
      </c>
      <c r="U25" s="18" t="s">
        <v>182</v>
      </c>
      <c r="V25" s="20" t="s">
        <v>182</v>
      </c>
      <c r="W25" s="18" t="n">
        <v>442.07067144</v>
      </c>
      <c r="X25" s="20" t="n">
        <v>22.9100874</v>
      </c>
    </row>
    <row r="26" spans="1:24">
      <c r="A26" s="15" t="s">
        <v>201</v>
      </c>
      <c r="B26" s="17" t="n">
        <v>4869</v>
      </c>
      <c r="C26" s="18">
        <f>(108.0/B26*100)</f>
        <v/>
      </c>
      <c r="D26" s="19" t="n">
        <v>4761</v>
      </c>
      <c r="E26" s="18" t="n">
        <v>505.11269528</v>
      </c>
      <c r="F26" s="20" t="n">
        <v>2.66954045</v>
      </c>
      <c r="G26" s="18" t="n">
        <v>495.01608213</v>
      </c>
      <c r="H26" s="20" t="n">
        <v>2.78736502</v>
      </c>
      <c r="I26" s="18" t="n">
        <v>485.97639516</v>
      </c>
      <c r="J26" s="20" t="n">
        <v>3.1331929</v>
      </c>
      <c r="K26" s="18" t="n">
        <v>469.900539</v>
      </c>
      <c r="L26" s="20" t="n">
        <v>4.43142482</v>
      </c>
      <c r="M26" s="18" t="n">
        <v>449.60197618</v>
      </c>
      <c r="N26" s="20" t="n">
        <v>5.71158961</v>
      </c>
      <c r="O26" s="18" t="s">
        <v>182</v>
      </c>
      <c r="P26" s="20" t="s">
        <v>182</v>
      </c>
      <c r="Q26" s="18" t="s">
        <v>182</v>
      </c>
      <c r="R26" s="20" t="s">
        <v>182</v>
      </c>
      <c r="S26" s="18" t="s">
        <v>182</v>
      </c>
      <c r="T26" s="20" t="s">
        <v>182</v>
      </c>
      <c r="U26" s="18" t="s">
        <v>182</v>
      </c>
      <c r="V26" s="20" t="s">
        <v>182</v>
      </c>
      <c r="W26" s="18" t="n">
        <v>437.05864828</v>
      </c>
      <c r="X26" s="20" t="n">
        <v>8.867632820000001</v>
      </c>
    </row>
    <row r="27" spans="1:24">
      <c r="A27" s="15" t="s">
        <v>202</v>
      </c>
      <c r="B27" s="17" t="n">
        <v>5299</v>
      </c>
      <c r="C27" s="18">
        <f>(207.0/B27*100)</f>
        <v/>
      </c>
      <c r="D27" s="19" t="n">
        <v>5092</v>
      </c>
      <c r="E27" s="18" t="n">
        <v>510.8228692</v>
      </c>
      <c r="F27" s="20" t="n">
        <v>1.75920281</v>
      </c>
      <c r="G27" s="18" t="n">
        <v>494.37793689</v>
      </c>
      <c r="H27" s="20" t="n">
        <v>3.36044463</v>
      </c>
      <c r="I27" s="18" t="n">
        <v>457.77772501</v>
      </c>
      <c r="J27" s="20" t="n">
        <v>4.14385801</v>
      </c>
      <c r="K27" s="18" t="n">
        <v>437.28756561</v>
      </c>
      <c r="L27" s="20" t="n">
        <v>5.90547902</v>
      </c>
      <c r="M27" s="18" t="n">
        <v>430.53330959</v>
      </c>
      <c r="N27" s="20" t="n">
        <v>6.45564305</v>
      </c>
      <c r="O27" s="18" t="n">
        <v>423.08830904</v>
      </c>
      <c r="P27" s="20" t="n">
        <v>13.04402712</v>
      </c>
      <c r="Q27" s="18" t="s">
        <v>182</v>
      </c>
      <c r="R27" s="20" t="s">
        <v>182</v>
      </c>
      <c r="S27" s="18" t="s">
        <v>182</v>
      </c>
      <c r="T27" s="20" t="s">
        <v>182</v>
      </c>
      <c r="U27" s="18" t="s">
        <v>182</v>
      </c>
      <c r="V27" s="20" t="s">
        <v>182</v>
      </c>
      <c r="W27" s="18" t="n">
        <v>416.48205163</v>
      </c>
      <c r="X27" s="20" t="n">
        <v>3.90294315</v>
      </c>
    </row>
    <row r="28" spans="1:24">
      <c r="A28" s="15" t="s">
        <v>203</v>
      </c>
      <c r="B28" s="17" t="n">
        <v>7568</v>
      </c>
      <c r="C28" s="18">
        <f>(141.0/B28*100)</f>
        <v/>
      </c>
      <c r="D28" s="19" t="n">
        <v>7427</v>
      </c>
      <c r="E28" s="18" t="n">
        <v>420.84967122</v>
      </c>
      <c r="F28" s="20" t="n">
        <v>2.22947846</v>
      </c>
      <c r="G28" s="18" t="n">
        <v>418.40683884</v>
      </c>
      <c r="H28" s="20" t="n">
        <v>2.98400537</v>
      </c>
      <c r="I28" s="18" t="n">
        <v>420.5087466</v>
      </c>
      <c r="J28" s="20" t="n">
        <v>3.9899432</v>
      </c>
      <c r="K28" s="18" t="n">
        <v>415.11190461</v>
      </c>
      <c r="L28" s="20" t="n">
        <v>5.30703558</v>
      </c>
      <c r="M28" s="18" t="n">
        <v>404.53339019</v>
      </c>
      <c r="N28" s="20" t="n">
        <v>8.914237180000001</v>
      </c>
      <c r="O28" s="18" t="n">
        <v>344.27389666</v>
      </c>
      <c r="P28" s="20" t="n">
        <v>9.63881198</v>
      </c>
      <c r="Q28" s="18" t="s">
        <v>182</v>
      </c>
      <c r="R28" s="20" t="s">
        <v>182</v>
      </c>
      <c r="S28" s="18" t="s">
        <v>182</v>
      </c>
      <c r="T28" s="20" t="s">
        <v>182</v>
      </c>
      <c r="U28" s="18" t="s">
        <v>182</v>
      </c>
      <c r="V28" s="20" t="s">
        <v>182</v>
      </c>
      <c r="W28" s="18" t="n">
        <v>375.3826934</v>
      </c>
      <c r="X28" s="20" t="n">
        <v>6.23345862</v>
      </c>
    </row>
    <row r="29" spans="1:24">
      <c r="A29" s="15" t="s">
        <v>204</v>
      </c>
      <c r="B29" s="17" t="n">
        <v>5385</v>
      </c>
      <c r="C29" s="18">
        <f>(37.0/B29*100)</f>
        <v/>
      </c>
      <c r="D29" s="19" t="n">
        <v>5348</v>
      </c>
      <c r="E29" s="18" t="n">
        <v>517.21297824</v>
      </c>
      <c r="F29" s="20" t="n">
        <v>3.41258258</v>
      </c>
      <c r="G29" s="18" t="n">
        <v>534.0876659199999</v>
      </c>
      <c r="H29" s="20" t="n">
        <v>3.49031856</v>
      </c>
      <c r="I29" s="18" t="n">
        <v>514.45339676</v>
      </c>
      <c r="J29" s="20" t="n">
        <v>3.00595978</v>
      </c>
      <c r="K29" s="18" t="n">
        <v>492.75663782</v>
      </c>
      <c r="L29" s="20" t="n">
        <v>4.11565123</v>
      </c>
      <c r="M29" s="18" t="n">
        <v>477.4661026</v>
      </c>
      <c r="N29" s="20" t="n">
        <v>8.44984517</v>
      </c>
      <c r="O29" s="18" t="n">
        <v>388.44308495</v>
      </c>
      <c r="P29" s="20" t="n">
        <v>43.1387278</v>
      </c>
      <c r="Q29" s="18" t="s">
        <v>182</v>
      </c>
      <c r="R29" s="20" t="s">
        <v>182</v>
      </c>
      <c r="S29" s="18" t="n">
        <v>358.28551468</v>
      </c>
      <c r="T29" s="20" t="n">
        <v>8.567023300000001</v>
      </c>
      <c r="U29" s="18" t="s">
        <v>182</v>
      </c>
      <c r="V29" s="20" t="s">
        <v>182</v>
      </c>
      <c r="W29" s="18" t="n">
        <v>409.33548906</v>
      </c>
      <c r="X29" s="20" t="n">
        <v>13.37092204</v>
      </c>
    </row>
    <row r="30" spans="1:24">
      <c r="A30" s="15" t="s">
        <v>205</v>
      </c>
      <c r="B30" s="17" t="n">
        <v>4520</v>
      </c>
      <c r="C30" s="18">
        <f>(618.0/B30*100)</f>
        <v/>
      </c>
      <c r="D30" s="19" t="n">
        <v>3902</v>
      </c>
      <c r="E30" s="18" t="n">
        <v>530.66644675</v>
      </c>
      <c r="F30" s="20" t="n">
        <v>2.70645139</v>
      </c>
      <c r="G30" s="18" t="n">
        <v>534.4268627</v>
      </c>
      <c r="H30" s="20" t="n">
        <v>5.51339477</v>
      </c>
      <c r="I30" s="18" t="n">
        <v>516.78667646</v>
      </c>
      <c r="J30" s="20" t="n">
        <v>5.57633261</v>
      </c>
      <c r="K30" s="18" t="n">
        <v>502.80770226</v>
      </c>
      <c r="L30" s="20" t="n">
        <v>7.81795491</v>
      </c>
      <c r="M30" s="18" t="n">
        <v>471.03333579</v>
      </c>
      <c r="N30" s="20" t="n">
        <v>7.93950339</v>
      </c>
      <c r="O30" s="18" t="n">
        <v>424.31209289</v>
      </c>
      <c r="P30" s="20" t="n">
        <v>24.50636863</v>
      </c>
      <c r="Q30" s="18" t="s">
        <v>182</v>
      </c>
      <c r="R30" s="20" t="s">
        <v>182</v>
      </c>
      <c r="S30" s="18" t="s">
        <v>182</v>
      </c>
      <c r="T30" s="20" t="s">
        <v>182</v>
      </c>
      <c r="U30" s="18" t="s">
        <v>182</v>
      </c>
      <c r="V30" s="20" t="s">
        <v>182</v>
      </c>
      <c r="W30" s="18" t="n">
        <v>435.79126011</v>
      </c>
      <c r="X30" s="20" t="n">
        <v>6.04414613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515.66616816</v>
      </c>
      <c r="F32" s="20" t="n">
        <v>2.78280353</v>
      </c>
      <c r="G32" s="18" t="n">
        <v>508.71958319</v>
      </c>
      <c r="H32" s="20" t="n">
        <v>3.71380267</v>
      </c>
      <c r="I32" s="18" t="n">
        <v>484.49872698</v>
      </c>
      <c r="J32" s="20" t="n">
        <v>4.53695617</v>
      </c>
      <c r="K32" s="18" t="n">
        <v>476.37061939</v>
      </c>
      <c r="L32" s="20" t="n">
        <v>5.01219269</v>
      </c>
      <c r="M32" s="18" t="n">
        <v>466.21077572</v>
      </c>
      <c r="N32" s="20" t="n">
        <v>6.74808227</v>
      </c>
      <c r="O32" s="18" t="n">
        <v>431.81477785</v>
      </c>
      <c r="P32" s="20" t="n">
        <v>23.17705872</v>
      </c>
      <c r="Q32" s="18" t="s">
        <v>182</v>
      </c>
      <c r="R32" s="20" t="s">
        <v>182</v>
      </c>
      <c r="S32" s="18" t="s">
        <v>182</v>
      </c>
      <c r="T32" s="20" t="s">
        <v>182</v>
      </c>
      <c r="U32" s="18" t="s">
        <v>182</v>
      </c>
      <c r="V32" s="20" t="s">
        <v>182</v>
      </c>
      <c r="W32" s="18" t="n">
        <v>432.95065647</v>
      </c>
      <c r="X32" s="20" t="n">
        <v>10.12758762</v>
      </c>
    </row>
    <row r="33" spans="1:24">
      <c r="A33" s="15" t="s">
        <v>208</v>
      </c>
      <c r="B33" s="17" t="n">
        <v>7325</v>
      </c>
      <c r="C33" s="18">
        <f>(254.0/B33*100)</f>
        <v/>
      </c>
      <c r="D33" s="19" t="n">
        <v>7071</v>
      </c>
      <c r="E33" s="18" t="n">
        <v>516.49188675</v>
      </c>
      <c r="F33" s="20" t="n">
        <v>2.87979979</v>
      </c>
      <c r="G33" s="18" t="n">
        <v>506.27997816</v>
      </c>
      <c r="H33" s="20" t="n">
        <v>4.0807855</v>
      </c>
      <c r="I33" s="18" t="n">
        <v>486.70374713</v>
      </c>
      <c r="J33" s="20" t="n">
        <v>3.69417071</v>
      </c>
      <c r="K33" s="18" t="n">
        <v>476.4226688</v>
      </c>
      <c r="L33" s="20" t="n">
        <v>4.67458796</v>
      </c>
      <c r="M33" s="18" t="n">
        <v>470.90385437</v>
      </c>
      <c r="N33" s="20" t="n">
        <v>6.92493672</v>
      </c>
      <c r="O33" s="18" t="n">
        <v>370.51979334</v>
      </c>
      <c r="P33" s="20" t="n">
        <v>23.88304611</v>
      </c>
      <c r="Q33" s="18" t="s">
        <v>182</v>
      </c>
      <c r="R33" s="20" t="s">
        <v>182</v>
      </c>
      <c r="S33" s="18" t="s">
        <v>182</v>
      </c>
      <c r="T33" s="20" t="s">
        <v>182</v>
      </c>
      <c r="U33" s="18" t="s">
        <v>182</v>
      </c>
      <c r="V33" s="20" t="s">
        <v>182</v>
      </c>
      <c r="W33" s="18" t="n">
        <v>444.51719528</v>
      </c>
      <c r="X33" s="20" t="n">
        <v>7.62427064</v>
      </c>
    </row>
    <row r="34" spans="1:24">
      <c r="A34" s="15" t="s">
        <v>209</v>
      </c>
      <c r="B34" s="17" t="n">
        <v>6350</v>
      </c>
      <c r="C34" s="18">
        <f>(94.0/B34*100)</f>
        <v/>
      </c>
      <c r="D34" s="19" t="n">
        <v>6256</v>
      </c>
      <c r="E34" s="18" t="n">
        <v>478.96309505</v>
      </c>
      <c r="F34" s="20" t="n">
        <v>3.40296915</v>
      </c>
      <c r="G34" s="18" t="n">
        <v>476.80596182</v>
      </c>
      <c r="H34" s="20" t="n">
        <v>3.5344528</v>
      </c>
      <c r="I34" s="18" t="n">
        <v>470.5553347</v>
      </c>
      <c r="J34" s="20" t="n">
        <v>4.05799094</v>
      </c>
      <c r="K34" s="18" t="n">
        <v>461.42692884</v>
      </c>
      <c r="L34" s="20" t="n">
        <v>5.05071429</v>
      </c>
      <c r="M34" s="18" t="n">
        <v>436.1921217</v>
      </c>
      <c r="N34" s="20" t="n">
        <v>4.92086001</v>
      </c>
      <c r="O34" s="18" t="n">
        <v>365.38845725</v>
      </c>
      <c r="P34" s="20" t="n">
        <v>11.8756275</v>
      </c>
      <c r="Q34" s="18" t="s">
        <v>182</v>
      </c>
      <c r="R34" s="20" t="s">
        <v>182</v>
      </c>
      <c r="S34" s="18" t="n">
        <v>306.56969545</v>
      </c>
      <c r="T34" s="20" t="n">
        <v>10.27624616</v>
      </c>
      <c r="U34" s="18" t="s">
        <v>182</v>
      </c>
      <c r="V34" s="20" t="s">
        <v>182</v>
      </c>
      <c r="W34" s="18" t="n">
        <v>388.76144951</v>
      </c>
      <c r="X34" s="20" t="n">
        <v>8.07266291</v>
      </c>
    </row>
    <row r="35" spans="1:24">
      <c r="A35" s="15" t="s">
        <v>210</v>
      </c>
      <c r="B35" s="17" t="n">
        <v>6406</v>
      </c>
      <c r="C35" s="18">
        <f>(85.0/B35*100)</f>
        <v/>
      </c>
      <c r="D35" s="19" t="n">
        <v>6321</v>
      </c>
      <c r="E35" s="18" t="n">
        <v>532.47763061</v>
      </c>
      <c r="F35" s="20" t="n">
        <v>1.83471752</v>
      </c>
      <c r="G35" s="18" t="n">
        <v>520.9639532800001</v>
      </c>
      <c r="H35" s="20" t="n">
        <v>3.77623907</v>
      </c>
      <c r="I35" s="18" t="n">
        <v>497.26340533</v>
      </c>
      <c r="J35" s="20" t="n">
        <v>3.81263337</v>
      </c>
      <c r="K35" s="18" t="n">
        <v>472.81444091</v>
      </c>
      <c r="L35" s="20" t="n">
        <v>6.4139385</v>
      </c>
      <c r="M35" s="18" t="n">
        <v>460.37198377</v>
      </c>
      <c r="N35" s="20" t="n">
        <v>9.71200269</v>
      </c>
      <c r="O35" s="18" t="n">
        <v>449.89238615</v>
      </c>
      <c r="P35" s="20" t="n">
        <v>20.13442136</v>
      </c>
      <c r="Q35" s="18" t="s">
        <v>182</v>
      </c>
      <c r="R35" s="20" t="s">
        <v>182</v>
      </c>
      <c r="S35" s="18" t="n">
        <v>374.85244494</v>
      </c>
      <c r="T35" s="20" t="n">
        <v>5.84040672</v>
      </c>
      <c r="U35" s="18" t="s">
        <v>182</v>
      </c>
      <c r="V35" s="20" t="s">
        <v>182</v>
      </c>
      <c r="W35" s="18" t="n">
        <v>420.82073752</v>
      </c>
      <c r="X35" s="20" t="n">
        <v>5.20793742</v>
      </c>
    </row>
    <row r="36" spans="1:24">
      <c r="A36" s="15" t="s">
        <v>211</v>
      </c>
      <c r="B36" s="17" t="n">
        <v>6736</v>
      </c>
      <c r="C36" s="18">
        <f>(67.0/B36*100)</f>
        <v/>
      </c>
      <c r="D36" s="19" t="n">
        <v>6669</v>
      </c>
      <c r="E36" s="18" t="n">
        <v>496.93374698</v>
      </c>
      <c r="F36" s="20" t="n">
        <v>2.32257329</v>
      </c>
      <c r="G36" s="18" t="n">
        <v>502.51857789</v>
      </c>
      <c r="H36" s="20" t="n">
        <v>3.24778957</v>
      </c>
      <c r="I36" s="18" t="n">
        <v>500.21520766</v>
      </c>
      <c r="J36" s="20" t="n">
        <v>3.58647679</v>
      </c>
      <c r="K36" s="18" t="n">
        <v>482.62001986</v>
      </c>
      <c r="L36" s="20" t="n">
        <v>5.48359557</v>
      </c>
      <c r="M36" s="18" t="n">
        <v>475.37296809</v>
      </c>
      <c r="N36" s="20" t="n">
        <v>8.27793533</v>
      </c>
      <c r="O36" s="18" t="n">
        <v>402.77024728</v>
      </c>
      <c r="P36" s="20" t="n">
        <v>20.07187489</v>
      </c>
      <c r="Q36" s="18" t="s">
        <v>182</v>
      </c>
      <c r="R36" s="20" t="s">
        <v>182</v>
      </c>
      <c r="S36" s="18" t="s">
        <v>182</v>
      </c>
      <c r="T36" s="20" t="s">
        <v>182</v>
      </c>
      <c r="U36" s="18" t="s">
        <v>182</v>
      </c>
      <c r="V36" s="20" t="s">
        <v>182</v>
      </c>
      <c r="W36" s="18" t="n">
        <v>424.99496134</v>
      </c>
      <c r="X36" s="20" t="n">
        <v>7.13297056</v>
      </c>
    </row>
    <row r="37" spans="1:24">
      <c r="A37" s="15" t="s">
        <v>212</v>
      </c>
      <c r="B37" s="17" t="n">
        <v>5458</v>
      </c>
      <c r="C37" s="18">
        <f>(306.0/B37*100)</f>
        <v/>
      </c>
      <c r="D37" s="19" t="n">
        <v>5152</v>
      </c>
      <c r="E37" s="18" t="n">
        <v>507.00403202</v>
      </c>
      <c r="F37" s="20" t="n">
        <v>3.86654674</v>
      </c>
      <c r="G37" s="18" t="n">
        <v>516.88565134</v>
      </c>
      <c r="H37" s="20" t="n">
        <v>4.18624839</v>
      </c>
      <c r="I37" s="18" t="n">
        <v>509.23129008</v>
      </c>
      <c r="J37" s="20" t="n">
        <v>4.90419012</v>
      </c>
      <c r="K37" s="18" t="n">
        <v>494.02941534</v>
      </c>
      <c r="L37" s="20" t="n">
        <v>5.98747945</v>
      </c>
      <c r="M37" s="18" t="n">
        <v>472.24455335</v>
      </c>
      <c r="N37" s="20" t="n">
        <v>6.95798891</v>
      </c>
      <c r="O37" s="18" t="n">
        <v>375.64834003</v>
      </c>
      <c r="P37" s="20" t="n">
        <v>18.6662725</v>
      </c>
      <c r="Q37" s="18" t="s">
        <v>182</v>
      </c>
      <c r="R37" s="20" t="s">
        <v>182</v>
      </c>
      <c r="S37" s="18" t="s">
        <v>182</v>
      </c>
      <c r="T37" s="20" t="s">
        <v>182</v>
      </c>
      <c r="U37" s="18" t="s">
        <v>182</v>
      </c>
      <c r="V37" s="20" t="s">
        <v>182</v>
      </c>
      <c r="W37" s="18" t="n">
        <v>406.56930413</v>
      </c>
      <c r="X37" s="20" t="n">
        <v>5.08637395</v>
      </c>
    </row>
    <row r="38" spans="1:24">
      <c r="A38" s="15" t="s">
        <v>213</v>
      </c>
      <c r="B38" s="17" t="n">
        <v>5860</v>
      </c>
      <c r="C38" s="18">
        <f>(75.0/B38*100)</f>
        <v/>
      </c>
      <c r="D38" s="19" t="n">
        <v>5785</v>
      </c>
      <c r="E38" s="18" t="n">
        <v>522.18665027</v>
      </c>
      <c r="F38" s="20" t="n">
        <v>3.402457</v>
      </c>
      <c r="G38" s="18" t="n">
        <v>522.58016757</v>
      </c>
      <c r="H38" s="20" t="n">
        <v>3.66478546</v>
      </c>
      <c r="I38" s="18" t="n">
        <v>491.62922658</v>
      </c>
      <c r="J38" s="20" t="n">
        <v>5.30631077</v>
      </c>
      <c r="K38" s="18" t="n">
        <v>466.82796804</v>
      </c>
      <c r="L38" s="20" t="n">
        <v>7.70932755</v>
      </c>
      <c r="M38" s="18" t="n">
        <v>459.34747793</v>
      </c>
      <c r="N38" s="20" t="n">
        <v>9.4139117</v>
      </c>
      <c r="O38" s="18" t="n">
        <v>402.04188708</v>
      </c>
      <c r="P38" s="20" t="n">
        <v>20.43643395</v>
      </c>
      <c r="Q38" s="18" t="s">
        <v>182</v>
      </c>
      <c r="R38" s="20" t="s">
        <v>182</v>
      </c>
      <c r="S38" s="18" t="s">
        <v>182</v>
      </c>
      <c r="T38" s="20" t="s">
        <v>182</v>
      </c>
      <c r="U38" s="18" t="s">
        <v>182</v>
      </c>
      <c r="V38" s="20" t="s">
        <v>182</v>
      </c>
      <c r="W38" s="18" t="n">
        <v>433.58542636</v>
      </c>
      <c r="X38" s="20" t="n">
        <v>6.23618008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514.77726135</v>
      </c>
      <c r="F40" s="20" t="n">
        <v>2.87356387</v>
      </c>
      <c r="G40" s="18" t="n">
        <v>544.19775444</v>
      </c>
      <c r="H40" s="20" t="n">
        <v>5.03940825</v>
      </c>
      <c r="I40" s="18" t="n">
        <v>532.15881814</v>
      </c>
      <c r="J40" s="20" t="n">
        <v>4.90974442</v>
      </c>
      <c r="K40" s="18" t="n">
        <v>488.97518229</v>
      </c>
      <c r="L40" s="20" t="n">
        <v>7.18860258</v>
      </c>
      <c r="M40" s="18" t="n">
        <v>462.20343057</v>
      </c>
      <c r="N40" s="20" t="n">
        <v>9.6343333</v>
      </c>
      <c r="O40" s="18" t="n">
        <v>426.93516324</v>
      </c>
      <c r="P40" s="20" t="n">
        <v>18.49453323</v>
      </c>
      <c r="Q40" s="18" t="s">
        <v>182</v>
      </c>
      <c r="R40" s="20" t="s">
        <v>182</v>
      </c>
      <c r="S40" s="18" t="n">
        <v>496.75531263</v>
      </c>
      <c r="T40" s="20" t="n">
        <v>2.35939816</v>
      </c>
      <c r="U40" s="18" t="s">
        <v>182</v>
      </c>
      <c r="V40" s="20" t="s">
        <v>182</v>
      </c>
      <c r="W40" s="18" t="n">
        <v>423.47530657</v>
      </c>
      <c r="X40" s="20" t="n">
        <v>6.00003306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421.27335264</v>
      </c>
      <c r="F46" s="20" t="n">
        <v>3.02240992</v>
      </c>
      <c r="G46" s="18" t="n">
        <v>413.10691185</v>
      </c>
      <c r="H46" s="20" t="n">
        <v>3.82521119</v>
      </c>
      <c r="I46" s="18" t="n">
        <v>424.94373356</v>
      </c>
      <c r="J46" s="20" t="n">
        <v>4.6613087</v>
      </c>
      <c r="K46" s="18" t="n">
        <v>408.98162459</v>
      </c>
      <c r="L46" s="20" t="n">
        <v>5.10751896</v>
      </c>
      <c r="M46" s="18" t="n">
        <v>382.57103798</v>
      </c>
      <c r="N46" s="20" t="n">
        <v>6.78788618</v>
      </c>
      <c r="O46" s="18" t="n">
        <v>312.92535084</v>
      </c>
      <c r="P46" s="20" t="n">
        <v>7.92700056</v>
      </c>
      <c r="Q46" s="18" t="s">
        <v>182</v>
      </c>
      <c r="R46" s="20" t="s">
        <v>182</v>
      </c>
      <c r="S46" s="18" t="s">
        <v>182</v>
      </c>
      <c r="T46" s="20" t="s">
        <v>182</v>
      </c>
      <c r="U46" s="18" t="s">
        <v>182</v>
      </c>
      <c r="V46" s="20" t="s">
        <v>182</v>
      </c>
      <c r="W46" s="18" t="n">
        <v>381.71249873</v>
      </c>
      <c r="X46" s="20" t="n">
        <v>3.09196258</v>
      </c>
    </row>
    <row r="47" spans="1:24">
      <c r="A47" s="15" t="s">
        <v>222</v>
      </c>
      <c r="B47" s="17" t="n">
        <v>5928</v>
      </c>
      <c r="C47" s="18">
        <f>(197.0/B47*100)</f>
        <v/>
      </c>
      <c r="D47" s="19" t="n">
        <v>5731</v>
      </c>
      <c r="E47" s="18" t="n">
        <v>482.3683211</v>
      </c>
      <c r="F47" s="20" t="n">
        <v>5.07732579</v>
      </c>
      <c r="G47" s="18" t="n">
        <v>462.99944584</v>
      </c>
      <c r="H47" s="20" t="n">
        <v>5.18068549</v>
      </c>
      <c r="I47" s="18" t="n">
        <v>456.39807387</v>
      </c>
      <c r="J47" s="20" t="n">
        <v>4.90592102</v>
      </c>
      <c r="K47" s="18" t="n">
        <v>440.95518108</v>
      </c>
      <c r="L47" s="20" t="n">
        <v>4.59875123</v>
      </c>
      <c r="M47" s="18" t="n">
        <v>435.33484498</v>
      </c>
      <c r="N47" s="20" t="n">
        <v>5.55782389</v>
      </c>
      <c r="O47" s="18" t="n">
        <v>348.82167177</v>
      </c>
      <c r="P47" s="20" t="n">
        <v>12.30753065</v>
      </c>
      <c r="Q47" s="18" t="s">
        <v>182</v>
      </c>
      <c r="R47" s="20" t="s">
        <v>182</v>
      </c>
      <c r="S47" s="18" t="s">
        <v>182</v>
      </c>
      <c r="T47" s="20" t="s">
        <v>182</v>
      </c>
      <c r="U47" s="18" t="s">
        <v>182</v>
      </c>
      <c r="V47" s="20" t="s">
        <v>182</v>
      </c>
      <c r="W47" s="18" t="n">
        <v>383.89184149</v>
      </c>
      <c r="X47" s="20" t="n">
        <v>4.84949432</v>
      </c>
    </row>
    <row r="48" spans="1:24">
      <c r="A48" s="15" t="s">
        <v>223</v>
      </c>
      <c r="B48" s="17" t="n">
        <v>9841</v>
      </c>
      <c r="C48" s="18">
        <f>(19.0/B48*100)</f>
        <v/>
      </c>
      <c r="D48" s="19" t="n">
        <v>9822</v>
      </c>
      <c r="E48" s="18" t="n">
        <v>534.7593494</v>
      </c>
      <c r="F48" s="20" t="n">
        <v>4.18636152</v>
      </c>
      <c r="G48" s="18" t="n">
        <v>502.93595266</v>
      </c>
      <c r="H48" s="20" t="n">
        <v>6.07571202</v>
      </c>
      <c r="I48" s="18" t="n">
        <v>506.65315436</v>
      </c>
      <c r="J48" s="20" t="n">
        <v>7.36972971</v>
      </c>
      <c r="K48" s="18" t="n">
        <v>503.47682235</v>
      </c>
      <c r="L48" s="20" t="n">
        <v>9.429608330000001</v>
      </c>
      <c r="M48" s="18" t="n">
        <v>492.04994734</v>
      </c>
      <c r="N48" s="20" t="n">
        <v>8.211092000000001</v>
      </c>
      <c r="O48" s="18" t="n">
        <v>368.01592311</v>
      </c>
      <c r="P48" s="20" t="n">
        <v>9.39603602</v>
      </c>
      <c r="Q48" s="18" t="s">
        <v>182</v>
      </c>
      <c r="R48" s="20" t="s">
        <v>182</v>
      </c>
      <c r="S48" s="18" t="s">
        <v>182</v>
      </c>
      <c r="T48" s="20" t="s">
        <v>182</v>
      </c>
      <c r="U48" s="18" t="s">
        <v>182</v>
      </c>
      <c r="V48" s="20" t="s">
        <v>182</v>
      </c>
      <c r="W48" s="18" t="n">
        <v>467.42597272</v>
      </c>
      <c r="X48" s="20" t="n">
        <v>18.67625687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425.62797976</v>
      </c>
      <c r="F50" s="20" t="n">
        <v>2.78307096</v>
      </c>
      <c r="G50" s="18" t="n">
        <v>426.13152941</v>
      </c>
      <c r="H50" s="20" t="n">
        <v>3.37646185</v>
      </c>
      <c r="I50" s="18" t="n">
        <v>428.81708378</v>
      </c>
      <c r="J50" s="20" t="n">
        <v>3.73043627</v>
      </c>
      <c r="K50" s="18" t="n">
        <v>421.3402014</v>
      </c>
      <c r="L50" s="20" t="n">
        <v>4.26033543</v>
      </c>
      <c r="M50" s="18" t="n">
        <v>399.53602794</v>
      </c>
      <c r="N50" s="20" t="n">
        <v>5.71723036</v>
      </c>
      <c r="O50" s="18" t="n">
        <v>342.28571311</v>
      </c>
      <c r="P50" s="20" t="n">
        <v>7.20984175</v>
      </c>
      <c r="Q50" s="18" t="s">
        <v>182</v>
      </c>
      <c r="R50" s="20" t="s">
        <v>182</v>
      </c>
      <c r="S50" s="18" t="s">
        <v>182</v>
      </c>
      <c r="T50" s="20" t="s">
        <v>182</v>
      </c>
      <c r="U50" s="18" t="s">
        <v>182</v>
      </c>
      <c r="V50" s="20" t="s">
        <v>182</v>
      </c>
      <c r="W50" s="18" t="n">
        <v>383.50229905</v>
      </c>
      <c r="X50" s="20" t="n">
        <v>7.2403803</v>
      </c>
    </row>
    <row r="51" spans="1:24">
      <c r="A51" s="15" t="s">
        <v>226</v>
      </c>
      <c r="B51" s="17" t="n">
        <v>6866</v>
      </c>
      <c r="C51" s="18">
        <f>(116.0/B51*100)</f>
        <v/>
      </c>
      <c r="D51" s="19" t="n">
        <v>6750</v>
      </c>
      <c r="E51" s="18" t="n">
        <v>424.31089662</v>
      </c>
      <c r="F51" s="20" t="n">
        <v>2.79690191</v>
      </c>
      <c r="G51" s="18" t="n">
        <v>425.94346297</v>
      </c>
      <c r="H51" s="20" t="n">
        <v>3.10354159</v>
      </c>
      <c r="I51" s="18" t="n">
        <v>432.78146131</v>
      </c>
      <c r="J51" s="20" t="n">
        <v>3.20014961</v>
      </c>
      <c r="K51" s="18" t="n">
        <v>425.20298009</v>
      </c>
      <c r="L51" s="20" t="n">
        <v>4.23822999</v>
      </c>
      <c r="M51" s="18" t="n">
        <v>410.84812335</v>
      </c>
      <c r="N51" s="20" t="n">
        <v>6.33542314</v>
      </c>
      <c r="O51" s="18" t="n">
        <v>338.25263876</v>
      </c>
      <c r="P51" s="20" t="n">
        <v>12.07032198</v>
      </c>
      <c r="Q51" s="18" t="s">
        <v>182</v>
      </c>
      <c r="R51" s="20" t="s">
        <v>182</v>
      </c>
      <c r="S51" s="18" t="n">
        <v>410.85572185</v>
      </c>
      <c r="T51" s="20" t="n">
        <v>3.7997542</v>
      </c>
      <c r="U51" s="18" t="s">
        <v>182</v>
      </c>
      <c r="V51" s="20" t="s">
        <v>182</v>
      </c>
      <c r="W51" s="18" t="n">
        <v>393.6851436</v>
      </c>
      <c r="X51" s="20" t="n">
        <v>4.45271399</v>
      </c>
    </row>
    <row r="52" spans="1:24">
      <c r="A52" s="15" t="s">
        <v>227</v>
      </c>
      <c r="B52" s="17" t="n">
        <v>5809</v>
      </c>
      <c r="C52" s="18">
        <f>(120.0/B52*100)</f>
        <v/>
      </c>
      <c r="D52" s="19" t="n">
        <v>5689</v>
      </c>
      <c r="E52" s="18" t="n">
        <v>488.63239752</v>
      </c>
      <c r="F52" s="20" t="n">
        <v>2.59079524</v>
      </c>
      <c r="G52" s="18" t="n">
        <v>485.21529657</v>
      </c>
      <c r="H52" s="20" t="n">
        <v>3.98228315</v>
      </c>
      <c r="I52" s="18" t="n">
        <v>465.28443669</v>
      </c>
      <c r="J52" s="20" t="n">
        <v>3.96231787</v>
      </c>
      <c r="K52" s="18" t="n">
        <v>452.4620769</v>
      </c>
      <c r="L52" s="20" t="n">
        <v>5.67972952</v>
      </c>
      <c r="M52" s="18" t="n">
        <v>437.01935302</v>
      </c>
      <c r="N52" s="20" t="n">
        <v>7.06307391</v>
      </c>
      <c r="O52" s="18" t="n">
        <v>375.14413407</v>
      </c>
      <c r="P52" s="20" t="n">
        <v>19.23248649</v>
      </c>
      <c r="Q52" s="18" t="s">
        <v>182</v>
      </c>
      <c r="R52" s="20" t="s">
        <v>182</v>
      </c>
      <c r="S52" s="18" t="s">
        <v>182</v>
      </c>
      <c r="T52" s="20" t="s">
        <v>182</v>
      </c>
      <c r="U52" s="18" t="s">
        <v>182</v>
      </c>
      <c r="V52" s="20" t="s">
        <v>182</v>
      </c>
      <c r="W52" s="18" t="n">
        <v>402.1349616</v>
      </c>
      <c r="X52" s="20" t="n">
        <v>5.06808385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351.07730598</v>
      </c>
      <c r="F54" s="20" t="n">
        <v>3.44910397</v>
      </c>
      <c r="G54" s="18" t="n">
        <v>340.61223096</v>
      </c>
      <c r="H54" s="20" t="n">
        <v>4.25389976</v>
      </c>
      <c r="I54" s="18" t="n">
        <v>343.14143435</v>
      </c>
      <c r="J54" s="20" t="n">
        <v>5.40824628</v>
      </c>
      <c r="K54" s="18" t="n">
        <v>340.89866854</v>
      </c>
      <c r="L54" s="20" t="n">
        <v>5.23120231</v>
      </c>
      <c r="M54" s="18" t="n">
        <v>330.01650444</v>
      </c>
      <c r="N54" s="20" t="n">
        <v>5.59812207</v>
      </c>
      <c r="O54" s="18" t="n">
        <v>287.87524075</v>
      </c>
      <c r="P54" s="20" t="n">
        <v>6.80918889</v>
      </c>
      <c r="Q54" s="18" t="s">
        <v>182</v>
      </c>
      <c r="R54" s="20" t="s">
        <v>182</v>
      </c>
      <c r="S54" s="18" t="s">
        <v>182</v>
      </c>
      <c r="T54" s="20" t="s">
        <v>182</v>
      </c>
      <c r="U54" s="18" t="s">
        <v>182</v>
      </c>
      <c r="V54" s="20" t="s">
        <v>182</v>
      </c>
      <c r="W54" s="18" t="n">
        <v>289.73087573</v>
      </c>
      <c r="X54" s="20" t="n">
        <v>3.6319699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536.2532625699999</v>
      </c>
      <c r="F56" s="20" t="n">
        <v>2.63695984</v>
      </c>
      <c r="G56" s="18" t="n">
        <v>511.32837808</v>
      </c>
      <c r="H56" s="20" t="n">
        <v>3.89493528</v>
      </c>
      <c r="I56" s="18" t="n">
        <v>501.16374025</v>
      </c>
      <c r="J56" s="20" t="n">
        <v>3.9778163</v>
      </c>
      <c r="K56" s="18" t="n">
        <v>509.21876591</v>
      </c>
      <c r="L56" s="20" t="n">
        <v>5.14749848</v>
      </c>
      <c r="M56" s="18" t="n">
        <v>475.11571504</v>
      </c>
      <c r="N56" s="20" t="n">
        <v>8.65073261</v>
      </c>
      <c r="O56" s="18" t="n">
        <v>436.58358831</v>
      </c>
      <c r="P56" s="20" t="n">
        <v>14.70024244</v>
      </c>
      <c r="Q56" s="18" t="s">
        <v>182</v>
      </c>
      <c r="R56" s="20" t="s">
        <v>182</v>
      </c>
      <c r="S56" s="18" t="s">
        <v>182</v>
      </c>
      <c r="T56" s="20" t="s">
        <v>182</v>
      </c>
      <c r="U56" s="18" t="s">
        <v>182</v>
      </c>
      <c r="V56" s="20" t="s">
        <v>182</v>
      </c>
      <c r="W56" s="18" t="n">
        <v>460.77834137</v>
      </c>
      <c r="X56" s="20" t="n">
        <v>13.47309739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495.54645628</v>
      </c>
      <c r="F61" s="20" t="n">
        <v>2.93530051</v>
      </c>
      <c r="G61" s="18" t="n">
        <v>480.9000483</v>
      </c>
      <c r="H61" s="20" t="n">
        <v>3.99985956</v>
      </c>
      <c r="I61" s="18" t="n">
        <v>473.78768387</v>
      </c>
      <c r="J61" s="20" t="n">
        <v>3.78791418</v>
      </c>
      <c r="K61" s="18" t="n">
        <v>461.95749941</v>
      </c>
      <c r="L61" s="20" t="n">
        <v>4.56516299</v>
      </c>
      <c r="M61" s="18" t="n">
        <v>450.66367694</v>
      </c>
      <c r="N61" s="20" t="n">
        <v>5.77620121</v>
      </c>
      <c r="O61" s="18" t="n">
        <v>391.25523445</v>
      </c>
      <c r="P61" s="20" t="n">
        <v>13.81308759</v>
      </c>
      <c r="Q61" s="18" t="s">
        <v>182</v>
      </c>
      <c r="R61" s="20" t="s">
        <v>182</v>
      </c>
      <c r="S61" s="18" t="s">
        <v>182</v>
      </c>
      <c r="T61" s="20" t="s">
        <v>182</v>
      </c>
      <c r="U61" s="18" t="s">
        <v>182</v>
      </c>
      <c r="V61" s="20" t="s">
        <v>182</v>
      </c>
      <c r="W61" s="18" t="n">
        <v>389.37721503</v>
      </c>
      <c r="X61" s="20" t="n">
        <v>7.4050975</v>
      </c>
    </row>
    <row r="62" spans="1:24">
      <c r="A62" s="15" t="s">
        <v>237</v>
      </c>
      <c r="B62" s="17" t="n">
        <v>4476</v>
      </c>
      <c r="C62" s="18">
        <f>(5.0/B62*100)</f>
        <v/>
      </c>
      <c r="D62" s="19" t="n">
        <v>4471</v>
      </c>
      <c r="E62" s="18" t="n">
        <v>535.1970549</v>
      </c>
      <c r="F62" s="20" t="n">
        <v>1.41568808</v>
      </c>
      <c r="G62" s="18" t="n">
        <v>525.88640938</v>
      </c>
      <c r="H62" s="20" t="n">
        <v>3.19887285</v>
      </c>
      <c r="I62" s="18" t="n">
        <v>515.89342494</v>
      </c>
      <c r="J62" s="20" t="n">
        <v>4.09805966</v>
      </c>
      <c r="K62" s="18" t="n">
        <v>512.0720801</v>
      </c>
      <c r="L62" s="20" t="n">
        <v>6.33794056</v>
      </c>
      <c r="M62" s="18" t="n">
        <v>504.93167255</v>
      </c>
      <c r="N62" s="20" t="n">
        <v>7.07133208</v>
      </c>
      <c r="O62" s="18" t="n">
        <v>440.45044192</v>
      </c>
      <c r="P62" s="20" t="n">
        <v>12.98438904</v>
      </c>
      <c r="Q62" s="18" t="s">
        <v>182</v>
      </c>
      <c r="R62" s="20" t="s">
        <v>182</v>
      </c>
      <c r="S62" s="18" t="s">
        <v>182</v>
      </c>
      <c r="T62" s="20" t="s">
        <v>182</v>
      </c>
      <c r="U62" s="18" t="s">
        <v>182</v>
      </c>
      <c r="V62" s="20" t="s">
        <v>182</v>
      </c>
      <c r="W62" s="18" t="n">
        <v>493.11988807</v>
      </c>
      <c r="X62" s="20" t="n">
        <v>14.1660286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413.28557795</v>
      </c>
      <c r="F67" s="20" t="n">
        <v>2.66462237</v>
      </c>
      <c r="G67" s="18" t="n">
        <v>398.23036127</v>
      </c>
      <c r="H67" s="20" t="n">
        <v>2.92070987</v>
      </c>
      <c r="I67" s="18" t="n">
        <v>403.61887005</v>
      </c>
      <c r="J67" s="20" t="n">
        <v>3.51616412</v>
      </c>
      <c r="K67" s="18" t="n">
        <v>394.53496405</v>
      </c>
      <c r="L67" s="20" t="n">
        <v>5.47448797</v>
      </c>
      <c r="M67" s="18" t="n">
        <v>367.24716669</v>
      </c>
      <c r="N67" s="20" t="n">
        <v>7.07601957</v>
      </c>
      <c r="O67" s="18" t="n">
        <v>314.73335773</v>
      </c>
      <c r="P67" s="20" t="n">
        <v>5.00611208</v>
      </c>
      <c r="Q67" s="18" t="s">
        <v>182</v>
      </c>
      <c r="R67" s="20" t="s">
        <v>182</v>
      </c>
      <c r="S67" s="18" t="s">
        <v>182</v>
      </c>
      <c r="T67" s="20" t="s">
        <v>182</v>
      </c>
      <c r="U67" s="18" t="s">
        <v>182</v>
      </c>
      <c r="V67" s="20" t="s">
        <v>182</v>
      </c>
      <c r="W67" s="18" t="n">
        <v>349.88977617</v>
      </c>
      <c r="X67" s="20" t="n">
        <v>4.6583967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503.81242482</v>
      </c>
      <c r="F70" s="20" t="n">
        <v>3.24563296</v>
      </c>
      <c r="G70" s="18" t="n">
        <v>499.88011017</v>
      </c>
      <c r="H70" s="20" t="n">
        <v>3.4860966</v>
      </c>
      <c r="I70" s="18" t="n">
        <v>483.85572967</v>
      </c>
      <c r="J70" s="20" t="n">
        <v>3.92716825</v>
      </c>
      <c r="K70" s="18" t="n">
        <v>472.5574025</v>
      </c>
      <c r="L70" s="20" t="n">
        <v>5.44701544</v>
      </c>
      <c r="M70" s="18" t="n">
        <v>461.90834977</v>
      </c>
      <c r="N70" s="20" t="n">
        <v>5.28063768</v>
      </c>
      <c r="O70" s="18" t="n">
        <v>426.80252046</v>
      </c>
      <c r="P70" s="20" t="n">
        <v>12.48021567</v>
      </c>
      <c r="Q70" s="18" t="s">
        <v>182</v>
      </c>
      <c r="R70" s="20" t="s">
        <v>182</v>
      </c>
      <c r="S70" s="18" t="s">
        <v>182</v>
      </c>
      <c r="T70" s="20" t="s">
        <v>182</v>
      </c>
      <c r="U70" s="18" t="s">
        <v>182</v>
      </c>
      <c r="V70" s="20" t="s">
        <v>182</v>
      </c>
      <c r="W70" s="18" t="n">
        <v>435.07579831</v>
      </c>
      <c r="X70" s="20" t="n">
        <v>5.759591</v>
      </c>
    </row>
    <row r="71" spans="1:24">
      <c r="A71" s="15" t="s">
        <v>246</v>
      </c>
      <c r="B71" s="17" t="n">
        <v>6115</v>
      </c>
      <c r="C71" s="18">
        <f>(122.0/B71*100)</f>
        <v/>
      </c>
      <c r="D71" s="19" t="n">
        <v>5993</v>
      </c>
      <c r="E71" s="18" t="n">
        <v>566.8171179</v>
      </c>
      <c r="F71" s="20" t="n">
        <v>1.44377026</v>
      </c>
      <c r="G71" s="18" t="n">
        <v>553.52744473</v>
      </c>
      <c r="H71" s="20" t="n">
        <v>3.54281053</v>
      </c>
      <c r="I71" s="18" t="n">
        <v>532.11638454</v>
      </c>
      <c r="J71" s="20" t="n">
        <v>4.92344939</v>
      </c>
      <c r="K71" s="18" t="n">
        <v>542.03863191</v>
      </c>
      <c r="L71" s="20" t="n">
        <v>5.61460288</v>
      </c>
      <c r="M71" s="18" t="n">
        <v>544.24205197</v>
      </c>
      <c r="N71" s="20" t="n">
        <v>8.37087906</v>
      </c>
      <c r="O71" s="18" t="n">
        <v>471.86148039</v>
      </c>
      <c r="P71" s="20" t="n">
        <v>16.79592165</v>
      </c>
      <c r="Q71" s="18" t="s">
        <v>182</v>
      </c>
      <c r="R71" s="20" t="s">
        <v>182</v>
      </c>
      <c r="S71" s="18" t="s">
        <v>182</v>
      </c>
      <c r="T71" s="20" t="s">
        <v>182</v>
      </c>
      <c r="U71" s="18" t="s">
        <v>182</v>
      </c>
      <c r="V71" s="20" t="s">
        <v>182</v>
      </c>
      <c r="W71" s="18" t="n">
        <v>514.38531589</v>
      </c>
      <c r="X71" s="20" t="n">
        <v>12.43606379</v>
      </c>
    </row>
    <row r="72" spans="1:24">
      <c r="A72" s="15" t="s">
        <v>247</v>
      </c>
      <c r="B72" s="17" t="n">
        <v>7708</v>
      </c>
      <c r="C72" s="18">
        <f>(9.0/B72*100)</f>
        <v/>
      </c>
      <c r="D72" s="19" t="n">
        <v>7699</v>
      </c>
      <c r="E72" s="18" t="n">
        <v>533.38617038</v>
      </c>
      <c r="F72" s="20" t="n">
        <v>2.55829039</v>
      </c>
      <c r="G72" s="18" t="n">
        <v>538.86420235</v>
      </c>
      <c r="H72" s="20" t="n">
        <v>4.45033951</v>
      </c>
      <c r="I72" s="18" t="n">
        <v>536.93767215</v>
      </c>
      <c r="J72" s="20" t="n">
        <v>5.48857967</v>
      </c>
      <c r="K72" s="18" t="n">
        <v>526.34632317</v>
      </c>
      <c r="L72" s="20" t="n">
        <v>8.82586573</v>
      </c>
      <c r="M72" s="18" t="n">
        <v>512.32932539</v>
      </c>
      <c r="N72" s="20" t="n">
        <v>13.06287045</v>
      </c>
      <c r="O72" s="18" t="n">
        <v>372.27040999</v>
      </c>
      <c r="P72" s="20" t="n">
        <v>12.74001428</v>
      </c>
      <c r="Q72" s="18" t="s">
        <v>182</v>
      </c>
      <c r="R72" s="20" t="s">
        <v>182</v>
      </c>
      <c r="S72" s="18" t="s">
        <v>182</v>
      </c>
      <c r="T72" s="20" t="s">
        <v>182</v>
      </c>
      <c r="U72" s="18" t="s">
        <v>182</v>
      </c>
      <c r="V72" s="20" t="s">
        <v>182</v>
      </c>
      <c r="W72" s="18" t="n">
        <v>466.17676071</v>
      </c>
      <c r="X72" s="20" t="n">
        <v>17.7740703</v>
      </c>
    </row>
    <row r="73" spans="1:24">
      <c r="A73" s="15" t="s">
        <v>248</v>
      </c>
      <c r="B73" s="17" t="n">
        <v>8249</v>
      </c>
      <c r="C73" s="18">
        <f>(254.0/B73*100)</f>
        <v/>
      </c>
      <c r="D73" s="19" t="n">
        <v>7995</v>
      </c>
      <c r="E73" s="18" t="n">
        <v>430.00870682</v>
      </c>
      <c r="F73" s="20" t="n">
        <v>3.75175448</v>
      </c>
      <c r="G73" s="18" t="n">
        <v>433.27381127</v>
      </c>
      <c r="H73" s="20" t="n">
        <v>3.73809422</v>
      </c>
      <c r="I73" s="18" t="n">
        <v>423.24767968</v>
      </c>
      <c r="J73" s="20" t="n">
        <v>3.26919187</v>
      </c>
      <c r="K73" s="18" t="n">
        <v>413.51544323</v>
      </c>
      <c r="L73" s="20" t="n">
        <v>3.83962431</v>
      </c>
      <c r="M73" s="18" t="n">
        <v>402.44683812</v>
      </c>
      <c r="N73" s="20" t="n">
        <v>5.54033064</v>
      </c>
      <c r="O73" s="18" t="n">
        <v>365.92427462</v>
      </c>
      <c r="P73" s="20" t="n">
        <v>6.5296247</v>
      </c>
      <c r="Q73" s="18" t="s">
        <v>182</v>
      </c>
      <c r="R73" s="20" t="s">
        <v>182</v>
      </c>
      <c r="S73" s="18" t="s">
        <v>182</v>
      </c>
      <c r="T73" s="20" t="s">
        <v>182</v>
      </c>
      <c r="U73" s="18" t="s">
        <v>182</v>
      </c>
      <c r="V73" s="20" t="s">
        <v>182</v>
      </c>
      <c r="W73" s="18" t="n">
        <v>380.32912899</v>
      </c>
      <c r="X73" s="20" t="n">
        <v>9.24265175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460.9563784</v>
      </c>
      <c r="F77" s="20" t="n">
        <v>2.87614156</v>
      </c>
      <c r="G77" s="18" t="n">
        <v>458.55150513</v>
      </c>
      <c r="H77" s="20" t="n">
        <v>3.88064248</v>
      </c>
      <c r="I77" s="18" t="n">
        <v>452.04204433</v>
      </c>
      <c r="J77" s="20" t="n">
        <v>4.24840435</v>
      </c>
      <c r="K77" s="18" t="n">
        <v>430.71856513</v>
      </c>
      <c r="L77" s="20" t="n">
        <v>4.85402104</v>
      </c>
      <c r="M77" s="18" t="n">
        <v>417.58265268</v>
      </c>
      <c r="N77" s="20" t="n">
        <v>5.59564776</v>
      </c>
      <c r="O77" s="18" t="n">
        <v>348.85074945</v>
      </c>
      <c r="P77" s="20" t="n">
        <v>12.28258255</v>
      </c>
      <c r="Q77" s="18" t="s">
        <v>182</v>
      </c>
      <c r="R77" s="20" t="s">
        <v>182</v>
      </c>
      <c r="S77" s="18" t="s">
        <v>182</v>
      </c>
      <c r="T77" s="20" t="s">
        <v>182</v>
      </c>
      <c r="U77" s="18" t="s">
        <v>182</v>
      </c>
      <c r="V77" s="20" t="s">
        <v>182</v>
      </c>
      <c r="W77" s="18" t="n">
        <v>381.44607728</v>
      </c>
      <c r="X77" s="20" t="n">
        <v>3.36592096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510.35749658</v>
      </c>
      <c r="F7" s="20" t="n">
        <v>3.09423689</v>
      </c>
      <c r="G7" s="18" t="n">
        <v>521.75209395</v>
      </c>
      <c r="H7" s="20" t="n">
        <v>2.88840693</v>
      </c>
      <c r="I7" s="18" t="n">
        <v>511.80009002</v>
      </c>
      <c r="J7" s="20" t="n">
        <v>2.23510507</v>
      </c>
      <c r="K7" s="18" t="n">
        <v>521.5474943200001</v>
      </c>
      <c r="L7" s="20" t="n">
        <v>3.25299882</v>
      </c>
      <c r="M7" s="18" t="n">
        <v>522.81269176</v>
      </c>
      <c r="N7" s="20" t="n">
        <v>4.04326696</v>
      </c>
      <c r="O7" s="18" t="n">
        <v>399.22513467</v>
      </c>
      <c r="P7" s="20" t="n">
        <v>11.70453418</v>
      </c>
      <c r="Q7" s="18" t="s">
        <v>182</v>
      </c>
      <c r="R7" s="20" t="s">
        <v>182</v>
      </c>
      <c r="S7" s="18" t="s">
        <v>182</v>
      </c>
      <c r="T7" s="20" t="s">
        <v>182</v>
      </c>
      <c r="U7" s="18" t="s">
        <v>182</v>
      </c>
      <c r="V7" s="20" t="s">
        <v>182</v>
      </c>
      <c r="W7" s="18" t="n">
        <v>477.39096281</v>
      </c>
      <c r="X7" s="20" t="n">
        <v>4.50101187</v>
      </c>
    </row>
    <row r="8" spans="1:24">
      <c r="A8" s="15" t="s">
        <v>183</v>
      </c>
      <c r="B8" s="17" t="n">
        <v>7007</v>
      </c>
      <c r="C8" s="18">
        <f>(206.0/B8*100)</f>
        <v/>
      </c>
      <c r="D8" s="19" t="n">
        <v>6801</v>
      </c>
      <c r="E8" s="18" t="n">
        <v>513.68574945</v>
      </c>
      <c r="F8" s="20" t="n">
        <v>2.40796499</v>
      </c>
      <c r="G8" s="18" t="n">
        <v>503.31361511</v>
      </c>
      <c r="H8" s="20" t="n">
        <v>3.74939605</v>
      </c>
      <c r="I8" s="18" t="n">
        <v>484.86880922</v>
      </c>
      <c r="J8" s="20" t="n">
        <v>5.66906596</v>
      </c>
      <c r="K8" s="18" t="n">
        <v>461.90281232</v>
      </c>
      <c r="L8" s="20" t="n">
        <v>7.98064175</v>
      </c>
      <c r="M8" s="18" t="n">
        <v>424.56431492</v>
      </c>
      <c r="N8" s="20" t="n">
        <v>9.73289467</v>
      </c>
      <c r="O8" s="18" t="n">
        <v>404.28336089</v>
      </c>
      <c r="P8" s="20" t="n">
        <v>27.90899541</v>
      </c>
      <c r="Q8" s="18" t="s">
        <v>182</v>
      </c>
      <c r="R8" s="20" t="s">
        <v>182</v>
      </c>
      <c r="S8" s="18" t="n">
        <v>368.48347797</v>
      </c>
      <c r="T8" s="20" t="n">
        <v>14.99112476</v>
      </c>
      <c r="U8" s="18" t="s">
        <v>182</v>
      </c>
      <c r="V8" s="20" t="s">
        <v>182</v>
      </c>
      <c r="W8" s="18" t="n">
        <v>410.79778564</v>
      </c>
      <c r="X8" s="20" t="n">
        <v>6.60650978</v>
      </c>
    </row>
    <row r="9" spans="1:24">
      <c r="A9" s="15" t="s">
        <v>184</v>
      </c>
      <c r="B9" s="17" t="n">
        <v>9651</v>
      </c>
      <c r="C9" s="18">
        <f>(603.0/B9*100)</f>
        <v/>
      </c>
      <c r="D9" s="19" t="n">
        <v>9048</v>
      </c>
      <c r="E9" s="18" t="n">
        <v>522.82403276</v>
      </c>
      <c r="F9" s="20" t="n">
        <v>2.52864703</v>
      </c>
      <c r="G9" s="18" t="n">
        <v>521.1976108</v>
      </c>
      <c r="H9" s="20" t="n">
        <v>3.16414329</v>
      </c>
      <c r="I9" s="18" t="n">
        <v>491.43952879</v>
      </c>
      <c r="J9" s="20" t="n">
        <v>4.91742041</v>
      </c>
      <c r="K9" s="18" t="n">
        <v>460.53860548</v>
      </c>
      <c r="L9" s="20" t="n">
        <v>5.95240358</v>
      </c>
      <c r="M9" s="18" t="n">
        <v>436.51880978</v>
      </c>
      <c r="N9" s="20" t="n">
        <v>7.2717774</v>
      </c>
      <c r="O9" s="18" t="n">
        <v>463.23865553</v>
      </c>
      <c r="P9" s="20" t="n">
        <v>37.28992185</v>
      </c>
      <c r="Q9" s="18" t="s">
        <v>182</v>
      </c>
      <c r="R9" s="20" t="s">
        <v>182</v>
      </c>
      <c r="S9" s="18" t="n">
        <v>374.78530698</v>
      </c>
      <c r="T9" s="20" t="n">
        <v>11.62763904</v>
      </c>
      <c r="U9" s="18" t="s">
        <v>182</v>
      </c>
      <c r="V9" s="20" t="s">
        <v>182</v>
      </c>
      <c r="W9" s="18" t="n">
        <v>417.50065851</v>
      </c>
      <c r="X9" s="20" t="n">
        <v>5.95049212</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452.52084422</v>
      </c>
      <c r="F11" s="20" t="n">
        <v>3.3870354</v>
      </c>
      <c r="G11" s="18" t="n">
        <v>467.7720903</v>
      </c>
      <c r="H11" s="20" t="n">
        <v>2.94329231</v>
      </c>
      <c r="I11" s="18" t="n">
        <v>448.95119068</v>
      </c>
      <c r="J11" s="20" t="n">
        <v>4.51413261</v>
      </c>
      <c r="K11" s="18" t="n">
        <v>416.81434316</v>
      </c>
      <c r="L11" s="20" t="n">
        <v>6.25086046</v>
      </c>
      <c r="M11" s="18" t="n">
        <v>387.76442019</v>
      </c>
      <c r="N11" s="20" t="n">
        <v>6.97898264</v>
      </c>
      <c r="O11" s="18" t="n">
        <v>334.19992151</v>
      </c>
      <c r="P11" s="20" t="n">
        <v>26.53553138</v>
      </c>
      <c r="Q11" s="18" t="s">
        <v>182</v>
      </c>
      <c r="R11" s="20" t="s">
        <v>182</v>
      </c>
      <c r="S11" s="18" t="s">
        <v>182</v>
      </c>
      <c r="T11" s="20" t="s">
        <v>182</v>
      </c>
      <c r="U11" s="18" t="s">
        <v>182</v>
      </c>
      <c r="V11" s="20" t="s">
        <v>182</v>
      </c>
      <c r="W11" s="18" t="n">
        <v>407.7156756</v>
      </c>
      <c r="X11" s="20" t="n">
        <v>6.41748927</v>
      </c>
    </row>
    <row r="12" spans="1:24">
      <c r="A12" s="15" t="s">
        <v>187</v>
      </c>
      <c r="B12" s="17" t="n">
        <v>6894</v>
      </c>
      <c r="C12" s="18">
        <f>(128.0/B12*100)</f>
        <v/>
      </c>
      <c r="D12" s="19" t="n">
        <v>6766</v>
      </c>
      <c r="E12" s="18" t="n">
        <v>515.42469984</v>
      </c>
      <c r="F12" s="20" t="n">
        <v>1.96365629</v>
      </c>
      <c r="G12" s="18" t="n">
        <v>499.18646147</v>
      </c>
      <c r="H12" s="20" t="n">
        <v>3.48048329</v>
      </c>
      <c r="I12" s="18" t="n">
        <v>484.8134077</v>
      </c>
      <c r="J12" s="20" t="n">
        <v>5.30288578</v>
      </c>
      <c r="K12" s="18" t="n">
        <v>452.37864975</v>
      </c>
      <c r="L12" s="20" t="n">
        <v>5.06169849</v>
      </c>
      <c r="M12" s="18" t="n">
        <v>439.24939756</v>
      </c>
      <c r="N12" s="20" t="n">
        <v>6.33815546</v>
      </c>
      <c r="O12" s="18" t="n">
        <v>437.59846771</v>
      </c>
      <c r="P12" s="20" t="n">
        <v>23.70905564</v>
      </c>
      <c r="Q12" s="18" t="s">
        <v>182</v>
      </c>
      <c r="R12" s="20" t="s">
        <v>182</v>
      </c>
      <c r="S12" s="18" t="n">
        <v>366.6777112</v>
      </c>
      <c r="T12" s="20" t="n">
        <v>14.39052153</v>
      </c>
      <c r="U12" s="18" t="s">
        <v>182</v>
      </c>
      <c r="V12" s="20" t="s">
        <v>182</v>
      </c>
      <c r="W12" s="18" t="n">
        <v>416.12422156</v>
      </c>
      <c r="X12" s="20" t="n">
        <v>6.0224998</v>
      </c>
    </row>
    <row r="13" spans="1:24">
      <c r="A13" s="15" t="s">
        <v>188</v>
      </c>
      <c r="B13" s="17" t="n">
        <v>7161</v>
      </c>
      <c r="C13" s="18">
        <f>(341.0/B13*100)</f>
        <v/>
      </c>
      <c r="D13" s="19" t="n">
        <v>6820</v>
      </c>
      <c r="E13" s="18" t="n">
        <v>518.2801636200001</v>
      </c>
      <c r="F13" s="20" t="n">
        <v>3.57463041</v>
      </c>
      <c r="G13" s="18" t="n">
        <v>506.29186997</v>
      </c>
      <c r="H13" s="20" t="n">
        <v>3.8458602</v>
      </c>
      <c r="I13" s="18" t="n">
        <v>511.98099792</v>
      </c>
      <c r="J13" s="20" t="n">
        <v>3.24125975</v>
      </c>
      <c r="K13" s="18" t="n">
        <v>509.97514092</v>
      </c>
      <c r="L13" s="20" t="n">
        <v>3.15682769</v>
      </c>
      <c r="M13" s="18" t="n">
        <v>513.33727808</v>
      </c>
      <c r="N13" s="20" t="n">
        <v>3.95090575</v>
      </c>
      <c r="O13" s="18" t="n">
        <v>390.10166835</v>
      </c>
      <c r="P13" s="20" t="n">
        <v>18.95112793</v>
      </c>
      <c r="Q13" s="18" t="s">
        <v>182</v>
      </c>
      <c r="R13" s="20" t="s">
        <v>182</v>
      </c>
      <c r="S13" s="18" t="n">
        <v>436.36003517</v>
      </c>
      <c r="T13" s="20" t="n">
        <v>6.43426798</v>
      </c>
      <c r="U13" s="18" t="s">
        <v>182</v>
      </c>
      <c r="V13" s="20" t="s">
        <v>182</v>
      </c>
      <c r="W13" s="18" t="n">
        <v>425.14570108</v>
      </c>
      <c r="X13" s="20" t="n">
        <v>5.9143619</v>
      </c>
    </row>
    <row r="14" spans="1:24">
      <c r="A14" s="15" t="s">
        <v>189</v>
      </c>
      <c r="B14" s="17" t="n">
        <v>5587</v>
      </c>
      <c r="C14" s="18">
        <f>(201.0/B14*100)</f>
        <v/>
      </c>
      <c r="D14" s="19" t="n">
        <v>5386</v>
      </c>
      <c r="E14" s="18" t="n">
        <v>548.2190984699999</v>
      </c>
      <c r="F14" s="20" t="n">
        <v>2.11351299</v>
      </c>
      <c r="G14" s="18" t="n">
        <v>533.62852226</v>
      </c>
      <c r="H14" s="20" t="n">
        <v>3.48508399</v>
      </c>
      <c r="I14" s="18" t="n">
        <v>508.41622049</v>
      </c>
      <c r="J14" s="20" t="n">
        <v>5.47646929</v>
      </c>
      <c r="K14" s="18" t="n">
        <v>483.1637455</v>
      </c>
      <c r="L14" s="20" t="n">
        <v>7.30048971</v>
      </c>
      <c r="M14" s="18" t="n">
        <v>456.46234794</v>
      </c>
      <c r="N14" s="20" t="n">
        <v>7.88896144</v>
      </c>
      <c r="O14" s="18" t="n">
        <v>411.80482108</v>
      </c>
      <c r="P14" s="20" t="n">
        <v>14.84367386</v>
      </c>
      <c r="Q14" s="18" t="s">
        <v>182</v>
      </c>
      <c r="R14" s="20" t="s">
        <v>182</v>
      </c>
      <c r="S14" s="18" t="s">
        <v>182</v>
      </c>
      <c r="T14" s="20" t="s">
        <v>182</v>
      </c>
      <c r="U14" s="18" t="s">
        <v>182</v>
      </c>
      <c r="V14" s="20" t="s">
        <v>182</v>
      </c>
      <c r="W14" s="18" t="n">
        <v>465.71616632</v>
      </c>
      <c r="X14" s="20" t="n">
        <v>9.033635009999999</v>
      </c>
    </row>
    <row r="15" spans="1:24">
      <c r="A15" s="15" t="s">
        <v>190</v>
      </c>
      <c r="B15" s="17" t="n">
        <v>5882</v>
      </c>
      <c r="C15" s="18">
        <f>(167.0/B15*100)</f>
        <v/>
      </c>
      <c r="D15" s="19" t="n">
        <v>5715</v>
      </c>
      <c r="E15" s="18" t="n">
        <v>545.4082677</v>
      </c>
      <c r="F15" s="20" t="n">
        <v>2.07147555</v>
      </c>
      <c r="G15" s="18" t="n">
        <v>532.2895945400001</v>
      </c>
      <c r="H15" s="20" t="n">
        <v>4.84817376</v>
      </c>
      <c r="I15" s="18" t="n">
        <v>491.89209022</v>
      </c>
      <c r="J15" s="20" t="n">
        <v>7.47459052</v>
      </c>
      <c r="K15" s="18" t="n">
        <v>464.74523793</v>
      </c>
      <c r="L15" s="20" t="n">
        <v>9.368131350000001</v>
      </c>
      <c r="M15" s="18" t="n">
        <v>457.03904285</v>
      </c>
      <c r="N15" s="20" t="n">
        <v>9.740521380000001</v>
      </c>
      <c r="O15" s="18" t="n">
        <v>369.57234507</v>
      </c>
      <c r="P15" s="20" t="n">
        <v>20.35970452</v>
      </c>
      <c r="Q15" s="18" t="s">
        <v>182</v>
      </c>
      <c r="R15" s="20" t="s">
        <v>182</v>
      </c>
      <c r="S15" s="18" t="n">
        <v>375.95013089</v>
      </c>
      <c r="T15" s="20" t="n">
        <v>17.42774697</v>
      </c>
      <c r="U15" s="18" t="s">
        <v>182</v>
      </c>
      <c r="V15" s="20" t="s">
        <v>182</v>
      </c>
      <c r="W15" s="18" t="n">
        <v>464.66608438</v>
      </c>
      <c r="X15" s="20" t="n">
        <v>7.78699207</v>
      </c>
    </row>
    <row r="16" spans="1:24">
      <c r="A16" s="15" t="s">
        <v>191</v>
      </c>
      <c r="B16" s="17" t="n">
        <v>6108</v>
      </c>
      <c r="C16" s="18">
        <f>(274.0/B16*100)</f>
        <v/>
      </c>
      <c r="D16" s="19" t="n">
        <v>5834</v>
      </c>
      <c r="E16" s="18" t="n">
        <v>513.2042382</v>
      </c>
      <c r="F16" s="20" t="n">
        <v>2.49847747</v>
      </c>
      <c r="G16" s="18" t="n">
        <v>521.23695833</v>
      </c>
      <c r="H16" s="20" t="n">
        <v>3.12447372</v>
      </c>
      <c r="I16" s="18" t="n">
        <v>492.07914298</v>
      </c>
      <c r="J16" s="20" t="n">
        <v>4.77038068</v>
      </c>
      <c r="K16" s="18" t="n">
        <v>461.78862431</v>
      </c>
      <c r="L16" s="20" t="n">
        <v>7.19097035</v>
      </c>
      <c r="M16" s="18" t="n">
        <v>443.96672925</v>
      </c>
      <c r="N16" s="20" t="n">
        <v>7.6674344</v>
      </c>
      <c r="O16" s="18" t="n">
        <v>357.87742959</v>
      </c>
      <c r="P16" s="20" t="n">
        <v>15.84799712</v>
      </c>
      <c r="Q16" s="18" t="s">
        <v>182</v>
      </c>
      <c r="R16" s="20" t="s">
        <v>182</v>
      </c>
      <c r="S16" s="18" t="s">
        <v>182</v>
      </c>
      <c r="T16" s="20" t="s">
        <v>182</v>
      </c>
      <c r="U16" s="18" t="s">
        <v>182</v>
      </c>
      <c r="V16" s="20" t="s">
        <v>182</v>
      </c>
      <c r="W16" s="18" t="n">
        <v>405.21034466</v>
      </c>
      <c r="X16" s="20" t="n">
        <v>6.54745652</v>
      </c>
    </row>
    <row r="17" spans="1:24">
      <c r="A17" s="15" t="s">
        <v>192</v>
      </c>
      <c r="B17" s="17" t="n">
        <v>6504</v>
      </c>
      <c r="C17" s="18">
        <f>(810.0/B17*100)</f>
        <v/>
      </c>
      <c r="D17" s="19" t="n">
        <v>5694</v>
      </c>
      <c r="E17" s="18" t="n">
        <v>530.1223799099999</v>
      </c>
      <c r="F17" s="20" t="n">
        <v>2.56276106</v>
      </c>
      <c r="G17" s="18" t="n">
        <v>499.82825619</v>
      </c>
      <c r="H17" s="20" t="n">
        <v>5.88473017</v>
      </c>
      <c r="I17" s="18" t="n">
        <v>466.23438</v>
      </c>
      <c r="J17" s="20" t="n">
        <v>7.4712078</v>
      </c>
      <c r="K17" s="18" t="n">
        <v>441.66885888</v>
      </c>
      <c r="L17" s="20" t="n">
        <v>14.09538912</v>
      </c>
      <c r="M17" s="18" t="n">
        <v>440.95693471</v>
      </c>
      <c r="N17" s="20" t="n">
        <v>17.66877238</v>
      </c>
      <c r="O17" s="18" t="s">
        <v>182</v>
      </c>
      <c r="P17" s="20" t="s">
        <v>182</v>
      </c>
      <c r="Q17" s="18" t="s">
        <v>182</v>
      </c>
      <c r="R17" s="20" t="s">
        <v>182</v>
      </c>
      <c r="S17" s="18" t="n">
        <v>360.48925247</v>
      </c>
      <c r="T17" s="20" t="n">
        <v>12.44339086</v>
      </c>
      <c r="U17" s="18" t="s">
        <v>182</v>
      </c>
      <c r="V17" s="20" t="s">
        <v>182</v>
      </c>
      <c r="W17" s="18" t="n">
        <v>432.73626797</v>
      </c>
      <c r="X17" s="20" t="n">
        <v>8.808699839999999</v>
      </c>
    </row>
    <row r="18" spans="1:24">
      <c r="A18" s="15" t="s">
        <v>193</v>
      </c>
      <c r="B18" s="17" t="n">
        <v>5532</v>
      </c>
      <c r="C18" s="18">
        <f>(40.0/B18*100)</f>
        <v/>
      </c>
      <c r="D18" s="19" t="n">
        <v>5492</v>
      </c>
      <c r="E18" s="18" t="n">
        <v>475.3822405</v>
      </c>
      <c r="F18" s="20" t="n">
        <v>3.63573231</v>
      </c>
      <c r="G18" s="18" t="n">
        <v>468.76188937</v>
      </c>
      <c r="H18" s="20" t="n">
        <v>4.32356296</v>
      </c>
      <c r="I18" s="18" t="n">
        <v>462.78483904</v>
      </c>
      <c r="J18" s="20" t="n">
        <v>4.49535761</v>
      </c>
      <c r="K18" s="18" t="n">
        <v>418.37505079</v>
      </c>
      <c r="L18" s="20" t="n">
        <v>5.57514184</v>
      </c>
      <c r="M18" s="18" t="n">
        <v>400.74011177</v>
      </c>
      <c r="N18" s="20" t="n">
        <v>6.51092922</v>
      </c>
      <c r="O18" s="18" t="n">
        <v>360.38730974</v>
      </c>
      <c r="P18" s="20" t="n">
        <v>15.45481746</v>
      </c>
      <c r="Q18" s="18" t="s">
        <v>182</v>
      </c>
      <c r="R18" s="20" t="s">
        <v>182</v>
      </c>
      <c r="S18" s="18" t="s">
        <v>182</v>
      </c>
      <c r="T18" s="20" t="s">
        <v>182</v>
      </c>
      <c r="U18" s="18" t="s">
        <v>182</v>
      </c>
      <c r="V18" s="20" t="s">
        <v>182</v>
      </c>
      <c r="W18" s="18" t="n">
        <v>383.92624759</v>
      </c>
      <c r="X18" s="20" t="n">
        <v>6.9349415</v>
      </c>
    </row>
    <row r="19" spans="1:24">
      <c r="A19" s="15" t="s">
        <v>194</v>
      </c>
      <c r="B19" s="17" t="n">
        <v>5658</v>
      </c>
      <c r="C19" s="18">
        <f>(192.0/B19*100)</f>
        <v/>
      </c>
      <c r="D19" s="19" t="n">
        <v>5466</v>
      </c>
      <c r="E19" s="18" t="n">
        <v>500.64748298</v>
      </c>
      <c r="F19" s="20" t="n">
        <v>2.71013208</v>
      </c>
      <c r="G19" s="18" t="n">
        <v>467.11437731</v>
      </c>
      <c r="H19" s="20" t="n">
        <v>5.43729308</v>
      </c>
      <c r="I19" s="18" t="n">
        <v>441.9137159</v>
      </c>
      <c r="J19" s="20" t="n">
        <v>5.52632775</v>
      </c>
      <c r="K19" s="18" t="n">
        <v>418.42691957</v>
      </c>
      <c r="L19" s="20" t="n">
        <v>5.97668292</v>
      </c>
      <c r="M19" s="18" t="n">
        <v>415.83383351</v>
      </c>
      <c r="N19" s="20" t="n">
        <v>6.42222457</v>
      </c>
      <c r="O19" s="18" t="n">
        <v>398.28162032</v>
      </c>
      <c r="P19" s="20" t="n">
        <v>18.24528118</v>
      </c>
      <c r="Q19" s="18" t="s">
        <v>182</v>
      </c>
      <c r="R19" s="20" t="s">
        <v>182</v>
      </c>
      <c r="S19" s="18" t="s">
        <v>182</v>
      </c>
      <c r="T19" s="20" t="s">
        <v>182</v>
      </c>
      <c r="U19" s="18" t="s">
        <v>182</v>
      </c>
      <c r="V19" s="20" t="s">
        <v>182</v>
      </c>
      <c r="W19" s="18" t="n">
        <v>398.39128874</v>
      </c>
      <c r="X19" s="20" t="n">
        <v>6.7922849</v>
      </c>
    </row>
    <row r="20" spans="1:24">
      <c r="A20" s="15" t="s">
        <v>195</v>
      </c>
      <c r="B20" s="17" t="n">
        <v>3371</v>
      </c>
      <c r="C20" s="18">
        <f>(81.0/B20*100)</f>
        <v/>
      </c>
      <c r="D20" s="19" t="n">
        <v>3290</v>
      </c>
      <c r="E20" s="18" t="n">
        <v>485.18739779</v>
      </c>
      <c r="F20" s="20" t="n">
        <v>2.3174848</v>
      </c>
      <c r="G20" s="18" t="n">
        <v>484.39493034</v>
      </c>
      <c r="H20" s="20" t="n">
        <v>3.12176862</v>
      </c>
      <c r="I20" s="18" t="n">
        <v>465.60833214</v>
      </c>
      <c r="J20" s="20" t="n">
        <v>4.67297065</v>
      </c>
      <c r="K20" s="18" t="n">
        <v>450.12902937</v>
      </c>
      <c r="L20" s="20" t="n">
        <v>6.7906839</v>
      </c>
      <c r="M20" s="18" t="n">
        <v>436.55933522</v>
      </c>
      <c r="N20" s="20" t="n">
        <v>8.20215404</v>
      </c>
      <c r="O20" s="18" t="s">
        <v>182</v>
      </c>
      <c r="P20" s="20" t="s">
        <v>182</v>
      </c>
      <c r="Q20" s="18" t="s">
        <v>182</v>
      </c>
      <c r="R20" s="20" t="s">
        <v>182</v>
      </c>
      <c r="S20" s="18" t="s">
        <v>182</v>
      </c>
      <c r="T20" s="20" t="s">
        <v>182</v>
      </c>
      <c r="U20" s="18" t="s">
        <v>182</v>
      </c>
      <c r="V20" s="20" t="s">
        <v>182</v>
      </c>
      <c r="W20" s="18" t="n">
        <v>409.61067609</v>
      </c>
      <c r="X20" s="20" t="n">
        <v>6.41708845</v>
      </c>
    </row>
    <row r="21" spans="1:24">
      <c r="A21" s="15" t="s">
        <v>196</v>
      </c>
      <c r="B21" s="17" t="n">
        <v>5741</v>
      </c>
      <c r="C21" s="18">
        <f>(91.0/B21*100)</f>
        <v/>
      </c>
      <c r="D21" s="19" t="n">
        <v>5650</v>
      </c>
      <c r="E21" s="18" t="n">
        <v>507.17219825</v>
      </c>
      <c r="F21" s="20" t="n">
        <v>2.2442283</v>
      </c>
      <c r="G21" s="18" t="n">
        <v>512.16856167</v>
      </c>
      <c r="H21" s="20" t="n">
        <v>3.61808366</v>
      </c>
      <c r="I21" s="18" t="n">
        <v>498.23169635</v>
      </c>
      <c r="J21" s="20" t="n">
        <v>5.21220659</v>
      </c>
      <c r="K21" s="18" t="n">
        <v>479.87157243</v>
      </c>
      <c r="L21" s="20" t="n">
        <v>7.4860724</v>
      </c>
      <c r="M21" s="18" t="n">
        <v>416.02033182</v>
      </c>
      <c r="N21" s="20" t="n">
        <v>11.38568243</v>
      </c>
      <c r="O21" s="18" t="n">
        <v>391.25398188</v>
      </c>
      <c r="P21" s="20" t="n">
        <v>27.06373982</v>
      </c>
      <c r="Q21" s="18" t="s">
        <v>182</v>
      </c>
      <c r="R21" s="20" t="s">
        <v>182</v>
      </c>
      <c r="S21" s="18" t="s">
        <v>182</v>
      </c>
      <c r="T21" s="20" t="s">
        <v>182</v>
      </c>
      <c r="U21" s="18" t="s">
        <v>182</v>
      </c>
      <c r="V21" s="20" t="s">
        <v>182</v>
      </c>
      <c r="W21" s="18" t="n">
        <v>445.82685174</v>
      </c>
      <c r="X21" s="20" t="n">
        <v>8.47896912</v>
      </c>
    </row>
    <row r="22" spans="1:24">
      <c r="A22" s="15" t="s">
        <v>197</v>
      </c>
      <c r="B22" s="17" t="n">
        <v>6598</v>
      </c>
      <c r="C22" s="18">
        <f>(103.0/B22*100)</f>
        <v/>
      </c>
      <c r="D22" s="19" t="n">
        <v>6495</v>
      </c>
      <c r="E22" s="18" t="n">
        <v>500.71631815</v>
      </c>
      <c r="F22" s="20" t="n">
        <v>3.90440526</v>
      </c>
      <c r="G22" s="18" t="n">
        <v>479.37541449</v>
      </c>
      <c r="H22" s="20" t="n">
        <v>5.3829864</v>
      </c>
      <c r="I22" s="18" t="n">
        <v>453.35838178</v>
      </c>
      <c r="J22" s="20" t="n">
        <v>5.67148644</v>
      </c>
      <c r="K22" s="18" t="n">
        <v>419.90937352</v>
      </c>
      <c r="L22" s="20" t="n">
        <v>7.12020114</v>
      </c>
      <c r="M22" s="18" t="n">
        <v>419.82153607</v>
      </c>
      <c r="N22" s="20" t="n">
        <v>7.32093447</v>
      </c>
      <c r="O22" s="18" t="n">
        <v>369.67259299</v>
      </c>
      <c r="P22" s="20" t="n">
        <v>6.57132704</v>
      </c>
      <c r="Q22" s="18" t="s">
        <v>182</v>
      </c>
      <c r="R22" s="20" t="s">
        <v>182</v>
      </c>
      <c r="S22" s="18" t="n">
        <v>448.28166515</v>
      </c>
      <c r="T22" s="20" t="n">
        <v>8.782882710000001</v>
      </c>
      <c r="U22" s="18" t="s">
        <v>182</v>
      </c>
      <c r="V22" s="20" t="s">
        <v>182</v>
      </c>
      <c r="W22" s="18" t="n">
        <v>372.24480654</v>
      </c>
      <c r="X22" s="20" t="n">
        <v>7.11415557</v>
      </c>
    </row>
    <row r="23" spans="1:24">
      <c r="A23" s="15" t="s">
        <v>198</v>
      </c>
      <c r="B23" s="17" t="n">
        <v>11583</v>
      </c>
      <c r="C23" s="18">
        <f>(535.0/B23*100)</f>
        <v/>
      </c>
      <c r="D23" s="19" t="n">
        <v>11048</v>
      </c>
      <c r="E23" s="18" t="n">
        <v>498.4664437</v>
      </c>
      <c r="F23" s="20" t="n">
        <v>2.76371365</v>
      </c>
      <c r="G23" s="18" t="n">
        <v>479.57362517</v>
      </c>
      <c r="H23" s="20" t="n">
        <v>4.42962561</v>
      </c>
      <c r="I23" s="18" t="n">
        <v>466.75511744</v>
      </c>
      <c r="J23" s="20" t="n">
        <v>4.80669893</v>
      </c>
      <c r="K23" s="18" t="n">
        <v>437.85201611</v>
      </c>
      <c r="L23" s="20" t="n">
        <v>6.2731148</v>
      </c>
      <c r="M23" s="18" t="n">
        <v>444.77364947</v>
      </c>
      <c r="N23" s="20" t="n">
        <v>7.39782855</v>
      </c>
      <c r="O23" s="18" t="n">
        <v>422.45727389</v>
      </c>
      <c r="P23" s="20" t="n">
        <v>20.79919267</v>
      </c>
      <c r="Q23" s="18" t="s">
        <v>182</v>
      </c>
      <c r="R23" s="20" t="s">
        <v>182</v>
      </c>
      <c r="S23" s="18" t="s">
        <v>182</v>
      </c>
      <c r="T23" s="20" t="s">
        <v>182</v>
      </c>
      <c r="U23" s="18" t="s">
        <v>182</v>
      </c>
      <c r="V23" s="20" t="s">
        <v>182</v>
      </c>
      <c r="W23" s="18" t="n">
        <v>420.77606877</v>
      </c>
      <c r="X23" s="20" t="n">
        <v>5.33577205</v>
      </c>
    </row>
    <row r="24" spans="1:24">
      <c r="A24" s="15" t="s">
        <v>199</v>
      </c>
      <c r="B24" s="17" t="n">
        <v>6647</v>
      </c>
      <c r="C24" s="18">
        <f>(27.0/B24*100)</f>
        <v/>
      </c>
      <c r="D24" s="19" t="n">
        <v>6620</v>
      </c>
      <c r="E24" s="18" t="n">
        <v>541.64420409</v>
      </c>
      <c r="F24" s="20" t="n">
        <v>2.74269808</v>
      </c>
      <c r="G24" s="18" t="n">
        <v>546.99630014</v>
      </c>
      <c r="H24" s="20" t="n">
        <v>14.7142856</v>
      </c>
      <c r="I24" s="18" t="n">
        <v>547.47164191</v>
      </c>
      <c r="J24" s="20" t="n">
        <v>16.06804279</v>
      </c>
      <c r="K24" s="18" t="n">
        <v>456.49467848</v>
      </c>
      <c r="L24" s="20" t="n">
        <v>16.77198664</v>
      </c>
      <c r="M24" s="18" t="n">
        <v>486.40693812</v>
      </c>
      <c r="N24" s="20" t="n">
        <v>20.19549971</v>
      </c>
      <c r="O24" s="18" t="n">
        <v>433.56577698</v>
      </c>
      <c r="P24" s="20" t="n">
        <v>16.09010253</v>
      </c>
      <c r="Q24" s="18" t="s">
        <v>182</v>
      </c>
      <c r="R24" s="20" t="s">
        <v>182</v>
      </c>
      <c r="S24" s="18" t="s">
        <v>182</v>
      </c>
      <c r="T24" s="20" t="s">
        <v>182</v>
      </c>
      <c r="U24" s="18" t="s">
        <v>182</v>
      </c>
      <c r="V24" s="20" t="s">
        <v>182</v>
      </c>
      <c r="W24" s="18" t="n">
        <v>449.1626553</v>
      </c>
      <c r="X24" s="20" t="n">
        <v>12.20460029</v>
      </c>
    </row>
    <row r="25" spans="1:24">
      <c r="A25" s="15" t="s">
        <v>200</v>
      </c>
      <c r="B25" s="17" t="n">
        <v>5581</v>
      </c>
      <c r="C25" s="18">
        <f>(28.0/B25*100)</f>
        <v/>
      </c>
      <c r="D25" s="19" t="n">
        <v>5553</v>
      </c>
      <c r="E25" s="18" t="n">
        <v>520.92728141</v>
      </c>
      <c r="F25" s="20" t="n">
        <v>3.01941554</v>
      </c>
      <c r="G25" s="18" t="n">
        <v>510.60157521</v>
      </c>
      <c r="H25" s="20" t="n">
        <v>5.68379754</v>
      </c>
      <c r="I25" s="18" t="n">
        <v>485.20165976</v>
      </c>
      <c r="J25" s="20" t="n">
        <v>10.33673451</v>
      </c>
      <c r="K25" s="18" t="n">
        <v>487.44884641</v>
      </c>
      <c r="L25" s="20" t="n">
        <v>16.26072918</v>
      </c>
      <c r="M25" s="18" t="n">
        <v>518.28221301</v>
      </c>
      <c r="N25" s="20" t="n">
        <v>42.05894381</v>
      </c>
      <c r="O25" s="18" t="n">
        <v>398.37895835</v>
      </c>
      <c r="P25" s="20" t="n">
        <v>24.81113575</v>
      </c>
      <c r="Q25" s="18" t="s">
        <v>182</v>
      </c>
      <c r="R25" s="20" t="s">
        <v>182</v>
      </c>
      <c r="S25" s="18" t="s">
        <v>182</v>
      </c>
      <c r="T25" s="20" t="s">
        <v>182</v>
      </c>
      <c r="U25" s="18" t="s">
        <v>182</v>
      </c>
      <c r="V25" s="20" t="s">
        <v>182</v>
      </c>
      <c r="W25" s="18" t="n">
        <v>454.53481773</v>
      </c>
      <c r="X25" s="20" t="n">
        <v>18.14231793</v>
      </c>
    </row>
    <row r="26" spans="1:24">
      <c r="A26" s="15" t="s">
        <v>201</v>
      </c>
      <c r="B26" s="17" t="n">
        <v>4869</v>
      </c>
      <c r="C26" s="18">
        <f>(108.0/B26*100)</f>
        <v/>
      </c>
      <c r="D26" s="19" t="n">
        <v>4761</v>
      </c>
      <c r="E26" s="18" t="n">
        <v>506.99372027</v>
      </c>
      <c r="F26" s="20" t="n">
        <v>1.90977074</v>
      </c>
      <c r="G26" s="18" t="n">
        <v>478.98530194</v>
      </c>
      <c r="H26" s="20" t="n">
        <v>4.19577267</v>
      </c>
      <c r="I26" s="18" t="n">
        <v>456.34826507</v>
      </c>
      <c r="J26" s="20" t="n">
        <v>4.50641557</v>
      </c>
      <c r="K26" s="18" t="n">
        <v>444.31473215</v>
      </c>
      <c r="L26" s="20" t="n">
        <v>5.95638642</v>
      </c>
      <c r="M26" s="18" t="n">
        <v>433.13409586</v>
      </c>
      <c r="N26" s="20" t="n">
        <v>6.46578713</v>
      </c>
      <c r="O26" s="18" t="s">
        <v>182</v>
      </c>
      <c r="P26" s="20" t="s">
        <v>182</v>
      </c>
      <c r="Q26" s="18" t="s">
        <v>182</v>
      </c>
      <c r="R26" s="20" t="s">
        <v>182</v>
      </c>
      <c r="S26" s="18" t="s">
        <v>182</v>
      </c>
      <c r="T26" s="20" t="s">
        <v>182</v>
      </c>
      <c r="U26" s="18" t="s">
        <v>182</v>
      </c>
      <c r="V26" s="20" t="s">
        <v>182</v>
      </c>
      <c r="W26" s="18" t="n">
        <v>444.81187386</v>
      </c>
      <c r="X26" s="20" t="n">
        <v>9.26837488</v>
      </c>
    </row>
    <row r="27" spans="1:24">
      <c r="A27" s="15" t="s">
        <v>202</v>
      </c>
      <c r="B27" s="17" t="n">
        <v>5299</v>
      </c>
      <c r="C27" s="18">
        <f>(207.0/B27*100)</f>
        <v/>
      </c>
      <c r="D27" s="19" t="n">
        <v>5092</v>
      </c>
      <c r="E27" s="18" t="n">
        <v>506.98981397</v>
      </c>
      <c r="F27" s="20" t="n">
        <v>1.84603687</v>
      </c>
      <c r="G27" s="18" t="n">
        <v>500.19535997</v>
      </c>
      <c r="H27" s="20" t="n">
        <v>3.36356316</v>
      </c>
      <c r="I27" s="18" t="n">
        <v>465.45857501</v>
      </c>
      <c r="J27" s="20" t="n">
        <v>4.09502248</v>
      </c>
      <c r="K27" s="18" t="n">
        <v>443.10442327</v>
      </c>
      <c r="L27" s="20" t="n">
        <v>6.38745356</v>
      </c>
      <c r="M27" s="18" t="n">
        <v>421.88373035</v>
      </c>
      <c r="N27" s="20" t="n">
        <v>6.51222019</v>
      </c>
      <c r="O27" s="18" t="n">
        <v>423.08830904</v>
      </c>
      <c r="P27" s="20" t="n">
        <v>13.04402712</v>
      </c>
      <c r="Q27" s="18" t="s">
        <v>182</v>
      </c>
      <c r="R27" s="20" t="s">
        <v>182</v>
      </c>
      <c r="S27" s="18" t="s">
        <v>182</v>
      </c>
      <c r="T27" s="20" t="s">
        <v>182</v>
      </c>
      <c r="U27" s="18" t="s">
        <v>182</v>
      </c>
      <c r="V27" s="20" t="s">
        <v>182</v>
      </c>
      <c r="W27" s="18" t="n">
        <v>415.45573013</v>
      </c>
      <c r="X27" s="20" t="n">
        <v>4.10068391</v>
      </c>
    </row>
    <row r="28" spans="1:24">
      <c r="A28" s="15" t="s">
        <v>203</v>
      </c>
      <c r="B28" s="17" t="n">
        <v>7568</v>
      </c>
      <c r="C28" s="18">
        <f>(141.0/B28*100)</f>
        <v/>
      </c>
      <c r="D28" s="19" t="n">
        <v>7427</v>
      </c>
      <c r="E28" s="18" t="n">
        <v>419.2876047</v>
      </c>
      <c r="F28" s="20" t="n">
        <v>2.37463971</v>
      </c>
      <c r="G28" s="18" t="n">
        <v>422.21062572</v>
      </c>
      <c r="H28" s="20" t="n">
        <v>3.38953575</v>
      </c>
      <c r="I28" s="18" t="n">
        <v>421.28024362</v>
      </c>
      <c r="J28" s="20" t="n">
        <v>3.34751934</v>
      </c>
      <c r="K28" s="18" t="n">
        <v>411.41302948</v>
      </c>
      <c r="L28" s="20" t="n">
        <v>4.31054227</v>
      </c>
      <c r="M28" s="18" t="n">
        <v>407.97172911</v>
      </c>
      <c r="N28" s="20" t="n">
        <v>8.0943928</v>
      </c>
      <c r="O28" s="18" t="n">
        <v>344.27389666</v>
      </c>
      <c r="P28" s="20" t="n">
        <v>9.63881198</v>
      </c>
      <c r="Q28" s="18" t="s">
        <v>182</v>
      </c>
      <c r="R28" s="20" t="s">
        <v>182</v>
      </c>
      <c r="S28" s="18" t="s">
        <v>182</v>
      </c>
      <c r="T28" s="20" t="s">
        <v>182</v>
      </c>
      <c r="U28" s="18" t="s">
        <v>182</v>
      </c>
      <c r="V28" s="20" t="s">
        <v>182</v>
      </c>
      <c r="W28" s="18" t="n">
        <v>379.72869359</v>
      </c>
      <c r="X28" s="20" t="n">
        <v>6.49062576</v>
      </c>
    </row>
    <row r="29" spans="1:24">
      <c r="A29" s="15" t="s">
        <v>204</v>
      </c>
      <c r="B29" s="17" t="n">
        <v>5385</v>
      </c>
      <c r="C29" s="18">
        <f>(37.0/B29*100)</f>
        <v/>
      </c>
      <c r="D29" s="19" t="n">
        <v>5348</v>
      </c>
      <c r="E29" s="18" t="n">
        <v>520.4104796399999</v>
      </c>
      <c r="F29" s="20" t="n">
        <v>3.16571477</v>
      </c>
      <c r="G29" s="18" t="n">
        <v>531.83856707</v>
      </c>
      <c r="H29" s="20" t="n">
        <v>2.92807654</v>
      </c>
      <c r="I29" s="18" t="n">
        <v>510.83943094</v>
      </c>
      <c r="J29" s="20" t="n">
        <v>3.70144532</v>
      </c>
      <c r="K29" s="18" t="n">
        <v>476.04232497</v>
      </c>
      <c r="L29" s="20" t="n">
        <v>6.72805527</v>
      </c>
      <c r="M29" s="18" t="n">
        <v>455.80173361</v>
      </c>
      <c r="N29" s="20" t="n">
        <v>9.62492278</v>
      </c>
      <c r="O29" s="18" t="n">
        <v>388.44308495</v>
      </c>
      <c r="P29" s="20" t="n">
        <v>43.1387278</v>
      </c>
      <c r="Q29" s="18" t="s">
        <v>182</v>
      </c>
      <c r="R29" s="20" t="s">
        <v>182</v>
      </c>
      <c r="S29" s="18" t="n">
        <v>358.28551468</v>
      </c>
      <c r="T29" s="20" t="n">
        <v>8.567023300000001</v>
      </c>
      <c r="U29" s="18" t="s">
        <v>182</v>
      </c>
      <c r="V29" s="20" t="s">
        <v>182</v>
      </c>
      <c r="W29" s="18" t="n">
        <v>416.35929045</v>
      </c>
      <c r="X29" s="20" t="n">
        <v>13.18880706</v>
      </c>
    </row>
    <row r="30" spans="1:24">
      <c r="A30" s="15" t="s">
        <v>205</v>
      </c>
      <c r="B30" s="17" t="n">
        <v>4520</v>
      </c>
      <c r="C30" s="18">
        <f>(618.0/B30*100)</f>
        <v/>
      </c>
      <c r="D30" s="19" t="n">
        <v>3902</v>
      </c>
      <c r="E30" s="18" t="n">
        <v>534.2443445500001</v>
      </c>
      <c r="F30" s="20" t="n">
        <v>3.92201386</v>
      </c>
      <c r="G30" s="18" t="n">
        <v>541.34160376</v>
      </c>
      <c r="H30" s="20" t="n">
        <v>3.87573904</v>
      </c>
      <c r="I30" s="18" t="n">
        <v>518.86118231</v>
      </c>
      <c r="J30" s="20" t="n">
        <v>4.08498013</v>
      </c>
      <c r="K30" s="18" t="n">
        <v>500.49243193</v>
      </c>
      <c r="L30" s="20" t="n">
        <v>5.37409435</v>
      </c>
      <c r="M30" s="18" t="n">
        <v>474.82272651</v>
      </c>
      <c r="N30" s="20" t="n">
        <v>7.53902698</v>
      </c>
      <c r="O30" s="18" t="n">
        <v>424.31209289</v>
      </c>
      <c r="P30" s="20" t="n">
        <v>24.50636863</v>
      </c>
      <c r="Q30" s="18" t="s">
        <v>182</v>
      </c>
      <c r="R30" s="20" t="s">
        <v>182</v>
      </c>
      <c r="S30" s="18" t="s">
        <v>182</v>
      </c>
      <c r="T30" s="20" t="s">
        <v>182</v>
      </c>
      <c r="U30" s="18" t="s">
        <v>182</v>
      </c>
      <c r="V30" s="20" t="s">
        <v>182</v>
      </c>
      <c r="W30" s="18" t="n">
        <v>436.77026469</v>
      </c>
      <c r="X30" s="20" t="n">
        <v>6.35379073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517.73773801</v>
      </c>
      <c r="F32" s="20" t="n">
        <v>2.50517224</v>
      </c>
      <c r="G32" s="18" t="n">
        <v>489.64202456</v>
      </c>
      <c r="H32" s="20" t="n">
        <v>4.82414521</v>
      </c>
      <c r="I32" s="18" t="n">
        <v>454.8430362</v>
      </c>
      <c r="J32" s="20" t="n">
        <v>4.96028672</v>
      </c>
      <c r="K32" s="18" t="n">
        <v>436.26202575</v>
      </c>
      <c r="L32" s="20" t="n">
        <v>7.00431149</v>
      </c>
      <c r="M32" s="18" t="n">
        <v>438.46787588</v>
      </c>
      <c r="N32" s="20" t="n">
        <v>7.77590847</v>
      </c>
      <c r="O32" s="18" t="n">
        <v>431.81477785</v>
      </c>
      <c r="P32" s="20" t="n">
        <v>23.17705872</v>
      </c>
      <c r="Q32" s="18" t="s">
        <v>182</v>
      </c>
      <c r="R32" s="20" t="s">
        <v>182</v>
      </c>
      <c r="S32" s="18" t="s">
        <v>182</v>
      </c>
      <c r="T32" s="20" t="s">
        <v>182</v>
      </c>
      <c r="U32" s="18" t="s">
        <v>182</v>
      </c>
      <c r="V32" s="20" t="s">
        <v>182</v>
      </c>
      <c r="W32" s="18" t="n">
        <v>414.07155156</v>
      </c>
      <c r="X32" s="20" t="n">
        <v>10.1236408</v>
      </c>
    </row>
    <row r="33" spans="1:24">
      <c r="A33" s="15" t="s">
        <v>208</v>
      </c>
      <c r="B33" s="17" t="n">
        <v>7325</v>
      </c>
      <c r="C33" s="18">
        <f>(254.0/B33*100)</f>
        <v/>
      </c>
      <c r="D33" s="19" t="n">
        <v>7071</v>
      </c>
      <c r="E33" s="18" t="n">
        <v>522.39315535</v>
      </c>
      <c r="F33" s="20" t="n">
        <v>2.69972027</v>
      </c>
      <c r="G33" s="18" t="n">
        <v>496.50033814</v>
      </c>
      <c r="H33" s="20" t="n">
        <v>3.95970926</v>
      </c>
      <c r="I33" s="18" t="n">
        <v>471.69655728</v>
      </c>
      <c r="J33" s="20" t="n">
        <v>4.70309228</v>
      </c>
      <c r="K33" s="18" t="n">
        <v>447.53510076</v>
      </c>
      <c r="L33" s="20" t="n">
        <v>4.5605907</v>
      </c>
      <c r="M33" s="18" t="n">
        <v>443.52558973</v>
      </c>
      <c r="N33" s="20" t="n">
        <v>8.469493610000001</v>
      </c>
      <c r="O33" s="18" t="n">
        <v>370.51979334</v>
      </c>
      <c r="P33" s="20" t="n">
        <v>23.88304611</v>
      </c>
      <c r="Q33" s="18" t="s">
        <v>182</v>
      </c>
      <c r="R33" s="20" t="s">
        <v>182</v>
      </c>
      <c r="S33" s="18" t="s">
        <v>182</v>
      </c>
      <c r="T33" s="20" t="s">
        <v>182</v>
      </c>
      <c r="U33" s="18" t="s">
        <v>182</v>
      </c>
      <c r="V33" s="20" t="s">
        <v>182</v>
      </c>
      <c r="W33" s="18" t="n">
        <v>436.18669402</v>
      </c>
      <c r="X33" s="20" t="n">
        <v>7.92587905</v>
      </c>
    </row>
    <row r="34" spans="1:24">
      <c r="A34" s="15" t="s">
        <v>209</v>
      </c>
      <c r="B34" s="17" t="n">
        <v>6350</v>
      </c>
      <c r="C34" s="18">
        <f>(94.0/B34*100)</f>
        <v/>
      </c>
      <c r="D34" s="19" t="n">
        <v>6256</v>
      </c>
      <c r="E34" s="18" t="n">
        <v>485.53612727</v>
      </c>
      <c r="F34" s="20" t="n">
        <v>2.7374299</v>
      </c>
      <c r="G34" s="18" t="n">
        <v>465.36785073</v>
      </c>
      <c r="H34" s="20" t="n">
        <v>3.82586053</v>
      </c>
      <c r="I34" s="18" t="n">
        <v>456.70383538</v>
      </c>
      <c r="J34" s="20" t="n">
        <v>4.06819909</v>
      </c>
      <c r="K34" s="18" t="n">
        <v>435.93605782</v>
      </c>
      <c r="L34" s="20" t="n">
        <v>6.51685379</v>
      </c>
      <c r="M34" s="18" t="n">
        <v>421.90639556</v>
      </c>
      <c r="N34" s="20" t="n">
        <v>5.49742374</v>
      </c>
      <c r="O34" s="18" t="n">
        <v>365.38845725</v>
      </c>
      <c r="P34" s="20" t="n">
        <v>11.8756275</v>
      </c>
      <c r="Q34" s="18" t="s">
        <v>182</v>
      </c>
      <c r="R34" s="20" t="s">
        <v>182</v>
      </c>
      <c r="S34" s="18" t="n">
        <v>306.56969545</v>
      </c>
      <c r="T34" s="20" t="n">
        <v>10.27624616</v>
      </c>
      <c r="U34" s="18" t="s">
        <v>182</v>
      </c>
      <c r="V34" s="20" t="s">
        <v>182</v>
      </c>
      <c r="W34" s="18" t="n">
        <v>385.3819884</v>
      </c>
      <c r="X34" s="20" t="n">
        <v>8.29234376</v>
      </c>
    </row>
    <row r="35" spans="1:24">
      <c r="A35" s="15" t="s">
        <v>210</v>
      </c>
      <c r="B35" s="17" t="n">
        <v>6406</v>
      </c>
      <c r="C35" s="18">
        <f>(85.0/B35*100)</f>
        <v/>
      </c>
      <c r="D35" s="19" t="n">
        <v>6321</v>
      </c>
      <c r="E35" s="18" t="n">
        <v>534.58220713</v>
      </c>
      <c r="F35" s="20" t="n">
        <v>1.6606298</v>
      </c>
      <c r="G35" s="18" t="n">
        <v>508.32631804</v>
      </c>
      <c r="H35" s="20" t="n">
        <v>3.610023</v>
      </c>
      <c r="I35" s="18" t="n">
        <v>495.25426833</v>
      </c>
      <c r="J35" s="20" t="n">
        <v>3.99571694</v>
      </c>
      <c r="K35" s="18" t="n">
        <v>450.92637598</v>
      </c>
      <c r="L35" s="20" t="n">
        <v>5.90056999</v>
      </c>
      <c r="M35" s="18" t="n">
        <v>446.78798803</v>
      </c>
      <c r="N35" s="20" t="n">
        <v>9.358996380000001</v>
      </c>
      <c r="O35" s="18" t="n">
        <v>449.89238615</v>
      </c>
      <c r="P35" s="20" t="n">
        <v>20.13442136</v>
      </c>
      <c r="Q35" s="18" t="s">
        <v>182</v>
      </c>
      <c r="R35" s="20" t="s">
        <v>182</v>
      </c>
      <c r="S35" s="18" t="n">
        <v>374.85244494</v>
      </c>
      <c r="T35" s="20" t="n">
        <v>5.84040672</v>
      </c>
      <c r="U35" s="18" t="s">
        <v>182</v>
      </c>
      <c r="V35" s="20" t="s">
        <v>182</v>
      </c>
      <c r="W35" s="18" t="n">
        <v>425.62144332</v>
      </c>
      <c r="X35" s="20" t="n">
        <v>5.68951371</v>
      </c>
    </row>
    <row r="36" spans="1:24">
      <c r="A36" s="15" t="s">
        <v>211</v>
      </c>
      <c r="B36" s="17" t="n">
        <v>6736</v>
      </c>
      <c r="C36" s="18">
        <f>(67.0/B36*100)</f>
        <v/>
      </c>
      <c r="D36" s="19" t="n">
        <v>6669</v>
      </c>
      <c r="E36" s="18" t="n">
        <v>501.71479229</v>
      </c>
      <c r="F36" s="20" t="n">
        <v>2.20919715</v>
      </c>
      <c r="G36" s="18" t="n">
        <v>493.27245871</v>
      </c>
      <c r="H36" s="20" t="n">
        <v>4.04100487</v>
      </c>
      <c r="I36" s="18" t="n">
        <v>495.04501577</v>
      </c>
      <c r="J36" s="20" t="n">
        <v>4.1502177</v>
      </c>
      <c r="K36" s="18" t="n">
        <v>476.8111949</v>
      </c>
      <c r="L36" s="20" t="n">
        <v>5.51837749</v>
      </c>
      <c r="M36" s="18" t="n">
        <v>454.98839982</v>
      </c>
      <c r="N36" s="20" t="n">
        <v>12.43184581</v>
      </c>
      <c r="O36" s="18" t="n">
        <v>402.77024728</v>
      </c>
      <c r="P36" s="20" t="n">
        <v>20.07187489</v>
      </c>
      <c r="Q36" s="18" t="s">
        <v>182</v>
      </c>
      <c r="R36" s="20" t="s">
        <v>182</v>
      </c>
      <c r="S36" s="18" t="s">
        <v>182</v>
      </c>
      <c r="T36" s="20" t="s">
        <v>182</v>
      </c>
      <c r="U36" s="18" t="s">
        <v>182</v>
      </c>
      <c r="V36" s="20" t="s">
        <v>182</v>
      </c>
      <c r="W36" s="18" t="n">
        <v>431.97941982</v>
      </c>
      <c r="X36" s="20" t="n">
        <v>6.87919484</v>
      </c>
    </row>
    <row r="37" spans="1:24">
      <c r="A37" s="15" t="s">
        <v>212</v>
      </c>
      <c r="B37" s="17" t="n">
        <v>5458</v>
      </c>
      <c r="C37" s="18">
        <f>(306.0/B37*100)</f>
        <v/>
      </c>
      <c r="D37" s="19" t="n">
        <v>5152</v>
      </c>
      <c r="E37" s="18" t="n">
        <v>517.94044468</v>
      </c>
      <c r="F37" s="20" t="n">
        <v>3.78276324</v>
      </c>
      <c r="G37" s="18" t="n">
        <v>508.18007736</v>
      </c>
      <c r="H37" s="20" t="n">
        <v>4.76481556</v>
      </c>
      <c r="I37" s="18" t="n">
        <v>497.49291481</v>
      </c>
      <c r="J37" s="20" t="n">
        <v>5.79464158</v>
      </c>
      <c r="K37" s="18" t="n">
        <v>486.13635591</v>
      </c>
      <c r="L37" s="20" t="n">
        <v>5.44343917</v>
      </c>
      <c r="M37" s="18" t="n">
        <v>466.21377474</v>
      </c>
      <c r="N37" s="20" t="n">
        <v>5.89485198</v>
      </c>
      <c r="O37" s="18" t="n">
        <v>375.64834003</v>
      </c>
      <c r="P37" s="20" t="n">
        <v>18.6662725</v>
      </c>
      <c r="Q37" s="18" t="s">
        <v>182</v>
      </c>
      <c r="R37" s="20" t="s">
        <v>182</v>
      </c>
      <c r="S37" s="18" t="s">
        <v>182</v>
      </c>
      <c r="T37" s="20" t="s">
        <v>182</v>
      </c>
      <c r="U37" s="18" t="s">
        <v>182</v>
      </c>
      <c r="V37" s="20" t="s">
        <v>182</v>
      </c>
      <c r="W37" s="18" t="n">
        <v>408.90503943</v>
      </c>
      <c r="X37" s="20" t="n">
        <v>5.36998119</v>
      </c>
    </row>
    <row r="38" spans="1:24">
      <c r="A38" s="15" t="s">
        <v>213</v>
      </c>
      <c r="B38" s="17" t="n">
        <v>5860</v>
      </c>
      <c r="C38" s="18">
        <f>(75.0/B38*100)</f>
        <v/>
      </c>
      <c r="D38" s="19" t="n">
        <v>5785</v>
      </c>
      <c r="E38" s="18" t="n">
        <v>521.95115794</v>
      </c>
      <c r="F38" s="20" t="n">
        <v>2.76548541</v>
      </c>
      <c r="G38" s="18" t="n">
        <v>513.40443687</v>
      </c>
      <c r="H38" s="20" t="n">
        <v>4.53349764</v>
      </c>
      <c r="I38" s="18" t="n">
        <v>481.0228528</v>
      </c>
      <c r="J38" s="20" t="n">
        <v>6.16103013</v>
      </c>
      <c r="K38" s="18" t="n">
        <v>452.90064193</v>
      </c>
      <c r="L38" s="20" t="n">
        <v>8.2414744</v>
      </c>
      <c r="M38" s="18" t="n">
        <v>433.31554593</v>
      </c>
      <c r="N38" s="20" t="n">
        <v>10.18915093</v>
      </c>
      <c r="O38" s="18" t="n">
        <v>402.04188708</v>
      </c>
      <c r="P38" s="20" t="n">
        <v>20.43643395</v>
      </c>
      <c r="Q38" s="18" t="s">
        <v>182</v>
      </c>
      <c r="R38" s="20" t="s">
        <v>182</v>
      </c>
      <c r="S38" s="18" t="s">
        <v>182</v>
      </c>
      <c r="T38" s="20" t="s">
        <v>182</v>
      </c>
      <c r="U38" s="18" t="s">
        <v>182</v>
      </c>
      <c r="V38" s="20" t="s">
        <v>182</v>
      </c>
      <c r="W38" s="18" t="n">
        <v>434.82729668</v>
      </c>
      <c r="X38" s="20" t="n">
        <v>6.35500888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515.31118086</v>
      </c>
      <c r="F40" s="20" t="n">
        <v>4.27077297</v>
      </c>
      <c r="G40" s="18" t="n">
        <v>533.94372619</v>
      </c>
      <c r="H40" s="20" t="n">
        <v>4.17627439</v>
      </c>
      <c r="I40" s="18" t="n">
        <v>527.63357633</v>
      </c>
      <c r="J40" s="20" t="n">
        <v>3.92106068</v>
      </c>
      <c r="K40" s="18" t="n">
        <v>495.45155287</v>
      </c>
      <c r="L40" s="20" t="n">
        <v>4.70377822</v>
      </c>
      <c r="M40" s="18" t="n">
        <v>464.39889766</v>
      </c>
      <c r="N40" s="20" t="n">
        <v>7.84947966</v>
      </c>
      <c r="O40" s="18" t="n">
        <v>426.93516324</v>
      </c>
      <c r="P40" s="20" t="n">
        <v>18.49453323</v>
      </c>
      <c r="Q40" s="18" t="s">
        <v>182</v>
      </c>
      <c r="R40" s="20" t="s">
        <v>182</v>
      </c>
      <c r="S40" s="18" t="n">
        <v>496.75531263</v>
      </c>
      <c r="T40" s="20" t="n">
        <v>2.35939816</v>
      </c>
      <c r="U40" s="18" t="s">
        <v>182</v>
      </c>
      <c r="V40" s="20" t="s">
        <v>182</v>
      </c>
      <c r="W40" s="18" t="n">
        <v>416.77399227</v>
      </c>
      <c r="X40" s="20" t="n">
        <v>6.6452587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426.51977024</v>
      </c>
      <c r="F46" s="20" t="n">
        <v>2.94926277</v>
      </c>
      <c r="G46" s="18" t="n">
        <v>406.07299441</v>
      </c>
      <c r="H46" s="20" t="n">
        <v>4.5889455</v>
      </c>
      <c r="I46" s="18" t="n">
        <v>405.6777116</v>
      </c>
      <c r="J46" s="20" t="n">
        <v>6.00573905</v>
      </c>
      <c r="K46" s="18" t="n">
        <v>384.89028348</v>
      </c>
      <c r="L46" s="20" t="n">
        <v>5.74465738</v>
      </c>
      <c r="M46" s="18" t="n">
        <v>370.94571035</v>
      </c>
      <c r="N46" s="20" t="n">
        <v>6.30534237</v>
      </c>
      <c r="O46" s="18" t="n">
        <v>312.92535084</v>
      </c>
      <c r="P46" s="20" t="n">
        <v>7.92700056</v>
      </c>
      <c r="Q46" s="18" t="s">
        <v>182</v>
      </c>
      <c r="R46" s="20" t="s">
        <v>182</v>
      </c>
      <c r="S46" s="18" t="s">
        <v>182</v>
      </c>
      <c r="T46" s="20" t="s">
        <v>182</v>
      </c>
      <c r="U46" s="18" t="s">
        <v>182</v>
      </c>
      <c r="V46" s="20" t="s">
        <v>182</v>
      </c>
      <c r="W46" s="18" t="n">
        <v>381.74173674</v>
      </c>
      <c r="X46" s="20" t="n">
        <v>3.09921052</v>
      </c>
    </row>
    <row r="47" spans="1:24">
      <c r="A47" s="15" t="s">
        <v>222</v>
      </c>
      <c r="B47" s="17" t="n">
        <v>5928</v>
      </c>
      <c r="C47" s="18">
        <f>(197.0/B47*100)</f>
        <v/>
      </c>
      <c r="D47" s="19" t="n">
        <v>5731</v>
      </c>
      <c r="E47" s="18" t="n">
        <v>491.75059674</v>
      </c>
      <c r="F47" s="20" t="n">
        <v>4.2304841</v>
      </c>
      <c r="G47" s="18" t="n">
        <v>450.15527544</v>
      </c>
      <c r="H47" s="20" t="n">
        <v>5.3307765</v>
      </c>
      <c r="I47" s="18" t="n">
        <v>435.81669477</v>
      </c>
      <c r="J47" s="20" t="n">
        <v>5.01575206</v>
      </c>
      <c r="K47" s="18" t="n">
        <v>412.66447358</v>
      </c>
      <c r="L47" s="20" t="n">
        <v>4.92945196</v>
      </c>
      <c r="M47" s="18" t="n">
        <v>415.7919357</v>
      </c>
      <c r="N47" s="20" t="n">
        <v>6.25950763</v>
      </c>
      <c r="O47" s="18" t="n">
        <v>348.82167177</v>
      </c>
      <c r="P47" s="20" t="n">
        <v>12.30753065</v>
      </c>
      <c r="Q47" s="18" t="s">
        <v>182</v>
      </c>
      <c r="R47" s="20" t="s">
        <v>182</v>
      </c>
      <c r="S47" s="18" t="s">
        <v>182</v>
      </c>
      <c r="T47" s="20" t="s">
        <v>182</v>
      </c>
      <c r="U47" s="18" t="s">
        <v>182</v>
      </c>
      <c r="V47" s="20" t="s">
        <v>182</v>
      </c>
      <c r="W47" s="18" t="n">
        <v>381.31244375</v>
      </c>
      <c r="X47" s="20" t="n">
        <v>5.00027912</v>
      </c>
    </row>
    <row r="48" spans="1:24">
      <c r="A48" s="15" t="s">
        <v>223</v>
      </c>
      <c r="B48" s="17" t="n">
        <v>9841</v>
      </c>
      <c r="C48" s="18">
        <f>(19.0/B48*100)</f>
        <v/>
      </c>
      <c r="D48" s="19" t="n">
        <v>9822</v>
      </c>
      <c r="E48" s="18" t="n">
        <v>527.98265316</v>
      </c>
      <c r="F48" s="20" t="n">
        <v>4.16668991</v>
      </c>
      <c r="G48" s="18" t="n">
        <v>501.70678247</v>
      </c>
      <c r="H48" s="20" t="n">
        <v>10.57987441</v>
      </c>
      <c r="I48" s="18" t="n">
        <v>488.82409766</v>
      </c>
      <c r="J48" s="20" t="n">
        <v>10.69857357</v>
      </c>
      <c r="K48" s="18" t="n">
        <v>452.20643891</v>
      </c>
      <c r="L48" s="20" t="n">
        <v>12.96711759</v>
      </c>
      <c r="M48" s="18" t="n">
        <v>453.31238206</v>
      </c>
      <c r="N48" s="20" t="n">
        <v>12.21957269</v>
      </c>
      <c r="O48" s="18" t="n">
        <v>368.01592311</v>
      </c>
      <c r="P48" s="20" t="n">
        <v>9.39603602</v>
      </c>
      <c r="Q48" s="18" t="s">
        <v>182</v>
      </c>
      <c r="R48" s="20" t="s">
        <v>182</v>
      </c>
      <c r="S48" s="18" t="s">
        <v>182</v>
      </c>
      <c r="T48" s="20" t="s">
        <v>182</v>
      </c>
      <c r="U48" s="18" t="s">
        <v>182</v>
      </c>
      <c r="V48" s="20" t="s">
        <v>182</v>
      </c>
      <c r="W48" s="18" t="n">
        <v>464.70339438</v>
      </c>
      <c r="X48" s="20" t="n">
        <v>19.56902071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434.63074152</v>
      </c>
      <c r="F50" s="20" t="n">
        <v>3.00209582</v>
      </c>
      <c r="G50" s="18" t="n">
        <v>424.80942217</v>
      </c>
      <c r="H50" s="20" t="n">
        <v>3.36816219</v>
      </c>
      <c r="I50" s="18" t="n">
        <v>415.54231026</v>
      </c>
      <c r="J50" s="20" t="n">
        <v>3.5575161</v>
      </c>
      <c r="K50" s="18" t="n">
        <v>399.5927663</v>
      </c>
      <c r="L50" s="20" t="n">
        <v>3.88761535</v>
      </c>
      <c r="M50" s="18" t="n">
        <v>393.5633355</v>
      </c>
      <c r="N50" s="20" t="n">
        <v>6.65184772</v>
      </c>
      <c r="O50" s="18" t="n">
        <v>342.28571311</v>
      </c>
      <c r="P50" s="20" t="n">
        <v>7.20984175</v>
      </c>
      <c r="Q50" s="18" t="s">
        <v>182</v>
      </c>
      <c r="R50" s="20" t="s">
        <v>182</v>
      </c>
      <c r="S50" s="18" t="s">
        <v>182</v>
      </c>
      <c r="T50" s="20" t="s">
        <v>182</v>
      </c>
      <c r="U50" s="18" t="s">
        <v>182</v>
      </c>
      <c r="V50" s="20" t="s">
        <v>182</v>
      </c>
      <c r="W50" s="18" t="n">
        <v>385.40641022</v>
      </c>
      <c r="X50" s="20" t="n">
        <v>6.89753558</v>
      </c>
    </row>
    <row r="51" spans="1:24">
      <c r="A51" s="15" t="s">
        <v>226</v>
      </c>
      <c r="B51" s="17" t="n">
        <v>6866</v>
      </c>
      <c r="C51" s="18">
        <f>(116.0/B51*100)</f>
        <v/>
      </c>
      <c r="D51" s="19" t="n">
        <v>6750</v>
      </c>
      <c r="E51" s="18" t="n">
        <v>428.19843384</v>
      </c>
      <c r="F51" s="20" t="n">
        <v>2.66817897</v>
      </c>
      <c r="G51" s="18" t="n">
        <v>433.05015798</v>
      </c>
      <c r="H51" s="20" t="n">
        <v>4.00039552</v>
      </c>
      <c r="I51" s="18" t="n">
        <v>420.04568083</v>
      </c>
      <c r="J51" s="20" t="n">
        <v>4.0537966</v>
      </c>
      <c r="K51" s="18" t="n">
        <v>415.78678481</v>
      </c>
      <c r="L51" s="20" t="n">
        <v>4.61156764</v>
      </c>
      <c r="M51" s="18" t="n">
        <v>398.24203231</v>
      </c>
      <c r="N51" s="20" t="n">
        <v>6.5069917</v>
      </c>
      <c r="O51" s="18" t="n">
        <v>338.25263876</v>
      </c>
      <c r="P51" s="20" t="n">
        <v>12.07032198</v>
      </c>
      <c r="Q51" s="18" t="s">
        <v>182</v>
      </c>
      <c r="R51" s="20" t="s">
        <v>182</v>
      </c>
      <c r="S51" s="18" t="n">
        <v>410.85572185</v>
      </c>
      <c r="T51" s="20" t="n">
        <v>3.7997542</v>
      </c>
      <c r="U51" s="18" t="s">
        <v>182</v>
      </c>
      <c r="V51" s="20" t="s">
        <v>182</v>
      </c>
      <c r="W51" s="18" t="n">
        <v>394.65159866</v>
      </c>
      <c r="X51" s="20" t="n">
        <v>4.4224057</v>
      </c>
    </row>
    <row r="52" spans="1:24">
      <c r="A52" s="15" t="s">
        <v>227</v>
      </c>
      <c r="B52" s="17" t="n">
        <v>5809</v>
      </c>
      <c r="C52" s="18">
        <f>(120.0/B52*100)</f>
        <v/>
      </c>
      <c r="D52" s="19" t="n">
        <v>5689</v>
      </c>
      <c r="E52" s="18" t="n">
        <v>491.39548218</v>
      </c>
      <c r="F52" s="20" t="n">
        <v>2.49104608</v>
      </c>
      <c r="G52" s="18" t="n">
        <v>465.567146</v>
      </c>
      <c r="H52" s="20" t="n">
        <v>4.23613405</v>
      </c>
      <c r="I52" s="18" t="n">
        <v>452.89715585</v>
      </c>
      <c r="J52" s="20" t="n">
        <v>5.5094364</v>
      </c>
      <c r="K52" s="18" t="n">
        <v>436.76961951</v>
      </c>
      <c r="L52" s="20" t="n">
        <v>7.29252854</v>
      </c>
      <c r="M52" s="18" t="n">
        <v>427.12442885</v>
      </c>
      <c r="N52" s="20" t="n">
        <v>7.41858562</v>
      </c>
      <c r="O52" s="18" t="n">
        <v>375.14413407</v>
      </c>
      <c r="P52" s="20" t="n">
        <v>19.23248649</v>
      </c>
      <c r="Q52" s="18" t="s">
        <v>182</v>
      </c>
      <c r="R52" s="20" t="s">
        <v>182</v>
      </c>
      <c r="S52" s="18" t="s">
        <v>182</v>
      </c>
      <c r="T52" s="20" t="s">
        <v>182</v>
      </c>
      <c r="U52" s="18" t="s">
        <v>182</v>
      </c>
      <c r="V52" s="20" t="s">
        <v>182</v>
      </c>
      <c r="W52" s="18" t="n">
        <v>404.35816811</v>
      </c>
      <c r="X52" s="20" t="n">
        <v>5.28176898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351.45840534</v>
      </c>
      <c r="F54" s="20" t="n">
        <v>3.30195493</v>
      </c>
      <c r="G54" s="18" t="n">
        <v>339.46628011</v>
      </c>
      <c r="H54" s="20" t="n">
        <v>4.95064973</v>
      </c>
      <c r="I54" s="18" t="n">
        <v>350.93408606</v>
      </c>
      <c r="J54" s="20" t="n">
        <v>4.85711119</v>
      </c>
      <c r="K54" s="18" t="n">
        <v>330.0628798</v>
      </c>
      <c r="L54" s="20" t="n">
        <v>4.79123553</v>
      </c>
      <c r="M54" s="18" t="n">
        <v>318.090161</v>
      </c>
      <c r="N54" s="20" t="n">
        <v>6.33768821</v>
      </c>
      <c r="O54" s="18" t="n">
        <v>287.87524075</v>
      </c>
      <c r="P54" s="20" t="n">
        <v>6.80918889</v>
      </c>
      <c r="Q54" s="18" t="s">
        <v>182</v>
      </c>
      <c r="R54" s="20" t="s">
        <v>182</v>
      </c>
      <c r="S54" s="18" t="s">
        <v>182</v>
      </c>
      <c r="T54" s="20" t="s">
        <v>182</v>
      </c>
      <c r="U54" s="18" t="s">
        <v>182</v>
      </c>
      <c r="V54" s="20" t="s">
        <v>182</v>
      </c>
      <c r="W54" s="18" t="n">
        <v>289.31035258</v>
      </c>
      <c r="X54" s="20" t="n">
        <v>3.68389275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532.03792842</v>
      </c>
      <c r="F56" s="20" t="n">
        <v>2.62628295</v>
      </c>
      <c r="G56" s="18" t="n">
        <v>528.45039492</v>
      </c>
      <c r="H56" s="20" t="n">
        <v>3.66945057</v>
      </c>
      <c r="I56" s="18" t="n">
        <v>510.73662551</v>
      </c>
      <c r="J56" s="20" t="n">
        <v>4.35773833</v>
      </c>
      <c r="K56" s="18" t="n">
        <v>503.67760845</v>
      </c>
      <c r="L56" s="20" t="n">
        <v>6.64433678</v>
      </c>
      <c r="M56" s="18" t="n">
        <v>469.77038109</v>
      </c>
      <c r="N56" s="20" t="n">
        <v>10.74551377</v>
      </c>
      <c r="O56" s="18" t="n">
        <v>436.58358831</v>
      </c>
      <c r="P56" s="20" t="n">
        <v>14.70024244</v>
      </c>
      <c r="Q56" s="18" t="s">
        <v>182</v>
      </c>
      <c r="R56" s="20" t="s">
        <v>182</v>
      </c>
      <c r="S56" s="18" t="s">
        <v>182</v>
      </c>
      <c r="T56" s="20" t="s">
        <v>182</v>
      </c>
      <c r="U56" s="18" t="s">
        <v>182</v>
      </c>
      <c r="V56" s="20" t="s">
        <v>182</v>
      </c>
      <c r="W56" s="18" t="n">
        <v>457.52463505</v>
      </c>
      <c r="X56" s="20" t="n">
        <v>14.08662396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499.91135599</v>
      </c>
      <c r="F61" s="20" t="n">
        <v>2.62769826</v>
      </c>
      <c r="G61" s="18" t="n">
        <v>465.66672193</v>
      </c>
      <c r="H61" s="20" t="n">
        <v>3.9810871</v>
      </c>
      <c r="I61" s="18" t="n">
        <v>448.36896677</v>
      </c>
      <c r="J61" s="20" t="n">
        <v>4.0720606</v>
      </c>
      <c r="K61" s="18" t="n">
        <v>432.38889764</v>
      </c>
      <c r="L61" s="20" t="n">
        <v>5.50645946</v>
      </c>
      <c r="M61" s="18" t="n">
        <v>430.33698482</v>
      </c>
      <c r="N61" s="20" t="n">
        <v>6.84664203</v>
      </c>
      <c r="O61" s="18" t="n">
        <v>391.25523445</v>
      </c>
      <c r="P61" s="20" t="n">
        <v>13.81308759</v>
      </c>
      <c r="Q61" s="18" t="s">
        <v>182</v>
      </c>
      <c r="R61" s="20" t="s">
        <v>182</v>
      </c>
      <c r="S61" s="18" t="s">
        <v>182</v>
      </c>
      <c r="T61" s="20" t="s">
        <v>182</v>
      </c>
      <c r="U61" s="18" t="s">
        <v>182</v>
      </c>
      <c r="V61" s="20" t="s">
        <v>182</v>
      </c>
      <c r="W61" s="18" t="n">
        <v>384.74573022</v>
      </c>
      <c r="X61" s="20" t="n">
        <v>6.93695491</v>
      </c>
    </row>
    <row r="62" spans="1:24">
      <c r="A62" s="15" t="s">
        <v>237</v>
      </c>
      <c r="B62" s="17" t="n">
        <v>4476</v>
      </c>
      <c r="C62" s="18">
        <f>(5.0/B62*100)</f>
        <v/>
      </c>
      <c r="D62" s="19" t="n">
        <v>4471</v>
      </c>
      <c r="E62" s="18" t="n">
        <v>531.93852121</v>
      </c>
      <c r="F62" s="20" t="n">
        <v>1.74579559</v>
      </c>
      <c r="G62" s="18" t="n">
        <v>529.5717230400001</v>
      </c>
      <c r="H62" s="20" t="n">
        <v>2.64979099</v>
      </c>
      <c r="I62" s="18" t="n">
        <v>531.0071876</v>
      </c>
      <c r="J62" s="20" t="n">
        <v>3.23878991</v>
      </c>
      <c r="K62" s="18" t="n">
        <v>495.58387713</v>
      </c>
      <c r="L62" s="20" t="n">
        <v>7.8009792</v>
      </c>
      <c r="M62" s="18" t="n">
        <v>504.37622757</v>
      </c>
      <c r="N62" s="20" t="n">
        <v>6.64894464</v>
      </c>
      <c r="O62" s="18" t="n">
        <v>440.45044192</v>
      </c>
      <c r="P62" s="20" t="n">
        <v>12.98438904</v>
      </c>
      <c r="Q62" s="18" t="s">
        <v>182</v>
      </c>
      <c r="R62" s="20" t="s">
        <v>182</v>
      </c>
      <c r="S62" s="18" t="s">
        <v>182</v>
      </c>
      <c r="T62" s="20" t="s">
        <v>182</v>
      </c>
      <c r="U62" s="18" t="s">
        <v>182</v>
      </c>
      <c r="V62" s="20" t="s">
        <v>182</v>
      </c>
      <c r="W62" s="18" t="n">
        <v>498.683547</v>
      </c>
      <c r="X62" s="20" t="n">
        <v>17.16856675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415.91987548</v>
      </c>
      <c r="F67" s="20" t="n">
        <v>2.87086604</v>
      </c>
      <c r="G67" s="18" t="n">
        <v>397.1689853</v>
      </c>
      <c r="H67" s="20" t="n">
        <v>3.20367349</v>
      </c>
      <c r="I67" s="18" t="n">
        <v>398.19341771</v>
      </c>
      <c r="J67" s="20" t="n">
        <v>3.03979306</v>
      </c>
      <c r="K67" s="18" t="n">
        <v>370.17721097</v>
      </c>
      <c r="L67" s="20" t="n">
        <v>5.46153473</v>
      </c>
      <c r="M67" s="18" t="n">
        <v>348.51179283</v>
      </c>
      <c r="N67" s="20" t="n">
        <v>8.27959985</v>
      </c>
      <c r="O67" s="18" t="n">
        <v>314.73335773</v>
      </c>
      <c r="P67" s="20" t="n">
        <v>5.00611208</v>
      </c>
      <c r="Q67" s="18" t="s">
        <v>182</v>
      </c>
      <c r="R67" s="20" t="s">
        <v>182</v>
      </c>
      <c r="S67" s="18" t="s">
        <v>182</v>
      </c>
      <c r="T67" s="20" t="s">
        <v>182</v>
      </c>
      <c r="U67" s="18" t="s">
        <v>182</v>
      </c>
      <c r="V67" s="20" t="s">
        <v>182</v>
      </c>
      <c r="W67" s="18" t="n">
        <v>347.43090524</v>
      </c>
      <c r="X67" s="20" t="n">
        <v>5.07035154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509.80153728</v>
      </c>
      <c r="F70" s="20" t="n">
        <v>2.65605707</v>
      </c>
      <c r="G70" s="18" t="n">
        <v>489.09300361</v>
      </c>
      <c r="H70" s="20" t="n">
        <v>3.85399897</v>
      </c>
      <c r="I70" s="18" t="n">
        <v>469.20407134</v>
      </c>
      <c r="J70" s="20" t="n">
        <v>4.68345636</v>
      </c>
      <c r="K70" s="18" t="n">
        <v>464.19585618</v>
      </c>
      <c r="L70" s="20" t="n">
        <v>4.34226091</v>
      </c>
      <c r="M70" s="18" t="n">
        <v>458.48829392</v>
      </c>
      <c r="N70" s="20" t="n">
        <v>4.92277262</v>
      </c>
      <c r="O70" s="18" t="n">
        <v>426.80252046</v>
      </c>
      <c r="P70" s="20" t="n">
        <v>12.48021567</v>
      </c>
      <c r="Q70" s="18" t="s">
        <v>182</v>
      </c>
      <c r="R70" s="20" t="s">
        <v>182</v>
      </c>
      <c r="S70" s="18" t="s">
        <v>182</v>
      </c>
      <c r="T70" s="20" t="s">
        <v>182</v>
      </c>
      <c r="U70" s="18" t="s">
        <v>182</v>
      </c>
      <c r="V70" s="20" t="s">
        <v>182</v>
      </c>
      <c r="W70" s="18" t="n">
        <v>436.16223025</v>
      </c>
      <c r="X70" s="20" t="n">
        <v>6.20635888</v>
      </c>
    </row>
    <row r="71" spans="1:24">
      <c r="A71" s="15" t="s">
        <v>246</v>
      </c>
      <c r="B71" s="17" t="n">
        <v>6115</v>
      </c>
      <c r="C71" s="18">
        <f>(122.0/B71*100)</f>
        <v/>
      </c>
      <c r="D71" s="19" t="n">
        <v>5993</v>
      </c>
      <c r="E71" s="18" t="n">
        <v>572.02782958</v>
      </c>
      <c r="F71" s="20" t="n">
        <v>1.7718226</v>
      </c>
      <c r="G71" s="18" t="n">
        <v>557.14696426</v>
      </c>
      <c r="H71" s="20" t="n">
        <v>2.48966306</v>
      </c>
      <c r="I71" s="18" t="n">
        <v>522.35478037</v>
      </c>
      <c r="J71" s="20" t="n">
        <v>4.00386265</v>
      </c>
      <c r="K71" s="18" t="n">
        <v>519.22905135</v>
      </c>
      <c r="L71" s="20" t="n">
        <v>8.3155052</v>
      </c>
      <c r="M71" s="18" t="n">
        <v>528.02364961</v>
      </c>
      <c r="N71" s="20" t="n">
        <v>8.854891439999999</v>
      </c>
      <c r="O71" s="18" t="n">
        <v>471.86148039</v>
      </c>
      <c r="P71" s="20" t="n">
        <v>16.79592165</v>
      </c>
      <c r="Q71" s="18" t="s">
        <v>182</v>
      </c>
      <c r="R71" s="20" t="s">
        <v>182</v>
      </c>
      <c r="S71" s="18" t="s">
        <v>182</v>
      </c>
      <c r="T71" s="20" t="s">
        <v>182</v>
      </c>
      <c r="U71" s="18" t="s">
        <v>182</v>
      </c>
      <c r="V71" s="20" t="s">
        <v>182</v>
      </c>
      <c r="W71" s="18" t="n">
        <v>523.3305499099999</v>
      </c>
      <c r="X71" s="20" t="n">
        <v>13.53200684</v>
      </c>
    </row>
    <row r="72" spans="1:24">
      <c r="A72" s="15" t="s">
        <v>247</v>
      </c>
      <c r="B72" s="17" t="n">
        <v>7708</v>
      </c>
      <c r="C72" s="18">
        <f>(9.0/B72*100)</f>
        <v/>
      </c>
      <c r="D72" s="19" t="n">
        <v>7699</v>
      </c>
      <c r="E72" s="18" t="n">
        <v>532.19526496</v>
      </c>
      <c r="F72" s="20" t="n">
        <v>2.7514348</v>
      </c>
      <c r="G72" s="18" t="n">
        <v>545.29773434</v>
      </c>
      <c r="H72" s="20" t="n">
        <v>4.03335171</v>
      </c>
      <c r="I72" s="18" t="n">
        <v>534.16308845</v>
      </c>
      <c r="J72" s="20" t="n">
        <v>5.11810282</v>
      </c>
      <c r="K72" s="18" t="n">
        <v>458.95947718</v>
      </c>
      <c r="L72" s="20" t="n">
        <v>14.92601625</v>
      </c>
      <c r="M72" s="18" t="n">
        <v>473.11923727</v>
      </c>
      <c r="N72" s="20" t="n">
        <v>13.56817443</v>
      </c>
      <c r="O72" s="18" t="n">
        <v>372.27040999</v>
      </c>
      <c r="P72" s="20" t="n">
        <v>12.74001428</v>
      </c>
      <c r="Q72" s="18" t="s">
        <v>182</v>
      </c>
      <c r="R72" s="20" t="s">
        <v>182</v>
      </c>
      <c r="S72" s="18" t="s">
        <v>182</v>
      </c>
      <c r="T72" s="20" t="s">
        <v>182</v>
      </c>
      <c r="U72" s="18" t="s">
        <v>182</v>
      </c>
      <c r="V72" s="20" t="s">
        <v>182</v>
      </c>
      <c r="W72" s="18" t="n">
        <v>461.8442632</v>
      </c>
      <c r="X72" s="20" t="n">
        <v>21.26380948</v>
      </c>
    </row>
    <row r="73" spans="1:24">
      <c r="A73" s="15" t="s">
        <v>248</v>
      </c>
      <c r="B73" s="17" t="n">
        <v>8249</v>
      </c>
      <c r="C73" s="18">
        <f>(254.0/B73*100)</f>
        <v/>
      </c>
      <c r="D73" s="19" t="n">
        <v>7995</v>
      </c>
      <c r="E73" s="18" t="n">
        <v>432.26144965</v>
      </c>
      <c r="F73" s="20" t="n">
        <v>3.27075418</v>
      </c>
      <c r="G73" s="18" t="n">
        <v>437.28807945</v>
      </c>
      <c r="H73" s="20" t="n">
        <v>4.4435068</v>
      </c>
      <c r="I73" s="18" t="n">
        <v>422.1311429</v>
      </c>
      <c r="J73" s="20" t="n">
        <v>3.14568292</v>
      </c>
      <c r="K73" s="18" t="n">
        <v>402.26081859</v>
      </c>
      <c r="L73" s="20" t="n">
        <v>3.84336534</v>
      </c>
      <c r="M73" s="18" t="n">
        <v>399.07453769</v>
      </c>
      <c r="N73" s="20" t="n">
        <v>5.34213812</v>
      </c>
      <c r="O73" s="18" t="n">
        <v>365.92427462</v>
      </c>
      <c r="P73" s="20" t="n">
        <v>6.5296247</v>
      </c>
      <c r="Q73" s="18" t="s">
        <v>182</v>
      </c>
      <c r="R73" s="20" t="s">
        <v>182</v>
      </c>
      <c r="S73" s="18" t="s">
        <v>182</v>
      </c>
      <c r="T73" s="20" t="s">
        <v>182</v>
      </c>
      <c r="U73" s="18" t="s">
        <v>182</v>
      </c>
      <c r="V73" s="20" t="s">
        <v>182</v>
      </c>
      <c r="W73" s="18" t="n">
        <v>373.55752882</v>
      </c>
      <c r="X73" s="20" t="n">
        <v>8.513775089999999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469.24711129</v>
      </c>
      <c r="F77" s="20" t="n">
        <v>2.64696383</v>
      </c>
      <c r="G77" s="18" t="n">
        <v>451.78714508</v>
      </c>
      <c r="H77" s="20" t="n">
        <v>4.34734679</v>
      </c>
      <c r="I77" s="18" t="n">
        <v>438.03312303</v>
      </c>
      <c r="J77" s="20" t="n">
        <v>4.56778215</v>
      </c>
      <c r="K77" s="18" t="n">
        <v>419.07887403</v>
      </c>
      <c r="L77" s="20" t="n">
        <v>4.82232016</v>
      </c>
      <c r="M77" s="18" t="n">
        <v>403.42996055</v>
      </c>
      <c r="N77" s="20" t="n">
        <v>5.45386535</v>
      </c>
      <c r="O77" s="18" t="n">
        <v>348.85074945</v>
      </c>
      <c r="P77" s="20" t="n">
        <v>12.28258255</v>
      </c>
      <c r="Q77" s="18" t="s">
        <v>182</v>
      </c>
      <c r="R77" s="20" t="s">
        <v>182</v>
      </c>
      <c r="S77" s="18" t="s">
        <v>182</v>
      </c>
      <c r="T77" s="20" t="s">
        <v>182</v>
      </c>
      <c r="U77" s="18" t="s">
        <v>182</v>
      </c>
      <c r="V77" s="20" t="s">
        <v>182</v>
      </c>
      <c r="W77" s="18" t="n">
        <v>381.84280205</v>
      </c>
      <c r="X77" s="20" t="n">
        <v>3.19122157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507.54763695</v>
      </c>
      <c r="F7" s="20" t="n">
        <v>2.84481543</v>
      </c>
      <c r="G7" s="18" t="n">
        <v>534.40638676</v>
      </c>
      <c r="H7" s="20" t="n">
        <v>2.68104797</v>
      </c>
      <c r="I7" s="18" t="n">
        <v>515.77784031</v>
      </c>
      <c r="J7" s="20" t="n">
        <v>2.77818964</v>
      </c>
      <c r="K7" s="18" t="n">
        <v>519.67086334</v>
      </c>
      <c r="L7" s="20" t="n">
        <v>3.46245317</v>
      </c>
      <c r="M7" s="18" t="n">
        <v>499.62712251</v>
      </c>
      <c r="N7" s="20" t="n">
        <v>4.42442869</v>
      </c>
      <c r="O7" s="18" t="n">
        <v>399.22513467</v>
      </c>
      <c r="P7" s="20" t="n">
        <v>11.70453418</v>
      </c>
      <c r="Q7" s="18" t="s">
        <v>182</v>
      </c>
      <c r="R7" s="20" t="s">
        <v>182</v>
      </c>
      <c r="S7" s="18" t="s">
        <v>182</v>
      </c>
      <c r="T7" s="20" t="s">
        <v>182</v>
      </c>
      <c r="U7" s="18" t="s">
        <v>182</v>
      </c>
      <c r="V7" s="20" t="s">
        <v>182</v>
      </c>
      <c r="W7" s="18" t="n">
        <v>474.63860323</v>
      </c>
      <c r="X7" s="20" t="n">
        <v>4.78647105</v>
      </c>
    </row>
    <row r="8" spans="1:24">
      <c r="A8" s="15" t="s">
        <v>183</v>
      </c>
      <c r="B8" s="17" t="n">
        <v>7007</v>
      </c>
      <c r="C8" s="18">
        <f>(206.0/B8*100)</f>
        <v/>
      </c>
      <c r="D8" s="19" t="n">
        <v>6801</v>
      </c>
      <c r="E8" s="18" t="n">
        <v>506.86227179</v>
      </c>
      <c r="F8" s="20" t="n">
        <v>2.59047743</v>
      </c>
      <c r="G8" s="18" t="n">
        <v>523.06112637</v>
      </c>
      <c r="H8" s="20" t="n">
        <v>3.31714409</v>
      </c>
      <c r="I8" s="18" t="n">
        <v>488.45796074</v>
      </c>
      <c r="J8" s="20" t="n">
        <v>4.99000925</v>
      </c>
      <c r="K8" s="18" t="n">
        <v>463.09954731</v>
      </c>
      <c r="L8" s="20" t="n">
        <v>6.87348118</v>
      </c>
      <c r="M8" s="18" t="n">
        <v>436.2929012</v>
      </c>
      <c r="N8" s="20" t="n">
        <v>8.39152556</v>
      </c>
      <c r="O8" s="18" t="n">
        <v>404.28336089</v>
      </c>
      <c r="P8" s="20" t="n">
        <v>27.90899541</v>
      </c>
      <c r="Q8" s="18" t="s">
        <v>182</v>
      </c>
      <c r="R8" s="20" t="s">
        <v>182</v>
      </c>
      <c r="S8" s="18" t="n">
        <v>368.48347797</v>
      </c>
      <c r="T8" s="20" t="n">
        <v>14.99112476</v>
      </c>
      <c r="U8" s="18" t="s">
        <v>182</v>
      </c>
      <c r="V8" s="20" t="s">
        <v>182</v>
      </c>
      <c r="W8" s="18" t="n">
        <v>410.22928623</v>
      </c>
      <c r="X8" s="20" t="n">
        <v>5.99429492</v>
      </c>
    </row>
    <row r="9" spans="1:24">
      <c r="A9" s="15" t="s">
        <v>184</v>
      </c>
      <c r="B9" s="17" t="n">
        <v>9651</v>
      </c>
      <c r="C9" s="18">
        <f>(603.0/B9*100)</f>
        <v/>
      </c>
      <c r="D9" s="19" t="n">
        <v>9048</v>
      </c>
      <c r="E9" s="18" t="n">
        <v>512.49238304</v>
      </c>
      <c r="F9" s="20" t="n">
        <v>2.88042939</v>
      </c>
      <c r="G9" s="18" t="n">
        <v>538.96242742</v>
      </c>
      <c r="H9" s="20" t="n">
        <v>2.75430426</v>
      </c>
      <c r="I9" s="18" t="n">
        <v>502.02113955</v>
      </c>
      <c r="J9" s="20" t="n">
        <v>4.43426599</v>
      </c>
      <c r="K9" s="18" t="n">
        <v>466.95098104</v>
      </c>
      <c r="L9" s="20" t="n">
        <v>6.8992905</v>
      </c>
      <c r="M9" s="18" t="n">
        <v>441.26564253</v>
      </c>
      <c r="N9" s="20" t="n">
        <v>6.93629515</v>
      </c>
      <c r="O9" s="18" t="n">
        <v>463.23865553</v>
      </c>
      <c r="P9" s="20" t="n">
        <v>37.28992185</v>
      </c>
      <c r="Q9" s="18" t="s">
        <v>182</v>
      </c>
      <c r="R9" s="20" t="s">
        <v>182</v>
      </c>
      <c r="S9" s="18" t="n">
        <v>374.78530698</v>
      </c>
      <c r="T9" s="20" t="n">
        <v>11.62763904</v>
      </c>
      <c r="U9" s="18" t="s">
        <v>182</v>
      </c>
      <c r="V9" s="20" t="s">
        <v>182</v>
      </c>
      <c r="W9" s="18" t="n">
        <v>416.57870857</v>
      </c>
      <c r="X9" s="20" t="n">
        <v>6.16772973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527.70468432</v>
      </c>
      <c r="T10" s="20" t="n">
        <v>2.08026152</v>
      </c>
      <c r="U10" s="18" t="s">
        <v>182</v>
      </c>
      <c r="V10" s="20" t="s">
        <v>182</v>
      </c>
      <c r="W10" s="18" t="s">
        <v>182</v>
      </c>
      <c r="X10" s="20" t="s">
        <v>182</v>
      </c>
    </row>
    <row r="11" spans="1:24">
      <c r="A11" s="15" t="s">
        <v>186</v>
      </c>
      <c r="B11" s="17" t="n">
        <v>7053</v>
      </c>
      <c r="C11" s="18">
        <f>(143.0/B11*100)</f>
        <v/>
      </c>
      <c r="D11" s="19" t="n">
        <v>6910</v>
      </c>
      <c r="E11" s="18" t="n">
        <v>458.29631636</v>
      </c>
      <c r="F11" s="20" t="n">
        <v>3.05108052</v>
      </c>
      <c r="G11" s="18" t="n">
        <v>467.23463946</v>
      </c>
      <c r="H11" s="20" t="n">
        <v>3.42333216</v>
      </c>
      <c r="I11" s="18" t="n">
        <v>445.97840325</v>
      </c>
      <c r="J11" s="20" t="n">
        <v>4.15123825</v>
      </c>
      <c r="K11" s="18" t="n">
        <v>415.50398292</v>
      </c>
      <c r="L11" s="20" t="n">
        <v>5.54179396</v>
      </c>
      <c r="M11" s="18" t="n">
        <v>381.08212598</v>
      </c>
      <c r="N11" s="20" t="n">
        <v>7.51478492</v>
      </c>
      <c r="O11" s="18" t="n">
        <v>334.19992151</v>
      </c>
      <c r="P11" s="20" t="n">
        <v>26.53553138</v>
      </c>
      <c r="Q11" s="18" t="s">
        <v>182</v>
      </c>
      <c r="R11" s="20" t="s">
        <v>182</v>
      </c>
      <c r="S11" s="18" t="s">
        <v>182</v>
      </c>
      <c r="T11" s="20" t="s">
        <v>182</v>
      </c>
      <c r="U11" s="18" t="s">
        <v>182</v>
      </c>
      <c r="V11" s="20" t="s">
        <v>182</v>
      </c>
      <c r="W11" s="18" t="n">
        <v>404.2934574</v>
      </c>
      <c r="X11" s="20" t="n">
        <v>6.46513581</v>
      </c>
    </row>
    <row r="12" spans="1:24">
      <c r="A12" s="15" t="s">
        <v>187</v>
      </c>
      <c r="B12" s="17" t="n">
        <v>6894</v>
      </c>
      <c r="C12" s="18">
        <f>(128.0/B12*100)</f>
        <v/>
      </c>
      <c r="D12" s="19" t="n">
        <v>6766</v>
      </c>
      <c r="E12" s="18" t="n">
        <v>511.6299254</v>
      </c>
      <c r="F12" s="20" t="n">
        <v>2.51628144</v>
      </c>
      <c r="G12" s="18" t="n">
        <v>513.11251229</v>
      </c>
      <c r="H12" s="20" t="n">
        <v>3.46179203</v>
      </c>
      <c r="I12" s="18" t="n">
        <v>498.53806056</v>
      </c>
      <c r="J12" s="20" t="n">
        <v>3.78904472</v>
      </c>
      <c r="K12" s="18" t="n">
        <v>485.11464282</v>
      </c>
      <c r="L12" s="20" t="n">
        <v>4.68378878</v>
      </c>
      <c r="M12" s="18" t="n">
        <v>462.43868011</v>
      </c>
      <c r="N12" s="20" t="n">
        <v>4.61284061</v>
      </c>
      <c r="O12" s="18" t="n">
        <v>437.59846771</v>
      </c>
      <c r="P12" s="20" t="n">
        <v>23.70905564</v>
      </c>
      <c r="Q12" s="18" t="s">
        <v>182</v>
      </c>
      <c r="R12" s="20" t="s">
        <v>182</v>
      </c>
      <c r="S12" s="18" t="n">
        <v>366.6777112</v>
      </c>
      <c r="T12" s="20" t="n">
        <v>14.39052153</v>
      </c>
      <c r="U12" s="18" t="s">
        <v>182</v>
      </c>
      <c r="V12" s="20" t="s">
        <v>182</v>
      </c>
      <c r="W12" s="18" t="n">
        <v>411.84420448</v>
      </c>
      <c r="X12" s="20" t="n">
        <v>5.64612625</v>
      </c>
    </row>
    <row r="13" spans="1:24">
      <c r="A13" s="15" t="s">
        <v>188</v>
      </c>
      <c r="B13" s="17" t="n">
        <v>7161</v>
      </c>
      <c r="C13" s="18">
        <f>(341.0/B13*100)</f>
        <v/>
      </c>
      <c r="D13" s="19" t="n">
        <v>6820</v>
      </c>
      <c r="E13" s="18" t="n">
        <v>524.0034209200001</v>
      </c>
      <c r="F13" s="20" t="n">
        <v>2.48102764</v>
      </c>
      <c r="G13" s="18" t="n">
        <v>509.35450162</v>
      </c>
      <c r="H13" s="20" t="n">
        <v>3.99685523</v>
      </c>
      <c r="I13" s="18" t="n">
        <v>505.45360846</v>
      </c>
      <c r="J13" s="20" t="n">
        <v>3.57499263</v>
      </c>
      <c r="K13" s="18" t="n">
        <v>502.61998383</v>
      </c>
      <c r="L13" s="20" t="n">
        <v>3.63853774</v>
      </c>
      <c r="M13" s="18" t="n">
        <v>491.84084982</v>
      </c>
      <c r="N13" s="20" t="n">
        <v>5.56334167</v>
      </c>
      <c r="O13" s="18" t="n">
        <v>390.10166835</v>
      </c>
      <c r="P13" s="20" t="n">
        <v>18.95112793</v>
      </c>
      <c r="Q13" s="18" t="s">
        <v>182</v>
      </c>
      <c r="R13" s="20" t="s">
        <v>182</v>
      </c>
      <c r="S13" s="18" t="n">
        <v>436.36003517</v>
      </c>
      <c r="T13" s="20" t="n">
        <v>6.43426798</v>
      </c>
      <c r="U13" s="18" t="s">
        <v>182</v>
      </c>
      <c r="V13" s="20" t="s">
        <v>182</v>
      </c>
      <c r="W13" s="18" t="n">
        <v>415.13129911</v>
      </c>
      <c r="X13" s="20" t="n">
        <v>5.62844992</v>
      </c>
    </row>
    <row r="14" spans="1:24">
      <c r="A14" s="15" t="s">
        <v>189</v>
      </c>
      <c r="B14" s="17" t="n">
        <v>5587</v>
      </c>
      <c r="C14" s="18">
        <f>(201.0/B14*100)</f>
        <v/>
      </c>
      <c r="D14" s="19" t="n">
        <v>5386</v>
      </c>
      <c r="E14" s="18" t="n">
        <v>545.45863277</v>
      </c>
      <c r="F14" s="20" t="n">
        <v>2.03231499</v>
      </c>
      <c r="G14" s="18" t="n">
        <v>546.31874067</v>
      </c>
      <c r="H14" s="20" t="n">
        <v>3.42681017</v>
      </c>
      <c r="I14" s="18" t="n">
        <v>510.4390695</v>
      </c>
      <c r="J14" s="20" t="n">
        <v>6.32167272</v>
      </c>
      <c r="K14" s="18" t="n">
        <v>489.22586762</v>
      </c>
      <c r="L14" s="20" t="n">
        <v>7.44200112</v>
      </c>
      <c r="M14" s="18" t="n">
        <v>461.68481046</v>
      </c>
      <c r="N14" s="20" t="n">
        <v>6.60023692</v>
      </c>
      <c r="O14" s="18" t="n">
        <v>411.80482108</v>
      </c>
      <c r="P14" s="20" t="n">
        <v>14.84367386</v>
      </c>
      <c r="Q14" s="18" t="s">
        <v>182</v>
      </c>
      <c r="R14" s="20" t="s">
        <v>182</v>
      </c>
      <c r="S14" s="18" t="s">
        <v>182</v>
      </c>
      <c r="T14" s="20" t="s">
        <v>182</v>
      </c>
      <c r="U14" s="18" t="s">
        <v>182</v>
      </c>
      <c r="V14" s="20" t="s">
        <v>182</v>
      </c>
      <c r="W14" s="18" t="n">
        <v>467.62247216</v>
      </c>
      <c r="X14" s="20" t="n">
        <v>9.14282496</v>
      </c>
    </row>
    <row r="15" spans="1:24">
      <c r="A15" s="15" t="s">
        <v>190</v>
      </c>
      <c r="B15" s="17" t="n">
        <v>5882</v>
      </c>
      <c r="C15" s="18">
        <f>(167.0/B15*100)</f>
        <v/>
      </c>
      <c r="D15" s="19" t="n">
        <v>5715</v>
      </c>
      <c r="E15" s="18" t="n">
        <v>533.63471121</v>
      </c>
      <c r="F15" s="20" t="n">
        <v>2.56862423</v>
      </c>
      <c r="G15" s="18" t="n">
        <v>555.53242019</v>
      </c>
      <c r="H15" s="20" t="n">
        <v>2.60640817</v>
      </c>
      <c r="I15" s="18" t="n">
        <v>520.15525428</v>
      </c>
      <c r="J15" s="20" t="n">
        <v>4.8919609</v>
      </c>
      <c r="K15" s="18" t="n">
        <v>473.34974524</v>
      </c>
      <c r="L15" s="20" t="n">
        <v>7.85371666</v>
      </c>
      <c r="M15" s="18" t="n">
        <v>461.77004001</v>
      </c>
      <c r="N15" s="20" t="n">
        <v>8.80657888</v>
      </c>
      <c r="O15" s="18" t="n">
        <v>369.57234507</v>
      </c>
      <c r="P15" s="20" t="n">
        <v>20.35970452</v>
      </c>
      <c r="Q15" s="18" t="s">
        <v>182</v>
      </c>
      <c r="R15" s="20" t="s">
        <v>182</v>
      </c>
      <c r="S15" s="18" t="n">
        <v>375.95013089</v>
      </c>
      <c r="T15" s="20" t="n">
        <v>17.42774697</v>
      </c>
      <c r="U15" s="18" t="s">
        <v>182</v>
      </c>
      <c r="V15" s="20" t="s">
        <v>182</v>
      </c>
      <c r="W15" s="18" t="n">
        <v>461.03248611</v>
      </c>
      <c r="X15" s="20" t="n">
        <v>8.54784038</v>
      </c>
    </row>
    <row r="16" spans="1:24">
      <c r="A16" s="15" t="s">
        <v>191</v>
      </c>
      <c r="B16" s="17" t="n">
        <v>6108</v>
      </c>
      <c r="C16" s="18">
        <f>(274.0/B16*100)</f>
        <v/>
      </c>
      <c r="D16" s="19" t="n">
        <v>5834</v>
      </c>
      <c r="E16" s="18" t="n">
        <v>499.85929188</v>
      </c>
      <c r="F16" s="20" t="n">
        <v>3.00038739</v>
      </c>
      <c r="G16" s="18" t="n">
        <v>533.86802304</v>
      </c>
      <c r="H16" s="20" t="n">
        <v>2.8550783</v>
      </c>
      <c r="I16" s="18" t="n">
        <v>511.5150383</v>
      </c>
      <c r="J16" s="20" t="n">
        <v>4.05966696</v>
      </c>
      <c r="K16" s="18" t="n">
        <v>467.35508024</v>
      </c>
      <c r="L16" s="20" t="n">
        <v>6.72586232</v>
      </c>
      <c r="M16" s="18" t="n">
        <v>440.45501148</v>
      </c>
      <c r="N16" s="20" t="n">
        <v>7.87991494</v>
      </c>
      <c r="O16" s="18" t="n">
        <v>357.87742959</v>
      </c>
      <c r="P16" s="20" t="n">
        <v>15.84799712</v>
      </c>
      <c r="Q16" s="18" t="s">
        <v>182</v>
      </c>
      <c r="R16" s="20" t="s">
        <v>182</v>
      </c>
      <c r="S16" s="18" t="s">
        <v>182</v>
      </c>
      <c r="T16" s="20" t="s">
        <v>182</v>
      </c>
      <c r="U16" s="18" t="s">
        <v>182</v>
      </c>
      <c r="V16" s="20" t="s">
        <v>182</v>
      </c>
      <c r="W16" s="18" t="n">
        <v>405.98759788</v>
      </c>
      <c r="X16" s="20" t="n">
        <v>6.18596654</v>
      </c>
    </row>
    <row r="17" spans="1:24">
      <c r="A17" s="15" t="s">
        <v>192</v>
      </c>
      <c r="B17" s="17" t="n">
        <v>6504</v>
      </c>
      <c r="C17" s="18">
        <f>(810.0/B17*100)</f>
        <v/>
      </c>
      <c r="D17" s="19" t="n">
        <v>5694</v>
      </c>
      <c r="E17" s="18" t="n">
        <v>518.59428847</v>
      </c>
      <c r="F17" s="20" t="n">
        <v>2.83775583</v>
      </c>
      <c r="G17" s="18" t="n">
        <v>540.97960864</v>
      </c>
      <c r="H17" s="20" t="n">
        <v>3.15478345</v>
      </c>
      <c r="I17" s="18" t="n">
        <v>508.46747032</v>
      </c>
      <c r="J17" s="20" t="n">
        <v>4.83677298</v>
      </c>
      <c r="K17" s="18" t="n">
        <v>446.60663878</v>
      </c>
      <c r="L17" s="20" t="n">
        <v>11.62383404</v>
      </c>
      <c r="M17" s="18" t="n">
        <v>449.85115908</v>
      </c>
      <c r="N17" s="20" t="n">
        <v>14.82826249</v>
      </c>
      <c r="O17" s="18" t="s">
        <v>182</v>
      </c>
      <c r="P17" s="20" t="s">
        <v>182</v>
      </c>
      <c r="Q17" s="18" t="s">
        <v>182</v>
      </c>
      <c r="R17" s="20" t="s">
        <v>182</v>
      </c>
      <c r="S17" s="18" t="n">
        <v>360.48925247</v>
      </c>
      <c r="T17" s="20" t="n">
        <v>12.44339086</v>
      </c>
      <c r="U17" s="18" t="s">
        <v>182</v>
      </c>
      <c r="V17" s="20" t="s">
        <v>182</v>
      </c>
      <c r="W17" s="18" t="n">
        <v>429.24919189</v>
      </c>
      <c r="X17" s="20" t="n">
        <v>7.70967939</v>
      </c>
    </row>
    <row r="18" spans="1:24">
      <c r="A18" s="15" t="s">
        <v>193</v>
      </c>
      <c r="B18" s="17" t="n">
        <v>5532</v>
      </c>
      <c r="C18" s="18">
        <f>(40.0/B18*100)</f>
        <v/>
      </c>
      <c r="D18" s="19" t="n">
        <v>5492</v>
      </c>
      <c r="E18" s="18" t="n">
        <v>478.43165683</v>
      </c>
      <c r="F18" s="20" t="n">
        <v>3.51014977</v>
      </c>
      <c r="G18" s="18" t="n">
        <v>469.75839797</v>
      </c>
      <c r="H18" s="20" t="n">
        <v>4.75088047</v>
      </c>
      <c r="I18" s="18" t="n">
        <v>455.9024365</v>
      </c>
      <c r="J18" s="20" t="n">
        <v>5.15448249</v>
      </c>
      <c r="K18" s="18" t="n">
        <v>421.1093414</v>
      </c>
      <c r="L18" s="20" t="n">
        <v>5.37651918</v>
      </c>
      <c r="M18" s="18" t="n">
        <v>410.14354351</v>
      </c>
      <c r="N18" s="20" t="n">
        <v>5.55852481</v>
      </c>
      <c r="O18" s="18" t="n">
        <v>360.38730974</v>
      </c>
      <c r="P18" s="20" t="n">
        <v>15.45481746</v>
      </c>
      <c r="Q18" s="18" t="s">
        <v>182</v>
      </c>
      <c r="R18" s="20" t="s">
        <v>182</v>
      </c>
      <c r="S18" s="18" t="s">
        <v>182</v>
      </c>
      <c r="T18" s="20" t="s">
        <v>182</v>
      </c>
      <c r="U18" s="18" t="s">
        <v>182</v>
      </c>
      <c r="V18" s="20" t="s">
        <v>182</v>
      </c>
      <c r="W18" s="18" t="n">
        <v>385.35317088</v>
      </c>
      <c r="X18" s="20" t="n">
        <v>7.16921003</v>
      </c>
    </row>
    <row r="19" spans="1:24">
      <c r="A19" s="15" t="s">
        <v>194</v>
      </c>
      <c r="B19" s="17" t="n">
        <v>5658</v>
      </c>
      <c r="C19" s="18">
        <f>(192.0/B19*100)</f>
        <v/>
      </c>
      <c r="D19" s="19" t="n">
        <v>5466</v>
      </c>
      <c r="E19" s="18" t="n">
        <v>494.66381811</v>
      </c>
      <c r="F19" s="20" t="n">
        <v>3.10814208</v>
      </c>
      <c r="G19" s="18" t="n">
        <v>488.66875898</v>
      </c>
      <c r="H19" s="20" t="n">
        <v>3.97932896</v>
      </c>
      <c r="I19" s="18" t="n">
        <v>468.67662009</v>
      </c>
      <c r="J19" s="20" t="n">
        <v>4.50004777</v>
      </c>
      <c r="K19" s="18" t="n">
        <v>429.9869957</v>
      </c>
      <c r="L19" s="20" t="n">
        <v>5.49554294</v>
      </c>
      <c r="M19" s="18" t="n">
        <v>410.52033762</v>
      </c>
      <c r="N19" s="20" t="n">
        <v>6.55788377</v>
      </c>
      <c r="O19" s="18" t="n">
        <v>398.28162032</v>
      </c>
      <c r="P19" s="20" t="n">
        <v>18.24528118</v>
      </c>
      <c r="Q19" s="18" t="s">
        <v>182</v>
      </c>
      <c r="R19" s="20" t="s">
        <v>182</v>
      </c>
      <c r="S19" s="18" t="s">
        <v>182</v>
      </c>
      <c r="T19" s="20" t="s">
        <v>182</v>
      </c>
      <c r="U19" s="18" t="s">
        <v>182</v>
      </c>
      <c r="V19" s="20" t="s">
        <v>182</v>
      </c>
      <c r="W19" s="18" t="n">
        <v>401.71783167</v>
      </c>
      <c r="X19" s="20" t="n">
        <v>6.94069456</v>
      </c>
    </row>
    <row r="20" spans="1:24">
      <c r="A20" s="15" t="s">
        <v>195</v>
      </c>
      <c r="B20" s="17" t="n">
        <v>3371</v>
      </c>
      <c r="C20" s="18">
        <f>(81.0/B20*100)</f>
        <v/>
      </c>
      <c r="D20" s="19" t="n">
        <v>3290</v>
      </c>
      <c r="E20" s="18" t="n">
        <v>475.97167922</v>
      </c>
      <c r="F20" s="20" t="n">
        <v>2.70576772</v>
      </c>
      <c r="G20" s="18" t="n">
        <v>496.6042261</v>
      </c>
      <c r="H20" s="20" t="n">
        <v>2.64360877</v>
      </c>
      <c r="I20" s="18" t="n">
        <v>466.30549235</v>
      </c>
      <c r="J20" s="20" t="n">
        <v>4.03186556</v>
      </c>
      <c r="K20" s="18" t="n">
        <v>447.71953014</v>
      </c>
      <c r="L20" s="20" t="n">
        <v>7.75454725</v>
      </c>
      <c r="M20" s="18" t="n">
        <v>438.68645233</v>
      </c>
      <c r="N20" s="20" t="n">
        <v>9.51032934</v>
      </c>
      <c r="O20" s="18" t="s">
        <v>182</v>
      </c>
      <c r="P20" s="20" t="s">
        <v>182</v>
      </c>
      <c r="Q20" s="18" t="s">
        <v>182</v>
      </c>
      <c r="R20" s="20" t="s">
        <v>182</v>
      </c>
      <c r="S20" s="18" t="s">
        <v>182</v>
      </c>
      <c r="T20" s="20" t="s">
        <v>182</v>
      </c>
      <c r="U20" s="18" t="s">
        <v>182</v>
      </c>
      <c r="V20" s="20" t="s">
        <v>182</v>
      </c>
      <c r="W20" s="18" t="n">
        <v>404.24262127</v>
      </c>
      <c r="X20" s="20" t="n">
        <v>6.4113401</v>
      </c>
    </row>
    <row r="21" spans="1:24">
      <c r="A21" s="15" t="s">
        <v>196</v>
      </c>
      <c r="B21" s="17" t="n">
        <v>5741</v>
      </c>
      <c r="C21" s="18">
        <f>(91.0/B21*100)</f>
        <v/>
      </c>
      <c r="D21" s="19" t="n">
        <v>5650</v>
      </c>
      <c r="E21" s="18" t="n">
        <v>504.43937458</v>
      </c>
      <c r="F21" s="20" t="n">
        <v>2.39162132</v>
      </c>
      <c r="G21" s="18" t="n">
        <v>513.78599977</v>
      </c>
      <c r="H21" s="20" t="n">
        <v>3.56269182</v>
      </c>
      <c r="I21" s="18" t="n">
        <v>508.10590059</v>
      </c>
      <c r="J21" s="20" t="n">
        <v>4.40935209</v>
      </c>
      <c r="K21" s="18" t="n">
        <v>481.85783179</v>
      </c>
      <c r="L21" s="20" t="n">
        <v>6.63454636</v>
      </c>
      <c r="M21" s="18" t="n">
        <v>428.28813142</v>
      </c>
      <c r="N21" s="20" t="n">
        <v>10.07365313</v>
      </c>
      <c r="O21" s="18" t="n">
        <v>391.25398188</v>
      </c>
      <c r="P21" s="20" t="n">
        <v>27.06373982</v>
      </c>
      <c r="Q21" s="18" t="s">
        <v>182</v>
      </c>
      <c r="R21" s="20" t="s">
        <v>182</v>
      </c>
      <c r="S21" s="18" t="s">
        <v>182</v>
      </c>
      <c r="T21" s="20" t="s">
        <v>182</v>
      </c>
      <c r="U21" s="18" t="s">
        <v>182</v>
      </c>
      <c r="V21" s="20" t="s">
        <v>182</v>
      </c>
      <c r="W21" s="18" t="n">
        <v>442.86202639</v>
      </c>
      <c r="X21" s="20" t="n">
        <v>8.23631494</v>
      </c>
    </row>
    <row r="22" spans="1:24">
      <c r="A22" s="15" t="s">
        <v>197</v>
      </c>
      <c r="B22" s="17" t="n">
        <v>6598</v>
      </c>
      <c r="C22" s="18">
        <f>(103.0/B22*100)</f>
        <v/>
      </c>
      <c r="D22" s="19" t="n">
        <v>6495</v>
      </c>
      <c r="E22" s="18" t="n">
        <v>497.44383809</v>
      </c>
      <c r="F22" s="20" t="n">
        <v>3.96693001</v>
      </c>
      <c r="G22" s="18" t="n">
        <v>489.84825151</v>
      </c>
      <c r="H22" s="20" t="n">
        <v>4.91800456</v>
      </c>
      <c r="I22" s="18" t="n">
        <v>455.50343506</v>
      </c>
      <c r="J22" s="20" t="n">
        <v>5.58968986</v>
      </c>
      <c r="K22" s="18" t="n">
        <v>426.46814318</v>
      </c>
      <c r="L22" s="20" t="n">
        <v>7.85040361</v>
      </c>
      <c r="M22" s="18" t="n">
        <v>410.76702601</v>
      </c>
      <c r="N22" s="20" t="n">
        <v>7.74031191</v>
      </c>
      <c r="O22" s="18" t="n">
        <v>369.67259299</v>
      </c>
      <c r="P22" s="20" t="n">
        <v>6.57132704</v>
      </c>
      <c r="Q22" s="18" t="s">
        <v>182</v>
      </c>
      <c r="R22" s="20" t="s">
        <v>182</v>
      </c>
      <c r="S22" s="18" t="n">
        <v>448.28166515</v>
      </c>
      <c r="T22" s="20" t="n">
        <v>8.782882710000001</v>
      </c>
      <c r="U22" s="18" t="s">
        <v>182</v>
      </c>
      <c r="V22" s="20" t="s">
        <v>182</v>
      </c>
      <c r="W22" s="18" t="n">
        <v>373.73685155</v>
      </c>
      <c r="X22" s="20" t="n">
        <v>7.12654417</v>
      </c>
    </row>
    <row r="23" spans="1:24">
      <c r="A23" s="15" t="s">
        <v>198</v>
      </c>
      <c r="B23" s="17" t="n">
        <v>11583</v>
      </c>
      <c r="C23" s="18">
        <f>(535.0/B23*100)</f>
        <v/>
      </c>
      <c r="D23" s="19" t="n">
        <v>11048</v>
      </c>
      <c r="E23" s="18" t="n">
        <v>494.4734911</v>
      </c>
      <c r="F23" s="20" t="n">
        <v>2.92835567</v>
      </c>
      <c r="G23" s="18" t="n">
        <v>499.54435918</v>
      </c>
      <c r="H23" s="20" t="n">
        <v>3.99399766</v>
      </c>
      <c r="I23" s="18" t="n">
        <v>476.02065422</v>
      </c>
      <c r="J23" s="20" t="n">
        <v>3.92527041</v>
      </c>
      <c r="K23" s="18" t="n">
        <v>440.8070498</v>
      </c>
      <c r="L23" s="20" t="n">
        <v>6.09114147</v>
      </c>
      <c r="M23" s="18" t="n">
        <v>439.48849255</v>
      </c>
      <c r="N23" s="20" t="n">
        <v>7.04559658</v>
      </c>
      <c r="O23" s="18" t="n">
        <v>422.45727389</v>
      </c>
      <c r="P23" s="20" t="n">
        <v>20.79919267</v>
      </c>
      <c r="Q23" s="18" t="s">
        <v>182</v>
      </c>
      <c r="R23" s="20" t="s">
        <v>182</v>
      </c>
      <c r="S23" s="18" t="s">
        <v>182</v>
      </c>
      <c r="T23" s="20" t="s">
        <v>182</v>
      </c>
      <c r="U23" s="18" t="s">
        <v>182</v>
      </c>
      <c r="V23" s="20" t="s">
        <v>182</v>
      </c>
      <c r="W23" s="18" t="n">
        <v>419.28761111</v>
      </c>
      <c r="X23" s="20" t="n">
        <v>5.35038732</v>
      </c>
    </row>
    <row r="24" spans="1:24">
      <c r="A24" s="15" t="s">
        <v>199</v>
      </c>
      <c r="B24" s="17" t="n">
        <v>6647</v>
      </c>
      <c r="C24" s="18">
        <f>(27.0/B24*100)</f>
        <v/>
      </c>
      <c r="D24" s="19" t="n">
        <v>6620</v>
      </c>
      <c r="E24" s="18" t="n">
        <v>540.5749137400001</v>
      </c>
      <c r="F24" s="20" t="n">
        <v>2.76459169</v>
      </c>
      <c r="G24" s="18" t="n">
        <v>561.60397937</v>
      </c>
      <c r="H24" s="20" t="n">
        <v>8.64235133</v>
      </c>
      <c r="I24" s="18" t="n">
        <v>550.6883365800001</v>
      </c>
      <c r="J24" s="20" t="n">
        <v>10.13782416</v>
      </c>
      <c r="K24" s="18" t="n">
        <v>499.00262418</v>
      </c>
      <c r="L24" s="20" t="n">
        <v>20.82930254</v>
      </c>
      <c r="M24" s="18" t="n">
        <v>469.2716383</v>
      </c>
      <c r="N24" s="20" t="n">
        <v>14.36734483</v>
      </c>
      <c r="O24" s="18" t="n">
        <v>433.56577698</v>
      </c>
      <c r="P24" s="20" t="n">
        <v>16.09010253</v>
      </c>
      <c r="Q24" s="18" t="s">
        <v>182</v>
      </c>
      <c r="R24" s="20" t="s">
        <v>182</v>
      </c>
      <c r="S24" s="18" t="s">
        <v>182</v>
      </c>
      <c r="T24" s="20" t="s">
        <v>182</v>
      </c>
      <c r="U24" s="18" t="s">
        <v>182</v>
      </c>
      <c r="V24" s="20" t="s">
        <v>182</v>
      </c>
      <c r="W24" s="18" t="n">
        <v>453.45418289</v>
      </c>
      <c r="X24" s="20" t="n">
        <v>12.66953767</v>
      </c>
    </row>
    <row r="25" spans="1:24">
      <c r="A25" s="15" t="s">
        <v>200</v>
      </c>
      <c r="B25" s="17" t="n">
        <v>5581</v>
      </c>
      <c r="C25" s="18">
        <f>(28.0/B25*100)</f>
        <v/>
      </c>
      <c r="D25" s="19" t="n">
        <v>5553</v>
      </c>
      <c r="E25" s="18" t="n">
        <v>522.19943893</v>
      </c>
      <c r="F25" s="20" t="n">
        <v>3.05098657</v>
      </c>
      <c r="G25" s="18" t="n">
        <v>509.5710991</v>
      </c>
      <c r="H25" s="20" t="n">
        <v>5.84126709</v>
      </c>
      <c r="I25" s="18" t="n">
        <v>475.46502813</v>
      </c>
      <c r="J25" s="20" t="n">
        <v>10.32825919</v>
      </c>
      <c r="K25" s="18" t="n">
        <v>482.36969205</v>
      </c>
      <c r="L25" s="20" t="n">
        <v>20.07613215</v>
      </c>
      <c r="M25" s="18" t="n">
        <v>483.41478916</v>
      </c>
      <c r="N25" s="20" t="n">
        <v>34.60832648</v>
      </c>
      <c r="O25" s="18" t="n">
        <v>398.37895835</v>
      </c>
      <c r="P25" s="20" t="n">
        <v>24.81113575</v>
      </c>
      <c r="Q25" s="18" t="s">
        <v>182</v>
      </c>
      <c r="R25" s="20" t="s">
        <v>182</v>
      </c>
      <c r="S25" s="18" t="s">
        <v>182</v>
      </c>
      <c r="T25" s="20" t="s">
        <v>182</v>
      </c>
      <c r="U25" s="18" t="s">
        <v>182</v>
      </c>
      <c r="V25" s="20" t="s">
        <v>182</v>
      </c>
      <c r="W25" s="18" t="n">
        <v>462.0426539</v>
      </c>
      <c r="X25" s="20" t="n">
        <v>16.73318183</v>
      </c>
    </row>
    <row r="26" spans="1:24">
      <c r="A26" s="15" t="s">
        <v>201</v>
      </c>
      <c r="B26" s="17" t="n">
        <v>4869</v>
      </c>
      <c r="C26" s="18">
        <f>(108.0/B26*100)</f>
        <v/>
      </c>
      <c r="D26" s="19" t="n">
        <v>4761</v>
      </c>
      <c r="E26" s="18" t="n">
        <v>505.18268644</v>
      </c>
      <c r="F26" s="20" t="n">
        <v>2.05951116</v>
      </c>
      <c r="G26" s="18" t="n">
        <v>496.86831133</v>
      </c>
      <c r="H26" s="20" t="n">
        <v>3.08163091</v>
      </c>
      <c r="I26" s="18" t="n">
        <v>475.73967209</v>
      </c>
      <c r="J26" s="20" t="n">
        <v>3.51005136</v>
      </c>
      <c r="K26" s="18" t="n">
        <v>449.89042243</v>
      </c>
      <c r="L26" s="20" t="n">
        <v>4.98350418</v>
      </c>
      <c r="M26" s="18" t="n">
        <v>438.30546925</v>
      </c>
      <c r="N26" s="20" t="n">
        <v>5.45007887</v>
      </c>
      <c r="O26" s="18" t="s">
        <v>182</v>
      </c>
      <c r="P26" s="20" t="s">
        <v>182</v>
      </c>
      <c r="Q26" s="18" t="s">
        <v>182</v>
      </c>
      <c r="R26" s="20" t="s">
        <v>182</v>
      </c>
      <c r="S26" s="18" t="s">
        <v>182</v>
      </c>
      <c r="T26" s="20" t="s">
        <v>182</v>
      </c>
      <c r="U26" s="18" t="s">
        <v>182</v>
      </c>
      <c r="V26" s="20" t="s">
        <v>182</v>
      </c>
      <c r="W26" s="18" t="n">
        <v>433.96423913</v>
      </c>
      <c r="X26" s="20" t="n">
        <v>7.723962</v>
      </c>
    </row>
    <row r="27" spans="1:24">
      <c r="A27" s="15" t="s">
        <v>202</v>
      </c>
      <c r="B27" s="17" t="n">
        <v>5299</v>
      </c>
      <c r="C27" s="18">
        <f>(207.0/B27*100)</f>
        <v/>
      </c>
      <c r="D27" s="19" t="n">
        <v>5092</v>
      </c>
      <c r="E27" s="18" t="n">
        <v>496.2382642</v>
      </c>
      <c r="F27" s="20" t="n">
        <v>2.28012443</v>
      </c>
      <c r="G27" s="18" t="n">
        <v>518.85504854</v>
      </c>
      <c r="H27" s="20" t="n">
        <v>2.44845412</v>
      </c>
      <c r="I27" s="18" t="n">
        <v>474.11918011</v>
      </c>
      <c r="J27" s="20" t="n">
        <v>3.80451466</v>
      </c>
      <c r="K27" s="18" t="n">
        <v>439.21900956</v>
      </c>
      <c r="L27" s="20" t="n">
        <v>6.55871523</v>
      </c>
      <c r="M27" s="18" t="n">
        <v>424.65398048</v>
      </c>
      <c r="N27" s="20" t="n">
        <v>6.30566937</v>
      </c>
      <c r="O27" s="18" t="n">
        <v>423.08830904</v>
      </c>
      <c r="P27" s="20" t="n">
        <v>13.04402712</v>
      </c>
      <c r="Q27" s="18" t="s">
        <v>182</v>
      </c>
      <c r="R27" s="20" t="s">
        <v>182</v>
      </c>
      <c r="S27" s="18" t="s">
        <v>182</v>
      </c>
      <c r="T27" s="20" t="s">
        <v>182</v>
      </c>
      <c r="U27" s="18" t="s">
        <v>182</v>
      </c>
      <c r="V27" s="20" t="s">
        <v>182</v>
      </c>
      <c r="W27" s="18" t="n">
        <v>418.17470193</v>
      </c>
      <c r="X27" s="20" t="n">
        <v>4.05816723</v>
      </c>
    </row>
    <row r="28" spans="1:24">
      <c r="A28" s="15" t="s">
        <v>203</v>
      </c>
      <c r="B28" s="17" t="n">
        <v>7568</v>
      </c>
      <c r="C28" s="18">
        <f>(141.0/B28*100)</f>
        <v/>
      </c>
      <c r="D28" s="19" t="n">
        <v>7427</v>
      </c>
      <c r="E28" s="18" t="n">
        <v>420.07569257</v>
      </c>
      <c r="F28" s="20" t="n">
        <v>2.25962235</v>
      </c>
      <c r="G28" s="18" t="n">
        <v>424.62305266</v>
      </c>
      <c r="H28" s="20" t="n">
        <v>3.29922871</v>
      </c>
      <c r="I28" s="18" t="n">
        <v>421.85464773</v>
      </c>
      <c r="J28" s="20" t="n">
        <v>3.76418674</v>
      </c>
      <c r="K28" s="18" t="n">
        <v>410.49118859</v>
      </c>
      <c r="L28" s="20" t="n">
        <v>5.09350193</v>
      </c>
      <c r="M28" s="18" t="n">
        <v>399.25931669</v>
      </c>
      <c r="N28" s="20" t="n">
        <v>7.8601901</v>
      </c>
      <c r="O28" s="18" t="n">
        <v>344.27389666</v>
      </c>
      <c r="P28" s="20" t="n">
        <v>9.63881198</v>
      </c>
      <c r="Q28" s="18" t="s">
        <v>182</v>
      </c>
      <c r="R28" s="20" t="s">
        <v>182</v>
      </c>
      <c r="S28" s="18" t="s">
        <v>182</v>
      </c>
      <c r="T28" s="20" t="s">
        <v>182</v>
      </c>
      <c r="U28" s="18" t="s">
        <v>182</v>
      </c>
      <c r="V28" s="20" t="s">
        <v>182</v>
      </c>
      <c r="W28" s="18" t="n">
        <v>370.59676589</v>
      </c>
      <c r="X28" s="20" t="n">
        <v>5.44339529</v>
      </c>
    </row>
    <row r="29" spans="1:24">
      <c r="A29" s="15" t="s">
        <v>204</v>
      </c>
      <c r="B29" s="17" t="n">
        <v>5385</v>
      </c>
      <c r="C29" s="18">
        <f>(37.0/B29*100)</f>
        <v/>
      </c>
      <c r="D29" s="19" t="n">
        <v>5348</v>
      </c>
      <c r="E29" s="18" t="n">
        <v>504.66742899</v>
      </c>
      <c r="F29" s="20" t="n">
        <v>3.44395873</v>
      </c>
      <c r="G29" s="18" t="n">
        <v>539.55410897</v>
      </c>
      <c r="H29" s="20" t="n">
        <v>2.72745784</v>
      </c>
      <c r="I29" s="18" t="n">
        <v>521.78307853</v>
      </c>
      <c r="J29" s="20" t="n">
        <v>3.68000949</v>
      </c>
      <c r="K29" s="18" t="n">
        <v>479.39224794</v>
      </c>
      <c r="L29" s="20" t="n">
        <v>5.21529818</v>
      </c>
      <c r="M29" s="18" t="n">
        <v>451.19372793</v>
      </c>
      <c r="N29" s="20" t="n">
        <v>9.39332252</v>
      </c>
      <c r="O29" s="18" t="n">
        <v>388.44308495</v>
      </c>
      <c r="P29" s="20" t="n">
        <v>43.1387278</v>
      </c>
      <c r="Q29" s="18" t="s">
        <v>182</v>
      </c>
      <c r="R29" s="20" t="s">
        <v>182</v>
      </c>
      <c r="S29" s="18" t="n">
        <v>358.28551468</v>
      </c>
      <c r="T29" s="20" t="n">
        <v>8.567023300000001</v>
      </c>
      <c r="U29" s="18" t="s">
        <v>182</v>
      </c>
      <c r="V29" s="20" t="s">
        <v>182</v>
      </c>
      <c r="W29" s="18" t="n">
        <v>400.98566783</v>
      </c>
      <c r="X29" s="20" t="n">
        <v>11.36174555</v>
      </c>
    </row>
    <row r="30" spans="1:24">
      <c r="A30" s="15" t="s">
        <v>205</v>
      </c>
      <c r="B30" s="17" t="n">
        <v>4520</v>
      </c>
      <c r="C30" s="18">
        <f>(618.0/B30*100)</f>
        <v/>
      </c>
      <c r="D30" s="19" t="n">
        <v>3902</v>
      </c>
      <c r="E30" s="18" t="n">
        <v>531.39219836</v>
      </c>
      <c r="F30" s="20" t="n">
        <v>3.6466254</v>
      </c>
      <c r="G30" s="18" t="n">
        <v>543.45358031</v>
      </c>
      <c r="H30" s="20" t="n">
        <v>3.64781973</v>
      </c>
      <c r="I30" s="18" t="n">
        <v>517.84959173</v>
      </c>
      <c r="J30" s="20" t="n">
        <v>4.53422181</v>
      </c>
      <c r="K30" s="18" t="n">
        <v>491.99437576</v>
      </c>
      <c r="L30" s="20" t="n">
        <v>7.17117575</v>
      </c>
      <c r="M30" s="18" t="n">
        <v>466.96141674</v>
      </c>
      <c r="N30" s="20" t="n">
        <v>7.59513797</v>
      </c>
      <c r="O30" s="18" t="n">
        <v>424.31209289</v>
      </c>
      <c r="P30" s="20" t="n">
        <v>24.50636863</v>
      </c>
      <c r="Q30" s="18" t="s">
        <v>182</v>
      </c>
      <c r="R30" s="20" t="s">
        <v>182</v>
      </c>
      <c r="S30" s="18" t="s">
        <v>182</v>
      </c>
      <c r="T30" s="20" t="s">
        <v>182</v>
      </c>
      <c r="U30" s="18" t="s">
        <v>182</v>
      </c>
      <c r="V30" s="20" t="s">
        <v>182</v>
      </c>
      <c r="W30" s="18" t="n">
        <v>434.25308966</v>
      </c>
      <c r="X30" s="20" t="n">
        <v>6.07163503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498.481109</v>
      </c>
      <c r="T31" s="20" t="n">
        <v>2.26238565</v>
      </c>
      <c r="U31" s="18" t="s">
        <v>182</v>
      </c>
      <c r="V31" s="20" t="s">
        <v>182</v>
      </c>
      <c r="W31" s="18" t="s">
        <v>182</v>
      </c>
      <c r="X31" s="20" t="s">
        <v>182</v>
      </c>
    </row>
    <row r="32" spans="1:24">
      <c r="A32" s="15" t="s">
        <v>207</v>
      </c>
      <c r="B32" s="17" t="n">
        <v>4478</v>
      </c>
      <c r="C32" s="18">
        <f>(18.0/B32*100)</f>
        <v/>
      </c>
      <c r="D32" s="19" t="n">
        <v>4460</v>
      </c>
      <c r="E32" s="18" t="n">
        <v>518.02401826</v>
      </c>
      <c r="F32" s="20" t="n">
        <v>2.68267208</v>
      </c>
      <c r="G32" s="18" t="n">
        <v>497.98649564</v>
      </c>
      <c r="H32" s="20" t="n">
        <v>4.38496881</v>
      </c>
      <c r="I32" s="18" t="n">
        <v>472.17862276</v>
      </c>
      <c r="J32" s="20" t="n">
        <v>5.35821119</v>
      </c>
      <c r="K32" s="18" t="n">
        <v>443.53800956</v>
      </c>
      <c r="L32" s="20" t="n">
        <v>5.83019184</v>
      </c>
      <c r="M32" s="18" t="n">
        <v>442.40067197</v>
      </c>
      <c r="N32" s="20" t="n">
        <v>6.89899173</v>
      </c>
      <c r="O32" s="18" t="n">
        <v>431.81477785</v>
      </c>
      <c r="P32" s="20" t="n">
        <v>23.17705872</v>
      </c>
      <c r="Q32" s="18" t="s">
        <v>182</v>
      </c>
      <c r="R32" s="20" t="s">
        <v>182</v>
      </c>
      <c r="S32" s="18" t="s">
        <v>182</v>
      </c>
      <c r="T32" s="20" t="s">
        <v>182</v>
      </c>
      <c r="U32" s="18" t="s">
        <v>182</v>
      </c>
      <c r="V32" s="20" t="s">
        <v>182</v>
      </c>
      <c r="W32" s="18" t="n">
        <v>418.27962832</v>
      </c>
      <c r="X32" s="20" t="n">
        <v>9.052864140000001</v>
      </c>
    </row>
    <row r="33" spans="1:24">
      <c r="A33" s="15" t="s">
        <v>208</v>
      </c>
      <c r="B33" s="17" t="n">
        <v>7325</v>
      </c>
      <c r="C33" s="18">
        <f>(254.0/B33*100)</f>
        <v/>
      </c>
      <c r="D33" s="19" t="n">
        <v>7071</v>
      </c>
      <c r="E33" s="18" t="n">
        <v>515.55524058</v>
      </c>
      <c r="F33" s="20" t="n">
        <v>3.49341651</v>
      </c>
      <c r="G33" s="18" t="n">
        <v>516.5723918</v>
      </c>
      <c r="H33" s="20" t="n">
        <v>3.29719315</v>
      </c>
      <c r="I33" s="18" t="n">
        <v>487.91111523</v>
      </c>
      <c r="J33" s="20" t="n">
        <v>4.08095084</v>
      </c>
      <c r="K33" s="18" t="n">
        <v>463.12638323</v>
      </c>
      <c r="L33" s="20" t="n">
        <v>5.20738421</v>
      </c>
      <c r="M33" s="18" t="n">
        <v>443.86182961</v>
      </c>
      <c r="N33" s="20" t="n">
        <v>6.13373603</v>
      </c>
      <c r="O33" s="18" t="n">
        <v>370.51979334</v>
      </c>
      <c r="P33" s="20" t="n">
        <v>23.88304611</v>
      </c>
      <c r="Q33" s="18" t="s">
        <v>182</v>
      </c>
      <c r="R33" s="20" t="s">
        <v>182</v>
      </c>
      <c r="S33" s="18" t="s">
        <v>182</v>
      </c>
      <c r="T33" s="20" t="s">
        <v>182</v>
      </c>
      <c r="U33" s="18" t="s">
        <v>182</v>
      </c>
      <c r="V33" s="20" t="s">
        <v>182</v>
      </c>
      <c r="W33" s="18" t="n">
        <v>437.82971917</v>
      </c>
      <c r="X33" s="20" t="n">
        <v>7.53778025</v>
      </c>
    </row>
    <row r="34" spans="1:24">
      <c r="A34" s="15" t="s">
        <v>209</v>
      </c>
      <c r="B34" s="17" t="n">
        <v>6350</v>
      </c>
      <c r="C34" s="18">
        <f>(94.0/B34*100)</f>
        <v/>
      </c>
      <c r="D34" s="19" t="n">
        <v>6256</v>
      </c>
      <c r="E34" s="18" t="n">
        <v>484.84347205</v>
      </c>
      <c r="F34" s="20" t="n">
        <v>2.84737818</v>
      </c>
      <c r="G34" s="18" t="n">
        <v>473.90826519</v>
      </c>
      <c r="H34" s="20" t="n">
        <v>3.5909591</v>
      </c>
      <c r="I34" s="18" t="n">
        <v>463.62225117</v>
      </c>
      <c r="J34" s="20" t="n">
        <v>4.08027275</v>
      </c>
      <c r="K34" s="18" t="n">
        <v>441.77373278</v>
      </c>
      <c r="L34" s="20" t="n">
        <v>5.66776517</v>
      </c>
      <c r="M34" s="18" t="n">
        <v>421.25990257</v>
      </c>
      <c r="N34" s="20" t="n">
        <v>5.61726213</v>
      </c>
      <c r="O34" s="18" t="n">
        <v>365.38845725</v>
      </c>
      <c r="P34" s="20" t="n">
        <v>11.8756275</v>
      </c>
      <c r="Q34" s="18" t="s">
        <v>182</v>
      </c>
      <c r="R34" s="20" t="s">
        <v>182</v>
      </c>
      <c r="S34" s="18" t="n">
        <v>306.56969545</v>
      </c>
      <c r="T34" s="20" t="n">
        <v>10.27624616</v>
      </c>
      <c r="U34" s="18" t="s">
        <v>182</v>
      </c>
      <c r="V34" s="20" t="s">
        <v>182</v>
      </c>
      <c r="W34" s="18" t="n">
        <v>381.65161128</v>
      </c>
      <c r="X34" s="20" t="n">
        <v>8.16215731</v>
      </c>
    </row>
    <row r="35" spans="1:24">
      <c r="A35" s="15" t="s">
        <v>210</v>
      </c>
      <c r="B35" s="17" t="n">
        <v>6406</v>
      </c>
      <c r="C35" s="18">
        <f>(85.0/B35*100)</f>
        <v/>
      </c>
      <c r="D35" s="19" t="n">
        <v>6321</v>
      </c>
      <c r="E35" s="18" t="n">
        <v>531.0813991700001</v>
      </c>
      <c r="F35" s="20" t="n">
        <v>2.04983599</v>
      </c>
      <c r="G35" s="18" t="n">
        <v>529.79623646</v>
      </c>
      <c r="H35" s="20" t="n">
        <v>3.51016493</v>
      </c>
      <c r="I35" s="18" t="n">
        <v>500.24538855</v>
      </c>
      <c r="J35" s="20" t="n">
        <v>3.71483746</v>
      </c>
      <c r="K35" s="18" t="n">
        <v>462.55519412</v>
      </c>
      <c r="L35" s="20" t="n">
        <v>5.48411929</v>
      </c>
      <c r="M35" s="18" t="n">
        <v>445.50253878</v>
      </c>
      <c r="N35" s="20" t="n">
        <v>7.36973295</v>
      </c>
      <c r="O35" s="18" t="n">
        <v>449.89238615</v>
      </c>
      <c r="P35" s="20" t="n">
        <v>20.13442136</v>
      </c>
      <c r="Q35" s="18" t="s">
        <v>182</v>
      </c>
      <c r="R35" s="20" t="s">
        <v>182</v>
      </c>
      <c r="S35" s="18" t="n">
        <v>374.85244494</v>
      </c>
      <c r="T35" s="20" t="n">
        <v>5.84040672</v>
      </c>
      <c r="U35" s="18" t="s">
        <v>182</v>
      </c>
      <c r="V35" s="20" t="s">
        <v>182</v>
      </c>
      <c r="W35" s="18" t="n">
        <v>427.55559092</v>
      </c>
      <c r="X35" s="20" t="n">
        <v>5.42744843</v>
      </c>
    </row>
    <row r="36" spans="1:24">
      <c r="A36" s="15" t="s">
        <v>211</v>
      </c>
      <c r="B36" s="17" t="n">
        <v>6736</v>
      </c>
      <c r="C36" s="18">
        <f>(67.0/B36*100)</f>
        <v/>
      </c>
      <c r="D36" s="19" t="n">
        <v>6669</v>
      </c>
      <c r="E36" s="18" t="n">
        <v>493.83947633</v>
      </c>
      <c r="F36" s="20" t="n">
        <v>2.35728872</v>
      </c>
      <c r="G36" s="18" t="n">
        <v>510.16763592</v>
      </c>
      <c r="H36" s="20" t="n">
        <v>2.94707634</v>
      </c>
      <c r="I36" s="18" t="n">
        <v>498.38366522</v>
      </c>
      <c r="J36" s="20" t="n">
        <v>3.5777285</v>
      </c>
      <c r="K36" s="18" t="n">
        <v>484.03246131</v>
      </c>
      <c r="L36" s="20" t="n">
        <v>5.6978585</v>
      </c>
      <c r="M36" s="18" t="n">
        <v>447.50498568</v>
      </c>
      <c r="N36" s="20" t="n">
        <v>9.0530504</v>
      </c>
      <c r="O36" s="18" t="n">
        <v>402.77024728</v>
      </c>
      <c r="P36" s="20" t="n">
        <v>20.07187489</v>
      </c>
      <c r="Q36" s="18" t="s">
        <v>182</v>
      </c>
      <c r="R36" s="20" t="s">
        <v>182</v>
      </c>
      <c r="S36" s="18" t="s">
        <v>182</v>
      </c>
      <c r="T36" s="20" t="s">
        <v>182</v>
      </c>
      <c r="U36" s="18" t="s">
        <v>182</v>
      </c>
      <c r="V36" s="20" t="s">
        <v>182</v>
      </c>
      <c r="W36" s="18" t="n">
        <v>416.73433824</v>
      </c>
      <c r="X36" s="20" t="n">
        <v>7.25565288</v>
      </c>
    </row>
    <row r="37" spans="1:24">
      <c r="A37" s="15" t="s">
        <v>212</v>
      </c>
      <c r="B37" s="17" t="n">
        <v>5458</v>
      </c>
      <c r="C37" s="18">
        <f>(306.0/B37*100)</f>
        <v/>
      </c>
      <c r="D37" s="19" t="n">
        <v>5152</v>
      </c>
      <c r="E37" s="18" t="n">
        <v>510.88942186</v>
      </c>
      <c r="F37" s="20" t="n">
        <v>3.60739607</v>
      </c>
      <c r="G37" s="18" t="n">
        <v>518.19698206</v>
      </c>
      <c r="H37" s="20" t="n">
        <v>4.94598811</v>
      </c>
      <c r="I37" s="18" t="n">
        <v>504.60326928</v>
      </c>
      <c r="J37" s="20" t="n">
        <v>4.94950663</v>
      </c>
      <c r="K37" s="18" t="n">
        <v>483.75973926</v>
      </c>
      <c r="L37" s="20" t="n">
        <v>5.19958088</v>
      </c>
      <c r="M37" s="18" t="n">
        <v>472.58642138</v>
      </c>
      <c r="N37" s="20" t="n">
        <v>6.68576799</v>
      </c>
      <c r="O37" s="18" t="n">
        <v>375.64834003</v>
      </c>
      <c r="P37" s="20" t="n">
        <v>18.6662725</v>
      </c>
      <c r="Q37" s="18" t="s">
        <v>182</v>
      </c>
      <c r="R37" s="20" t="s">
        <v>182</v>
      </c>
      <c r="S37" s="18" t="s">
        <v>182</v>
      </c>
      <c r="T37" s="20" t="s">
        <v>182</v>
      </c>
      <c r="U37" s="18" t="s">
        <v>182</v>
      </c>
      <c r="V37" s="20" t="s">
        <v>182</v>
      </c>
      <c r="W37" s="18" t="n">
        <v>407.71482426</v>
      </c>
      <c r="X37" s="20" t="n">
        <v>5.30289879</v>
      </c>
    </row>
    <row r="38" spans="1:24">
      <c r="A38" s="15" t="s">
        <v>213</v>
      </c>
      <c r="B38" s="17" t="n">
        <v>5860</v>
      </c>
      <c r="C38" s="18">
        <f>(75.0/B38*100)</f>
        <v/>
      </c>
      <c r="D38" s="19" t="n">
        <v>5785</v>
      </c>
      <c r="E38" s="18" t="n">
        <v>512.24435098</v>
      </c>
      <c r="F38" s="20" t="n">
        <v>3.43379798</v>
      </c>
      <c r="G38" s="18" t="n">
        <v>536.50827256</v>
      </c>
      <c r="H38" s="20" t="n">
        <v>3.78322322</v>
      </c>
      <c r="I38" s="18" t="n">
        <v>496.79223755</v>
      </c>
      <c r="J38" s="20" t="n">
        <v>5.41369334</v>
      </c>
      <c r="K38" s="18" t="n">
        <v>458.15812313</v>
      </c>
      <c r="L38" s="20" t="n">
        <v>9.13092777</v>
      </c>
      <c r="M38" s="18" t="n">
        <v>430.83445611</v>
      </c>
      <c r="N38" s="20" t="n">
        <v>9.490188699999999</v>
      </c>
      <c r="O38" s="18" t="n">
        <v>402.04188708</v>
      </c>
      <c r="P38" s="20" t="n">
        <v>20.43643395</v>
      </c>
      <c r="Q38" s="18" t="s">
        <v>182</v>
      </c>
      <c r="R38" s="20" t="s">
        <v>182</v>
      </c>
      <c r="S38" s="18" t="s">
        <v>182</v>
      </c>
      <c r="T38" s="20" t="s">
        <v>182</v>
      </c>
      <c r="U38" s="18" t="s">
        <v>182</v>
      </c>
      <c r="V38" s="20" t="s">
        <v>182</v>
      </c>
      <c r="W38" s="18" t="n">
        <v>432.2751814</v>
      </c>
      <c r="X38" s="20" t="n">
        <v>6.31388592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425.48950894</v>
      </c>
      <c r="T39" s="20" t="n">
        <v>3.93390091</v>
      </c>
      <c r="U39" s="18" t="s">
        <v>182</v>
      </c>
      <c r="V39" s="20" t="s">
        <v>182</v>
      </c>
      <c r="W39" s="18" t="s">
        <v>182</v>
      </c>
      <c r="X39" s="20" t="s">
        <v>182</v>
      </c>
    </row>
    <row r="40" spans="1:24">
      <c r="A40" s="15" t="s">
        <v>215</v>
      </c>
      <c r="B40" s="17" t="n">
        <v>14157</v>
      </c>
      <c r="C40" s="18">
        <f>(5681.0/B40*100)</f>
        <v/>
      </c>
      <c r="D40" s="19" t="n">
        <v>8476</v>
      </c>
      <c r="E40" s="18" t="n">
        <v>518.45105618</v>
      </c>
      <c r="F40" s="20" t="n">
        <v>3.07530103</v>
      </c>
      <c r="G40" s="18" t="n">
        <v>542.34372168</v>
      </c>
      <c r="H40" s="20" t="n">
        <v>3.94705566</v>
      </c>
      <c r="I40" s="18" t="n">
        <v>518.20681308</v>
      </c>
      <c r="J40" s="20" t="n">
        <v>4.45753726</v>
      </c>
      <c r="K40" s="18" t="n">
        <v>486.31861282</v>
      </c>
      <c r="L40" s="20" t="n">
        <v>6.54759572</v>
      </c>
      <c r="M40" s="18" t="n">
        <v>450.25810281</v>
      </c>
      <c r="N40" s="20" t="n">
        <v>8.28030182</v>
      </c>
      <c r="O40" s="18" t="n">
        <v>426.93516324</v>
      </c>
      <c r="P40" s="20" t="n">
        <v>18.49453323</v>
      </c>
      <c r="Q40" s="18" t="s">
        <v>182</v>
      </c>
      <c r="R40" s="20" t="s">
        <v>182</v>
      </c>
      <c r="S40" s="18" t="n">
        <v>496.75531263</v>
      </c>
      <c r="T40" s="20" t="n">
        <v>2.35939816</v>
      </c>
      <c r="U40" s="18" t="s">
        <v>182</v>
      </c>
      <c r="V40" s="20" t="s">
        <v>182</v>
      </c>
      <c r="W40" s="18" t="n">
        <v>417.54253882</v>
      </c>
      <c r="X40" s="20" t="n">
        <v>5.77840982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496.24243435</v>
      </c>
      <c r="T41" s="20" t="n">
        <v>3.18120086</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375.7451021</v>
      </c>
      <c r="T45" s="20" t="n">
        <v>2.64238063</v>
      </c>
      <c r="U45" s="18" t="s">
        <v>182</v>
      </c>
      <c r="V45" s="20" t="s">
        <v>182</v>
      </c>
      <c r="W45" s="18" t="s">
        <v>182</v>
      </c>
      <c r="X45" s="20" t="s">
        <v>182</v>
      </c>
    </row>
    <row r="46" spans="1:24">
      <c r="A46" s="15" t="s">
        <v>221</v>
      </c>
      <c r="B46" s="17" t="n">
        <v>23141</v>
      </c>
      <c r="C46" s="18">
        <f>(2873.0/B46*100)</f>
        <v/>
      </c>
      <c r="D46" s="19" t="n">
        <v>20268</v>
      </c>
      <c r="E46" s="18" t="n">
        <v>421.12580728</v>
      </c>
      <c r="F46" s="20" t="n">
        <v>2.84491006</v>
      </c>
      <c r="G46" s="18" t="n">
        <v>424.84255976</v>
      </c>
      <c r="H46" s="20" t="n">
        <v>4.82263138</v>
      </c>
      <c r="I46" s="18" t="n">
        <v>417.78871798</v>
      </c>
      <c r="J46" s="20" t="n">
        <v>4.87882279</v>
      </c>
      <c r="K46" s="18" t="n">
        <v>394.84691235</v>
      </c>
      <c r="L46" s="20" t="n">
        <v>6.14860421</v>
      </c>
      <c r="M46" s="18" t="n">
        <v>378.59757968</v>
      </c>
      <c r="N46" s="20" t="n">
        <v>6.3519273</v>
      </c>
      <c r="O46" s="18" t="n">
        <v>312.92535084</v>
      </c>
      <c r="P46" s="20" t="n">
        <v>7.92700056</v>
      </c>
      <c r="Q46" s="18" t="s">
        <v>182</v>
      </c>
      <c r="R46" s="20" t="s">
        <v>182</v>
      </c>
      <c r="S46" s="18" t="s">
        <v>182</v>
      </c>
      <c r="T46" s="20" t="s">
        <v>182</v>
      </c>
      <c r="U46" s="18" t="s">
        <v>182</v>
      </c>
      <c r="V46" s="20" t="s">
        <v>182</v>
      </c>
      <c r="W46" s="18" t="n">
        <v>381.24811745</v>
      </c>
      <c r="X46" s="20" t="n">
        <v>3.0719797</v>
      </c>
    </row>
    <row r="47" spans="1:24">
      <c r="A47" s="15" t="s">
        <v>222</v>
      </c>
      <c r="B47" s="17" t="n">
        <v>5928</v>
      </c>
      <c r="C47" s="18">
        <f>(197.0/B47*100)</f>
        <v/>
      </c>
      <c r="D47" s="19" t="n">
        <v>5731</v>
      </c>
      <c r="E47" s="18" t="n">
        <v>482.87076854</v>
      </c>
      <c r="F47" s="20" t="n">
        <v>3.95617331</v>
      </c>
      <c r="G47" s="18" t="n">
        <v>468.52020449</v>
      </c>
      <c r="H47" s="20" t="n">
        <v>5.62609677</v>
      </c>
      <c r="I47" s="18" t="n">
        <v>461.23237176</v>
      </c>
      <c r="J47" s="20" t="n">
        <v>5.66956398</v>
      </c>
      <c r="K47" s="18" t="n">
        <v>420.16422265</v>
      </c>
      <c r="L47" s="20" t="n">
        <v>5.44536717</v>
      </c>
      <c r="M47" s="18" t="n">
        <v>418.14264996</v>
      </c>
      <c r="N47" s="20" t="n">
        <v>5.4279938</v>
      </c>
      <c r="O47" s="18" t="n">
        <v>348.82167177</v>
      </c>
      <c r="P47" s="20" t="n">
        <v>12.30753065</v>
      </c>
      <c r="Q47" s="18" t="s">
        <v>182</v>
      </c>
      <c r="R47" s="20" t="s">
        <v>182</v>
      </c>
      <c r="S47" s="18" t="s">
        <v>182</v>
      </c>
      <c r="T47" s="20" t="s">
        <v>182</v>
      </c>
      <c r="U47" s="18" t="s">
        <v>182</v>
      </c>
      <c r="V47" s="20" t="s">
        <v>182</v>
      </c>
      <c r="W47" s="18" t="n">
        <v>381.20947201</v>
      </c>
      <c r="X47" s="20" t="n">
        <v>4.8157643</v>
      </c>
    </row>
    <row r="48" spans="1:24">
      <c r="A48" s="15" t="s">
        <v>223</v>
      </c>
      <c r="B48" s="17" t="n">
        <v>9841</v>
      </c>
      <c r="C48" s="18">
        <f>(19.0/B48*100)</f>
        <v/>
      </c>
      <c r="D48" s="19" t="n">
        <v>9822</v>
      </c>
      <c r="E48" s="18" t="n">
        <v>528.04991236</v>
      </c>
      <c r="F48" s="20" t="n">
        <v>4.39156761</v>
      </c>
      <c r="G48" s="18" t="n">
        <v>517.51499969</v>
      </c>
      <c r="H48" s="20" t="n">
        <v>7.18634707</v>
      </c>
      <c r="I48" s="18" t="n">
        <v>510.1547196</v>
      </c>
      <c r="J48" s="20" t="n">
        <v>7.780374</v>
      </c>
      <c r="K48" s="18" t="n">
        <v>455.705318</v>
      </c>
      <c r="L48" s="20" t="n">
        <v>10.5327063</v>
      </c>
      <c r="M48" s="18" t="n">
        <v>453.18947916</v>
      </c>
      <c r="N48" s="20" t="n">
        <v>9.52460321</v>
      </c>
      <c r="O48" s="18" t="n">
        <v>368.01592311</v>
      </c>
      <c r="P48" s="20" t="n">
        <v>9.39603602</v>
      </c>
      <c r="Q48" s="18" t="s">
        <v>182</v>
      </c>
      <c r="R48" s="20" t="s">
        <v>182</v>
      </c>
      <c r="S48" s="18" t="s">
        <v>182</v>
      </c>
      <c r="T48" s="20" t="s">
        <v>182</v>
      </c>
      <c r="U48" s="18" t="s">
        <v>182</v>
      </c>
      <c r="V48" s="20" t="s">
        <v>182</v>
      </c>
      <c r="W48" s="18" t="n">
        <v>463.08720863</v>
      </c>
      <c r="X48" s="20" t="n">
        <v>18.54806159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432.22624802</v>
      </c>
      <c r="T49" s="20" t="n">
        <v>2.8653235</v>
      </c>
      <c r="U49" s="18" t="s">
        <v>182</v>
      </c>
      <c r="V49" s="20" t="s">
        <v>182</v>
      </c>
      <c r="W49" s="18" t="s">
        <v>182</v>
      </c>
      <c r="X49" s="20" t="s">
        <v>182</v>
      </c>
    </row>
    <row r="50" spans="1:24">
      <c r="A50" s="15" t="s">
        <v>225</v>
      </c>
      <c r="B50" s="17" t="n">
        <v>11795</v>
      </c>
      <c r="C50" s="18">
        <f>(1173.0/B50*100)</f>
        <v/>
      </c>
      <c r="D50" s="19" t="n">
        <v>10622</v>
      </c>
      <c r="E50" s="18" t="n">
        <v>432.03892029</v>
      </c>
      <c r="F50" s="20" t="n">
        <v>3.20245165</v>
      </c>
      <c r="G50" s="18" t="n">
        <v>426.74460308</v>
      </c>
      <c r="H50" s="20" t="n">
        <v>3.49472828</v>
      </c>
      <c r="I50" s="18" t="n">
        <v>422.76152928</v>
      </c>
      <c r="J50" s="20" t="n">
        <v>3.50349803</v>
      </c>
      <c r="K50" s="18" t="n">
        <v>404.14704755</v>
      </c>
      <c r="L50" s="20" t="n">
        <v>3.69060699</v>
      </c>
      <c r="M50" s="18" t="n">
        <v>388.79132457</v>
      </c>
      <c r="N50" s="20" t="n">
        <v>6.09773897</v>
      </c>
      <c r="O50" s="18" t="n">
        <v>342.28571311</v>
      </c>
      <c r="P50" s="20" t="n">
        <v>7.20984175</v>
      </c>
      <c r="Q50" s="18" t="s">
        <v>182</v>
      </c>
      <c r="R50" s="20" t="s">
        <v>182</v>
      </c>
      <c r="S50" s="18" t="s">
        <v>182</v>
      </c>
      <c r="T50" s="20" t="s">
        <v>182</v>
      </c>
      <c r="U50" s="18" t="s">
        <v>182</v>
      </c>
      <c r="V50" s="20" t="s">
        <v>182</v>
      </c>
      <c r="W50" s="18" t="n">
        <v>386.56043669</v>
      </c>
      <c r="X50" s="20" t="n">
        <v>6.97793237</v>
      </c>
    </row>
    <row r="51" spans="1:24">
      <c r="A51" s="15" t="s">
        <v>226</v>
      </c>
      <c r="B51" s="17" t="n">
        <v>6866</v>
      </c>
      <c r="C51" s="18">
        <f>(116.0/B51*100)</f>
        <v/>
      </c>
      <c r="D51" s="19" t="n">
        <v>6750</v>
      </c>
      <c r="E51" s="18" t="n">
        <v>426.21479968</v>
      </c>
      <c r="F51" s="20" t="n">
        <v>2.46328472</v>
      </c>
      <c r="G51" s="18" t="n">
        <v>436.86625773</v>
      </c>
      <c r="H51" s="20" t="n">
        <v>3.23499888</v>
      </c>
      <c r="I51" s="18" t="n">
        <v>424.13152826</v>
      </c>
      <c r="J51" s="20" t="n">
        <v>4.09798521</v>
      </c>
      <c r="K51" s="18" t="n">
        <v>415.33394591</v>
      </c>
      <c r="L51" s="20" t="n">
        <v>5.23197982</v>
      </c>
      <c r="M51" s="18" t="n">
        <v>401.66797899</v>
      </c>
      <c r="N51" s="20" t="n">
        <v>6.57283214</v>
      </c>
      <c r="O51" s="18" t="n">
        <v>338.25263876</v>
      </c>
      <c r="P51" s="20" t="n">
        <v>12.07032198</v>
      </c>
      <c r="Q51" s="18" t="s">
        <v>182</v>
      </c>
      <c r="R51" s="20" t="s">
        <v>182</v>
      </c>
      <c r="S51" s="18" t="n">
        <v>410.85572185</v>
      </c>
      <c r="T51" s="20" t="n">
        <v>3.7997542</v>
      </c>
      <c r="U51" s="18" t="s">
        <v>182</v>
      </c>
      <c r="V51" s="20" t="s">
        <v>182</v>
      </c>
      <c r="W51" s="18" t="n">
        <v>392.88805842</v>
      </c>
      <c r="X51" s="20" t="n">
        <v>4.45390646</v>
      </c>
    </row>
    <row r="52" spans="1:24">
      <c r="A52" s="15" t="s">
        <v>227</v>
      </c>
      <c r="B52" s="17" t="n">
        <v>5809</v>
      </c>
      <c r="C52" s="18">
        <f>(120.0/B52*100)</f>
        <v/>
      </c>
      <c r="D52" s="19" t="n">
        <v>5689</v>
      </c>
      <c r="E52" s="18" t="n">
        <v>489.74601663</v>
      </c>
      <c r="F52" s="20" t="n">
        <v>2.553283</v>
      </c>
      <c r="G52" s="18" t="n">
        <v>483.67085005</v>
      </c>
      <c r="H52" s="20" t="n">
        <v>3.89887488</v>
      </c>
      <c r="I52" s="18" t="n">
        <v>465.09769915</v>
      </c>
      <c r="J52" s="20" t="n">
        <v>4.41484989</v>
      </c>
      <c r="K52" s="18" t="n">
        <v>439.96960693</v>
      </c>
      <c r="L52" s="20" t="n">
        <v>5.92383933</v>
      </c>
      <c r="M52" s="18" t="n">
        <v>423.33975839</v>
      </c>
      <c r="N52" s="20" t="n">
        <v>6.84394941</v>
      </c>
      <c r="O52" s="18" t="n">
        <v>375.14413407</v>
      </c>
      <c r="P52" s="20" t="n">
        <v>19.23248649</v>
      </c>
      <c r="Q52" s="18" t="s">
        <v>182</v>
      </c>
      <c r="R52" s="20" t="s">
        <v>182</v>
      </c>
      <c r="S52" s="18" t="s">
        <v>182</v>
      </c>
      <c r="T52" s="20" t="s">
        <v>182</v>
      </c>
      <c r="U52" s="18" t="s">
        <v>182</v>
      </c>
      <c r="V52" s="20" t="s">
        <v>182</v>
      </c>
      <c r="W52" s="18" t="n">
        <v>401.71654527</v>
      </c>
      <c r="X52" s="20" t="n">
        <v>4.8390804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432.5767659</v>
      </c>
      <c r="T53" s="20" t="n">
        <v>1.3789965</v>
      </c>
      <c r="U53" s="18" t="s">
        <v>182</v>
      </c>
      <c r="V53" s="20" t="s">
        <v>182</v>
      </c>
      <c r="W53" s="18" t="s">
        <v>182</v>
      </c>
      <c r="X53" s="20" t="s">
        <v>182</v>
      </c>
    </row>
    <row r="54" spans="1:24">
      <c r="A54" s="15" t="s">
        <v>229</v>
      </c>
      <c r="B54" s="17" t="n">
        <v>4740</v>
      </c>
      <c r="C54" s="18">
        <f>(509.0/B54*100)</f>
        <v/>
      </c>
      <c r="D54" s="19" t="n">
        <v>4231</v>
      </c>
      <c r="E54" s="18" t="n">
        <v>352.1346918</v>
      </c>
      <c r="F54" s="20" t="n">
        <v>3.45752995</v>
      </c>
      <c r="G54" s="18" t="n">
        <v>339.85990801</v>
      </c>
      <c r="H54" s="20" t="n">
        <v>4.59536037</v>
      </c>
      <c r="I54" s="18" t="n">
        <v>337.93962242</v>
      </c>
      <c r="J54" s="20" t="n">
        <v>5.90252844</v>
      </c>
      <c r="K54" s="18" t="n">
        <v>333.97658356</v>
      </c>
      <c r="L54" s="20" t="n">
        <v>5.40973262</v>
      </c>
      <c r="M54" s="18" t="n">
        <v>318.29937674</v>
      </c>
      <c r="N54" s="20" t="n">
        <v>6.30584886</v>
      </c>
      <c r="O54" s="18" t="n">
        <v>287.87524075</v>
      </c>
      <c r="P54" s="20" t="n">
        <v>6.80918889</v>
      </c>
      <c r="Q54" s="18" t="s">
        <v>182</v>
      </c>
      <c r="R54" s="20" t="s">
        <v>182</v>
      </c>
      <c r="S54" s="18" t="s">
        <v>182</v>
      </c>
      <c r="T54" s="20" t="s">
        <v>182</v>
      </c>
      <c r="U54" s="18" t="s">
        <v>182</v>
      </c>
      <c r="V54" s="20" t="s">
        <v>182</v>
      </c>
      <c r="W54" s="18" t="n">
        <v>289.50558747</v>
      </c>
      <c r="X54" s="20" t="n">
        <v>3.53674496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411.13152395</v>
      </c>
      <c r="T55" s="20" t="n">
        <v>2.41692503</v>
      </c>
      <c r="U55" s="18" t="s">
        <v>182</v>
      </c>
      <c r="V55" s="20" t="s">
        <v>182</v>
      </c>
      <c r="W55" s="18" t="s">
        <v>182</v>
      </c>
      <c r="X55" s="20" t="s">
        <v>182</v>
      </c>
    </row>
    <row r="56" spans="1:24">
      <c r="A56" s="15" t="s">
        <v>231</v>
      </c>
      <c r="B56" s="17" t="n">
        <v>5359</v>
      </c>
      <c r="C56" s="18">
        <f>(80.0/B56*100)</f>
        <v/>
      </c>
      <c r="D56" s="19" t="n">
        <v>5279</v>
      </c>
      <c r="E56" s="18" t="n">
        <v>532.29138116</v>
      </c>
      <c r="F56" s="20" t="n">
        <v>2.84508332</v>
      </c>
      <c r="G56" s="18" t="n">
        <v>530.31115401</v>
      </c>
      <c r="H56" s="20" t="n">
        <v>3.11969595</v>
      </c>
      <c r="I56" s="18" t="n">
        <v>502.96626612</v>
      </c>
      <c r="J56" s="20" t="n">
        <v>4.72760851</v>
      </c>
      <c r="K56" s="18" t="n">
        <v>498.91770644</v>
      </c>
      <c r="L56" s="20" t="n">
        <v>6.05760179</v>
      </c>
      <c r="M56" s="18" t="n">
        <v>462.12608257</v>
      </c>
      <c r="N56" s="20" t="n">
        <v>10.11864179</v>
      </c>
      <c r="O56" s="18" t="n">
        <v>436.58358831</v>
      </c>
      <c r="P56" s="20" t="n">
        <v>14.70024244</v>
      </c>
      <c r="Q56" s="18" t="s">
        <v>182</v>
      </c>
      <c r="R56" s="20" t="s">
        <v>182</v>
      </c>
      <c r="S56" s="18" t="s">
        <v>182</v>
      </c>
      <c r="T56" s="20" t="s">
        <v>182</v>
      </c>
      <c r="U56" s="18" t="s">
        <v>182</v>
      </c>
      <c r="V56" s="20" t="s">
        <v>182</v>
      </c>
      <c r="W56" s="18" t="n">
        <v>453.15124874</v>
      </c>
      <c r="X56" s="20" t="n">
        <v>14.56513739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403.09974532</v>
      </c>
      <c r="T57" s="20" t="n">
        <v>2.56579015</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408.6691134</v>
      </c>
      <c r="T58" s="20" t="n">
        <v>2.67440156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378.44218506</v>
      </c>
      <c r="T59" s="20" t="n">
        <v>1.6995879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386.48537246</v>
      </c>
      <c r="T60" s="20" t="n">
        <v>3.39522632</v>
      </c>
      <c r="U60" s="18" t="s">
        <v>182</v>
      </c>
      <c r="V60" s="20" t="s">
        <v>182</v>
      </c>
      <c r="W60" s="18" t="s">
        <v>182</v>
      </c>
      <c r="X60" s="20" t="s">
        <v>182</v>
      </c>
    </row>
    <row r="61" spans="1:24">
      <c r="A61" s="15" t="s">
        <v>236</v>
      </c>
      <c r="B61" s="17" t="n">
        <v>6525</v>
      </c>
      <c r="C61" s="18">
        <f>(270.0/B61*100)</f>
        <v/>
      </c>
      <c r="D61" s="19" t="n">
        <v>6255</v>
      </c>
      <c r="E61" s="18" t="n">
        <v>498.98259347</v>
      </c>
      <c r="F61" s="20" t="n">
        <v>2.86587219</v>
      </c>
      <c r="G61" s="18" t="n">
        <v>480.56215692</v>
      </c>
      <c r="H61" s="20" t="n">
        <v>3.93249914</v>
      </c>
      <c r="I61" s="18" t="n">
        <v>457.99128019</v>
      </c>
      <c r="J61" s="20" t="n">
        <v>3.98731351</v>
      </c>
      <c r="K61" s="18" t="n">
        <v>436.6987154</v>
      </c>
      <c r="L61" s="20" t="n">
        <v>4.7152904</v>
      </c>
      <c r="M61" s="18" t="n">
        <v>424.23380686</v>
      </c>
      <c r="N61" s="20" t="n">
        <v>5.76286503</v>
      </c>
      <c r="O61" s="18" t="n">
        <v>391.25523445</v>
      </c>
      <c r="P61" s="20" t="n">
        <v>13.81308759</v>
      </c>
      <c r="Q61" s="18" t="s">
        <v>182</v>
      </c>
      <c r="R61" s="20" t="s">
        <v>182</v>
      </c>
      <c r="S61" s="18" t="s">
        <v>182</v>
      </c>
      <c r="T61" s="20" t="s">
        <v>182</v>
      </c>
      <c r="U61" s="18" t="s">
        <v>182</v>
      </c>
      <c r="V61" s="20" t="s">
        <v>182</v>
      </c>
      <c r="W61" s="18" t="n">
        <v>387.40602625</v>
      </c>
      <c r="X61" s="20" t="n">
        <v>6.96788101</v>
      </c>
    </row>
    <row r="62" spans="1:24">
      <c r="A62" s="15" t="s">
        <v>237</v>
      </c>
      <c r="B62" s="17" t="n">
        <v>4476</v>
      </c>
      <c r="C62" s="18">
        <f>(5.0/B62*100)</f>
        <v/>
      </c>
      <c r="D62" s="19" t="n">
        <v>4471</v>
      </c>
      <c r="E62" s="18" t="n">
        <v>529.2223709800001</v>
      </c>
      <c r="F62" s="20" t="n">
        <v>1.62678129</v>
      </c>
      <c r="G62" s="18" t="n">
        <v>537.27487274</v>
      </c>
      <c r="H62" s="20" t="n">
        <v>2.1933854</v>
      </c>
      <c r="I62" s="18" t="n">
        <v>524.7274801999999</v>
      </c>
      <c r="J62" s="20" t="n">
        <v>3.47890712</v>
      </c>
      <c r="K62" s="18" t="n">
        <v>492.94470612</v>
      </c>
      <c r="L62" s="20" t="n">
        <v>6.90995216</v>
      </c>
      <c r="M62" s="18" t="n">
        <v>495.50164378</v>
      </c>
      <c r="N62" s="20" t="n">
        <v>8.509002880000001</v>
      </c>
      <c r="O62" s="18" t="n">
        <v>440.45044192</v>
      </c>
      <c r="P62" s="20" t="n">
        <v>12.98438904</v>
      </c>
      <c r="Q62" s="18" t="s">
        <v>182</v>
      </c>
      <c r="R62" s="20" t="s">
        <v>182</v>
      </c>
      <c r="S62" s="18" t="s">
        <v>182</v>
      </c>
      <c r="T62" s="20" t="s">
        <v>182</v>
      </c>
      <c r="U62" s="18" t="s">
        <v>182</v>
      </c>
      <c r="V62" s="20" t="s">
        <v>182</v>
      </c>
      <c r="W62" s="18" t="n">
        <v>483.6822288</v>
      </c>
      <c r="X62" s="20" t="n">
        <v>18.49892549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383.68238779</v>
      </c>
      <c r="T63" s="20" t="n">
        <v>1.24851448</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464.78196465</v>
      </c>
      <c r="T64" s="20" t="n">
        <v>1.64197035</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427.99780567</v>
      </c>
      <c r="T65" s="20" t="n">
        <v>1.97258457</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411.31364817</v>
      </c>
      <c r="T66" s="20" t="n">
        <v>1.02925596</v>
      </c>
      <c r="U66" s="18" t="s">
        <v>182</v>
      </c>
      <c r="V66" s="20" t="s">
        <v>182</v>
      </c>
      <c r="W66" s="18" t="s">
        <v>182</v>
      </c>
      <c r="X66" s="20" t="s">
        <v>182</v>
      </c>
    </row>
    <row r="67" spans="1:24">
      <c r="A67" s="15" t="s">
        <v>242</v>
      </c>
      <c r="B67" s="17" t="n">
        <v>6971</v>
      </c>
      <c r="C67" s="18">
        <f>(300.0/B67*100)</f>
        <v/>
      </c>
      <c r="D67" s="19" t="n">
        <v>6671</v>
      </c>
      <c r="E67" s="18" t="n">
        <v>415.49333587</v>
      </c>
      <c r="F67" s="20" t="n">
        <v>2.73250004</v>
      </c>
      <c r="G67" s="18" t="n">
        <v>399.90884436</v>
      </c>
      <c r="H67" s="20" t="n">
        <v>3.26501521</v>
      </c>
      <c r="I67" s="18" t="n">
        <v>390.57748781</v>
      </c>
      <c r="J67" s="20" t="n">
        <v>4.82556284</v>
      </c>
      <c r="K67" s="18" t="n">
        <v>364.44776368</v>
      </c>
      <c r="L67" s="20" t="n">
        <v>6.56782107</v>
      </c>
      <c r="M67" s="18" t="n">
        <v>346.6981369</v>
      </c>
      <c r="N67" s="20" t="n">
        <v>9.26489671</v>
      </c>
      <c r="O67" s="18" t="n">
        <v>314.73335773</v>
      </c>
      <c r="P67" s="20" t="n">
        <v>5.00611208</v>
      </c>
      <c r="Q67" s="18" t="s">
        <v>182</v>
      </c>
      <c r="R67" s="20" t="s">
        <v>182</v>
      </c>
      <c r="S67" s="18" t="s">
        <v>182</v>
      </c>
      <c r="T67" s="20" t="s">
        <v>182</v>
      </c>
      <c r="U67" s="18" t="s">
        <v>182</v>
      </c>
      <c r="V67" s="20" t="s">
        <v>182</v>
      </c>
      <c r="W67" s="18" t="n">
        <v>348.07103428</v>
      </c>
      <c r="X67" s="20" t="n">
        <v>5.10409315</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417.61113016</v>
      </c>
      <c r="T68" s="20" t="n">
        <v>1.00459041</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434.88486177</v>
      </c>
      <c r="T69" s="20" t="n">
        <v>3.2334538</v>
      </c>
      <c r="U69" s="18" t="s">
        <v>182</v>
      </c>
      <c r="V69" s="20" t="s">
        <v>182</v>
      </c>
      <c r="W69" s="18" t="s">
        <v>182</v>
      </c>
      <c r="X69" s="20" t="s">
        <v>182</v>
      </c>
    </row>
    <row r="70" spans="1:24">
      <c r="A70" s="15" t="s">
        <v>245</v>
      </c>
      <c r="B70" s="17" t="n">
        <v>6036</v>
      </c>
      <c r="C70" s="18">
        <f>(223.0/B70*100)</f>
        <v/>
      </c>
      <c r="D70" s="19" t="n">
        <v>5813</v>
      </c>
      <c r="E70" s="18" t="n">
        <v>507.75163516</v>
      </c>
      <c r="F70" s="20" t="n">
        <v>2.76659429</v>
      </c>
      <c r="G70" s="18" t="n">
        <v>494.72475167</v>
      </c>
      <c r="H70" s="20" t="n">
        <v>4.47500127</v>
      </c>
      <c r="I70" s="18" t="n">
        <v>477.81993594</v>
      </c>
      <c r="J70" s="20" t="n">
        <v>5.2460178</v>
      </c>
      <c r="K70" s="18" t="n">
        <v>465.15325463</v>
      </c>
      <c r="L70" s="20" t="n">
        <v>4.45812585</v>
      </c>
      <c r="M70" s="18" t="n">
        <v>457.07046862</v>
      </c>
      <c r="N70" s="20" t="n">
        <v>5.14244239</v>
      </c>
      <c r="O70" s="18" t="n">
        <v>426.80252046</v>
      </c>
      <c r="P70" s="20" t="n">
        <v>12.48021567</v>
      </c>
      <c r="Q70" s="18" t="s">
        <v>182</v>
      </c>
      <c r="R70" s="20" t="s">
        <v>182</v>
      </c>
      <c r="S70" s="18" t="s">
        <v>182</v>
      </c>
      <c r="T70" s="20" t="s">
        <v>182</v>
      </c>
      <c r="U70" s="18" t="s">
        <v>182</v>
      </c>
      <c r="V70" s="20" t="s">
        <v>182</v>
      </c>
      <c r="W70" s="18" t="n">
        <v>431.68508523</v>
      </c>
      <c r="X70" s="20" t="n">
        <v>6.64858958</v>
      </c>
    </row>
    <row r="71" spans="1:24">
      <c r="A71" s="15" t="s">
        <v>246</v>
      </c>
      <c r="B71" s="17" t="n">
        <v>6115</v>
      </c>
      <c r="C71" s="18">
        <f>(122.0/B71*100)</f>
        <v/>
      </c>
      <c r="D71" s="19" t="n">
        <v>5993</v>
      </c>
      <c r="E71" s="18" t="n">
        <v>564.2701015</v>
      </c>
      <c r="F71" s="20" t="n">
        <v>1.81438835</v>
      </c>
      <c r="G71" s="18" t="n">
        <v>567.83383566</v>
      </c>
      <c r="H71" s="20" t="n">
        <v>2.24368303</v>
      </c>
      <c r="I71" s="18" t="n">
        <v>531.02062046</v>
      </c>
      <c r="J71" s="20" t="n">
        <v>3.92950981</v>
      </c>
      <c r="K71" s="18" t="n">
        <v>527.7251578299999</v>
      </c>
      <c r="L71" s="20" t="n">
        <v>6.62701016</v>
      </c>
      <c r="M71" s="18" t="n">
        <v>518.94596228</v>
      </c>
      <c r="N71" s="20" t="n">
        <v>9.397475529999999</v>
      </c>
      <c r="O71" s="18" t="n">
        <v>471.86148039</v>
      </c>
      <c r="P71" s="20" t="n">
        <v>16.79592165</v>
      </c>
      <c r="Q71" s="18" t="s">
        <v>182</v>
      </c>
      <c r="R71" s="20" t="s">
        <v>182</v>
      </c>
      <c r="S71" s="18" t="s">
        <v>182</v>
      </c>
      <c r="T71" s="20" t="s">
        <v>182</v>
      </c>
      <c r="U71" s="18" t="s">
        <v>182</v>
      </c>
      <c r="V71" s="20" t="s">
        <v>182</v>
      </c>
      <c r="W71" s="18" t="n">
        <v>499.05302185</v>
      </c>
      <c r="X71" s="20" t="n">
        <v>13.50997718</v>
      </c>
    </row>
    <row r="72" spans="1:24">
      <c r="A72" s="15" t="s">
        <v>247</v>
      </c>
      <c r="B72" s="17" t="n">
        <v>7708</v>
      </c>
      <c r="C72" s="18">
        <f>(9.0/B72*100)</f>
        <v/>
      </c>
      <c r="D72" s="19" t="n">
        <v>7699</v>
      </c>
      <c r="E72" s="18" t="n">
        <v>531.5493542</v>
      </c>
      <c r="F72" s="20" t="n">
        <v>2.68868769</v>
      </c>
      <c r="G72" s="18" t="n">
        <v>547.8620547199999</v>
      </c>
      <c r="H72" s="20" t="n">
        <v>4.34889714</v>
      </c>
      <c r="I72" s="18" t="n">
        <v>529.05989809</v>
      </c>
      <c r="J72" s="20" t="n">
        <v>5.5463128</v>
      </c>
      <c r="K72" s="18" t="n">
        <v>457.14952878</v>
      </c>
      <c r="L72" s="20" t="n">
        <v>13.79955065</v>
      </c>
      <c r="M72" s="18" t="n">
        <v>466.77493532</v>
      </c>
      <c r="N72" s="20" t="n">
        <v>13.12227757</v>
      </c>
      <c r="O72" s="18" t="n">
        <v>372.27040999</v>
      </c>
      <c r="P72" s="20" t="n">
        <v>12.74001428</v>
      </c>
      <c r="Q72" s="18" t="s">
        <v>182</v>
      </c>
      <c r="R72" s="20" t="s">
        <v>182</v>
      </c>
      <c r="S72" s="18" t="s">
        <v>182</v>
      </c>
      <c r="T72" s="20" t="s">
        <v>182</v>
      </c>
      <c r="U72" s="18" t="s">
        <v>182</v>
      </c>
      <c r="V72" s="20" t="s">
        <v>182</v>
      </c>
      <c r="W72" s="18" t="n">
        <v>476.19880078</v>
      </c>
      <c r="X72" s="20" t="n">
        <v>15.94453741</v>
      </c>
    </row>
    <row r="73" spans="1:24">
      <c r="A73" s="15" t="s">
        <v>248</v>
      </c>
      <c r="B73" s="17" t="n">
        <v>8249</v>
      </c>
      <c r="C73" s="18">
        <f>(254.0/B73*100)</f>
        <v/>
      </c>
      <c r="D73" s="19" t="n">
        <v>7995</v>
      </c>
      <c r="E73" s="18" t="n">
        <v>431.79561295</v>
      </c>
      <c r="F73" s="20" t="n">
        <v>3.59803062</v>
      </c>
      <c r="G73" s="18" t="n">
        <v>437.93542018</v>
      </c>
      <c r="H73" s="20" t="n">
        <v>4.13580481</v>
      </c>
      <c r="I73" s="18" t="n">
        <v>424.37392783</v>
      </c>
      <c r="J73" s="20" t="n">
        <v>3.24893298</v>
      </c>
      <c r="K73" s="18" t="n">
        <v>404.75260428</v>
      </c>
      <c r="L73" s="20" t="n">
        <v>3.96031071</v>
      </c>
      <c r="M73" s="18" t="n">
        <v>398.94931256</v>
      </c>
      <c r="N73" s="20" t="n">
        <v>4.62024313</v>
      </c>
      <c r="O73" s="18" t="n">
        <v>365.92427462</v>
      </c>
      <c r="P73" s="20" t="n">
        <v>6.5296247</v>
      </c>
      <c r="Q73" s="18" t="s">
        <v>182</v>
      </c>
      <c r="R73" s="20" t="s">
        <v>182</v>
      </c>
      <c r="S73" s="18" t="s">
        <v>182</v>
      </c>
      <c r="T73" s="20" t="s">
        <v>182</v>
      </c>
      <c r="U73" s="18" t="s">
        <v>182</v>
      </c>
      <c r="V73" s="20" t="s">
        <v>182</v>
      </c>
      <c r="W73" s="18" t="n">
        <v>379.23771432</v>
      </c>
      <c r="X73" s="20" t="n">
        <v>6.9075277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424.59045417</v>
      </c>
      <c r="T74" s="20" t="n">
        <v>1.40919814</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386.40336665</v>
      </c>
      <c r="T75" s="20" t="n">
        <v>2.10436774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436.73114787</v>
      </c>
      <c r="T76" s="20" t="n">
        <v>2.4226499</v>
      </c>
      <c r="U76" s="18" t="s">
        <v>182</v>
      </c>
      <c r="V76" s="20" t="s">
        <v>182</v>
      </c>
      <c r="W76" s="18" t="s">
        <v>182</v>
      </c>
      <c r="X76" s="20" t="s">
        <v>182</v>
      </c>
    </row>
    <row r="77" spans="1:24">
      <c r="A77" s="15" t="s">
        <v>252</v>
      </c>
      <c r="B77" s="17" t="n">
        <v>6062</v>
      </c>
      <c r="C77" s="18">
        <f>(298.0/B77*100)</f>
        <v/>
      </c>
      <c r="D77" s="19" t="n">
        <v>5764</v>
      </c>
      <c r="E77" s="18" t="n">
        <v>466.86378176</v>
      </c>
      <c r="F77" s="20" t="n">
        <v>2.60580748</v>
      </c>
      <c r="G77" s="18" t="n">
        <v>458.06371736</v>
      </c>
      <c r="H77" s="20" t="n">
        <v>3.8868492</v>
      </c>
      <c r="I77" s="18" t="n">
        <v>444.84267175</v>
      </c>
      <c r="J77" s="20" t="n">
        <v>5.0192327</v>
      </c>
      <c r="K77" s="18" t="n">
        <v>420.11652247</v>
      </c>
      <c r="L77" s="20" t="n">
        <v>4.59329807</v>
      </c>
      <c r="M77" s="18" t="n">
        <v>399.76373082</v>
      </c>
      <c r="N77" s="20" t="n">
        <v>5.27862109</v>
      </c>
      <c r="O77" s="18" t="n">
        <v>348.85074945</v>
      </c>
      <c r="P77" s="20" t="n">
        <v>12.28258255</v>
      </c>
      <c r="Q77" s="18" t="s">
        <v>182</v>
      </c>
      <c r="R77" s="20" t="s">
        <v>182</v>
      </c>
      <c r="S77" s="18" t="s">
        <v>182</v>
      </c>
      <c r="T77" s="20" t="s">
        <v>182</v>
      </c>
      <c r="U77" s="18" t="s">
        <v>182</v>
      </c>
      <c r="V77" s="20" t="s">
        <v>182</v>
      </c>
      <c r="W77" s="18" t="n">
        <v>381.5083728</v>
      </c>
      <c r="X77" s="20" t="n">
        <v>3.19449301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524.64451931</v>
      </c>
      <c r="T78" s="20" t="n">
        <v>3.91006783</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475.18659836</v>
      </c>
      <c r="T79" s="20" t="n">
        <v>6.280552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456.48357586</v>
      </c>
      <c r="T80" s="20" t="n">
        <v>3.67164431</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442.94752097</v>
      </c>
      <c r="T81" s="20" t="n">
        <v>3.00356581</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349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478.97205168</v>
      </c>
      <c r="F7" s="20" t="n">
        <v>4.42533633</v>
      </c>
      <c r="G7" s="18" t="n">
        <v>524.58692433</v>
      </c>
      <c r="H7" s="20" t="n">
        <v>2.75392247</v>
      </c>
      <c r="I7" s="18" t="n">
        <v>520.88469599</v>
      </c>
      <c r="J7" s="20" t="n">
        <v>2.11430458</v>
      </c>
      <c r="K7" s="18" t="n">
        <v>507.07206096</v>
      </c>
      <c r="L7" s="20" t="n">
        <v>3.26776932</v>
      </c>
      <c r="M7" s="18" t="n">
        <v>399.22513467</v>
      </c>
      <c r="N7" s="20" t="n">
        <v>11.70453418</v>
      </c>
      <c r="O7" s="18" t="s">
        <v>182</v>
      </c>
      <c r="P7" s="20" t="s">
        <v>182</v>
      </c>
      <c r="Q7" s="18" t="s">
        <v>182</v>
      </c>
      <c r="R7" s="20" t="s">
        <v>182</v>
      </c>
      <c r="S7" s="18" t="s">
        <v>182</v>
      </c>
      <c r="T7" s="20" t="s">
        <v>182</v>
      </c>
      <c r="U7" s="18" t="n">
        <v>478.43914673</v>
      </c>
      <c r="V7" s="20" t="n">
        <v>4.84373096</v>
      </c>
    </row>
    <row r="8" spans="1:22">
      <c r="A8" s="15" t="s">
        <v>183</v>
      </c>
      <c r="B8" s="17" t="n">
        <v>7007</v>
      </c>
      <c r="C8" s="18">
        <f>(227.0/B8*100)</f>
        <v/>
      </c>
      <c r="D8" s="19" t="n">
        <v>6780</v>
      </c>
      <c r="E8" s="18" t="n">
        <v>474.23846757</v>
      </c>
      <c r="F8" s="20" t="n">
        <v>3.83211156</v>
      </c>
      <c r="G8" s="18" t="n">
        <v>512.71576157</v>
      </c>
      <c r="H8" s="20" t="n">
        <v>3.35502594</v>
      </c>
      <c r="I8" s="18" t="n">
        <v>515.38360324</v>
      </c>
      <c r="J8" s="20" t="n">
        <v>3.15238908</v>
      </c>
      <c r="K8" s="18" t="n">
        <v>481.01945125</v>
      </c>
      <c r="L8" s="20" t="n">
        <v>3.91401762</v>
      </c>
      <c r="M8" s="18" t="n">
        <v>404.28336089</v>
      </c>
      <c r="N8" s="20" t="n">
        <v>27.90899541</v>
      </c>
      <c r="O8" s="18" t="s">
        <v>182</v>
      </c>
      <c r="P8" s="20" t="s">
        <v>182</v>
      </c>
      <c r="Q8" s="18" t="n">
        <v>368.48347797</v>
      </c>
      <c r="R8" s="20" t="n">
        <v>14.99112476</v>
      </c>
      <c r="S8" s="18" t="s">
        <v>182</v>
      </c>
      <c r="T8" s="20" t="s">
        <v>182</v>
      </c>
      <c r="U8" s="18" t="n">
        <v>412.06898998</v>
      </c>
      <c r="V8" s="20" t="n">
        <v>7.09289163</v>
      </c>
    </row>
    <row r="9" spans="1:22">
      <c r="A9" s="15" t="s">
        <v>184</v>
      </c>
      <c r="B9" s="17" t="n">
        <v>9651</v>
      </c>
      <c r="C9" s="18">
        <f>(627.0/B9*100)</f>
        <v/>
      </c>
      <c r="D9" s="19" t="n">
        <v>9024</v>
      </c>
      <c r="E9" s="18" t="n">
        <v>467.64765508</v>
      </c>
      <c r="F9" s="20" t="n">
        <v>5.78568937</v>
      </c>
      <c r="G9" s="18" t="n">
        <v>533.18336866</v>
      </c>
      <c r="H9" s="20" t="n">
        <v>2.9436422</v>
      </c>
      <c r="I9" s="18" t="n">
        <v>520.40269977</v>
      </c>
      <c r="J9" s="20" t="n">
        <v>2.62229852</v>
      </c>
      <c r="K9" s="18" t="n">
        <v>497.87803865</v>
      </c>
      <c r="L9" s="20" t="n">
        <v>3.08278508</v>
      </c>
      <c r="M9" s="18" t="n">
        <v>463.23865553</v>
      </c>
      <c r="N9" s="20" t="n">
        <v>37.28992185</v>
      </c>
      <c r="O9" s="18" t="s">
        <v>182</v>
      </c>
      <c r="P9" s="20" t="s">
        <v>182</v>
      </c>
      <c r="Q9" s="18" t="n">
        <v>374.78530698</v>
      </c>
      <c r="R9" s="20" t="n">
        <v>11.62763904</v>
      </c>
      <c r="S9" s="18" t="s">
        <v>182</v>
      </c>
      <c r="T9" s="20" t="s">
        <v>182</v>
      </c>
      <c r="U9" s="18" t="n">
        <v>413.90688904</v>
      </c>
      <c r="V9" s="20" t="n">
        <v>5.82987168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(154.0/B11*100)</f>
        <v/>
      </c>
      <c r="D11" s="19" t="n">
        <v>6899</v>
      </c>
      <c r="E11" s="18" t="n">
        <v>418.30262514</v>
      </c>
      <c r="F11" s="20" t="n">
        <v>5.16196021</v>
      </c>
      <c r="G11" s="18" t="n">
        <v>453.01907903</v>
      </c>
      <c r="H11" s="20" t="n">
        <v>3.42060726</v>
      </c>
      <c r="I11" s="18" t="n">
        <v>455.48215103</v>
      </c>
      <c r="J11" s="20" t="n">
        <v>2.87375208</v>
      </c>
      <c r="K11" s="18" t="n">
        <v>459.77291262</v>
      </c>
      <c r="L11" s="20" t="n">
        <v>3.96274531</v>
      </c>
      <c r="M11" s="18" t="n">
        <v>334.19992151</v>
      </c>
      <c r="N11" s="20" t="n">
        <v>26.53553138</v>
      </c>
      <c r="O11" s="18" t="s">
        <v>182</v>
      </c>
      <c r="P11" s="20" t="s">
        <v>182</v>
      </c>
      <c r="Q11" s="18" t="s">
        <v>182</v>
      </c>
      <c r="R11" s="20" t="s">
        <v>182</v>
      </c>
      <c r="S11" s="18" t="s">
        <v>182</v>
      </c>
      <c r="T11" s="20" t="s">
        <v>182</v>
      </c>
      <c r="U11" s="18" t="n">
        <v>409.45855566</v>
      </c>
      <c r="V11" s="20" t="n">
        <v>6.90571761</v>
      </c>
    </row>
    <row r="12" spans="1:22">
      <c r="A12" s="15" t="s">
        <v>187</v>
      </c>
      <c r="B12" s="17" t="n">
        <v>6894</v>
      </c>
      <c r="C12" s="18">
        <f>(128.0/B12*100)</f>
        <v/>
      </c>
      <c r="D12" s="19" t="n">
        <v>6766</v>
      </c>
      <c r="E12" s="18" t="n">
        <v>475.53302212</v>
      </c>
      <c r="F12" s="20" t="n">
        <v>3.92311953</v>
      </c>
      <c r="G12" s="18" t="n">
        <v>511.65114052</v>
      </c>
      <c r="H12" s="20" t="n">
        <v>2.63699362</v>
      </c>
      <c r="I12" s="18" t="n">
        <v>502.99030473</v>
      </c>
      <c r="J12" s="20" t="n">
        <v>2.65376482</v>
      </c>
      <c r="K12" s="18" t="n">
        <v>488.76791931</v>
      </c>
      <c r="L12" s="20" t="n">
        <v>3.69421958</v>
      </c>
      <c r="M12" s="18" t="n">
        <v>437.59846771</v>
      </c>
      <c r="N12" s="20" t="n">
        <v>23.70905564</v>
      </c>
      <c r="O12" s="18" t="s">
        <v>182</v>
      </c>
      <c r="P12" s="20" t="s">
        <v>182</v>
      </c>
      <c r="Q12" s="18" t="n">
        <v>366.6777112</v>
      </c>
      <c r="R12" s="20" t="n">
        <v>14.39052153</v>
      </c>
      <c r="S12" s="18" t="s">
        <v>182</v>
      </c>
      <c r="T12" s="20" t="s">
        <v>182</v>
      </c>
      <c r="U12" s="18" t="n">
        <v>404.32957222</v>
      </c>
      <c r="V12" s="20" t="n">
        <v>6.91885581</v>
      </c>
    </row>
    <row r="13" spans="1:22">
      <c r="A13" s="15" t="s">
        <v>188</v>
      </c>
      <c r="B13" s="17" t="n">
        <v>7161</v>
      </c>
      <c r="C13" s="18">
        <f>(353.0/B13*100)</f>
        <v/>
      </c>
      <c r="D13" s="19" t="n">
        <v>6808</v>
      </c>
      <c r="E13" s="18" t="n">
        <v>489.90266227</v>
      </c>
      <c r="F13" s="20" t="n">
        <v>4.89611266</v>
      </c>
      <c r="G13" s="18" t="n">
        <v>515.42215049</v>
      </c>
      <c r="H13" s="20" t="n">
        <v>2.71948704</v>
      </c>
      <c r="I13" s="18" t="n">
        <v>516.47694283</v>
      </c>
      <c r="J13" s="20" t="n">
        <v>2.47056026</v>
      </c>
      <c r="K13" s="18" t="n">
        <v>507.02443952</v>
      </c>
      <c r="L13" s="20" t="n">
        <v>3.82392981</v>
      </c>
      <c r="M13" s="18" t="n">
        <v>390.10166835</v>
      </c>
      <c r="N13" s="20" t="n">
        <v>18.95112793</v>
      </c>
      <c r="O13" s="18" t="s">
        <v>182</v>
      </c>
      <c r="P13" s="20" t="s">
        <v>182</v>
      </c>
      <c r="Q13" s="18" t="n">
        <v>436.36003517</v>
      </c>
      <c r="R13" s="20" t="n">
        <v>6.43426798</v>
      </c>
      <c r="S13" s="18" t="s">
        <v>182</v>
      </c>
      <c r="T13" s="20" t="s">
        <v>182</v>
      </c>
      <c r="U13" s="18" t="n">
        <v>410.07064981</v>
      </c>
      <c r="V13" s="20" t="n">
        <v>5.82161544</v>
      </c>
    </row>
    <row r="14" spans="1:22">
      <c r="A14" s="15" t="s">
        <v>189</v>
      </c>
      <c r="B14" s="17" t="n">
        <v>5587</v>
      </c>
      <c r="C14" s="18">
        <f>(204.0/B14*100)</f>
        <v/>
      </c>
      <c r="D14" s="19" t="n">
        <v>5383</v>
      </c>
      <c r="E14" s="18" t="n">
        <v>505.69282394</v>
      </c>
      <c r="F14" s="20" t="n">
        <v>4.18100493</v>
      </c>
      <c r="G14" s="18" t="n">
        <v>542.54409318</v>
      </c>
      <c r="H14" s="20" t="n">
        <v>2.42386274</v>
      </c>
      <c r="I14" s="18" t="n">
        <v>543.66979319</v>
      </c>
      <c r="J14" s="20" t="n">
        <v>2.65907301</v>
      </c>
      <c r="K14" s="18" t="n">
        <v>533.89017953</v>
      </c>
      <c r="L14" s="20" t="n">
        <v>4.56690345</v>
      </c>
      <c r="M14" s="18" t="n">
        <v>411.80482108</v>
      </c>
      <c r="N14" s="20" t="n">
        <v>14.84367386</v>
      </c>
      <c r="O14" s="18" t="s">
        <v>182</v>
      </c>
      <c r="P14" s="20" t="s">
        <v>182</v>
      </c>
      <c r="Q14" s="18" t="s">
        <v>182</v>
      </c>
      <c r="R14" s="20" t="s">
        <v>182</v>
      </c>
      <c r="S14" s="18" t="s">
        <v>182</v>
      </c>
      <c r="T14" s="20" t="s">
        <v>182</v>
      </c>
      <c r="U14" s="18" t="n">
        <v>454.735434</v>
      </c>
      <c r="V14" s="20" t="n">
        <v>8.77279104</v>
      </c>
    </row>
    <row r="15" spans="1:22">
      <c r="A15" s="15" t="s">
        <v>190</v>
      </c>
      <c r="B15" s="17" t="n">
        <v>5882</v>
      </c>
      <c r="C15" s="18">
        <f>(180.0/B15*100)</f>
        <v/>
      </c>
      <c r="D15" s="19" t="n">
        <v>5702</v>
      </c>
      <c r="E15" s="18" t="n">
        <v>513.32064374</v>
      </c>
      <c r="F15" s="20" t="n">
        <v>5.63875673</v>
      </c>
      <c r="G15" s="18" t="n">
        <v>542.55409635</v>
      </c>
      <c r="H15" s="20" t="n">
        <v>2.68265852</v>
      </c>
      <c r="I15" s="18" t="n">
        <v>542.79873077</v>
      </c>
      <c r="J15" s="20" t="n">
        <v>2.33363293</v>
      </c>
      <c r="K15" s="18" t="n">
        <v>514.15759173</v>
      </c>
      <c r="L15" s="20" t="n">
        <v>5.27349576</v>
      </c>
      <c r="M15" s="18" t="n">
        <v>369.57234507</v>
      </c>
      <c r="N15" s="20" t="n">
        <v>20.35970452</v>
      </c>
      <c r="O15" s="18" t="s">
        <v>182</v>
      </c>
      <c r="P15" s="20" t="s">
        <v>182</v>
      </c>
      <c r="Q15" s="18" t="n">
        <v>375.95013089</v>
      </c>
      <c r="R15" s="20" t="n">
        <v>17.42774697</v>
      </c>
      <c r="S15" s="18" t="s">
        <v>182</v>
      </c>
      <c r="T15" s="20" t="s">
        <v>182</v>
      </c>
      <c r="U15" s="18" t="n">
        <v>463.85605208</v>
      </c>
      <c r="V15" s="20" t="n">
        <v>8.160394009999999</v>
      </c>
    </row>
    <row r="16" spans="1:22">
      <c r="A16" s="15" t="s">
        <v>191</v>
      </c>
      <c r="B16" s="17" t="n">
        <v>6108</v>
      </c>
      <c r="C16" s="18">
        <f>(276.0/B16*100)</f>
        <v/>
      </c>
      <c r="D16" s="19" t="n">
        <v>5832</v>
      </c>
      <c r="E16" s="18" t="n">
        <v>440.30233863</v>
      </c>
      <c r="F16" s="20" t="n">
        <v>7.34072301</v>
      </c>
      <c r="G16" s="18" t="n">
        <v>516.74952626</v>
      </c>
      <c r="H16" s="20" t="n">
        <v>4.0463685</v>
      </c>
      <c r="I16" s="18" t="n">
        <v>516.18922117</v>
      </c>
      <c r="J16" s="20" t="n">
        <v>2.29838207</v>
      </c>
      <c r="K16" s="18" t="n">
        <v>498.53216883</v>
      </c>
      <c r="L16" s="20" t="n">
        <v>2.95347983</v>
      </c>
      <c r="M16" s="18" t="n">
        <v>357.87742959</v>
      </c>
      <c r="N16" s="20" t="n">
        <v>15.84799712</v>
      </c>
      <c r="O16" s="18" t="s">
        <v>182</v>
      </c>
      <c r="P16" s="20" t="s">
        <v>182</v>
      </c>
      <c r="Q16" s="18" t="s">
        <v>182</v>
      </c>
      <c r="R16" s="20" t="s">
        <v>182</v>
      </c>
      <c r="S16" s="18" t="s">
        <v>182</v>
      </c>
      <c r="T16" s="20" t="s">
        <v>182</v>
      </c>
      <c r="U16" s="18" t="n">
        <v>397.42365679</v>
      </c>
      <c r="V16" s="20" t="n">
        <v>7.21402481</v>
      </c>
    </row>
    <row r="17" spans="1:22">
      <c r="A17" s="15" t="s">
        <v>192</v>
      </c>
      <c r="B17" s="17" t="n">
        <v>6504</v>
      </c>
      <c r="C17" s="18">
        <f>(824.0/B17*100)</f>
        <v/>
      </c>
      <c r="D17" s="19" t="n">
        <v>5680</v>
      </c>
      <c r="E17" s="18" t="n">
        <v>479.5789</v>
      </c>
      <c r="F17" s="20" t="n">
        <v>5.13245839</v>
      </c>
      <c r="G17" s="18" t="n">
        <v>527.38808782</v>
      </c>
      <c r="H17" s="20" t="n">
        <v>3.43634739</v>
      </c>
      <c r="I17" s="18" t="n">
        <v>530.2988653</v>
      </c>
      <c r="J17" s="20" t="n">
        <v>2.97839972</v>
      </c>
      <c r="K17" s="18" t="n">
        <v>509.68600963</v>
      </c>
      <c r="L17" s="20" t="n">
        <v>3.79590163</v>
      </c>
      <c r="M17" s="18" t="s">
        <v>182</v>
      </c>
      <c r="N17" s="20" t="s">
        <v>182</v>
      </c>
      <c r="O17" s="18" t="s">
        <v>182</v>
      </c>
      <c r="P17" s="20" t="s">
        <v>182</v>
      </c>
      <c r="Q17" s="18" t="n">
        <v>360.48925247</v>
      </c>
      <c r="R17" s="20" t="n">
        <v>12.44339086</v>
      </c>
      <c r="S17" s="18" t="s">
        <v>182</v>
      </c>
      <c r="T17" s="20" t="s">
        <v>182</v>
      </c>
      <c r="U17" s="18" t="n">
        <v>418.77823904</v>
      </c>
      <c r="V17" s="20" t="n">
        <v>10.0956349</v>
      </c>
    </row>
    <row r="18" spans="1:22">
      <c r="A18" s="15" t="s">
        <v>193</v>
      </c>
      <c r="B18" s="17" t="n">
        <v>5532</v>
      </c>
      <c r="C18" s="18">
        <f>(40.0/B18*100)</f>
        <v/>
      </c>
      <c r="D18" s="19" t="n">
        <v>5492</v>
      </c>
      <c r="E18" s="18" t="n">
        <v>429.9812137</v>
      </c>
      <c r="F18" s="20" t="n">
        <v>4.97530652</v>
      </c>
      <c r="G18" s="18" t="n">
        <v>465.64057325</v>
      </c>
      <c r="H18" s="20" t="n">
        <v>3.86937433</v>
      </c>
      <c r="I18" s="18" t="n">
        <v>470.87339199</v>
      </c>
      <c r="J18" s="20" t="n">
        <v>4.16441844</v>
      </c>
      <c r="K18" s="18" t="n">
        <v>463.16795004</v>
      </c>
      <c r="L18" s="20" t="n">
        <v>4.55831388</v>
      </c>
      <c r="M18" s="18" t="n">
        <v>360.38730974</v>
      </c>
      <c r="N18" s="20" t="n">
        <v>15.45481746</v>
      </c>
      <c r="O18" s="18" t="s">
        <v>182</v>
      </c>
      <c r="P18" s="20" t="s">
        <v>182</v>
      </c>
      <c r="Q18" s="18" t="s">
        <v>182</v>
      </c>
      <c r="R18" s="20" t="s">
        <v>182</v>
      </c>
      <c r="S18" s="18" t="s">
        <v>182</v>
      </c>
      <c r="T18" s="20" t="s">
        <v>182</v>
      </c>
      <c r="U18" s="18" t="n">
        <v>382.60618491</v>
      </c>
      <c r="V18" s="20" t="n">
        <v>8.555068520000001</v>
      </c>
    </row>
    <row r="19" spans="1:22">
      <c r="A19" s="15" t="s">
        <v>194</v>
      </c>
      <c r="B19" s="17" t="n">
        <v>5658</v>
      </c>
      <c r="C19" s="18">
        <f>(225.0/B19*100)</f>
        <v/>
      </c>
      <c r="D19" s="19" t="n">
        <v>5433</v>
      </c>
      <c r="E19" s="18" t="n">
        <v>439.63308854</v>
      </c>
      <c r="F19" s="20" t="n">
        <v>5.73961222</v>
      </c>
      <c r="G19" s="18" t="n">
        <v>497.02945062</v>
      </c>
      <c r="H19" s="20" t="n">
        <v>3.16141384</v>
      </c>
      <c r="I19" s="18" t="n">
        <v>486.72268265</v>
      </c>
      <c r="J19" s="20" t="n">
        <v>3.0717343</v>
      </c>
      <c r="K19" s="18" t="n">
        <v>474.33971436</v>
      </c>
      <c r="L19" s="20" t="n">
        <v>4.353904</v>
      </c>
      <c r="M19" s="18" t="n">
        <v>398.28162032</v>
      </c>
      <c r="N19" s="20" t="n">
        <v>18.24528118</v>
      </c>
      <c r="O19" s="18" t="s">
        <v>182</v>
      </c>
      <c r="P19" s="20" t="s">
        <v>182</v>
      </c>
      <c r="Q19" s="18" t="s">
        <v>182</v>
      </c>
      <c r="R19" s="20" t="s">
        <v>182</v>
      </c>
      <c r="S19" s="18" t="s">
        <v>182</v>
      </c>
      <c r="T19" s="20" t="s">
        <v>182</v>
      </c>
      <c r="U19" s="18" t="n">
        <v>394.2767356</v>
      </c>
      <c r="V19" s="20" t="n">
        <v>6.99983892</v>
      </c>
    </row>
    <row r="20" spans="1:22">
      <c r="A20" s="15" t="s">
        <v>195</v>
      </c>
      <c r="B20" s="17" t="n">
        <v>3371</v>
      </c>
      <c r="C20" s="18">
        <f>(81.0/B20*100)</f>
        <v/>
      </c>
      <c r="D20" s="19" t="n">
        <v>3290</v>
      </c>
      <c r="E20" s="18" t="n">
        <v>450.45305232</v>
      </c>
      <c r="F20" s="20" t="n">
        <v>6.78433093</v>
      </c>
      <c r="G20" s="18" t="n">
        <v>484.64249536</v>
      </c>
      <c r="H20" s="20" t="n">
        <v>3.8912253</v>
      </c>
      <c r="I20" s="18" t="n">
        <v>483.40809899</v>
      </c>
      <c r="J20" s="20" t="n">
        <v>2.08621561</v>
      </c>
      <c r="K20" s="18" t="n">
        <v>468.15591257</v>
      </c>
      <c r="L20" s="20" t="n">
        <v>4.5867561</v>
      </c>
      <c r="M20" s="18" t="s">
        <v>182</v>
      </c>
      <c r="N20" s="20" t="s">
        <v>182</v>
      </c>
      <c r="O20" s="18" t="s">
        <v>182</v>
      </c>
      <c r="P20" s="20" t="s">
        <v>182</v>
      </c>
      <c r="Q20" s="18" t="s">
        <v>182</v>
      </c>
      <c r="R20" s="20" t="s">
        <v>182</v>
      </c>
      <c r="S20" s="18" t="s">
        <v>182</v>
      </c>
      <c r="T20" s="20" t="s">
        <v>182</v>
      </c>
      <c r="U20" s="18" t="n">
        <v>410.24943556</v>
      </c>
      <c r="V20" s="20" t="n">
        <v>6.53164118</v>
      </c>
    </row>
    <row r="21" spans="1:22">
      <c r="A21" s="15" t="s">
        <v>196</v>
      </c>
      <c r="B21" s="17" t="n">
        <v>5741</v>
      </c>
      <c r="C21" s="18">
        <f>(102.0/B21*100)</f>
        <v/>
      </c>
      <c r="D21" s="19" t="n">
        <v>5639</v>
      </c>
      <c r="E21" s="18" t="n">
        <v>469.33644928</v>
      </c>
      <c r="F21" s="20" t="n">
        <v>6.59168293</v>
      </c>
      <c r="G21" s="18" t="n">
        <v>515.91712842</v>
      </c>
      <c r="H21" s="20" t="n">
        <v>3.32965361</v>
      </c>
      <c r="I21" s="18" t="n">
        <v>506.57484388</v>
      </c>
      <c r="J21" s="20" t="n">
        <v>2.48052499</v>
      </c>
      <c r="K21" s="18" t="n">
        <v>496.823824</v>
      </c>
      <c r="L21" s="20" t="n">
        <v>2.95682327</v>
      </c>
      <c r="M21" s="18" t="n">
        <v>391.25398188</v>
      </c>
      <c r="N21" s="20" t="n">
        <v>27.06373982</v>
      </c>
      <c r="O21" s="18" t="s">
        <v>182</v>
      </c>
      <c r="P21" s="20" t="s">
        <v>182</v>
      </c>
      <c r="Q21" s="18" t="s">
        <v>182</v>
      </c>
      <c r="R21" s="20" t="s">
        <v>182</v>
      </c>
      <c r="S21" s="18" t="s">
        <v>182</v>
      </c>
      <c r="T21" s="20" t="s">
        <v>182</v>
      </c>
      <c r="U21" s="18" t="n">
        <v>438.05558571</v>
      </c>
      <c r="V21" s="20" t="n">
        <v>10.82395631</v>
      </c>
    </row>
    <row r="22" spans="1:22">
      <c r="A22" s="15" t="s">
        <v>197</v>
      </c>
      <c r="B22" s="17" t="n">
        <v>6598</v>
      </c>
      <c r="C22" s="18">
        <f>(105.0/B22*100)</f>
        <v/>
      </c>
      <c r="D22" s="19" t="n">
        <v>6493</v>
      </c>
      <c r="E22" s="18" t="n">
        <v>429.559833</v>
      </c>
      <c r="F22" s="20" t="n">
        <v>6.20670762</v>
      </c>
      <c r="G22" s="18" t="n">
        <v>496.67277603</v>
      </c>
      <c r="H22" s="20" t="n">
        <v>5.47325861</v>
      </c>
      <c r="I22" s="18" t="n">
        <v>493.10997974</v>
      </c>
      <c r="J22" s="20" t="n">
        <v>3.72132689</v>
      </c>
      <c r="K22" s="18" t="n">
        <v>475.16825071</v>
      </c>
      <c r="L22" s="20" t="n">
        <v>3.81458316</v>
      </c>
      <c r="M22" s="18" t="n">
        <v>369.67259299</v>
      </c>
      <c r="N22" s="20" t="n">
        <v>6.57132704</v>
      </c>
      <c r="O22" s="18" t="s">
        <v>182</v>
      </c>
      <c r="P22" s="20" t="s">
        <v>182</v>
      </c>
      <c r="Q22" s="18" t="n">
        <v>448.28166515</v>
      </c>
      <c r="R22" s="20" t="n">
        <v>8.782882710000001</v>
      </c>
      <c r="S22" s="18" t="s">
        <v>182</v>
      </c>
      <c r="T22" s="20" t="s">
        <v>182</v>
      </c>
      <c r="U22" s="18" t="n">
        <v>368.29912419</v>
      </c>
      <c r="V22" s="20" t="n">
        <v>7.71440038</v>
      </c>
    </row>
    <row r="23" spans="1:22">
      <c r="A23" s="15" t="s">
        <v>198</v>
      </c>
      <c r="B23" s="17" t="n">
        <v>11583</v>
      </c>
      <c r="C23" s="18">
        <f>(549.0/B23*100)</f>
        <v/>
      </c>
      <c r="D23" s="19" t="n">
        <v>11034</v>
      </c>
      <c r="E23" s="18" t="n">
        <v>453.34497624</v>
      </c>
      <c r="F23" s="20" t="n">
        <v>4.32188029</v>
      </c>
      <c r="G23" s="18" t="n">
        <v>496.48039284</v>
      </c>
      <c r="H23" s="20" t="n">
        <v>3.38048662</v>
      </c>
      <c r="I23" s="18" t="n">
        <v>492.98121912</v>
      </c>
      <c r="J23" s="20" t="n">
        <v>2.96876205</v>
      </c>
      <c r="K23" s="18" t="n">
        <v>482.71769871</v>
      </c>
      <c r="L23" s="20" t="n">
        <v>3.49896274</v>
      </c>
      <c r="M23" s="18" t="n">
        <v>422.45727389</v>
      </c>
      <c r="N23" s="20" t="n">
        <v>20.79919267</v>
      </c>
      <c r="O23" s="18" t="s">
        <v>182</v>
      </c>
      <c r="P23" s="20" t="s">
        <v>182</v>
      </c>
      <c r="Q23" s="18" t="s">
        <v>182</v>
      </c>
      <c r="R23" s="20" t="s">
        <v>182</v>
      </c>
      <c r="S23" s="18" t="s">
        <v>182</v>
      </c>
      <c r="T23" s="20" t="s">
        <v>182</v>
      </c>
      <c r="U23" s="18" t="n">
        <v>408.04146349</v>
      </c>
      <c r="V23" s="20" t="n">
        <v>5.37079423</v>
      </c>
    </row>
    <row r="24" spans="1:22">
      <c r="A24" s="15" t="s">
        <v>199</v>
      </c>
      <c r="B24" s="17" t="n">
        <v>6647</v>
      </c>
      <c r="C24" s="18">
        <f>(28.0/B24*100)</f>
        <v/>
      </c>
      <c r="D24" s="19" t="n">
        <v>6619</v>
      </c>
      <c r="E24" s="18" t="n">
        <v>507.3584278</v>
      </c>
      <c r="F24" s="20" t="n">
        <v>4.62503001</v>
      </c>
      <c r="G24" s="18" t="n">
        <v>551.46554477</v>
      </c>
      <c r="H24" s="20" t="n">
        <v>3.50602026</v>
      </c>
      <c r="I24" s="18" t="n">
        <v>550.51593157</v>
      </c>
      <c r="J24" s="20" t="n">
        <v>3.12754736</v>
      </c>
      <c r="K24" s="18" t="n">
        <v>543.3496662</v>
      </c>
      <c r="L24" s="20" t="n">
        <v>4.11299178</v>
      </c>
      <c r="M24" s="18" t="n">
        <v>433.56577698</v>
      </c>
      <c r="N24" s="20" t="n">
        <v>16.09010253</v>
      </c>
      <c r="O24" s="18" t="s">
        <v>182</v>
      </c>
      <c r="P24" s="20" t="s">
        <v>182</v>
      </c>
      <c r="Q24" s="18" t="s">
        <v>182</v>
      </c>
      <c r="R24" s="20" t="s">
        <v>182</v>
      </c>
      <c r="S24" s="18" t="s">
        <v>182</v>
      </c>
      <c r="T24" s="20" t="s">
        <v>182</v>
      </c>
      <c r="U24" s="18" t="n">
        <v>448.34277741</v>
      </c>
      <c r="V24" s="20" t="n">
        <v>13.94386168</v>
      </c>
    </row>
    <row r="25" spans="1:22">
      <c r="A25" s="15" t="s">
        <v>200</v>
      </c>
      <c r="B25" s="17" t="n">
        <v>5581</v>
      </c>
      <c r="C25" s="18">
        <f>(28.0/B25*100)</f>
        <v/>
      </c>
      <c r="D25" s="19" t="n">
        <v>5553</v>
      </c>
      <c r="E25" s="18" t="n">
        <v>494.10294513</v>
      </c>
      <c r="F25" s="20" t="n">
        <v>5.85912055</v>
      </c>
      <c r="G25" s="18" t="n">
        <v>520.8531213700001</v>
      </c>
      <c r="H25" s="20" t="n">
        <v>4.29184591</v>
      </c>
      <c r="I25" s="18" t="n">
        <v>520.69664553</v>
      </c>
      <c r="J25" s="20" t="n">
        <v>3.01462293</v>
      </c>
      <c r="K25" s="18" t="n">
        <v>512.93345498</v>
      </c>
      <c r="L25" s="20" t="n">
        <v>4.96860999</v>
      </c>
      <c r="M25" s="18" t="n">
        <v>398.37895835</v>
      </c>
      <c r="N25" s="20" t="n">
        <v>24.81113575</v>
      </c>
      <c r="O25" s="18" t="s">
        <v>182</v>
      </c>
      <c r="P25" s="20" t="s">
        <v>182</v>
      </c>
      <c r="Q25" s="18" t="s">
        <v>182</v>
      </c>
      <c r="R25" s="20" t="s">
        <v>182</v>
      </c>
      <c r="S25" s="18" t="s">
        <v>182</v>
      </c>
      <c r="T25" s="20" t="s">
        <v>182</v>
      </c>
      <c r="U25" s="18" t="n">
        <v>420.89204436</v>
      </c>
      <c r="V25" s="20" t="n">
        <v>21.77839423</v>
      </c>
    </row>
    <row r="26" spans="1:22">
      <c r="A26" s="15" t="s">
        <v>201</v>
      </c>
      <c r="B26" s="17" t="n">
        <v>4869</v>
      </c>
      <c r="C26" s="18">
        <f>(113.0/B26*100)</f>
        <v/>
      </c>
      <c r="D26" s="19" t="n">
        <v>4756</v>
      </c>
      <c r="E26" s="18" t="n">
        <v>471.65838341</v>
      </c>
      <c r="F26" s="20" t="n">
        <v>4.06833733</v>
      </c>
      <c r="G26" s="18" t="n">
        <v>496.39744433</v>
      </c>
      <c r="H26" s="20" t="n">
        <v>2.35288156</v>
      </c>
      <c r="I26" s="18" t="n">
        <v>494.16005962</v>
      </c>
      <c r="J26" s="20" t="n">
        <v>2.41484429</v>
      </c>
      <c r="K26" s="18" t="n">
        <v>493.01186425</v>
      </c>
      <c r="L26" s="20" t="n">
        <v>3.16623572</v>
      </c>
      <c r="M26" s="18" t="s">
        <v>182</v>
      </c>
      <c r="N26" s="20" t="s">
        <v>182</v>
      </c>
      <c r="O26" s="18" t="s">
        <v>182</v>
      </c>
      <c r="P26" s="20" t="s">
        <v>182</v>
      </c>
      <c r="Q26" s="18" t="s">
        <v>182</v>
      </c>
      <c r="R26" s="20" t="s">
        <v>182</v>
      </c>
      <c r="S26" s="18" t="s">
        <v>182</v>
      </c>
      <c r="T26" s="20" t="s">
        <v>182</v>
      </c>
      <c r="U26" s="18" t="n">
        <v>440.03805114</v>
      </c>
      <c r="V26" s="20" t="n">
        <v>10.1393354</v>
      </c>
    </row>
    <row r="27" spans="1:22">
      <c r="A27" s="15" t="s">
        <v>202</v>
      </c>
      <c r="B27" s="17" t="n">
        <v>5299</v>
      </c>
      <c r="C27" s="18">
        <f>(225.0/B27*100)</f>
        <v/>
      </c>
      <c r="D27" s="19" t="n">
        <v>5074</v>
      </c>
      <c r="E27" s="18" t="n">
        <v>457.17018124</v>
      </c>
      <c r="F27" s="20" t="n">
        <v>4.01426128</v>
      </c>
      <c r="G27" s="18" t="n">
        <v>506.71914045</v>
      </c>
      <c r="H27" s="20" t="n">
        <v>2.73443314</v>
      </c>
      <c r="I27" s="18" t="n">
        <v>499.90213043</v>
      </c>
      <c r="J27" s="20" t="n">
        <v>2.17620781</v>
      </c>
      <c r="K27" s="18" t="n">
        <v>479.77364977</v>
      </c>
      <c r="L27" s="20" t="n">
        <v>3.10287004</v>
      </c>
      <c r="M27" s="18" t="n">
        <v>423.08830904</v>
      </c>
      <c r="N27" s="20" t="n">
        <v>13.04402712</v>
      </c>
      <c r="O27" s="18" t="s">
        <v>182</v>
      </c>
      <c r="P27" s="20" t="s">
        <v>182</v>
      </c>
      <c r="Q27" s="18" t="s">
        <v>182</v>
      </c>
      <c r="R27" s="20" t="s">
        <v>182</v>
      </c>
      <c r="S27" s="18" t="s">
        <v>182</v>
      </c>
      <c r="T27" s="20" t="s">
        <v>182</v>
      </c>
      <c r="U27" s="18" t="n">
        <v>413.99530305</v>
      </c>
      <c r="V27" s="20" t="n">
        <v>4.28008337</v>
      </c>
    </row>
    <row r="28" spans="1:22">
      <c r="A28" s="15" t="s">
        <v>203</v>
      </c>
      <c r="B28" s="17" t="n">
        <v>7568</v>
      </c>
      <c r="C28" s="18">
        <f>(150.0/B28*100)</f>
        <v/>
      </c>
      <c r="D28" s="19" t="n">
        <v>7418</v>
      </c>
      <c r="E28" s="18" t="n">
        <v>398.01982495</v>
      </c>
      <c r="F28" s="20" t="n">
        <v>3.12747698</v>
      </c>
      <c r="G28" s="18" t="n">
        <v>419.29573037</v>
      </c>
      <c r="H28" s="20" t="n">
        <v>2.62051967</v>
      </c>
      <c r="I28" s="18" t="n">
        <v>426.59007213</v>
      </c>
      <c r="J28" s="20" t="n">
        <v>2.42765408</v>
      </c>
      <c r="K28" s="18" t="n">
        <v>422.87133869</v>
      </c>
      <c r="L28" s="20" t="n">
        <v>3.93008027</v>
      </c>
      <c r="M28" s="18" t="n">
        <v>344.27389666</v>
      </c>
      <c r="N28" s="20" t="n">
        <v>9.63881198</v>
      </c>
      <c r="O28" s="18" t="s">
        <v>182</v>
      </c>
      <c r="P28" s="20" t="s">
        <v>182</v>
      </c>
      <c r="Q28" s="18" t="s">
        <v>182</v>
      </c>
      <c r="R28" s="20" t="s">
        <v>182</v>
      </c>
      <c r="S28" s="18" t="s">
        <v>182</v>
      </c>
      <c r="T28" s="20" t="s">
        <v>182</v>
      </c>
      <c r="U28" s="18" t="n">
        <v>366.67270693</v>
      </c>
      <c r="V28" s="20" t="n">
        <v>7.7524788</v>
      </c>
    </row>
    <row r="29" spans="1:22">
      <c r="A29" s="15" t="s">
        <v>204</v>
      </c>
      <c r="B29" s="17" t="n">
        <v>5385</v>
      </c>
      <c r="C29" s="18">
        <f>(37.0/B29*100)</f>
        <v/>
      </c>
      <c r="D29" s="19" t="n">
        <v>5348</v>
      </c>
      <c r="E29" s="18" t="n">
        <v>483.98669411</v>
      </c>
      <c r="F29" s="20" t="n">
        <v>5.72146282</v>
      </c>
      <c r="G29" s="18" t="n">
        <v>521.91541689</v>
      </c>
      <c r="H29" s="20" t="n">
        <v>2.68950084</v>
      </c>
      <c r="I29" s="18" t="n">
        <v>519.03530544</v>
      </c>
      <c r="J29" s="20" t="n">
        <v>2.72216101</v>
      </c>
      <c r="K29" s="18" t="n">
        <v>504.39189375</v>
      </c>
      <c r="L29" s="20" t="n">
        <v>5.32527584</v>
      </c>
      <c r="M29" s="18" t="n">
        <v>388.44308495</v>
      </c>
      <c r="N29" s="20" t="n">
        <v>43.1387278</v>
      </c>
      <c r="O29" s="18" t="s">
        <v>182</v>
      </c>
      <c r="P29" s="20" t="s">
        <v>182</v>
      </c>
      <c r="Q29" s="18" t="n">
        <v>358.28551468</v>
      </c>
      <c r="R29" s="20" t="n">
        <v>8.567023300000001</v>
      </c>
      <c r="S29" s="18" t="s">
        <v>182</v>
      </c>
      <c r="T29" s="20" t="s">
        <v>182</v>
      </c>
      <c r="U29" s="18" t="n">
        <v>397.68066986</v>
      </c>
      <c r="V29" s="20" t="n">
        <v>10.25712939</v>
      </c>
    </row>
    <row r="30" spans="1:22">
      <c r="A30" s="15" t="s">
        <v>205</v>
      </c>
      <c r="B30" s="17" t="n">
        <v>4520</v>
      </c>
      <c r="C30" s="18">
        <f>(641.0/B30*100)</f>
        <v/>
      </c>
      <c r="D30" s="19" t="n">
        <v>3879</v>
      </c>
      <c r="E30" s="18" t="n">
        <v>496.44743905</v>
      </c>
      <c r="F30" s="20" t="n">
        <v>6.92247277</v>
      </c>
      <c r="G30" s="18" t="n">
        <v>526.08733354</v>
      </c>
      <c r="H30" s="20" t="n">
        <v>4.59522989</v>
      </c>
      <c r="I30" s="18" t="n">
        <v>527.61338018</v>
      </c>
      <c r="J30" s="20" t="n">
        <v>3.10372074</v>
      </c>
      <c r="K30" s="18" t="n">
        <v>520.09026976</v>
      </c>
      <c r="L30" s="20" t="n">
        <v>4.24140119</v>
      </c>
      <c r="M30" s="18" t="n">
        <v>424.31209289</v>
      </c>
      <c r="N30" s="20" t="n">
        <v>24.50636863</v>
      </c>
      <c r="O30" s="18" t="s">
        <v>182</v>
      </c>
      <c r="P30" s="20" t="s">
        <v>182</v>
      </c>
      <c r="Q30" s="18" t="s">
        <v>182</v>
      </c>
      <c r="R30" s="20" t="s">
        <v>182</v>
      </c>
      <c r="S30" s="18" t="s">
        <v>182</v>
      </c>
      <c r="T30" s="20" t="s">
        <v>182</v>
      </c>
      <c r="U30" s="18" t="n">
        <v>431.32651595</v>
      </c>
      <c r="V30" s="20" t="n">
        <v>7.53859548</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479.27971492</v>
      </c>
      <c r="F32" s="20" t="n">
        <v>5.14963052</v>
      </c>
      <c r="G32" s="18" t="n">
        <v>503.5340013</v>
      </c>
      <c r="H32" s="20" t="n">
        <v>3.35294469</v>
      </c>
      <c r="I32" s="18" t="n">
        <v>511.66257019</v>
      </c>
      <c r="J32" s="20" t="n">
        <v>2.98384029</v>
      </c>
      <c r="K32" s="18" t="n">
        <v>505.54772987</v>
      </c>
      <c r="L32" s="20" t="n">
        <v>4.41409428</v>
      </c>
      <c r="M32" s="18" t="n">
        <v>431.81477785</v>
      </c>
      <c r="N32" s="20" t="n">
        <v>23.17705872</v>
      </c>
      <c r="O32" s="18" t="s">
        <v>182</v>
      </c>
      <c r="P32" s="20" t="s">
        <v>182</v>
      </c>
      <c r="Q32" s="18" t="s">
        <v>182</v>
      </c>
      <c r="R32" s="20" t="s">
        <v>182</v>
      </c>
      <c r="S32" s="18" t="s">
        <v>182</v>
      </c>
      <c r="T32" s="20" t="s">
        <v>182</v>
      </c>
      <c r="U32" s="18" t="n">
        <v>416.71896248</v>
      </c>
      <c r="V32" s="20" t="n">
        <v>10.34030218</v>
      </c>
    </row>
    <row r="33" spans="1:22">
      <c r="A33" s="15" t="s">
        <v>208</v>
      </c>
      <c r="B33" s="17" t="n">
        <v>7325</v>
      </c>
      <c r="C33" s="18">
        <f>(260.0/B33*100)</f>
        <v/>
      </c>
      <c r="D33" s="19" t="n">
        <v>7065</v>
      </c>
      <c r="E33" s="18" t="n">
        <v>474.30022496</v>
      </c>
      <c r="F33" s="20" t="n">
        <v>7.18072947</v>
      </c>
      <c r="G33" s="18" t="n">
        <v>507.62198606</v>
      </c>
      <c r="H33" s="20" t="n">
        <v>3.51802756</v>
      </c>
      <c r="I33" s="18" t="n">
        <v>506.49608113</v>
      </c>
      <c r="J33" s="20" t="n">
        <v>3.08143714</v>
      </c>
      <c r="K33" s="18" t="n">
        <v>501.71271388</v>
      </c>
      <c r="L33" s="20" t="n">
        <v>2.5177049</v>
      </c>
      <c r="M33" s="18" t="n">
        <v>370.51979334</v>
      </c>
      <c r="N33" s="20" t="n">
        <v>23.88304611</v>
      </c>
      <c r="O33" s="18" t="s">
        <v>182</v>
      </c>
      <c r="P33" s="20" t="s">
        <v>182</v>
      </c>
      <c r="Q33" s="18" t="s">
        <v>182</v>
      </c>
      <c r="R33" s="20" t="s">
        <v>182</v>
      </c>
      <c r="S33" s="18" t="s">
        <v>182</v>
      </c>
      <c r="T33" s="20" t="s">
        <v>182</v>
      </c>
      <c r="U33" s="18" t="n">
        <v>440.53757063</v>
      </c>
      <c r="V33" s="20" t="n">
        <v>10.62359919</v>
      </c>
    </row>
    <row r="34" spans="1:22">
      <c r="A34" s="15" t="s">
        <v>209</v>
      </c>
      <c r="B34" s="17" t="n">
        <v>6350</v>
      </c>
      <c r="C34" s="18">
        <f>(103.0/B34*100)</f>
        <v/>
      </c>
      <c r="D34" s="19" t="n">
        <v>6247</v>
      </c>
      <c r="E34" s="18" t="n">
        <v>421.903562</v>
      </c>
      <c r="F34" s="20" t="n">
        <v>4.29474553</v>
      </c>
      <c r="G34" s="18" t="n">
        <v>476.6562956</v>
      </c>
      <c r="H34" s="20" t="n">
        <v>3.55508746</v>
      </c>
      <c r="I34" s="18" t="n">
        <v>480.39700038</v>
      </c>
      <c r="J34" s="20" t="n">
        <v>2.76235074</v>
      </c>
      <c r="K34" s="18" t="n">
        <v>473.09106939</v>
      </c>
      <c r="L34" s="20" t="n">
        <v>3.67345763</v>
      </c>
      <c r="M34" s="18" t="n">
        <v>365.38845725</v>
      </c>
      <c r="N34" s="20" t="n">
        <v>11.8756275</v>
      </c>
      <c r="O34" s="18" t="s">
        <v>182</v>
      </c>
      <c r="P34" s="20" t="s">
        <v>182</v>
      </c>
      <c r="Q34" s="18" t="n">
        <v>306.56969545</v>
      </c>
      <c r="R34" s="20" t="n">
        <v>10.27624616</v>
      </c>
      <c r="S34" s="18" t="s">
        <v>182</v>
      </c>
      <c r="T34" s="20" t="s">
        <v>182</v>
      </c>
      <c r="U34" s="18" t="n">
        <v>381.65579966</v>
      </c>
      <c r="V34" s="20" t="n">
        <v>8.224071309999999</v>
      </c>
    </row>
    <row r="35" spans="1:22">
      <c r="A35" s="15" t="s">
        <v>210</v>
      </c>
      <c r="B35" s="17" t="n">
        <v>6406</v>
      </c>
      <c r="C35" s="18">
        <f>(92.0/B35*100)</f>
        <v/>
      </c>
      <c r="D35" s="19" t="n">
        <v>6314</v>
      </c>
      <c r="E35" s="18" t="n">
        <v>487.32652974</v>
      </c>
      <c r="F35" s="20" t="n">
        <v>4.80500189</v>
      </c>
      <c r="G35" s="18" t="n">
        <v>534.30235848</v>
      </c>
      <c r="H35" s="20" t="n">
        <v>2.89391052</v>
      </c>
      <c r="I35" s="18" t="n">
        <v>518.34042626</v>
      </c>
      <c r="J35" s="20" t="n">
        <v>2.2877419</v>
      </c>
      <c r="K35" s="18" t="n">
        <v>512.63979944</v>
      </c>
      <c r="L35" s="20" t="n">
        <v>3.46482053</v>
      </c>
      <c r="M35" s="18" t="n">
        <v>449.89238615</v>
      </c>
      <c r="N35" s="20" t="n">
        <v>20.13442136</v>
      </c>
      <c r="O35" s="18" t="s">
        <v>182</v>
      </c>
      <c r="P35" s="20" t="s">
        <v>182</v>
      </c>
      <c r="Q35" s="18" t="n">
        <v>374.85244494</v>
      </c>
      <c r="R35" s="20" t="n">
        <v>5.84040672</v>
      </c>
      <c r="S35" s="18" t="s">
        <v>182</v>
      </c>
      <c r="T35" s="20" t="s">
        <v>182</v>
      </c>
      <c r="U35" s="18" t="n">
        <v>414.20897899</v>
      </c>
      <c r="V35" s="20" t="n">
        <v>6.7974087</v>
      </c>
    </row>
    <row r="36" spans="1:22">
      <c r="A36" s="15" t="s">
        <v>211</v>
      </c>
      <c r="B36" s="17" t="n">
        <v>6736</v>
      </c>
      <c r="C36" s="18">
        <f>(85.0/B36*100)</f>
        <v/>
      </c>
      <c r="D36" s="19" t="n">
        <v>6651</v>
      </c>
      <c r="E36" s="18" t="n">
        <v>465.65080442</v>
      </c>
      <c r="F36" s="20" t="n">
        <v>4.3683616</v>
      </c>
      <c r="G36" s="18" t="n">
        <v>503.40708407</v>
      </c>
      <c r="H36" s="20" t="n">
        <v>2.79586909</v>
      </c>
      <c r="I36" s="18" t="n">
        <v>504.0299445</v>
      </c>
      <c r="J36" s="20" t="n">
        <v>2.58400447</v>
      </c>
      <c r="K36" s="18" t="n">
        <v>485.02041062</v>
      </c>
      <c r="L36" s="20" t="n">
        <v>3.21006444</v>
      </c>
      <c r="M36" s="18" t="n">
        <v>402.77024728</v>
      </c>
      <c r="N36" s="20" t="n">
        <v>20.07187489</v>
      </c>
      <c r="O36" s="18" t="s">
        <v>182</v>
      </c>
      <c r="P36" s="20" t="s">
        <v>182</v>
      </c>
      <c r="Q36" s="18" t="s">
        <v>182</v>
      </c>
      <c r="R36" s="20" t="s">
        <v>182</v>
      </c>
      <c r="S36" s="18" t="s">
        <v>182</v>
      </c>
      <c r="T36" s="20" t="s">
        <v>182</v>
      </c>
      <c r="U36" s="18" t="n">
        <v>425.140739</v>
      </c>
      <c r="V36" s="20" t="n">
        <v>7.63409734</v>
      </c>
    </row>
    <row r="37" spans="1:22">
      <c r="A37" s="15" t="s">
        <v>212</v>
      </c>
      <c r="B37" s="17" t="n">
        <v>5458</v>
      </c>
      <c r="C37" s="18">
        <f>(340.0/B37*100)</f>
        <v/>
      </c>
      <c r="D37" s="19" t="n">
        <v>5118</v>
      </c>
      <c r="E37" s="18" t="n">
        <v>474.29119506</v>
      </c>
      <c r="F37" s="20" t="n">
        <v>4.86109255</v>
      </c>
      <c r="G37" s="18" t="n">
        <v>505.82472069</v>
      </c>
      <c r="H37" s="20" t="n">
        <v>3.83281004</v>
      </c>
      <c r="I37" s="18" t="n">
        <v>514.00636712</v>
      </c>
      <c r="J37" s="20" t="n">
        <v>3.81788899</v>
      </c>
      <c r="K37" s="18" t="n">
        <v>498.06088581</v>
      </c>
      <c r="L37" s="20" t="n">
        <v>5.27121468</v>
      </c>
      <c r="M37" s="18" t="n">
        <v>375.64834003</v>
      </c>
      <c r="N37" s="20" t="n">
        <v>18.6662725</v>
      </c>
      <c r="O37" s="18" t="s">
        <v>182</v>
      </c>
      <c r="P37" s="20" t="s">
        <v>182</v>
      </c>
      <c r="Q37" s="18" t="s">
        <v>182</v>
      </c>
      <c r="R37" s="20" t="s">
        <v>182</v>
      </c>
      <c r="S37" s="18" t="s">
        <v>182</v>
      </c>
      <c r="T37" s="20" t="s">
        <v>182</v>
      </c>
      <c r="U37" s="18" t="n">
        <v>413.75256577</v>
      </c>
      <c r="V37" s="20" t="n">
        <v>6.35893166</v>
      </c>
    </row>
    <row r="38" spans="1:22">
      <c r="A38" s="15" t="s">
        <v>213</v>
      </c>
      <c r="B38" s="17" t="n">
        <v>5860</v>
      </c>
      <c r="C38" s="18">
        <f>(76.0/B38*100)</f>
        <v/>
      </c>
      <c r="D38" s="19" t="n">
        <v>5784</v>
      </c>
      <c r="E38" s="18" t="n">
        <v>463.80160581</v>
      </c>
      <c r="F38" s="20" t="n">
        <v>5.47594923</v>
      </c>
      <c r="G38" s="18" t="n">
        <v>523.56920355</v>
      </c>
      <c r="H38" s="20" t="n">
        <v>3.45974982</v>
      </c>
      <c r="I38" s="18" t="n">
        <v>522.1037497999999</v>
      </c>
      <c r="J38" s="20" t="n">
        <v>3.2730513</v>
      </c>
      <c r="K38" s="18" t="n">
        <v>500.63025039</v>
      </c>
      <c r="L38" s="20" t="n">
        <v>3.88140442</v>
      </c>
      <c r="M38" s="18" t="n">
        <v>402.04188708</v>
      </c>
      <c r="N38" s="20" t="n">
        <v>20.43643395</v>
      </c>
      <c r="O38" s="18" t="s">
        <v>182</v>
      </c>
      <c r="P38" s="20" t="s">
        <v>182</v>
      </c>
      <c r="Q38" s="18" t="s">
        <v>182</v>
      </c>
      <c r="R38" s="20" t="s">
        <v>182</v>
      </c>
      <c r="S38" s="18" t="s">
        <v>182</v>
      </c>
      <c r="T38" s="20" t="s">
        <v>182</v>
      </c>
      <c r="U38" s="18" t="n">
        <v>431.04220798</v>
      </c>
      <c r="V38" s="20" t="n">
        <v>6.46995749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(5689.0/B40*100)</f>
        <v/>
      </c>
      <c r="D40" s="19" t="n">
        <v>8468</v>
      </c>
      <c r="E40" s="18" t="n">
        <v>483.09946296</v>
      </c>
      <c r="F40" s="20" t="n">
        <v>7.47501498</v>
      </c>
      <c r="G40" s="18" t="n">
        <v>524.79970929</v>
      </c>
      <c r="H40" s="20" t="n">
        <v>3.44537766</v>
      </c>
      <c r="I40" s="18" t="n">
        <v>526.2515077</v>
      </c>
      <c r="J40" s="20" t="n">
        <v>3.56842901</v>
      </c>
      <c r="K40" s="18" t="n">
        <v>513.50952387</v>
      </c>
      <c r="L40" s="20" t="n">
        <v>3.80005402</v>
      </c>
      <c r="M40" s="18" t="n">
        <v>426.93516324</v>
      </c>
      <c r="N40" s="20" t="n">
        <v>18.49453323</v>
      </c>
      <c r="O40" s="18" t="s">
        <v>182</v>
      </c>
      <c r="P40" s="20" t="s">
        <v>182</v>
      </c>
      <c r="Q40" s="18" t="n">
        <v>496.75531263</v>
      </c>
      <c r="R40" s="20" t="n">
        <v>2.35939816</v>
      </c>
      <c r="S40" s="18" t="s">
        <v>182</v>
      </c>
      <c r="T40" s="20" t="s">
        <v>182</v>
      </c>
      <c r="U40" s="18" t="n">
        <v>413.00950558</v>
      </c>
      <c r="V40" s="20" t="n">
        <v>7.4373047</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(2928.0/B46*100)</f>
        <v/>
      </c>
      <c r="D46" s="19" t="n">
        <v>20213</v>
      </c>
      <c r="E46" s="18" t="n">
        <v>380.9880016</v>
      </c>
      <c r="F46" s="20" t="n">
        <v>3.93222669</v>
      </c>
      <c r="G46" s="18" t="n">
        <v>419.23616722</v>
      </c>
      <c r="H46" s="20" t="n">
        <v>3.67262941</v>
      </c>
      <c r="I46" s="18" t="n">
        <v>418.76870436</v>
      </c>
      <c r="J46" s="20" t="n">
        <v>3.43449804</v>
      </c>
      <c r="K46" s="18" t="n">
        <v>424.04438465</v>
      </c>
      <c r="L46" s="20" t="n">
        <v>3.67182562</v>
      </c>
      <c r="M46" s="18" t="n">
        <v>312.92535084</v>
      </c>
      <c r="N46" s="20" t="n">
        <v>7.92700056</v>
      </c>
      <c r="O46" s="18" t="s">
        <v>182</v>
      </c>
      <c r="P46" s="20" t="s">
        <v>182</v>
      </c>
      <c r="Q46" s="18" t="s">
        <v>182</v>
      </c>
      <c r="R46" s="20" t="s">
        <v>182</v>
      </c>
      <c r="S46" s="18" t="s">
        <v>182</v>
      </c>
      <c r="T46" s="20" t="s">
        <v>182</v>
      </c>
      <c r="U46" s="18" t="n">
        <v>383.81780521</v>
      </c>
      <c r="V46" s="20" t="n">
        <v>3.27027301</v>
      </c>
    </row>
    <row r="47" spans="1:22">
      <c r="A47" s="15" t="s">
        <v>222</v>
      </c>
      <c r="B47" s="17" t="n">
        <v>5928</v>
      </c>
      <c r="C47" s="18">
        <f>(227.0/B47*100)</f>
        <v/>
      </c>
      <c r="D47" s="19" t="n">
        <v>5701</v>
      </c>
      <c r="E47" s="18" t="n">
        <v>417.83442726</v>
      </c>
      <c r="F47" s="20" t="n">
        <v>5.4471932</v>
      </c>
      <c r="G47" s="18" t="n">
        <v>475.72178084</v>
      </c>
      <c r="H47" s="20" t="n">
        <v>4.50725811</v>
      </c>
      <c r="I47" s="18" t="n">
        <v>468.54496149</v>
      </c>
      <c r="J47" s="20" t="n">
        <v>4.27562136</v>
      </c>
      <c r="K47" s="18" t="n">
        <v>465.31700649</v>
      </c>
      <c r="L47" s="20" t="n">
        <v>5.97723713</v>
      </c>
      <c r="M47" s="18" t="n">
        <v>348.82167177</v>
      </c>
      <c r="N47" s="20" t="n">
        <v>12.30753065</v>
      </c>
      <c r="O47" s="18" t="s">
        <v>182</v>
      </c>
      <c r="P47" s="20" t="s">
        <v>182</v>
      </c>
      <c r="Q47" s="18" t="s">
        <v>182</v>
      </c>
      <c r="R47" s="20" t="s">
        <v>182</v>
      </c>
      <c r="S47" s="18" t="s">
        <v>182</v>
      </c>
      <c r="T47" s="20" t="s">
        <v>182</v>
      </c>
      <c r="U47" s="18" t="n">
        <v>380.43260156</v>
      </c>
      <c r="V47" s="20" t="n">
        <v>4.94010608</v>
      </c>
    </row>
    <row r="48" spans="1:22">
      <c r="A48" s="15" t="s">
        <v>223</v>
      </c>
      <c r="B48" s="17" t="n">
        <v>9841</v>
      </c>
      <c r="C48" s="18">
        <f>(19.0/B48*100)</f>
        <v/>
      </c>
      <c r="D48" s="19" t="n">
        <v>9822</v>
      </c>
      <c r="E48" s="18" t="n">
        <v>495.52937357</v>
      </c>
      <c r="F48" s="20" t="n">
        <v>5.76225085</v>
      </c>
      <c r="G48" s="18" t="n">
        <v>521.93329644</v>
      </c>
      <c r="H48" s="20" t="n">
        <v>4.54029058</v>
      </c>
      <c r="I48" s="18" t="n">
        <v>531.27861489</v>
      </c>
      <c r="J48" s="20" t="n">
        <v>5.12874657</v>
      </c>
      <c r="K48" s="18" t="n">
        <v>540.7011742</v>
      </c>
      <c r="L48" s="20" t="n">
        <v>7.09229686</v>
      </c>
      <c r="M48" s="18" t="n">
        <v>368.01592311</v>
      </c>
      <c r="N48" s="20" t="n">
        <v>9.39603602</v>
      </c>
      <c r="O48" s="18" t="s">
        <v>182</v>
      </c>
      <c r="P48" s="20" t="s">
        <v>182</v>
      </c>
      <c r="Q48" s="18" t="s">
        <v>182</v>
      </c>
      <c r="R48" s="20" t="s">
        <v>182</v>
      </c>
      <c r="S48" s="18" t="s">
        <v>182</v>
      </c>
      <c r="T48" s="20" t="s">
        <v>182</v>
      </c>
      <c r="U48" s="18" t="n">
        <v>459.21929764</v>
      </c>
      <c r="V48" s="20" t="n">
        <v>25.93420057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(1219.0/B50*100)</f>
        <v/>
      </c>
      <c r="D50" s="19" t="n">
        <v>10576</v>
      </c>
      <c r="E50" s="18" t="n">
        <v>376.70238724</v>
      </c>
      <c r="F50" s="20" t="n">
        <v>3.77465307</v>
      </c>
      <c r="G50" s="18" t="n">
        <v>407.60173224</v>
      </c>
      <c r="H50" s="20" t="n">
        <v>3.77058739</v>
      </c>
      <c r="I50" s="18" t="n">
        <v>428.91018873</v>
      </c>
      <c r="J50" s="20" t="n">
        <v>2.49147711</v>
      </c>
      <c r="K50" s="18" t="n">
        <v>448.98639655</v>
      </c>
      <c r="L50" s="20" t="n">
        <v>3.33628331</v>
      </c>
      <c r="M50" s="18" t="n">
        <v>342.28571311</v>
      </c>
      <c r="N50" s="20" t="n">
        <v>7.20984175</v>
      </c>
      <c r="O50" s="18" t="s">
        <v>182</v>
      </c>
      <c r="P50" s="20" t="s">
        <v>182</v>
      </c>
      <c r="Q50" s="18" t="s">
        <v>182</v>
      </c>
      <c r="R50" s="20" t="s">
        <v>182</v>
      </c>
      <c r="S50" s="18" t="s">
        <v>182</v>
      </c>
      <c r="T50" s="20" t="s">
        <v>182</v>
      </c>
      <c r="U50" s="18" t="n">
        <v>385.65834358</v>
      </c>
      <c r="V50" s="20" t="n">
        <v>6.97861856</v>
      </c>
    </row>
    <row r="51" spans="1:22">
      <c r="A51" s="15" t="s">
        <v>226</v>
      </c>
      <c r="B51" s="17" t="n">
        <v>6866</v>
      </c>
      <c r="C51" s="18">
        <f>(116.0/B51*100)</f>
        <v/>
      </c>
      <c r="D51" s="19" t="n">
        <v>6750</v>
      </c>
      <c r="E51" s="18" t="n">
        <v>395.2394531</v>
      </c>
      <c r="F51" s="20" t="n">
        <v>3.2209686</v>
      </c>
      <c r="G51" s="18" t="n">
        <v>420.4862382</v>
      </c>
      <c r="H51" s="20" t="n">
        <v>2.84816849</v>
      </c>
      <c r="I51" s="18" t="n">
        <v>432.00481097</v>
      </c>
      <c r="J51" s="20" t="n">
        <v>2.46568756</v>
      </c>
      <c r="K51" s="18" t="n">
        <v>440.88267216</v>
      </c>
      <c r="L51" s="20" t="n">
        <v>3.28719352</v>
      </c>
      <c r="M51" s="18" t="n">
        <v>338.25263876</v>
      </c>
      <c r="N51" s="20" t="n">
        <v>12.07032198</v>
      </c>
      <c r="O51" s="18" t="s">
        <v>182</v>
      </c>
      <c r="P51" s="20" t="s">
        <v>182</v>
      </c>
      <c r="Q51" s="18" t="n">
        <v>410.85572185</v>
      </c>
      <c r="R51" s="20" t="n">
        <v>3.7997542</v>
      </c>
      <c r="S51" s="18" t="s">
        <v>182</v>
      </c>
      <c r="T51" s="20" t="s">
        <v>182</v>
      </c>
      <c r="U51" s="18" t="n">
        <v>393.19138024</v>
      </c>
      <c r="V51" s="20" t="n">
        <v>4.56741042</v>
      </c>
    </row>
    <row r="52" spans="1:22">
      <c r="A52" s="15" t="s">
        <v>227</v>
      </c>
      <c r="B52" s="17" t="n">
        <v>5809</v>
      </c>
      <c r="C52" s="18">
        <f>(126.0/B52*100)</f>
        <v/>
      </c>
      <c r="D52" s="19" t="n">
        <v>5683</v>
      </c>
      <c r="E52" s="18" t="n">
        <v>443.55886497</v>
      </c>
      <c r="F52" s="20" t="n">
        <v>4.45648047</v>
      </c>
      <c r="G52" s="18" t="n">
        <v>493.01439422</v>
      </c>
      <c r="H52" s="20" t="n">
        <v>3.46570855</v>
      </c>
      <c r="I52" s="18" t="n">
        <v>480.37902856</v>
      </c>
      <c r="J52" s="20" t="n">
        <v>2.79255575</v>
      </c>
      <c r="K52" s="18" t="n">
        <v>475.15470275</v>
      </c>
      <c r="L52" s="20" t="n">
        <v>4.21590927</v>
      </c>
      <c r="M52" s="18" t="n">
        <v>375.14413407</v>
      </c>
      <c r="N52" s="20" t="n">
        <v>19.23248649</v>
      </c>
      <c r="O52" s="18" t="s">
        <v>182</v>
      </c>
      <c r="P52" s="20" t="s">
        <v>182</v>
      </c>
      <c r="Q52" s="18" t="s">
        <v>182</v>
      </c>
      <c r="R52" s="20" t="s">
        <v>182</v>
      </c>
      <c r="S52" s="18" t="s">
        <v>182</v>
      </c>
      <c r="T52" s="20" t="s">
        <v>182</v>
      </c>
      <c r="U52" s="18" t="n">
        <v>404.4614626</v>
      </c>
      <c r="V52" s="20" t="n">
        <v>6.61236008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(531.0/B54*100)</f>
        <v/>
      </c>
      <c r="D54" s="19" t="n">
        <v>4209</v>
      </c>
      <c r="E54" s="18" t="n">
        <v>320.24267337</v>
      </c>
      <c r="F54" s="20" t="n">
        <v>2.69352283</v>
      </c>
      <c r="G54" s="18" t="n">
        <v>344.7464836</v>
      </c>
      <c r="H54" s="20" t="n">
        <v>4.14425791</v>
      </c>
      <c r="I54" s="18" t="n">
        <v>352.37865539</v>
      </c>
      <c r="J54" s="20" t="n">
        <v>4.1021091</v>
      </c>
      <c r="K54" s="18" t="n">
        <v>356.77480519</v>
      </c>
      <c r="L54" s="20" t="n">
        <v>6.12508771</v>
      </c>
      <c r="M54" s="18" t="n">
        <v>287.87524075</v>
      </c>
      <c r="N54" s="20" t="n">
        <v>6.80918889</v>
      </c>
      <c r="O54" s="18" t="s">
        <v>182</v>
      </c>
      <c r="P54" s="20" t="s">
        <v>182</v>
      </c>
      <c r="Q54" s="18" t="s">
        <v>182</v>
      </c>
      <c r="R54" s="20" t="s">
        <v>182</v>
      </c>
      <c r="S54" s="18" t="s">
        <v>182</v>
      </c>
      <c r="T54" s="20" t="s">
        <v>182</v>
      </c>
      <c r="U54" s="18" t="n">
        <v>294.60679666</v>
      </c>
      <c r="V54" s="20" t="n">
        <v>3.97582937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500.06720238</v>
      </c>
      <c r="F56" s="20" t="n">
        <v>5.13544209</v>
      </c>
      <c r="G56" s="18" t="n">
        <v>526.56358987</v>
      </c>
      <c r="H56" s="20" t="n">
        <v>3.18011452</v>
      </c>
      <c r="I56" s="18" t="n">
        <v>528.60634527</v>
      </c>
      <c r="J56" s="20" t="n">
        <v>2.78991034</v>
      </c>
      <c r="K56" s="18" t="n">
        <v>520.5971908</v>
      </c>
      <c r="L56" s="20" t="n">
        <v>4.57143848</v>
      </c>
      <c r="M56" s="18" t="n">
        <v>436.58358831</v>
      </c>
      <c r="N56" s="20" t="n">
        <v>14.70024244</v>
      </c>
      <c r="O56" s="18" t="s">
        <v>182</v>
      </c>
      <c r="P56" s="20" t="s">
        <v>182</v>
      </c>
      <c r="Q56" s="18" t="s">
        <v>182</v>
      </c>
      <c r="R56" s="20" t="s">
        <v>182</v>
      </c>
      <c r="S56" s="18" t="s">
        <v>182</v>
      </c>
      <c r="T56" s="20" t="s">
        <v>182</v>
      </c>
      <c r="U56" s="18" t="n">
        <v>434.84244122</v>
      </c>
      <c r="V56" s="20" t="n">
        <v>16.35111409</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(273.0/B61*100)</f>
        <v/>
      </c>
      <c r="D61" s="19" t="n">
        <v>6252</v>
      </c>
      <c r="E61" s="18" t="n">
        <v>470.86801117</v>
      </c>
      <c r="F61" s="20" t="n">
        <v>3.04212521</v>
      </c>
      <c r="G61" s="18" t="n">
        <v>480.09255799</v>
      </c>
      <c r="H61" s="20" t="n">
        <v>3.50414729</v>
      </c>
      <c r="I61" s="18" t="n">
        <v>492.55908761</v>
      </c>
      <c r="J61" s="20" t="n">
        <v>3.20359934</v>
      </c>
      <c r="K61" s="18" t="n">
        <v>488.43406062</v>
      </c>
      <c r="L61" s="20" t="n">
        <v>5.65306036</v>
      </c>
      <c r="M61" s="18" t="n">
        <v>391.25523445</v>
      </c>
      <c r="N61" s="20" t="n">
        <v>13.81308759</v>
      </c>
      <c r="O61" s="18" t="s">
        <v>182</v>
      </c>
      <c r="P61" s="20" t="s">
        <v>182</v>
      </c>
      <c r="Q61" s="18" t="s">
        <v>182</v>
      </c>
      <c r="R61" s="20" t="s">
        <v>182</v>
      </c>
      <c r="S61" s="18" t="s">
        <v>182</v>
      </c>
      <c r="T61" s="20" t="s">
        <v>182</v>
      </c>
      <c r="U61" s="18" t="n">
        <v>381.73604447</v>
      </c>
      <c r="V61" s="20" t="n">
        <v>6.25031335</v>
      </c>
    </row>
    <row r="62" spans="1:22">
      <c r="A62" s="15" t="s">
        <v>237</v>
      </c>
      <c r="B62" s="17" t="n">
        <v>4476</v>
      </c>
      <c r="C62" s="18">
        <f>(5.0/B62*100)</f>
        <v/>
      </c>
      <c r="D62" s="19" t="n">
        <v>4471</v>
      </c>
      <c r="E62" s="18" t="n">
        <v>511.2283065</v>
      </c>
      <c r="F62" s="20" t="n">
        <v>5.51383574</v>
      </c>
      <c r="G62" s="18" t="n">
        <v>535.32072062</v>
      </c>
      <c r="H62" s="20" t="n">
        <v>2.21683773</v>
      </c>
      <c r="I62" s="18" t="n">
        <v>527.51212803</v>
      </c>
      <c r="J62" s="20" t="n">
        <v>1.85262658</v>
      </c>
      <c r="K62" s="18" t="n">
        <v>529.2102599</v>
      </c>
      <c r="L62" s="20" t="n">
        <v>3.65421451</v>
      </c>
      <c r="M62" s="18" t="n">
        <v>440.45044192</v>
      </c>
      <c r="N62" s="20" t="n">
        <v>12.98438904</v>
      </c>
      <c r="O62" s="18" t="s">
        <v>182</v>
      </c>
      <c r="P62" s="20" t="s">
        <v>182</v>
      </c>
      <c r="Q62" s="18" t="s">
        <v>182</v>
      </c>
      <c r="R62" s="20" t="s">
        <v>182</v>
      </c>
      <c r="S62" s="18" t="s">
        <v>182</v>
      </c>
      <c r="T62" s="20" t="s">
        <v>182</v>
      </c>
      <c r="U62" s="18" t="n">
        <v>435.69959965</v>
      </c>
      <c r="V62" s="20" t="n">
        <v>25.71856496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(529.0/B67*100)</f>
        <v/>
      </c>
      <c r="D67" s="19" t="n">
        <v>6442</v>
      </c>
      <c r="E67" s="18" t="n">
        <v>374.81577629</v>
      </c>
      <c r="F67" s="20" t="n">
        <v>3.79860045</v>
      </c>
      <c r="G67" s="18" t="n">
        <v>406.84177388</v>
      </c>
      <c r="H67" s="20" t="n">
        <v>3.07123935</v>
      </c>
      <c r="I67" s="18" t="n">
        <v>411.40380848</v>
      </c>
      <c r="J67" s="20" t="n">
        <v>2.69060133</v>
      </c>
      <c r="K67" s="18" t="n">
        <v>424.46582723</v>
      </c>
      <c r="L67" s="20" t="n">
        <v>4.51549178</v>
      </c>
      <c r="M67" s="18" t="n">
        <v>314.73335773</v>
      </c>
      <c r="N67" s="20" t="n">
        <v>5.00611208</v>
      </c>
      <c r="O67" s="18" t="s">
        <v>182</v>
      </c>
      <c r="P67" s="20" t="s">
        <v>182</v>
      </c>
      <c r="Q67" s="18" t="s">
        <v>182</v>
      </c>
      <c r="R67" s="20" t="s">
        <v>182</v>
      </c>
      <c r="S67" s="18" t="s">
        <v>182</v>
      </c>
      <c r="T67" s="20" t="s">
        <v>182</v>
      </c>
      <c r="U67" s="18" t="n">
        <v>346.15183447</v>
      </c>
      <c r="V67" s="20" t="n">
        <v>5.24722186</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469.59120215</v>
      </c>
      <c r="F70" s="20" t="n">
        <v>4.70670529</v>
      </c>
      <c r="G70" s="18" t="n">
        <v>495.49362422</v>
      </c>
      <c r="H70" s="20" t="n">
        <v>2.91575845</v>
      </c>
      <c r="I70" s="18" t="n">
        <v>494.84292521</v>
      </c>
      <c r="J70" s="20" t="n">
        <v>3.22410679</v>
      </c>
      <c r="K70" s="18" t="n">
        <v>486.46970658</v>
      </c>
      <c r="L70" s="20" t="n">
        <v>4.95857752</v>
      </c>
      <c r="M70" s="18" t="n">
        <v>426.80252046</v>
      </c>
      <c r="N70" s="20" t="n">
        <v>12.48021567</v>
      </c>
      <c r="O70" s="18" t="s">
        <v>182</v>
      </c>
      <c r="P70" s="20" t="s">
        <v>182</v>
      </c>
      <c r="Q70" s="18" t="s">
        <v>182</v>
      </c>
      <c r="R70" s="20" t="s">
        <v>182</v>
      </c>
      <c r="S70" s="18" t="s">
        <v>182</v>
      </c>
      <c r="T70" s="20" t="s">
        <v>182</v>
      </c>
      <c r="U70" s="18" t="n">
        <v>430.22935299</v>
      </c>
      <c r="V70" s="20" t="n">
        <v>7.75117525</v>
      </c>
    </row>
    <row r="71" spans="1:22">
      <c r="A71" s="15" t="s">
        <v>246</v>
      </c>
      <c r="B71" s="17" t="n">
        <v>6115</v>
      </c>
      <c r="C71" s="18">
        <f>(124.0/B71*100)</f>
        <v/>
      </c>
      <c r="D71" s="19" t="n">
        <v>5991</v>
      </c>
      <c r="E71" s="18" t="n">
        <v>541.51782809</v>
      </c>
      <c r="F71" s="20" t="n">
        <v>6.15370427</v>
      </c>
      <c r="G71" s="18" t="n">
        <v>564.7989477900001</v>
      </c>
      <c r="H71" s="20" t="n">
        <v>2.23950436</v>
      </c>
      <c r="I71" s="18" t="n">
        <v>558.6729887400001</v>
      </c>
      <c r="J71" s="20" t="n">
        <v>1.83669701</v>
      </c>
      <c r="K71" s="18" t="n">
        <v>544.90387658</v>
      </c>
      <c r="L71" s="20" t="n">
        <v>3.39144378</v>
      </c>
      <c r="M71" s="18" t="n">
        <v>471.86148039</v>
      </c>
      <c r="N71" s="20" t="n">
        <v>16.79592165</v>
      </c>
      <c r="O71" s="18" t="s">
        <v>182</v>
      </c>
      <c r="P71" s="20" t="s">
        <v>182</v>
      </c>
      <c r="Q71" s="18" t="s">
        <v>182</v>
      </c>
      <c r="R71" s="20" t="s">
        <v>182</v>
      </c>
      <c r="S71" s="18" t="s">
        <v>182</v>
      </c>
      <c r="T71" s="20" t="s">
        <v>182</v>
      </c>
      <c r="U71" s="18" t="n">
        <v>514.20666265</v>
      </c>
      <c r="V71" s="20" t="n">
        <v>13.70696192</v>
      </c>
    </row>
    <row r="72" spans="1:22">
      <c r="A72" s="15" t="s">
        <v>247</v>
      </c>
      <c r="B72" s="17" t="n">
        <v>7708</v>
      </c>
      <c r="C72" s="18">
        <f>(9.0/B72*100)</f>
        <v/>
      </c>
      <c r="D72" s="19" t="n">
        <v>7699</v>
      </c>
      <c r="E72" s="18" t="n">
        <v>501.8193605</v>
      </c>
      <c r="F72" s="20" t="n">
        <v>6.72258112</v>
      </c>
      <c r="G72" s="18" t="n">
        <v>540.1231784399999</v>
      </c>
      <c r="H72" s="20" t="n">
        <v>2.97322973</v>
      </c>
      <c r="I72" s="18" t="n">
        <v>534.56601414</v>
      </c>
      <c r="J72" s="20" t="n">
        <v>2.73700046</v>
      </c>
      <c r="K72" s="18" t="n">
        <v>530.69269387</v>
      </c>
      <c r="L72" s="20" t="n">
        <v>4.94940778</v>
      </c>
      <c r="M72" s="18" t="n">
        <v>372.27040999</v>
      </c>
      <c r="N72" s="20" t="n">
        <v>12.74001428</v>
      </c>
      <c r="O72" s="18" t="s">
        <v>182</v>
      </c>
      <c r="P72" s="20" t="s">
        <v>182</v>
      </c>
      <c r="Q72" s="18" t="s">
        <v>182</v>
      </c>
      <c r="R72" s="20" t="s">
        <v>182</v>
      </c>
      <c r="S72" s="18" t="s">
        <v>182</v>
      </c>
      <c r="T72" s="20" t="s">
        <v>182</v>
      </c>
      <c r="U72" s="18" t="n">
        <v>464.02836377</v>
      </c>
      <c r="V72" s="20" t="n">
        <v>29.13032554</v>
      </c>
    </row>
    <row r="73" spans="1:22">
      <c r="A73" s="15" t="s">
        <v>248</v>
      </c>
      <c r="B73" s="17" t="n">
        <v>8249</v>
      </c>
      <c r="C73" s="18">
        <f>(262.0/B73*100)</f>
        <v/>
      </c>
      <c r="D73" s="19" t="n">
        <v>7987</v>
      </c>
      <c r="E73" s="18" t="n">
        <v>401.84170134</v>
      </c>
      <c r="F73" s="20" t="n">
        <v>3.85592118</v>
      </c>
      <c r="G73" s="18" t="n">
        <v>421.61831127</v>
      </c>
      <c r="H73" s="20" t="n">
        <v>3.29500525</v>
      </c>
      <c r="I73" s="18" t="n">
        <v>426.89767102</v>
      </c>
      <c r="J73" s="20" t="n">
        <v>3.19064933</v>
      </c>
      <c r="K73" s="18" t="n">
        <v>449.43001347</v>
      </c>
      <c r="L73" s="20" t="n">
        <v>5.46982627</v>
      </c>
      <c r="M73" s="18" t="n">
        <v>365.92427462</v>
      </c>
      <c r="N73" s="20" t="n">
        <v>6.5296247</v>
      </c>
      <c r="O73" s="18" t="s">
        <v>182</v>
      </c>
      <c r="P73" s="20" t="s">
        <v>182</v>
      </c>
      <c r="Q73" s="18" t="s">
        <v>182</v>
      </c>
      <c r="R73" s="20" t="s">
        <v>182</v>
      </c>
      <c r="S73" s="18" t="s">
        <v>182</v>
      </c>
      <c r="T73" s="20" t="s">
        <v>182</v>
      </c>
      <c r="U73" s="18" t="n">
        <v>360.54121303</v>
      </c>
      <c r="V73" s="20" t="n">
        <v>8.33283243</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(314.0/B77*100)</f>
        <v/>
      </c>
      <c r="D77" s="19" t="n">
        <v>5748</v>
      </c>
      <c r="E77" s="18" t="n">
        <v>430.16313267</v>
      </c>
      <c r="F77" s="20" t="n">
        <v>3.04894273</v>
      </c>
      <c r="G77" s="18" t="n">
        <v>461.3809698</v>
      </c>
      <c r="H77" s="20" t="n">
        <v>2.81829976</v>
      </c>
      <c r="I77" s="18" t="n">
        <v>453.90565874</v>
      </c>
      <c r="J77" s="20" t="n">
        <v>3.32154612</v>
      </c>
      <c r="K77" s="18" t="n">
        <v>444.42183186</v>
      </c>
      <c r="L77" s="20" t="n">
        <v>5.29009003</v>
      </c>
      <c r="M77" s="18" t="n">
        <v>348.85074945</v>
      </c>
      <c r="N77" s="20" t="n">
        <v>12.28258255</v>
      </c>
      <c r="O77" s="18" t="s">
        <v>182</v>
      </c>
      <c r="P77" s="20" t="s">
        <v>182</v>
      </c>
      <c r="Q77" s="18" t="s">
        <v>182</v>
      </c>
      <c r="R77" s="20" t="s">
        <v>182</v>
      </c>
      <c r="S77" s="18" t="s">
        <v>182</v>
      </c>
      <c r="T77" s="20" t="s">
        <v>182</v>
      </c>
      <c r="U77" s="18" t="n">
        <v>384.84197865</v>
      </c>
      <c r="V77" s="20" t="n">
        <v>3.50453573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354</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414.28711306</v>
      </c>
      <c r="F7" s="20" t="n">
        <v>7.72339149</v>
      </c>
      <c r="G7" s="18" t="n">
        <v>430.22353518</v>
      </c>
      <c r="H7" s="20" t="n">
        <v>5.25240029</v>
      </c>
      <c r="I7" s="18" t="n">
        <v>505.46532652</v>
      </c>
      <c r="J7" s="20" t="n">
        <v>2.04961315</v>
      </c>
      <c r="K7" s="18" t="n">
        <v>544.49901139</v>
      </c>
      <c r="L7" s="20" t="n">
        <v>2.29017668</v>
      </c>
      <c r="M7" s="18" t="n">
        <v>399.22513467</v>
      </c>
      <c r="N7" s="20" t="n">
        <v>11.70453418</v>
      </c>
      <c r="O7" s="18" t="s">
        <v>182</v>
      </c>
      <c r="P7" s="20" t="s">
        <v>182</v>
      </c>
      <c r="Q7" s="18" t="s">
        <v>182</v>
      </c>
      <c r="R7" s="20" t="s">
        <v>182</v>
      </c>
      <c r="S7" s="18" t="s">
        <v>182</v>
      </c>
      <c r="T7" s="20" t="s">
        <v>182</v>
      </c>
      <c r="U7" s="18" t="n">
        <v>479.62972925</v>
      </c>
      <c r="V7" s="20" t="n">
        <v>4.68825256</v>
      </c>
    </row>
    <row r="8" spans="1:22">
      <c r="A8" s="15" t="s">
        <v>183</v>
      </c>
      <c r="B8" s="17" t="n">
        <v>7007</v>
      </c>
      <c r="C8" s="18">
        <f>(227.0/B8*100)</f>
        <v/>
      </c>
      <c r="D8" s="19" t="n">
        <v>6780</v>
      </c>
      <c r="E8" s="18" t="n">
        <v>431.3971852</v>
      </c>
      <c r="F8" s="20" t="n">
        <v>4.61749964</v>
      </c>
      <c r="G8" s="18" t="n">
        <v>453.11014381</v>
      </c>
      <c r="H8" s="20" t="n">
        <v>4.43546754</v>
      </c>
      <c r="I8" s="18" t="n">
        <v>502.66497541</v>
      </c>
      <c r="J8" s="20" t="n">
        <v>2.73363005</v>
      </c>
      <c r="K8" s="18" t="n">
        <v>525.61897255</v>
      </c>
      <c r="L8" s="20" t="n">
        <v>2.74825998</v>
      </c>
      <c r="M8" s="18" t="n">
        <v>404.28336089</v>
      </c>
      <c r="N8" s="20" t="n">
        <v>27.90899541</v>
      </c>
      <c r="O8" s="18" t="s">
        <v>182</v>
      </c>
      <c r="P8" s="20" t="s">
        <v>182</v>
      </c>
      <c r="Q8" s="18" t="n">
        <v>368.48347797</v>
      </c>
      <c r="R8" s="20" t="n">
        <v>14.99112476</v>
      </c>
      <c r="S8" s="18" t="s">
        <v>182</v>
      </c>
      <c r="T8" s="20" t="s">
        <v>182</v>
      </c>
      <c r="U8" s="18" t="n">
        <v>411.67241937</v>
      </c>
      <c r="V8" s="20" t="n">
        <v>6.58788208</v>
      </c>
    </row>
    <row r="9" spans="1:22">
      <c r="A9" s="15" t="s">
        <v>184</v>
      </c>
      <c r="B9" s="17" t="n">
        <v>9651</v>
      </c>
      <c r="C9" s="18">
        <f>(627.0/B9*100)</f>
        <v/>
      </c>
      <c r="D9" s="19" t="n">
        <v>9024</v>
      </c>
      <c r="E9" s="18" t="n">
        <v>416.21246454</v>
      </c>
      <c r="F9" s="20" t="n">
        <v>7.02479281</v>
      </c>
      <c r="G9" s="18" t="n">
        <v>461.74702938</v>
      </c>
      <c r="H9" s="20" t="n">
        <v>5.85885154</v>
      </c>
      <c r="I9" s="18" t="n">
        <v>521.06242665</v>
      </c>
      <c r="J9" s="20" t="n">
        <v>2.30240069</v>
      </c>
      <c r="K9" s="18" t="n">
        <v>521.79301657</v>
      </c>
      <c r="L9" s="20" t="n">
        <v>2.94307455</v>
      </c>
      <c r="M9" s="18" t="n">
        <v>463.23865553</v>
      </c>
      <c r="N9" s="20" t="n">
        <v>37.28992185</v>
      </c>
      <c r="O9" s="18" t="s">
        <v>182</v>
      </c>
      <c r="P9" s="20" t="s">
        <v>182</v>
      </c>
      <c r="Q9" s="18" t="n">
        <v>374.78530698</v>
      </c>
      <c r="R9" s="20" t="n">
        <v>11.62763904</v>
      </c>
      <c r="S9" s="18" t="s">
        <v>182</v>
      </c>
      <c r="T9" s="20" t="s">
        <v>182</v>
      </c>
      <c r="U9" s="18" t="n">
        <v>414.29986583</v>
      </c>
      <c r="V9" s="20" t="n">
        <v>5.47407136</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(154.0/B11*100)</f>
        <v/>
      </c>
      <c r="D11" s="19" t="n">
        <v>6899</v>
      </c>
      <c r="E11" s="18" t="n">
        <v>387.99548832</v>
      </c>
      <c r="F11" s="20" t="n">
        <v>6.03025946</v>
      </c>
      <c r="G11" s="18" t="n">
        <v>406.81314108</v>
      </c>
      <c r="H11" s="20" t="n">
        <v>4.11405635</v>
      </c>
      <c r="I11" s="18" t="n">
        <v>445.46550794</v>
      </c>
      <c r="J11" s="20" t="n">
        <v>2.66138539</v>
      </c>
      <c r="K11" s="18" t="n">
        <v>477.43850125</v>
      </c>
      <c r="L11" s="20" t="n">
        <v>3.31167166</v>
      </c>
      <c r="M11" s="18" t="n">
        <v>334.19992151</v>
      </c>
      <c r="N11" s="20" t="n">
        <v>26.53553138</v>
      </c>
      <c r="O11" s="18" t="s">
        <v>182</v>
      </c>
      <c r="P11" s="20" t="s">
        <v>182</v>
      </c>
      <c r="Q11" s="18" t="s">
        <v>182</v>
      </c>
      <c r="R11" s="20" t="s">
        <v>182</v>
      </c>
      <c r="S11" s="18" t="s">
        <v>182</v>
      </c>
      <c r="T11" s="20" t="s">
        <v>182</v>
      </c>
      <c r="U11" s="18" t="n">
        <v>408.42211532</v>
      </c>
      <c r="V11" s="20" t="n">
        <v>6.56240459</v>
      </c>
    </row>
    <row r="12" spans="1:22">
      <c r="A12" s="15" t="s">
        <v>187</v>
      </c>
      <c r="B12" s="17" t="n">
        <v>6894</v>
      </c>
      <c r="C12" s="18">
        <f>(128.0/B12*100)</f>
        <v/>
      </c>
      <c r="D12" s="19" t="n">
        <v>6766</v>
      </c>
      <c r="E12" s="18" t="n">
        <v>421.28605501</v>
      </c>
      <c r="F12" s="20" t="n">
        <v>6.68531841</v>
      </c>
      <c r="G12" s="18" t="n">
        <v>441.07277221</v>
      </c>
      <c r="H12" s="20" t="n">
        <v>4.71020554</v>
      </c>
      <c r="I12" s="18" t="n">
        <v>501.386203</v>
      </c>
      <c r="J12" s="20" t="n">
        <v>2.21054703</v>
      </c>
      <c r="K12" s="18" t="n">
        <v>523.58217228</v>
      </c>
      <c r="L12" s="20" t="n">
        <v>3.20443206</v>
      </c>
      <c r="M12" s="18" t="n">
        <v>437.59846771</v>
      </c>
      <c r="N12" s="20" t="n">
        <v>23.70905564</v>
      </c>
      <c r="O12" s="18" t="s">
        <v>182</v>
      </c>
      <c r="P12" s="20" t="s">
        <v>182</v>
      </c>
      <c r="Q12" s="18" t="n">
        <v>366.6777112</v>
      </c>
      <c r="R12" s="20" t="n">
        <v>14.39052153</v>
      </c>
      <c r="S12" s="18" t="s">
        <v>182</v>
      </c>
      <c r="T12" s="20" t="s">
        <v>182</v>
      </c>
      <c r="U12" s="18" t="n">
        <v>409.98443274</v>
      </c>
      <c r="V12" s="20" t="n">
        <v>6.06982225</v>
      </c>
    </row>
    <row r="13" spans="1:22">
      <c r="A13" s="15" t="s">
        <v>188</v>
      </c>
      <c r="B13" s="17" t="n">
        <v>7161</v>
      </c>
      <c r="C13" s="18">
        <f>(353.0/B13*100)</f>
        <v/>
      </c>
      <c r="D13" s="19" t="n">
        <v>6808</v>
      </c>
      <c r="E13" s="18" t="n">
        <v>436.07218667</v>
      </c>
      <c r="F13" s="20" t="n">
        <v>10.90824355</v>
      </c>
      <c r="G13" s="18" t="n">
        <v>438.2585747</v>
      </c>
      <c r="H13" s="20" t="n">
        <v>6.84701104</v>
      </c>
      <c r="I13" s="18" t="n">
        <v>503.32087671</v>
      </c>
      <c r="J13" s="20" t="n">
        <v>1.88223804</v>
      </c>
      <c r="K13" s="18" t="n">
        <v>530.79829812</v>
      </c>
      <c r="L13" s="20" t="n">
        <v>2.77394001</v>
      </c>
      <c r="M13" s="18" t="n">
        <v>390.10166835</v>
      </c>
      <c r="N13" s="20" t="n">
        <v>18.95112793</v>
      </c>
      <c r="O13" s="18" t="s">
        <v>182</v>
      </c>
      <c r="P13" s="20" t="s">
        <v>182</v>
      </c>
      <c r="Q13" s="18" t="n">
        <v>436.36003517</v>
      </c>
      <c r="R13" s="20" t="n">
        <v>6.43426798</v>
      </c>
      <c r="S13" s="18" t="s">
        <v>182</v>
      </c>
      <c r="T13" s="20" t="s">
        <v>182</v>
      </c>
      <c r="U13" s="18" t="n">
        <v>408.65387797</v>
      </c>
      <c r="V13" s="20" t="n">
        <v>5.79399615</v>
      </c>
    </row>
    <row r="14" spans="1:22">
      <c r="A14" s="15" t="s">
        <v>189</v>
      </c>
      <c r="B14" s="17" t="n">
        <v>5587</v>
      </c>
      <c r="C14" s="18">
        <f>(204.0/B14*100)</f>
        <v/>
      </c>
      <c r="D14" s="19" t="n">
        <v>5383</v>
      </c>
      <c r="E14" s="18" t="n">
        <v>471.30623318</v>
      </c>
      <c r="F14" s="20" t="n">
        <v>8.17559327</v>
      </c>
      <c r="G14" s="18" t="n">
        <v>467.6699687</v>
      </c>
      <c r="H14" s="20" t="n">
        <v>6.31965255</v>
      </c>
      <c r="I14" s="18" t="n">
        <v>535.60437169</v>
      </c>
      <c r="J14" s="20" t="n">
        <v>2.00336052</v>
      </c>
      <c r="K14" s="18" t="n">
        <v>559.80332534</v>
      </c>
      <c r="L14" s="20" t="n">
        <v>2.75706865</v>
      </c>
      <c r="M14" s="18" t="n">
        <v>411.80482108</v>
      </c>
      <c r="N14" s="20" t="n">
        <v>14.84367386</v>
      </c>
      <c r="O14" s="18" t="s">
        <v>182</v>
      </c>
      <c r="P14" s="20" t="s">
        <v>182</v>
      </c>
      <c r="Q14" s="18" t="s">
        <v>182</v>
      </c>
      <c r="R14" s="20" t="s">
        <v>182</v>
      </c>
      <c r="S14" s="18" t="s">
        <v>182</v>
      </c>
      <c r="T14" s="20" t="s">
        <v>182</v>
      </c>
      <c r="U14" s="18" t="n">
        <v>452.72825787</v>
      </c>
      <c r="V14" s="20" t="n">
        <v>7.61677743</v>
      </c>
    </row>
    <row r="15" spans="1:22">
      <c r="A15" s="15" t="s">
        <v>190</v>
      </c>
      <c r="B15" s="17" t="n">
        <v>5882</v>
      </c>
      <c r="C15" s="18">
        <f>(180.0/B15*100)</f>
        <v/>
      </c>
      <c r="D15" s="19" t="n">
        <v>5702</v>
      </c>
      <c r="E15" s="18" t="n">
        <v>455.92306892</v>
      </c>
      <c r="F15" s="20" t="n">
        <v>7.18066855</v>
      </c>
      <c r="G15" s="18" t="n">
        <v>474.28818488</v>
      </c>
      <c r="H15" s="20" t="n">
        <v>4.95302295</v>
      </c>
      <c r="I15" s="18" t="n">
        <v>536.44064939</v>
      </c>
      <c r="J15" s="20" t="n">
        <v>2.27050651</v>
      </c>
      <c r="K15" s="18" t="n">
        <v>562.31377321</v>
      </c>
      <c r="L15" s="20" t="n">
        <v>2.90266577</v>
      </c>
      <c r="M15" s="18" t="n">
        <v>369.57234507</v>
      </c>
      <c r="N15" s="20" t="n">
        <v>20.35970452</v>
      </c>
      <c r="O15" s="18" t="s">
        <v>182</v>
      </c>
      <c r="P15" s="20" t="s">
        <v>182</v>
      </c>
      <c r="Q15" s="18" t="n">
        <v>375.95013089</v>
      </c>
      <c r="R15" s="20" t="n">
        <v>17.42774697</v>
      </c>
      <c r="S15" s="18" t="s">
        <v>182</v>
      </c>
      <c r="T15" s="20" t="s">
        <v>182</v>
      </c>
      <c r="U15" s="18" t="n">
        <v>462.64329446</v>
      </c>
      <c r="V15" s="20" t="n">
        <v>7.54292757</v>
      </c>
    </row>
    <row r="16" spans="1:22">
      <c r="A16" s="15" t="s">
        <v>191</v>
      </c>
      <c r="B16" s="17" t="n">
        <v>6108</v>
      </c>
      <c r="C16" s="18">
        <f>(276.0/B16*100)</f>
        <v/>
      </c>
      <c r="D16" s="19" t="n">
        <v>5832</v>
      </c>
      <c r="E16" s="18" t="n">
        <v>409.50837092</v>
      </c>
      <c r="F16" s="20" t="n">
        <v>9.619791060000001</v>
      </c>
      <c r="G16" s="18" t="n">
        <v>437.13845219</v>
      </c>
      <c r="H16" s="20" t="n">
        <v>7.45541792</v>
      </c>
      <c r="I16" s="18" t="n">
        <v>509.27673797</v>
      </c>
      <c r="J16" s="20" t="n">
        <v>2.44558265</v>
      </c>
      <c r="K16" s="18" t="n">
        <v>518.95657865</v>
      </c>
      <c r="L16" s="20" t="n">
        <v>2.4437917</v>
      </c>
      <c r="M16" s="18" t="n">
        <v>357.87742959</v>
      </c>
      <c r="N16" s="20" t="n">
        <v>15.84799712</v>
      </c>
      <c r="O16" s="18" t="s">
        <v>182</v>
      </c>
      <c r="P16" s="20" t="s">
        <v>182</v>
      </c>
      <c r="Q16" s="18" t="s">
        <v>182</v>
      </c>
      <c r="R16" s="20" t="s">
        <v>182</v>
      </c>
      <c r="S16" s="18" t="s">
        <v>182</v>
      </c>
      <c r="T16" s="20" t="s">
        <v>182</v>
      </c>
      <c r="U16" s="18" t="n">
        <v>400.86197387</v>
      </c>
      <c r="V16" s="20" t="n">
        <v>6.81395032</v>
      </c>
    </row>
    <row r="17" spans="1:22">
      <c r="A17" s="15" t="s">
        <v>192</v>
      </c>
      <c r="B17" s="17" t="n">
        <v>6504</v>
      </c>
      <c r="C17" s="18">
        <f>(824.0/B17*100)</f>
        <v/>
      </c>
      <c r="D17" s="19" t="n">
        <v>5680</v>
      </c>
      <c r="E17" s="18" t="n">
        <v>442.9593301</v>
      </c>
      <c r="F17" s="20" t="n">
        <v>6.69918913</v>
      </c>
      <c r="G17" s="18" t="n">
        <v>477.99336528</v>
      </c>
      <c r="H17" s="20" t="n">
        <v>5.38575072</v>
      </c>
      <c r="I17" s="18" t="n">
        <v>518.42904473</v>
      </c>
      <c r="J17" s="20" t="n">
        <v>2.87428781</v>
      </c>
      <c r="K17" s="18" t="n">
        <v>542.46962209</v>
      </c>
      <c r="L17" s="20" t="n">
        <v>2.97182086</v>
      </c>
      <c r="M17" s="18" t="s">
        <v>182</v>
      </c>
      <c r="N17" s="20" t="s">
        <v>182</v>
      </c>
      <c r="O17" s="18" t="s">
        <v>182</v>
      </c>
      <c r="P17" s="20" t="s">
        <v>182</v>
      </c>
      <c r="Q17" s="18" t="n">
        <v>360.48925247</v>
      </c>
      <c r="R17" s="20" t="n">
        <v>12.44339086</v>
      </c>
      <c r="S17" s="18" t="s">
        <v>182</v>
      </c>
      <c r="T17" s="20" t="s">
        <v>182</v>
      </c>
      <c r="U17" s="18" t="n">
        <v>415.00285436</v>
      </c>
      <c r="V17" s="20" t="n">
        <v>9.14714062</v>
      </c>
    </row>
    <row r="18" spans="1:22">
      <c r="A18" s="15" t="s">
        <v>193</v>
      </c>
      <c r="B18" s="17" t="n">
        <v>5532</v>
      </c>
      <c r="C18" s="18">
        <f>(40.0/B18*100)</f>
        <v/>
      </c>
      <c r="D18" s="19" t="n">
        <v>5492</v>
      </c>
      <c r="E18" s="18" t="n">
        <v>397.42464281</v>
      </c>
      <c r="F18" s="20" t="n">
        <v>6.61732181</v>
      </c>
      <c r="G18" s="18" t="n">
        <v>394.16184554</v>
      </c>
      <c r="H18" s="20" t="n">
        <v>5.59545262</v>
      </c>
      <c r="I18" s="18" t="n">
        <v>464.35519527</v>
      </c>
      <c r="J18" s="20" t="n">
        <v>3.70772029</v>
      </c>
      <c r="K18" s="18" t="n">
        <v>478.58965802</v>
      </c>
      <c r="L18" s="20" t="n">
        <v>3.41214985</v>
      </c>
      <c r="M18" s="18" t="n">
        <v>360.38730974</v>
      </c>
      <c r="N18" s="20" t="n">
        <v>15.45481746</v>
      </c>
      <c r="O18" s="18" t="s">
        <v>182</v>
      </c>
      <c r="P18" s="20" t="s">
        <v>182</v>
      </c>
      <c r="Q18" s="18" t="s">
        <v>182</v>
      </c>
      <c r="R18" s="20" t="s">
        <v>182</v>
      </c>
      <c r="S18" s="18" t="s">
        <v>182</v>
      </c>
      <c r="T18" s="20" t="s">
        <v>182</v>
      </c>
      <c r="U18" s="18" t="n">
        <v>379.359812</v>
      </c>
      <c r="V18" s="20" t="n">
        <v>7.94404085</v>
      </c>
    </row>
    <row r="19" spans="1:22">
      <c r="A19" s="15" t="s">
        <v>194</v>
      </c>
      <c r="B19" s="17" t="n">
        <v>5658</v>
      </c>
      <c r="C19" s="18">
        <f>(225.0/B19*100)</f>
        <v/>
      </c>
      <c r="D19" s="19" t="n">
        <v>5433</v>
      </c>
      <c r="E19" s="18" t="n">
        <v>406.78695515</v>
      </c>
      <c r="F19" s="20" t="n">
        <v>6.49989766</v>
      </c>
      <c r="G19" s="18" t="n">
        <v>417.67210204</v>
      </c>
      <c r="H19" s="20" t="n">
        <v>6.77319129</v>
      </c>
      <c r="I19" s="18" t="n">
        <v>486.80670392</v>
      </c>
      <c r="J19" s="20" t="n">
        <v>2.60921686</v>
      </c>
      <c r="K19" s="18" t="n">
        <v>507.50608249</v>
      </c>
      <c r="L19" s="20" t="n">
        <v>3.55300913</v>
      </c>
      <c r="M19" s="18" t="n">
        <v>398.28162032</v>
      </c>
      <c r="N19" s="20" t="n">
        <v>18.24528118</v>
      </c>
      <c r="O19" s="18" t="s">
        <v>182</v>
      </c>
      <c r="P19" s="20" t="s">
        <v>182</v>
      </c>
      <c r="Q19" s="18" t="s">
        <v>182</v>
      </c>
      <c r="R19" s="20" t="s">
        <v>182</v>
      </c>
      <c r="S19" s="18" t="s">
        <v>182</v>
      </c>
      <c r="T19" s="20" t="s">
        <v>182</v>
      </c>
      <c r="U19" s="18" t="n">
        <v>394.78048234</v>
      </c>
      <c r="V19" s="20" t="n">
        <v>6.50455103</v>
      </c>
    </row>
    <row r="20" spans="1:22">
      <c r="A20" s="15" t="s">
        <v>195</v>
      </c>
      <c r="B20" s="17" t="n">
        <v>3371</v>
      </c>
      <c r="C20" s="18">
        <f>(81.0/B20*100)</f>
        <v/>
      </c>
      <c r="D20" s="19" t="n">
        <v>3290</v>
      </c>
      <c r="E20" s="18" t="n">
        <v>402.38765911</v>
      </c>
      <c r="F20" s="20" t="n">
        <v>7.44136014</v>
      </c>
      <c r="G20" s="18" t="n">
        <v>418.83792041</v>
      </c>
      <c r="H20" s="20" t="n">
        <v>7.76073469</v>
      </c>
      <c r="I20" s="18" t="n">
        <v>472.90086358</v>
      </c>
      <c r="J20" s="20" t="n">
        <v>2.06042221</v>
      </c>
      <c r="K20" s="18" t="n">
        <v>498.0932611</v>
      </c>
      <c r="L20" s="20" t="n">
        <v>2.99726181</v>
      </c>
      <c r="M20" s="18" t="s">
        <v>182</v>
      </c>
      <c r="N20" s="20" t="s">
        <v>182</v>
      </c>
      <c r="O20" s="18" t="s">
        <v>182</v>
      </c>
      <c r="P20" s="20" t="s">
        <v>182</v>
      </c>
      <c r="Q20" s="18" t="s">
        <v>182</v>
      </c>
      <c r="R20" s="20" t="s">
        <v>182</v>
      </c>
      <c r="S20" s="18" t="s">
        <v>182</v>
      </c>
      <c r="T20" s="20" t="s">
        <v>182</v>
      </c>
      <c r="U20" s="18" t="n">
        <v>410.76835929</v>
      </c>
      <c r="V20" s="20" t="n">
        <v>6.27742944</v>
      </c>
    </row>
    <row r="21" spans="1:22">
      <c r="A21" s="15" t="s">
        <v>196</v>
      </c>
      <c r="B21" s="17" t="n">
        <v>5741</v>
      </c>
      <c r="C21" s="18">
        <f>(102.0/B21*100)</f>
        <v/>
      </c>
      <c r="D21" s="19" t="n">
        <v>5639</v>
      </c>
      <c r="E21" s="18" t="n">
        <v>423.65496141</v>
      </c>
      <c r="F21" s="20" t="n">
        <v>14.44515099</v>
      </c>
      <c r="G21" s="18" t="n">
        <v>429.38772919</v>
      </c>
      <c r="H21" s="20" t="n">
        <v>8.78256536</v>
      </c>
      <c r="I21" s="18" t="n">
        <v>491.92508463</v>
      </c>
      <c r="J21" s="20" t="n">
        <v>2.8426357</v>
      </c>
      <c r="K21" s="18" t="n">
        <v>519.2861460300001</v>
      </c>
      <c r="L21" s="20" t="n">
        <v>2.58090775</v>
      </c>
      <c r="M21" s="18" t="n">
        <v>391.25398188</v>
      </c>
      <c r="N21" s="20" t="n">
        <v>27.06373982</v>
      </c>
      <c r="O21" s="18" t="s">
        <v>182</v>
      </c>
      <c r="P21" s="20" t="s">
        <v>182</v>
      </c>
      <c r="Q21" s="18" t="s">
        <v>182</v>
      </c>
      <c r="R21" s="20" t="s">
        <v>182</v>
      </c>
      <c r="S21" s="18" t="s">
        <v>182</v>
      </c>
      <c r="T21" s="20" t="s">
        <v>182</v>
      </c>
      <c r="U21" s="18" t="n">
        <v>435.31379092</v>
      </c>
      <c r="V21" s="20" t="n">
        <v>9.019695649999999</v>
      </c>
    </row>
    <row r="22" spans="1:22">
      <c r="A22" s="15" t="s">
        <v>197</v>
      </c>
      <c r="B22" s="17" t="n">
        <v>6598</v>
      </c>
      <c r="C22" s="18">
        <f>(105.0/B22*100)</f>
        <v/>
      </c>
      <c r="D22" s="19" t="n">
        <v>6493</v>
      </c>
      <c r="E22" s="18" t="n">
        <v>399.41327629</v>
      </c>
      <c r="F22" s="20" t="n">
        <v>6.18939155</v>
      </c>
      <c r="G22" s="18" t="n">
        <v>404.00873345</v>
      </c>
      <c r="H22" s="20" t="n">
        <v>5.60263452</v>
      </c>
      <c r="I22" s="18" t="n">
        <v>483.00147234</v>
      </c>
      <c r="J22" s="20" t="n">
        <v>4.21566156</v>
      </c>
      <c r="K22" s="18" t="n">
        <v>512.56235861</v>
      </c>
      <c r="L22" s="20" t="n">
        <v>3.37577514</v>
      </c>
      <c r="M22" s="18" t="n">
        <v>369.67259299</v>
      </c>
      <c r="N22" s="20" t="n">
        <v>6.57132704</v>
      </c>
      <c r="O22" s="18" t="s">
        <v>182</v>
      </c>
      <c r="P22" s="20" t="s">
        <v>182</v>
      </c>
      <c r="Q22" s="18" t="n">
        <v>448.28166515</v>
      </c>
      <c r="R22" s="20" t="n">
        <v>8.782882710000001</v>
      </c>
      <c r="S22" s="18" t="s">
        <v>182</v>
      </c>
      <c r="T22" s="20" t="s">
        <v>182</v>
      </c>
      <c r="U22" s="18" t="n">
        <v>369.34528121</v>
      </c>
      <c r="V22" s="20" t="n">
        <v>7.66208452</v>
      </c>
    </row>
    <row r="23" spans="1:22">
      <c r="A23" s="15" t="s">
        <v>198</v>
      </c>
      <c r="B23" s="17" t="n">
        <v>11583</v>
      </c>
      <c r="C23" s="18">
        <f>(549.0/B23*100)</f>
        <v/>
      </c>
      <c r="D23" s="19" t="n">
        <v>11034</v>
      </c>
      <c r="E23" s="18" t="n">
        <v>407.4979081</v>
      </c>
      <c r="F23" s="20" t="n">
        <v>7.38483109</v>
      </c>
      <c r="G23" s="18" t="n">
        <v>431.00741799</v>
      </c>
      <c r="H23" s="20" t="n">
        <v>5.47475452</v>
      </c>
      <c r="I23" s="18" t="n">
        <v>485.54394167</v>
      </c>
      <c r="J23" s="20" t="n">
        <v>2.65093868</v>
      </c>
      <c r="K23" s="18" t="n">
        <v>507.88846776</v>
      </c>
      <c r="L23" s="20" t="n">
        <v>3.05851965</v>
      </c>
      <c r="M23" s="18" t="n">
        <v>422.45727389</v>
      </c>
      <c r="N23" s="20" t="n">
        <v>20.79919267</v>
      </c>
      <c r="O23" s="18" t="s">
        <v>182</v>
      </c>
      <c r="P23" s="20" t="s">
        <v>182</v>
      </c>
      <c r="Q23" s="18" t="s">
        <v>182</v>
      </c>
      <c r="R23" s="20" t="s">
        <v>182</v>
      </c>
      <c r="S23" s="18" t="s">
        <v>182</v>
      </c>
      <c r="T23" s="20" t="s">
        <v>182</v>
      </c>
      <c r="U23" s="18" t="n">
        <v>413.43428336</v>
      </c>
      <c r="V23" s="20" t="n">
        <v>5.07712217</v>
      </c>
    </row>
    <row r="24" spans="1:22">
      <c r="A24" s="15" t="s">
        <v>199</v>
      </c>
      <c r="B24" s="17" t="n">
        <v>6647</v>
      </c>
      <c r="C24" s="18">
        <f>(28.0/B24*100)</f>
        <v/>
      </c>
      <c r="D24" s="19" t="n">
        <v>6619</v>
      </c>
      <c r="E24" s="18" t="n">
        <v>470.3256215</v>
      </c>
      <c r="F24" s="20" t="n">
        <v>4.24099604</v>
      </c>
      <c r="G24" s="18" t="n">
        <v>499.93013552</v>
      </c>
      <c r="H24" s="20" t="n">
        <v>4.66137822</v>
      </c>
      <c r="I24" s="18" t="n">
        <v>555.90056328</v>
      </c>
      <c r="J24" s="20" t="n">
        <v>2.94504326</v>
      </c>
      <c r="K24" s="18" t="n">
        <v>560.35895008</v>
      </c>
      <c r="L24" s="20" t="n">
        <v>3.63724853</v>
      </c>
      <c r="M24" s="18" t="n">
        <v>433.56577698</v>
      </c>
      <c r="N24" s="20" t="n">
        <v>16.09010253</v>
      </c>
      <c r="O24" s="18" t="s">
        <v>182</v>
      </c>
      <c r="P24" s="20" t="s">
        <v>182</v>
      </c>
      <c r="Q24" s="18" t="s">
        <v>182</v>
      </c>
      <c r="R24" s="20" t="s">
        <v>182</v>
      </c>
      <c r="S24" s="18" t="s">
        <v>182</v>
      </c>
      <c r="T24" s="20" t="s">
        <v>182</v>
      </c>
      <c r="U24" s="18" t="n">
        <v>459.08407719</v>
      </c>
      <c r="V24" s="20" t="n">
        <v>13.23609788</v>
      </c>
    </row>
    <row r="25" spans="1:22">
      <c r="A25" s="15" t="s">
        <v>200</v>
      </c>
      <c r="B25" s="17" t="n">
        <v>5581</v>
      </c>
      <c r="C25" s="18">
        <f>(28.0/B25*100)</f>
        <v/>
      </c>
      <c r="D25" s="19" t="n">
        <v>5553</v>
      </c>
      <c r="E25" s="18" t="n">
        <v>457.76962079</v>
      </c>
      <c r="F25" s="20" t="n">
        <v>4.69430063</v>
      </c>
      <c r="G25" s="18" t="n">
        <v>480.4618818</v>
      </c>
      <c r="H25" s="20" t="n">
        <v>4.09660157</v>
      </c>
      <c r="I25" s="18" t="n">
        <v>528.2540241299999</v>
      </c>
      <c r="J25" s="20" t="n">
        <v>2.83907068</v>
      </c>
      <c r="K25" s="18" t="n">
        <v>551.97276806</v>
      </c>
      <c r="L25" s="20" t="n">
        <v>4.67231641</v>
      </c>
      <c r="M25" s="18" t="n">
        <v>398.37895835</v>
      </c>
      <c r="N25" s="20" t="n">
        <v>24.81113575</v>
      </c>
      <c r="O25" s="18" t="s">
        <v>182</v>
      </c>
      <c r="P25" s="20" t="s">
        <v>182</v>
      </c>
      <c r="Q25" s="18" t="s">
        <v>182</v>
      </c>
      <c r="R25" s="20" t="s">
        <v>182</v>
      </c>
      <c r="S25" s="18" t="s">
        <v>182</v>
      </c>
      <c r="T25" s="20" t="s">
        <v>182</v>
      </c>
      <c r="U25" s="18" t="n">
        <v>461.9188157</v>
      </c>
      <c r="V25" s="20" t="n">
        <v>21.50350763</v>
      </c>
    </row>
    <row r="26" spans="1:22">
      <c r="A26" s="15" t="s">
        <v>201</v>
      </c>
      <c r="B26" s="17" t="n">
        <v>4869</v>
      </c>
      <c r="C26" s="18">
        <f>(113.0/B26*100)</f>
        <v/>
      </c>
      <c r="D26" s="19" t="n">
        <v>4756</v>
      </c>
      <c r="E26" s="18" t="n">
        <v>455.77653762</v>
      </c>
      <c r="F26" s="20" t="n">
        <v>5.13199909</v>
      </c>
      <c r="G26" s="18" t="n">
        <v>436.26789471</v>
      </c>
      <c r="H26" s="20" t="n">
        <v>4.33175124</v>
      </c>
      <c r="I26" s="18" t="n">
        <v>492.31855258</v>
      </c>
      <c r="J26" s="20" t="n">
        <v>2.12781362</v>
      </c>
      <c r="K26" s="18" t="n">
        <v>518.73336427</v>
      </c>
      <c r="L26" s="20" t="n">
        <v>2.44555355</v>
      </c>
      <c r="M26" s="18" t="s">
        <v>182</v>
      </c>
      <c r="N26" s="20" t="s">
        <v>182</v>
      </c>
      <c r="O26" s="18" t="s">
        <v>182</v>
      </c>
      <c r="P26" s="20" t="s">
        <v>182</v>
      </c>
      <c r="Q26" s="18" t="s">
        <v>182</v>
      </c>
      <c r="R26" s="20" t="s">
        <v>182</v>
      </c>
      <c r="S26" s="18" t="s">
        <v>182</v>
      </c>
      <c r="T26" s="20" t="s">
        <v>182</v>
      </c>
      <c r="U26" s="18" t="n">
        <v>434.9497074</v>
      </c>
      <c r="V26" s="20" t="n">
        <v>8.689649559999999</v>
      </c>
    </row>
    <row r="27" spans="1:22">
      <c r="A27" s="15" t="s">
        <v>202</v>
      </c>
      <c r="B27" s="17" t="n">
        <v>5299</v>
      </c>
      <c r="C27" s="18">
        <f>(225.0/B27*100)</f>
        <v/>
      </c>
      <c r="D27" s="19" t="n">
        <v>5074</v>
      </c>
      <c r="E27" s="18" t="n">
        <v>417.44036407</v>
      </c>
      <c r="F27" s="20" t="n">
        <v>5.11342635</v>
      </c>
      <c r="G27" s="18" t="n">
        <v>431.85607085</v>
      </c>
      <c r="H27" s="20" t="n">
        <v>4.88183158</v>
      </c>
      <c r="I27" s="18" t="n">
        <v>489.53968009</v>
      </c>
      <c r="J27" s="20" t="n">
        <v>2.18446891</v>
      </c>
      <c r="K27" s="18" t="n">
        <v>520.9930639</v>
      </c>
      <c r="L27" s="20" t="n">
        <v>1.84617253</v>
      </c>
      <c r="M27" s="18" t="n">
        <v>423.08830904</v>
      </c>
      <c r="N27" s="20" t="n">
        <v>13.04402712</v>
      </c>
      <c r="O27" s="18" t="s">
        <v>182</v>
      </c>
      <c r="P27" s="20" t="s">
        <v>182</v>
      </c>
      <c r="Q27" s="18" t="s">
        <v>182</v>
      </c>
      <c r="R27" s="20" t="s">
        <v>182</v>
      </c>
      <c r="S27" s="18" t="s">
        <v>182</v>
      </c>
      <c r="T27" s="20" t="s">
        <v>182</v>
      </c>
      <c r="U27" s="18" t="n">
        <v>414.43744023</v>
      </c>
      <c r="V27" s="20" t="n">
        <v>4.161651</v>
      </c>
    </row>
    <row r="28" spans="1:22">
      <c r="A28" s="15" t="s">
        <v>203</v>
      </c>
      <c r="B28" s="17" t="n">
        <v>7568</v>
      </c>
      <c r="C28" s="18">
        <f>(150.0/B28*100)</f>
        <v/>
      </c>
      <c r="D28" s="19" t="n">
        <v>7418</v>
      </c>
      <c r="E28" s="18" t="n">
        <v>370.26060349</v>
      </c>
      <c r="F28" s="20" t="n">
        <v>4.09633332</v>
      </c>
      <c r="G28" s="18" t="n">
        <v>374.27290285</v>
      </c>
      <c r="H28" s="20" t="n">
        <v>3.27121462</v>
      </c>
      <c r="I28" s="18" t="n">
        <v>420.85533971</v>
      </c>
      <c r="J28" s="20" t="n">
        <v>2.08365456</v>
      </c>
      <c r="K28" s="18" t="n">
        <v>445.20973676</v>
      </c>
      <c r="L28" s="20" t="n">
        <v>2.95287043</v>
      </c>
      <c r="M28" s="18" t="n">
        <v>344.27389666</v>
      </c>
      <c r="N28" s="20" t="n">
        <v>9.63881198</v>
      </c>
      <c r="O28" s="18" t="s">
        <v>182</v>
      </c>
      <c r="P28" s="20" t="s">
        <v>182</v>
      </c>
      <c r="Q28" s="18" t="s">
        <v>182</v>
      </c>
      <c r="R28" s="20" t="s">
        <v>182</v>
      </c>
      <c r="S28" s="18" t="s">
        <v>182</v>
      </c>
      <c r="T28" s="20" t="s">
        <v>182</v>
      </c>
      <c r="U28" s="18" t="n">
        <v>369.93605577</v>
      </c>
      <c r="V28" s="20" t="n">
        <v>7.08812882</v>
      </c>
    </row>
    <row r="29" spans="1:22">
      <c r="A29" s="15" t="s">
        <v>204</v>
      </c>
      <c r="B29" s="17" t="n">
        <v>5385</v>
      </c>
      <c r="C29" s="18">
        <f>(37.0/B29*100)</f>
        <v/>
      </c>
      <c r="D29" s="19" t="n">
        <v>5348</v>
      </c>
      <c r="E29" s="18" t="n">
        <v>410.38009893</v>
      </c>
      <c r="F29" s="20" t="n">
        <v>6.77576315</v>
      </c>
      <c r="G29" s="18" t="n">
        <v>437.52651072</v>
      </c>
      <c r="H29" s="20" t="n">
        <v>5.82890137</v>
      </c>
      <c r="I29" s="18" t="n">
        <v>514.94556244</v>
      </c>
      <c r="J29" s="20" t="n">
        <v>2.43246628</v>
      </c>
      <c r="K29" s="18" t="n">
        <v>541.37929414</v>
      </c>
      <c r="L29" s="20" t="n">
        <v>3.1624796</v>
      </c>
      <c r="M29" s="18" t="n">
        <v>388.44308495</v>
      </c>
      <c r="N29" s="20" t="n">
        <v>43.1387278</v>
      </c>
      <c r="O29" s="18" t="s">
        <v>182</v>
      </c>
      <c r="P29" s="20" t="s">
        <v>182</v>
      </c>
      <c r="Q29" s="18" t="n">
        <v>358.28551468</v>
      </c>
      <c r="R29" s="20" t="n">
        <v>8.567023300000001</v>
      </c>
      <c r="S29" s="18" t="s">
        <v>182</v>
      </c>
      <c r="T29" s="20" t="s">
        <v>182</v>
      </c>
      <c r="U29" s="18" t="n">
        <v>398.71285057</v>
      </c>
      <c r="V29" s="20" t="n">
        <v>9.622454019999999</v>
      </c>
    </row>
    <row r="30" spans="1:22">
      <c r="A30" s="15" t="s">
        <v>205</v>
      </c>
      <c r="B30" s="17" t="n">
        <v>4520</v>
      </c>
      <c r="C30" s="18">
        <f>(641.0/B30*100)</f>
        <v/>
      </c>
      <c r="D30" s="19" t="n">
        <v>3879</v>
      </c>
      <c r="E30" s="18" t="n">
        <v>447.89474437</v>
      </c>
      <c r="F30" s="20" t="n">
        <v>10.36535986</v>
      </c>
      <c r="G30" s="18" t="n">
        <v>449.73898412</v>
      </c>
      <c r="H30" s="20" t="n">
        <v>7.92152064</v>
      </c>
      <c r="I30" s="18" t="n">
        <v>515.60306682</v>
      </c>
      <c r="J30" s="20" t="n">
        <v>3.61314769</v>
      </c>
      <c r="K30" s="18" t="n">
        <v>550.25557927</v>
      </c>
      <c r="L30" s="20" t="n">
        <v>3.23479223</v>
      </c>
      <c r="M30" s="18" t="n">
        <v>424.31209289</v>
      </c>
      <c r="N30" s="20" t="n">
        <v>24.50636863</v>
      </c>
      <c r="O30" s="18" t="s">
        <v>182</v>
      </c>
      <c r="P30" s="20" t="s">
        <v>182</v>
      </c>
      <c r="Q30" s="18" t="s">
        <v>182</v>
      </c>
      <c r="R30" s="20" t="s">
        <v>182</v>
      </c>
      <c r="S30" s="18" t="s">
        <v>182</v>
      </c>
      <c r="T30" s="20" t="s">
        <v>182</v>
      </c>
      <c r="U30" s="18" t="n">
        <v>430.84270045</v>
      </c>
      <c r="V30" s="20" t="n">
        <v>7.26558039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436.24495112</v>
      </c>
      <c r="F32" s="20" t="n">
        <v>7.6525016</v>
      </c>
      <c r="G32" s="18" t="n">
        <v>462.43144797</v>
      </c>
      <c r="H32" s="20" t="n">
        <v>5.12541125</v>
      </c>
      <c r="I32" s="18" t="n">
        <v>506.29395968</v>
      </c>
      <c r="J32" s="20" t="n">
        <v>2.88299224</v>
      </c>
      <c r="K32" s="18" t="n">
        <v>520.6254601099999</v>
      </c>
      <c r="L32" s="20" t="n">
        <v>3.05493777</v>
      </c>
      <c r="M32" s="18" t="n">
        <v>431.81477785</v>
      </c>
      <c r="N32" s="20" t="n">
        <v>23.17705872</v>
      </c>
      <c r="O32" s="18" t="s">
        <v>182</v>
      </c>
      <c r="P32" s="20" t="s">
        <v>182</v>
      </c>
      <c r="Q32" s="18" t="s">
        <v>182</v>
      </c>
      <c r="R32" s="20" t="s">
        <v>182</v>
      </c>
      <c r="S32" s="18" t="s">
        <v>182</v>
      </c>
      <c r="T32" s="20" t="s">
        <v>182</v>
      </c>
      <c r="U32" s="18" t="n">
        <v>421.80661278</v>
      </c>
      <c r="V32" s="20" t="n">
        <v>10.57911363</v>
      </c>
    </row>
    <row r="33" spans="1:22">
      <c r="A33" s="15" t="s">
        <v>208</v>
      </c>
      <c r="B33" s="17" t="n">
        <v>7325</v>
      </c>
      <c r="C33" s="18">
        <f>(260.0/B33*100)</f>
        <v/>
      </c>
      <c r="D33" s="19" t="n">
        <v>7065</v>
      </c>
      <c r="E33" s="18" t="n">
        <v>417.37800146</v>
      </c>
      <c r="F33" s="20" t="n">
        <v>11.94733436</v>
      </c>
      <c r="G33" s="18" t="n">
        <v>441.49356659</v>
      </c>
      <c r="H33" s="20" t="n">
        <v>8.053010459999999</v>
      </c>
      <c r="I33" s="18" t="n">
        <v>494.27639629</v>
      </c>
      <c r="J33" s="20" t="n">
        <v>2.53744104</v>
      </c>
      <c r="K33" s="18" t="n">
        <v>522.15979058</v>
      </c>
      <c r="L33" s="20" t="n">
        <v>2.68343418</v>
      </c>
      <c r="M33" s="18" t="n">
        <v>370.51979334</v>
      </c>
      <c r="N33" s="20" t="n">
        <v>23.88304611</v>
      </c>
      <c r="O33" s="18" t="s">
        <v>182</v>
      </c>
      <c r="P33" s="20" t="s">
        <v>182</v>
      </c>
      <c r="Q33" s="18" t="s">
        <v>182</v>
      </c>
      <c r="R33" s="20" t="s">
        <v>182</v>
      </c>
      <c r="S33" s="18" t="s">
        <v>182</v>
      </c>
      <c r="T33" s="20" t="s">
        <v>182</v>
      </c>
      <c r="U33" s="18" t="n">
        <v>448.95250517</v>
      </c>
      <c r="V33" s="20" t="n">
        <v>11.07300332</v>
      </c>
    </row>
    <row r="34" spans="1:22">
      <c r="A34" s="15" t="s">
        <v>209</v>
      </c>
      <c r="B34" s="17" t="n">
        <v>6350</v>
      </c>
      <c r="C34" s="18">
        <f>(103.0/B34*100)</f>
        <v/>
      </c>
      <c r="D34" s="19" t="n">
        <v>6247</v>
      </c>
      <c r="E34" s="18" t="n">
        <v>395.54140193</v>
      </c>
      <c r="F34" s="20" t="n">
        <v>6.20797806</v>
      </c>
      <c r="G34" s="18" t="n">
        <v>413.32688314</v>
      </c>
      <c r="H34" s="20" t="n">
        <v>4.28675698</v>
      </c>
      <c r="I34" s="18" t="n">
        <v>477.41606168</v>
      </c>
      <c r="J34" s="20" t="n">
        <v>2.40224708</v>
      </c>
      <c r="K34" s="18" t="n">
        <v>493.68711305</v>
      </c>
      <c r="L34" s="20" t="n">
        <v>3.0970814</v>
      </c>
      <c r="M34" s="18" t="n">
        <v>365.38845725</v>
      </c>
      <c r="N34" s="20" t="n">
        <v>11.8756275</v>
      </c>
      <c r="O34" s="18" t="s">
        <v>182</v>
      </c>
      <c r="P34" s="20" t="s">
        <v>182</v>
      </c>
      <c r="Q34" s="18" t="n">
        <v>306.56969545</v>
      </c>
      <c r="R34" s="20" t="n">
        <v>10.27624616</v>
      </c>
      <c r="S34" s="18" t="s">
        <v>182</v>
      </c>
      <c r="T34" s="20" t="s">
        <v>182</v>
      </c>
      <c r="U34" s="18" t="n">
        <v>379.69058864</v>
      </c>
      <c r="V34" s="20" t="n">
        <v>7.83626612</v>
      </c>
    </row>
    <row r="35" spans="1:22">
      <c r="A35" s="15" t="s">
        <v>210</v>
      </c>
      <c r="B35" s="17" t="n">
        <v>6406</v>
      </c>
      <c r="C35" s="18">
        <f>(92.0/B35*100)</f>
        <v/>
      </c>
      <c r="D35" s="19" t="n">
        <v>6314</v>
      </c>
      <c r="E35" s="18" t="n">
        <v>446.41147038</v>
      </c>
      <c r="F35" s="20" t="n">
        <v>7.69099995</v>
      </c>
      <c r="G35" s="18" t="n">
        <v>460.38370346</v>
      </c>
      <c r="H35" s="20" t="n">
        <v>4.69656131</v>
      </c>
      <c r="I35" s="18" t="n">
        <v>522.33522252</v>
      </c>
      <c r="J35" s="20" t="n">
        <v>2.01398325</v>
      </c>
      <c r="K35" s="18" t="n">
        <v>539.0108544</v>
      </c>
      <c r="L35" s="20" t="n">
        <v>2.60253995</v>
      </c>
      <c r="M35" s="18" t="n">
        <v>449.89238615</v>
      </c>
      <c r="N35" s="20" t="n">
        <v>20.13442136</v>
      </c>
      <c r="O35" s="18" t="s">
        <v>182</v>
      </c>
      <c r="P35" s="20" t="s">
        <v>182</v>
      </c>
      <c r="Q35" s="18" t="n">
        <v>374.85244494</v>
      </c>
      <c r="R35" s="20" t="n">
        <v>5.84040672</v>
      </c>
      <c r="S35" s="18" t="s">
        <v>182</v>
      </c>
      <c r="T35" s="20" t="s">
        <v>182</v>
      </c>
      <c r="U35" s="18" t="n">
        <v>421.29666404</v>
      </c>
      <c r="V35" s="20" t="n">
        <v>6.09857821</v>
      </c>
    </row>
    <row r="36" spans="1:22">
      <c r="A36" s="15" t="s">
        <v>211</v>
      </c>
      <c r="B36" s="17" t="n">
        <v>6736</v>
      </c>
      <c r="C36" s="18">
        <f>(85.0/B36*100)</f>
        <v/>
      </c>
      <c r="D36" s="19" t="n">
        <v>6651</v>
      </c>
      <c r="E36" s="18" t="n">
        <v>410.68194764</v>
      </c>
      <c r="F36" s="20" t="n">
        <v>6.04814843</v>
      </c>
      <c r="G36" s="18" t="n">
        <v>430.36320113</v>
      </c>
      <c r="H36" s="20" t="n">
        <v>5.74066102</v>
      </c>
      <c r="I36" s="18" t="n">
        <v>489.14938137</v>
      </c>
      <c r="J36" s="20" t="n">
        <v>2.44388065</v>
      </c>
      <c r="K36" s="18" t="n">
        <v>516.60140897</v>
      </c>
      <c r="L36" s="20" t="n">
        <v>2.18134447</v>
      </c>
      <c r="M36" s="18" t="n">
        <v>402.77024728</v>
      </c>
      <c r="N36" s="20" t="n">
        <v>20.07187489</v>
      </c>
      <c r="O36" s="18" t="s">
        <v>182</v>
      </c>
      <c r="P36" s="20" t="s">
        <v>182</v>
      </c>
      <c r="Q36" s="18" t="s">
        <v>182</v>
      </c>
      <c r="R36" s="20" t="s">
        <v>182</v>
      </c>
      <c r="S36" s="18" t="s">
        <v>182</v>
      </c>
      <c r="T36" s="20" t="s">
        <v>182</v>
      </c>
      <c r="U36" s="18" t="n">
        <v>423.33796044</v>
      </c>
      <c r="V36" s="20" t="n">
        <v>6.92170192</v>
      </c>
    </row>
    <row r="37" spans="1:22">
      <c r="A37" s="15" t="s">
        <v>212</v>
      </c>
      <c r="B37" s="17" t="n">
        <v>5458</v>
      </c>
      <c r="C37" s="18">
        <f>(340.0/B37*100)</f>
        <v/>
      </c>
      <c r="D37" s="19" t="n">
        <v>5118</v>
      </c>
      <c r="E37" s="18" t="n">
        <v>435.89267834</v>
      </c>
      <c r="F37" s="20" t="n">
        <v>6.66957744</v>
      </c>
      <c r="G37" s="18" t="n">
        <v>446.51845971</v>
      </c>
      <c r="H37" s="20" t="n">
        <v>5.04964423</v>
      </c>
      <c r="I37" s="18" t="n">
        <v>502.95324987</v>
      </c>
      <c r="J37" s="20" t="n">
        <v>3.36615584</v>
      </c>
      <c r="K37" s="18" t="n">
        <v>528.77098759</v>
      </c>
      <c r="L37" s="20" t="n">
        <v>3.86956918</v>
      </c>
      <c r="M37" s="18" t="n">
        <v>375.64834003</v>
      </c>
      <c r="N37" s="20" t="n">
        <v>18.6662725</v>
      </c>
      <c r="O37" s="18" t="s">
        <v>182</v>
      </c>
      <c r="P37" s="20" t="s">
        <v>182</v>
      </c>
      <c r="Q37" s="18" t="s">
        <v>182</v>
      </c>
      <c r="R37" s="20" t="s">
        <v>182</v>
      </c>
      <c r="S37" s="18" t="s">
        <v>182</v>
      </c>
      <c r="T37" s="20" t="s">
        <v>182</v>
      </c>
      <c r="U37" s="18" t="n">
        <v>411.79227479</v>
      </c>
      <c r="V37" s="20" t="n">
        <v>6.0699818</v>
      </c>
    </row>
    <row r="38" spans="1:22">
      <c r="A38" s="15" t="s">
        <v>213</v>
      </c>
      <c r="B38" s="17" t="n">
        <v>5860</v>
      </c>
      <c r="C38" s="18">
        <f>(76.0/B38*100)</f>
        <v/>
      </c>
      <c r="D38" s="19" t="n">
        <v>5784</v>
      </c>
      <c r="E38" s="18" t="n">
        <v>427.74265015</v>
      </c>
      <c r="F38" s="20" t="n">
        <v>6.81242682</v>
      </c>
      <c r="G38" s="18" t="n">
        <v>451.33421763</v>
      </c>
      <c r="H38" s="20" t="n">
        <v>5.47797205</v>
      </c>
      <c r="I38" s="18" t="n">
        <v>514.56008639</v>
      </c>
      <c r="J38" s="20" t="n">
        <v>2.99795455</v>
      </c>
      <c r="K38" s="18" t="n">
        <v>532.10673388</v>
      </c>
      <c r="L38" s="20" t="n">
        <v>3.06841403</v>
      </c>
      <c r="M38" s="18" t="n">
        <v>402.04188708</v>
      </c>
      <c r="N38" s="20" t="n">
        <v>20.43643395</v>
      </c>
      <c r="O38" s="18" t="s">
        <v>182</v>
      </c>
      <c r="P38" s="20" t="s">
        <v>182</v>
      </c>
      <c r="Q38" s="18" t="s">
        <v>182</v>
      </c>
      <c r="R38" s="20" t="s">
        <v>182</v>
      </c>
      <c r="S38" s="18" t="s">
        <v>182</v>
      </c>
      <c r="T38" s="20" t="s">
        <v>182</v>
      </c>
      <c r="U38" s="18" t="n">
        <v>432.88230629</v>
      </c>
      <c r="V38" s="20" t="n">
        <v>5.91753993</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(5689.0/B40*100)</f>
        <v/>
      </c>
      <c r="D40" s="19" t="n">
        <v>8468</v>
      </c>
      <c r="E40" s="18" t="n">
        <v>437.61542211</v>
      </c>
      <c r="F40" s="20" t="n">
        <v>11.08681313</v>
      </c>
      <c r="G40" s="18" t="n">
        <v>436.82216336</v>
      </c>
      <c r="H40" s="20" t="n">
        <v>6.90836487</v>
      </c>
      <c r="I40" s="18" t="n">
        <v>516.5164456700001</v>
      </c>
      <c r="J40" s="20" t="n">
        <v>3.08929173</v>
      </c>
      <c r="K40" s="18" t="n">
        <v>541.19666264</v>
      </c>
      <c r="L40" s="20" t="n">
        <v>3.51494708</v>
      </c>
      <c r="M40" s="18" t="n">
        <v>426.93516324</v>
      </c>
      <c r="N40" s="20" t="n">
        <v>18.49453323</v>
      </c>
      <c r="O40" s="18" t="s">
        <v>182</v>
      </c>
      <c r="P40" s="20" t="s">
        <v>182</v>
      </c>
      <c r="Q40" s="18" t="n">
        <v>496.75531263</v>
      </c>
      <c r="R40" s="20" t="n">
        <v>2.35939816</v>
      </c>
      <c r="S40" s="18" t="s">
        <v>182</v>
      </c>
      <c r="T40" s="20" t="s">
        <v>182</v>
      </c>
      <c r="U40" s="18" t="n">
        <v>412.00306499</v>
      </c>
      <c r="V40" s="20" t="n">
        <v>6.91821584</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(2928.0/B46*100)</f>
        <v/>
      </c>
      <c r="D46" s="19" t="n">
        <v>20213</v>
      </c>
      <c r="E46" s="18" t="n">
        <v>346.48299115</v>
      </c>
      <c r="F46" s="20" t="n">
        <v>5.22110075</v>
      </c>
      <c r="G46" s="18" t="n">
        <v>354.42374311</v>
      </c>
      <c r="H46" s="20" t="n">
        <v>6.09302511</v>
      </c>
      <c r="I46" s="18" t="n">
        <v>408.15565476</v>
      </c>
      <c r="J46" s="20" t="n">
        <v>2.95561498</v>
      </c>
      <c r="K46" s="18" t="n">
        <v>447.52736287</v>
      </c>
      <c r="L46" s="20" t="n">
        <v>3.43362602</v>
      </c>
      <c r="M46" s="18" t="n">
        <v>312.92535084</v>
      </c>
      <c r="N46" s="20" t="n">
        <v>7.92700056</v>
      </c>
      <c r="O46" s="18" t="s">
        <v>182</v>
      </c>
      <c r="P46" s="20" t="s">
        <v>182</v>
      </c>
      <c r="Q46" s="18" t="s">
        <v>182</v>
      </c>
      <c r="R46" s="20" t="s">
        <v>182</v>
      </c>
      <c r="S46" s="18" t="s">
        <v>182</v>
      </c>
      <c r="T46" s="20" t="s">
        <v>182</v>
      </c>
      <c r="U46" s="18" t="n">
        <v>383.04204387</v>
      </c>
      <c r="V46" s="20" t="n">
        <v>3.20182042</v>
      </c>
    </row>
    <row r="47" spans="1:22">
      <c r="A47" s="15" t="s">
        <v>222</v>
      </c>
      <c r="B47" s="17" t="n">
        <v>5928</v>
      </c>
      <c r="C47" s="18">
        <f>(227.0/B47*100)</f>
        <v/>
      </c>
      <c r="D47" s="19" t="n">
        <v>5701</v>
      </c>
      <c r="E47" s="18" t="n">
        <v>375.37112618</v>
      </c>
      <c r="F47" s="20" t="n">
        <v>5.39997312</v>
      </c>
      <c r="G47" s="18" t="n">
        <v>403.11599607</v>
      </c>
      <c r="H47" s="20" t="n">
        <v>5.45944288</v>
      </c>
      <c r="I47" s="18" t="n">
        <v>462.5911231</v>
      </c>
      <c r="J47" s="20" t="n">
        <v>3.86350917</v>
      </c>
      <c r="K47" s="18" t="n">
        <v>499.45100913</v>
      </c>
      <c r="L47" s="20" t="n">
        <v>4.71063252</v>
      </c>
      <c r="M47" s="18" t="n">
        <v>348.82167177</v>
      </c>
      <c r="N47" s="20" t="n">
        <v>12.30753065</v>
      </c>
      <c r="O47" s="18" t="s">
        <v>182</v>
      </c>
      <c r="P47" s="20" t="s">
        <v>182</v>
      </c>
      <c r="Q47" s="18" t="s">
        <v>182</v>
      </c>
      <c r="R47" s="20" t="s">
        <v>182</v>
      </c>
      <c r="S47" s="18" t="s">
        <v>182</v>
      </c>
      <c r="T47" s="20" t="s">
        <v>182</v>
      </c>
      <c r="U47" s="18" t="n">
        <v>380.0468523</v>
      </c>
      <c r="V47" s="20" t="n">
        <v>4.7351746</v>
      </c>
    </row>
    <row r="48" spans="1:22">
      <c r="A48" s="15" t="s">
        <v>223</v>
      </c>
      <c r="B48" s="17" t="n">
        <v>9841</v>
      </c>
      <c r="C48" s="18">
        <f>(19.0/B48*100)</f>
        <v/>
      </c>
      <c r="D48" s="19" t="n">
        <v>9822</v>
      </c>
      <c r="E48" s="18" t="n">
        <v>440.42352322</v>
      </c>
      <c r="F48" s="20" t="n">
        <v>6.72557011</v>
      </c>
      <c r="G48" s="18" t="n">
        <v>438.99653198</v>
      </c>
      <c r="H48" s="20" t="n">
        <v>5.01541118</v>
      </c>
      <c r="I48" s="18" t="n">
        <v>528.19382582</v>
      </c>
      <c r="J48" s="20" t="n">
        <v>4.31100221</v>
      </c>
      <c r="K48" s="18" t="n">
        <v>576.81276742</v>
      </c>
      <c r="L48" s="20" t="n">
        <v>5.0351343</v>
      </c>
      <c r="M48" s="18" t="n">
        <v>368.01592311</v>
      </c>
      <c r="N48" s="20" t="n">
        <v>9.39603602</v>
      </c>
      <c r="O48" s="18" t="s">
        <v>182</v>
      </c>
      <c r="P48" s="20" t="s">
        <v>182</v>
      </c>
      <c r="Q48" s="18" t="s">
        <v>182</v>
      </c>
      <c r="R48" s="20" t="s">
        <v>182</v>
      </c>
      <c r="S48" s="18" t="s">
        <v>182</v>
      </c>
      <c r="T48" s="20" t="s">
        <v>182</v>
      </c>
      <c r="U48" s="18" t="n">
        <v>447.26076254</v>
      </c>
      <c r="V48" s="20" t="n">
        <v>23.79568847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(1219.0/B50*100)</f>
        <v/>
      </c>
      <c r="D50" s="19" t="n">
        <v>10576</v>
      </c>
      <c r="E50" s="18" t="n">
        <v>374.34873679</v>
      </c>
      <c r="F50" s="20" t="n">
        <v>4.81956841</v>
      </c>
      <c r="G50" s="18" t="n">
        <v>371.68369996</v>
      </c>
      <c r="H50" s="20" t="n">
        <v>4.39933251</v>
      </c>
      <c r="I50" s="18" t="n">
        <v>420.3467891</v>
      </c>
      <c r="J50" s="20" t="n">
        <v>2.51943269</v>
      </c>
      <c r="K50" s="18" t="n">
        <v>456.44657303</v>
      </c>
      <c r="L50" s="20" t="n">
        <v>3.11018379</v>
      </c>
      <c r="M50" s="18" t="n">
        <v>342.28571311</v>
      </c>
      <c r="N50" s="20" t="n">
        <v>7.20984175</v>
      </c>
      <c r="O50" s="18" t="s">
        <v>182</v>
      </c>
      <c r="P50" s="20" t="s">
        <v>182</v>
      </c>
      <c r="Q50" s="18" t="s">
        <v>182</v>
      </c>
      <c r="R50" s="20" t="s">
        <v>182</v>
      </c>
      <c r="S50" s="18" t="s">
        <v>182</v>
      </c>
      <c r="T50" s="20" t="s">
        <v>182</v>
      </c>
      <c r="U50" s="18" t="n">
        <v>384.7002282</v>
      </c>
      <c r="V50" s="20" t="n">
        <v>6.27360884</v>
      </c>
    </row>
    <row r="51" spans="1:22">
      <c r="A51" s="15" t="s">
        <v>226</v>
      </c>
      <c r="B51" s="17" t="n">
        <v>6866</v>
      </c>
      <c r="C51" s="18">
        <f>(116.0/B51*100)</f>
        <v/>
      </c>
      <c r="D51" s="19" t="n">
        <v>6750</v>
      </c>
      <c r="E51" s="18" t="n">
        <v>370.46101893</v>
      </c>
      <c r="F51" s="20" t="n">
        <v>4.6654139</v>
      </c>
      <c r="G51" s="18" t="n">
        <v>387.14766909</v>
      </c>
      <c r="H51" s="20" t="n">
        <v>4.21044444</v>
      </c>
      <c r="I51" s="18" t="n">
        <v>420.54720137</v>
      </c>
      <c r="J51" s="20" t="n">
        <v>2.05415208</v>
      </c>
      <c r="K51" s="18" t="n">
        <v>445.55143114</v>
      </c>
      <c r="L51" s="20" t="n">
        <v>2.81629739</v>
      </c>
      <c r="M51" s="18" t="n">
        <v>338.25263876</v>
      </c>
      <c r="N51" s="20" t="n">
        <v>12.07032198</v>
      </c>
      <c r="O51" s="18" t="s">
        <v>182</v>
      </c>
      <c r="P51" s="20" t="s">
        <v>182</v>
      </c>
      <c r="Q51" s="18" t="n">
        <v>410.85572185</v>
      </c>
      <c r="R51" s="20" t="n">
        <v>3.7997542</v>
      </c>
      <c r="S51" s="18" t="s">
        <v>182</v>
      </c>
      <c r="T51" s="20" t="s">
        <v>182</v>
      </c>
      <c r="U51" s="18" t="n">
        <v>393.15266796</v>
      </c>
      <c r="V51" s="20" t="n">
        <v>4.31838381</v>
      </c>
    </row>
    <row r="52" spans="1:22">
      <c r="A52" s="15" t="s">
        <v>227</v>
      </c>
      <c r="B52" s="17" t="n">
        <v>5809</v>
      </c>
      <c r="C52" s="18">
        <f>(126.0/B52*100)</f>
        <v/>
      </c>
      <c r="D52" s="19" t="n">
        <v>5683</v>
      </c>
      <c r="E52" s="18" t="n">
        <v>396.97510273</v>
      </c>
      <c r="F52" s="20" t="n">
        <v>6.89083155</v>
      </c>
      <c r="G52" s="18" t="n">
        <v>425.73980709</v>
      </c>
      <c r="H52" s="20" t="n">
        <v>5.9460351</v>
      </c>
      <c r="I52" s="18" t="n">
        <v>477.79221197</v>
      </c>
      <c r="J52" s="20" t="n">
        <v>2.59158441</v>
      </c>
      <c r="K52" s="18" t="n">
        <v>496.56221473</v>
      </c>
      <c r="L52" s="20" t="n">
        <v>3.3634567</v>
      </c>
      <c r="M52" s="18" t="n">
        <v>375.14413407</v>
      </c>
      <c r="N52" s="20" t="n">
        <v>19.23248649</v>
      </c>
      <c r="O52" s="18" t="s">
        <v>182</v>
      </c>
      <c r="P52" s="20" t="s">
        <v>182</v>
      </c>
      <c r="Q52" s="18" t="s">
        <v>182</v>
      </c>
      <c r="R52" s="20" t="s">
        <v>182</v>
      </c>
      <c r="S52" s="18" t="s">
        <v>182</v>
      </c>
      <c r="T52" s="20" t="s">
        <v>182</v>
      </c>
      <c r="U52" s="18" t="n">
        <v>410.09625408</v>
      </c>
      <c r="V52" s="20" t="n">
        <v>5.89184075</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(531.0/B54*100)</f>
        <v/>
      </c>
      <c r="D54" s="19" t="n">
        <v>4209</v>
      </c>
      <c r="E54" s="18" t="n">
        <v>299.05210282</v>
      </c>
      <c r="F54" s="20" t="n">
        <v>4.18070538</v>
      </c>
      <c r="G54" s="18" t="n">
        <v>299.89862638</v>
      </c>
      <c r="H54" s="20" t="n">
        <v>5.03013217</v>
      </c>
      <c r="I54" s="18" t="n">
        <v>340.92051149</v>
      </c>
      <c r="J54" s="20" t="n">
        <v>3.07297221</v>
      </c>
      <c r="K54" s="18" t="n">
        <v>372.47756853</v>
      </c>
      <c r="L54" s="20" t="n">
        <v>4.26094545</v>
      </c>
      <c r="M54" s="18" t="n">
        <v>287.87524075</v>
      </c>
      <c r="N54" s="20" t="n">
        <v>6.80918889</v>
      </c>
      <c r="O54" s="18" t="s">
        <v>182</v>
      </c>
      <c r="P54" s="20" t="s">
        <v>182</v>
      </c>
      <c r="Q54" s="18" t="s">
        <v>182</v>
      </c>
      <c r="R54" s="20" t="s">
        <v>182</v>
      </c>
      <c r="S54" s="18" t="s">
        <v>182</v>
      </c>
      <c r="T54" s="20" t="s">
        <v>182</v>
      </c>
      <c r="U54" s="18" t="n">
        <v>290.82302691</v>
      </c>
      <c r="V54" s="20" t="n">
        <v>3.84101536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481.69440668</v>
      </c>
      <c r="F56" s="20" t="n">
        <v>10.19522366</v>
      </c>
      <c r="G56" s="18" t="n">
        <v>478.62245556</v>
      </c>
      <c r="H56" s="20" t="n">
        <v>4.83283061</v>
      </c>
      <c r="I56" s="18" t="n">
        <v>524.40740994</v>
      </c>
      <c r="J56" s="20" t="n">
        <v>2.4943961</v>
      </c>
      <c r="K56" s="18" t="n">
        <v>541.90087205</v>
      </c>
      <c r="L56" s="20" t="n">
        <v>3.38232241</v>
      </c>
      <c r="M56" s="18" t="n">
        <v>436.58358831</v>
      </c>
      <c r="N56" s="20" t="n">
        <v>14.70024244</v>
      </c>
      <c r="O56" s="18" t="s">
        <v>182</v>
      </c>
      <c r="P56" s="20" t="s">
        <v>182</v>
      </c>
      <c r="Q56" s="18" t="s">
        <v>182</v>
      </c>
      <c r="R56" s="20" t="s">
        <v>182</v>
      </c>
      <c r="S56" s="18" t="s">
        <v>182</v>
      </c>
      <c r="T56" s="20" t="s">
        <v>182</v>
      </c>
      <c r="U56" s="18" t="n">
        <v>436.73471789</v>
      </c>
      <c r="V56" s="20" t="n">
        <v>15.92858381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(273.0/B61*100)</f>
        <v/>
      </c>
      <c r="D61" s="19" t="n">
        <v>6252</v>
      </c>
      <c r="E61" s="18" t="n">
        <v>429.86743857</v>
      </c>
      <c r="F61" s="20" t="n">
        <v>5.27806749</v>
      </c>
      <c r="G61" s="18" t="n">
        <v>440.8525108</v>
      </c>
      <c r="H61" s="20" t="n">
        <v>3.73903522</v>
      </c>
      <c r="I61" s="18" t="n">
        <v>478.56392181</v>
      </c>
      <c r="J61" s="20" t="n">
        <v>2.63749292</v>
      </c>
      <c r="K61" s="18" t="n">
        <v>508.85657729</v>
      </c>
      <c r="L61" s="20" t="n">
        <v>3.45485393</v>
      </c>
      <c r="M61" s="18" t="n">
        <v>391.25523445</v>
      </c>
      <c r="N61" s="20" t="n">
        <v>13.81308759</v>
      </c>
      <c r="O61" s="18" t="s">
        <v>182</v>
      </c>
      <c r="P61" s="20" t="s">
        <v>182</v>
      </c>
      <c r="Q61" s="18" t="s">
        <v>182</v>
      </c>
      <c r="R61" s="20" t="s">
        <v>182</v>
      </c>
      <c r="S61" s="18" t="s">
        <v>182</v>
      </c>
      <c r="T61" s="20" t="s">
        <v>182</v>
      </c>
      <c r="U61" s="18" t="n">
        <v>385.63385322</v>
      </c>
      <c r="V61" s="20" t="n">
        <v>6.51923895</v>
      </c>
    </row>
    <row r="62" spans="1:22">
      <c r="A62" s="15" t="s">
        <v>237</v>
      </c>
      <c r="B62" s="17" t="n">
        <v>4476</v>
      </c>
      <c r="C62" s="18">
        <f>(5.0/B62*100)</f>
        <v/>
      </c>
      <c r="D62" s="19" t="n">
        <v>4471</v>
      </c>
      <c r="E62" s="18" t="n">
        <v>458.07243628</v>
      </c>
      <c r="F62" s="20" t="n">
        <v>7.03605578</v>
      </c>
      <c r="G62" s="18" t="n">
        <v>470.15075236</v>
      </c>
      <c r="H62" s="20" t="n">
        <v>5.16806531</v>
      </c>
      <c r="I62" s="18" t="n">
        <v>525.03229355</v>
      </c>
      <c r="J62" s="20" t="n">
        <v>1.50129624</v>
      </c>
      <c r="K62" s="18" t="n">
        <v>553.57932306</v>
      </c>
      <c r="L62" s="20" t="n">
        <v>2.10296208</v>
      </c>
      <c r="M62" s="18" t="n">
        <v>440.45044192</v>
      </c>
      <c r="N62" s="20" t="n">
        <v>12.98438904</v>
      </c>
      <c r="O62" s="18" t="s">
        <v>182</v>
      </c>
      <c r="P62" s="20" t="s">
        <v>182</v>
      </c>
      <c r="Q62" s="18" t="s">
        <v>182</v>
      </c>
      <c r="R62" s="20" t="s">
        <v>182</v>
      </c>
      <c r="S62" s="18" t="s">
        <v>182</v>
      </c>
      <c r="T62" s="20" t="s">
        <v>182</v>
      </c>
      <c r="U62" s="18" t="n">
        <v>463.8890806</v>
      </c>
      <c r="V62" s="20" t="n">
        <v>17.68821159</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(529.0/B67*100)</f>
        <v/>
      </c>
      <c r="D67" s="19" t="n">
        <v>6442</v>
      </c>
      <c r="E67" s="18" t="n">
        <v>357.89788987</v>
      </c>
      <c r="F67" s="20" t="n">
        <v>5.14268916</v>
      </c>
      <c r="G67" s="18" t="n">
        <v>354.06995403</v>
      </c>
      <c r="H67" s="20" t="n">
        <v>3.49458049</v>
      </c>
      <c r="I67" s="18" t="n">
        <v>403.77197493</v>
      </c>
      <c r="J67" s="20" t="n">
        <v>2.28373187</v>
      </c>
      <c r="K67" s="18" t="n">
        <v>435.53436463</v>
      </c>
      <c r="L67" s="20" t="n">
        <v>3.33281649</v>
      </c>
      <c r="M67" s="18" t="n">
        <v>314.73335773</v>
      </c>
      <c r="N67" s="20" t="n">
        <v>5.00611208</v>
      </c>
      <c r="O67" s="18" t="s">
        <v>182</v>
      </c>
      <c r="P67" s="20" t="s">
        <v>182</v>
      </c>
      <c r="Q67" s="18" t="s">
        <v>182</v>
      </c>
      <c r="R67" s="20" t="s">
        <v>182</v>
      </c>
      <c r="S67" s="18" t="s">
        <v>182</v>
      </c>
      <c r="T67" s="20" t="s">
        <v>182</v>
      </c>
      <c r="U67" s="18" t="n">
        <v>347.97992033</v>
      </c>
      <c r="V67" s="20" t="n">
        <v>4.54766671</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436.14832182</v>
      </c>
      <c r="F70" s="20" t="n">
        <v>6.63365814</v>
      </c>
      <c r="G70" s="18" t="n">
        <v>447.43616286</v>
      </c>
      <c r="H70" s="20" t="n">
        <v>5.98328003</v>
      </c>
      <c r="I70" s="18" t="n">
        <v>491.84232817</v>
      </c>
      <c r="J70" s="20" t="n">
        <v>2.81461339</v>
      </c>
      <c r="K70" s="18" t="n">
        <v>508.62758255</v>
      </c>
      <c r="L70" s="20" t="n">
        <v>3.06916468</v>
      </c>
      <c r="M70" s="18" t="n">
        <v>426.80252046</v>
      </c>
      <c r="N70" s="20" t="n">
        <v>12.48021567</v>
      </c>
      <c r="O70" s="18" t="s">
        <v>182</v>
      </c>
      <c r="P70" s="20" t="s">
        <v>182</v>
      </c>
      <c r="Q70" s="18" t="s">
        <v>182</v>
      </c>
      <c r="R70" s="20" t="s">
        <v>182</v>
      </c>
      <c r="S70" s="18" t="s">
        <v>182</v>
      </c>
      <c r="T70" s="20" t="s">
        <v>182</v>
      </c>
      <c r="U70" s="18" t="n">
        <v>431.56114751</v>
      </c>
      <c r="V70" s="20" t="n">
        <v>7.02924545</v>
      </c>
    </row>
    <row r="71" spans="1:22">
      <c r="A71" s="15" t="s">
        <v>246</v>
      </c>
      <c r="B71" s="17" t="n">
        <v>6115</v>
      </c>
      <c r="C71" s="18">
        <f>(124.0/B71*100)</f>
        <v/>
      </c>
      <c r="D71" s="19" t="n">
        <v>5991</v>
      </c>
      <c r="E71" s="18" t="n">
        <v>474.63883177</v>
      </c>
      <c r="F71" s="20" t="n">
        <v>10.04812974</v>
      </c>
      <c r="G71" s="18" t="n">
        <v>469.80154722</v>
      </c>
      <c r="H71" s="20" t="n">
        <v>6.19938371</v>
      </c>
      <c r="I71" s="18" t="n">
        <v>542.365619</v>
      </c>
      <c r="J71" s="20" t="n">
        <v>1.87327027</v>
      </c>
      <c r="K71" s="18" t="n">
        <v>585.05791899</v>
      </c>
      <c r="L71" s="20" t="n">
        <v>2.07121757</v>
      </c>
      <c r="M71" s="18" t="n">
        <v>471.86148039</v>
      </c>
      <c r="N71" s="20" t="n">
        <v>16.79592165</v>
      </c>
      <c r="O71" s="18" t="s">
        <v>182</v>
      </c>
      <c r="P71" s="20" t="s">
        <v>182</v>
      </c>
      <c r="Q71" s="18" t="s">
        <v>182</v>
      </c>
      <c r="R71" s="20" t="s">
        <v>182</v>
      </c>
      <c r="S71" s="18" t="s">
        <v>182</v>
      </c>
      <c r="T71" s="20" t="s">
        <v>182</v>
      </c>
      <c r="U71" s="18" t="n">
        <v>520.28700142</v>
      </c>
      <c r="V71" s="20" t="n">
        <v>15.00069179</v>
      </c>
    </row>
    <row r="72" spans="1:22">
      <c r="A72" s="15" t="s">
        <v>247</v>
      </c>
      <c r="B72" s="17" t="n">
        <v>7708</v>
      </c>
      <c r="C72" s="18">
        <f>(9.0/B72*100)</f>
        <v/>
      </c>
      <c r="D72" s="19" t="n">
        <v>7699</v>
      </c>
      <c r="E72" s="18" t="n">
        <v>430.27733626</v>
      </c>
      <c r="F72" s="20" t="n">
        <v>7.8177757</v>
      </c>
      <c r="G72" s="18" t="n">
        <v>460.06850801</v>
      </c>
      <c r="H72" s="20" t="n">
        <v>4.91190837</v>
      </c>
      <c r="I72" s="18" t="n">
        <v>532.18273821</v>
      </c>
      <c r="J72" s="20" t="n">
        <v>2.62173752</v>
      </c>
      <c r="K72" s="18" t="n">
        <v>560.90399973</v>
      </c>
      <c r="L72" s="20" t="n">
        <v>3.23698844</v>
      </c>
      <c r="M72" s="18" t="n">
        <v>372.27040999</v>
      </c>
      <c r="N72" s="20" t="n">
        <v>12.74001428</v>
      </c>
      <c r="O72" s="18" t="s">
        <v>182</v>
      </c>
      <c r="P72" s="20" t="s">
        <v>182</v>
      </c>
      <c r="Q72" s="18" t="s">
        <v>182</v>
      </c>
      <c r="R72" s="20" t="s">
        <v>182</v>
      </c>
      <c r="S72" s="18" t="s">
        <v>182</v>
      </c>
      <c r="T72" s="20" t="s">
        <v>182</v>
      </c>
      <c r="U72" s="18" t="n">
        <v>484.39287625</v>
      </c>
      <c r="V72" s="20" t="n">
        <v>25.91146039</v>
      </c>
    </row>
    <row r="73" spans="1:22">
      <c r="A73" s="15" t="s">
        <v>248</v>
      </c>
      <c r="B73" s="17" t="n">
        <v>8249</v>
      </c>
      <c r="C73" s="18">
        <f>(262.0/B73*100)</f>
        <v/>
      </c>
      <c r="D73" s="19" t="n">
        <v>7987</v>
      </c>
      <c r="E73" s="18" t="n">
        <v>380.64051198</v>
      </c>
      <c r="F73" s="20" t="n">
        <v>5.18905027</v>
      </c>
      <c r="G73" s="18" t="n">
        <v>384.78157463</v>
      </c>
      <c r="H73" s="20" t="n">
        <v>3.54220788</v>
      </c>
      <c r="I73" s="18" t="n">
        <v>422.59814866</v>
      </c>
      <c r="J73" s="20" t="n">
        <v>2.80704026</v>
      </c>
      <c r="K73" s="18" t="n">
        <v>457.71451542</v>
      </c>
      <c r="L73" s="20" t="n">
        <v>3.81168541</v>
      </c>
      <c r="M73" s="18" t="n">
        <v>365.92427462</v>
      </c>
      <c r="N73" s="20" t="n">
        <v>6.5296247</v>
      </c>
      <c r="O73" s="18" t="s">
        <v>182</v>
      </c>
      <c r="P73" s="20" t="s">
        <v>182</v>
      </c>
      <c r="Q73" s="18" t="s">
        <v>182</v>
      </c>
      <c r="R73" s="20" t="s">
        <v>182</v>
      </c>
      <c r="S73" s="18" t="s">
        <v>182</v>
      </c>
      <c r="T73" s="20" t="s">
        <v>182</v>
      </c>
      <c r="U73" s="18" t="n">
        <v>366.40493242</v>
      </c>
      <c r="V73" s="20" t="n">
        <v>7.18601642</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(314.0/B77*100)</f>
        <v/>
      </c>
      <c r="D77" s="19" t="n">
        <v>5748</v>
      </c>
      <c r="E77" s="18" t="n">
        <v>389.76140934</v>
      </c>
      <c r="F77" s="20" t="n">
        <v>4.4860478</v>
      </c>
      <c r="G77" s="18" t="n">
        <v>405.22933067</v>
      </c>
      <c r="H77" s="20" t="n">
        <v>5.54837885</v>
      </c>
      <c r="I77" s="18" t="n">
        <v>446.00929295</v>
      </c>
      <c r="J77" s="20" t="n">
        <v>2.58706486</v>
      </c>
      <c r="K77" s="18" t="n">
        <v>479.98349881</v>
      </c>
      <c r="L77" s="20" t="n">
        <v>2.97132018</v>
      </c>
      <c r="M77" s="18" t="n">
        <v>348.85074945</v>
      </c>
      <c r="N77" s="20" t="n">
        <v>12.28258255</v>
      </c>
      <c r="O77" s="18" t="s">
        <v>182</v>
      </c>
      <c r="P77" s="20" t="s">
        <v>182</v>
      </c>
      <c r="Q77" s="18" t="s">
        <v>182</v>
      </c>
      <c r="R77" s="20" t="s">
        <v>182</v>
      </c>
      <c r="S77" s="18" t="s">
        <v>182</v>
      </c>
      <c r="T77" s="20" t="s">
        <v>182</v>
      </c>
      <c r="U77" s="18" t="n">
        <v>383.42421096</v>
      </c>
      <c r="V77" s="20" t="n">
        <v>3.22945936</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355</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476.5559051</v>
      </c>
      <c r="F7" s="20" t="n">
        <v>7.08432041</v>
      </c>
      <c r="G7" s="18" t="n">
        <v>521.5171955</v>
      </c>
      <c r="H7" s="20" t="n">
        <v>4.43620942</v>
      </c>
      <c r="I7" s="18" t="n">
        <v>513.41745397</v>
      </c>
      <c r="J7" s="20" t="n">
        <v>2.00781985</v>
      </c>
      <c r="K7" s="18" t="n">
        <v>524.44671686</v>
      </c>
      <c r="L7" s="20" t="n">
        <v>2.5837622</v>
      </c>
      <c r="M7" s="18" t="n">
        <v>399.22513467</v>
      </c>
      <c r="N7" s="20" t="n">
        <v>11.70453418</v>
      </c>
      <c r="O7" s="18" t="s">
        <v>182</v>
      </c>
      <c r="P7" s="20" t="s">
        <v>182</v>
      </c>
      <c r="Q7" s="18" t="s">
        <v>182</v>
      </c>
      <c r="R7" s="20" t="s">
        <v>182</v>
      </c>
      <c r="S7" s="18" t="s">
        <v>182</v>
      </c>
      <c r="T7" s="20" t="s">
        <v>182</v>
      </c>
      <c r="U7" s="18" t="n">
        <v>479.67673209</v>
      </c>
      <c r="V7" s="20" t="n">
        <v>4.62000096</v>
      </c>
    </row>
    <row r="8" spans="1:22">
      <c r="A8" s="15" t="s">
        <v>183</v>
      </c>
      <c r="B8" s="17" t="n">
        <v>7007</v>
      </c>
      <c r="C8" s="18">
        <f>(227.0/B8*100)</f>
        <v/>
      </c>
      <c r="D8" s="19" t="n">
        <v>6780</v>
      </c>
      <c r="E8" s="18" t="n">
        <v>489.95844411</v>
      </c>
      <c r="F8" s="20" t="n">
        <v>7.41476385</v>
      </c>
      <c r="G8" s="18" t="n">
        <v>509.03595793</v>
      </c>
      <c r="H8" s="20" t="n">
        <v>5.13533662</v>
      </c>
      <c r="I8" s="18" t="n">
        <v>507.23355651</v>
      </c>
      <c r="J8" s="20" t="n">
        <v>3.22145593</v>
      </c>
      <c r="K8" s="18" t="n">
        <v>498.27233428</v>
      </c>
      <c r="L8" s="20" t="n">
        <v>2.72138798</v>
      </c>
      <c r="M8" s="18" t="n">
        <v>404.28336089</v>
      </c>
      <c r="N8" s="20" t="n">
        <v>27.90899541</v>
      </c>
      <c r="O8" s="18" t="s">
        <v>182</v>
      </c>
      <c r="P8" s="20" t="s">
        <v>182</v>
      </c>
      <c r="Q8" s="18" t="n">
        <v>368.48347797</v>
      </c>
      <c r="R8" s="20" t="n">
        <v>14.99112476</v>
      </c>
      <c r="S8" s="18" t="s">
        <v>182</v>
      </c>
      <c r="T8" s="20" t="s">
        <v>182</v>
      </c>
      <c r="U8" s="18" t="n">
        <v>415.08700765</v>
      </c>
      <c r="V8" s="20" t="n">
        <v>6.78142537</v>
      </c>
    </row>
    <row r="9" spans="1:22">
      <c r="A9" s="15" t="s">
        <v>184</v>
      </c>
      <c r="B9" s="17" t="n">
        <v>9651</v>
      </c>
      <c r="C9" s="18">
        <f>(627.0/B9*100)</f>
        <v/>
      </c>
      <c r="D9" s="19" t="n">
        <v>9024</v>
      </c>
      <c r="E9" s="18" t="n">
        <v>471.7278356</v>
      </c>
      <c r="F9" s="20" t="n">
        <v>7.94881806</v>
      </c>
      <c r="G9" s="18" t="n">
        <v>516.89846874</v>
      </c>
      <c r="H9" s="20" t="n">
        <v>4.65342929</v>
      </c>
      <c r="I9" s="18" t="n">
        <v>521.15452199</v>
      </c>
      <c r="J9" s="20" t="n">
        <v>2.47879397</v>
      </c>
      <c r="K9" s="18" t="n">
        <v>504.44978365</v>
      </c>
      <c r="L9" s="20" t="n">
        <v>2.76390707</v>
      </c>
      <c r="M9" s="18" t="n">
        <v>463.23865553</v>
      </c>
      <c r="N9" s="20" t="n">
        <v>37.28992185</v>
      </c>
      <c r="O9" s="18" t="s">
        <v>182</v>
      </c>
      <c r="P9" s="20" t="s">
        <v>182</v>
      </c>
      <c r="Q9" s="18" t="n">
        <v>374.78530698</v>
      </c>
      <c r="R9" s="20" t="n">
        <v>11.62763904</v>
      </c>
      <c r="S9" s="18" t="s">
        <v>182</v>
      </c>
      <c r="T9" s="20" t="s">
        <v>182</v>
      </c>
      <c r="U9" s="18" t="n">
        <v>418.27853012</v>
      </c>
      <c r="V9" s="20" t="n">
        <v>5.73555565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(154.0/B11*100)</f>
        <v/>
      </c>
      <c r="D11" s="19" t="n">
        <v>6899</v>
      </c>
      <c r="E11" s="18" t="n">
        <v>389.5085133</v>
      </c>
      <c r="F11" s="20" t="n">
        <v>7.59730601</v>
      </c>
      <c r="G11" s="18" t="n">
        <v>442.94619927</v>
      </c>
      <c r="H11" s="20" t="n">
        <v>5.61583129</v>
      </c>
      <c r="I11" s="18" t="n">
        <v>450.87131925</v>
      </c>
      <c r="J11" s="20" t="n">
        <v>2.8242651</v>
      </c>
      <c r="K11" s="18" t="n">
        <v>462.97345473</v>
      </c>
      <c r="L11" s="20" t="n">
        <v>3.03711292</v>
      </c>
      <c r="M11" s="18" t="n">
        <v>334.19992151</v>
      </c>
      <c r="N11" s="20" t="n">
        <v>26.53553138</v>
      </c>
      <c r="O11" s="18" t="s">
        <v>182</v>
      </c>
      <c r="P11" s="20" t="s">
        <v>182</v>
      </c>
      <c r="Q11" s="18" t="s">
        <v>182</v>
      </c>
      <c r="R11" s="20" t="s">
        <v>182</v>
      </c>
      <c r="S11" s="18" t="s">
        <v>182</v>
      </c>
      <c r="T11" s="20" t="s">
        <v>182</v>
      </c>
      <c r="U11" s="18" t="n">
        <v>409.32018231</v>
      </c>
      <c r="V11" s="20" t="n">
        <v>6.31030019</v>
      </c>
    </row>
    <row r="12" spans="1:22">
      <c r="A12" s="15" t="s">
        <v>187</v>
      </c>
      <c r="B12" s="17" t="n">
        <v>6894</v>
      </c>
      <c r="C12" s="18">
        <f>(128.0/B12*100)</f>
        <v/>
      </c>
      <c r="D12" s="19" t="n">
        <v>6766</v>
      </c>
      <c r="E12" s="18" t="n">
        <v>455.40946292</v>
      </c>
      <c r="F12" s="20" t="n">
        <v>7.82521786</v>
      </c>
      <c r="G12" s="18" t="n">
        <v>491.3602593</v>
      </c>
      <c r="H12" s="20" t="n">
        <v>4.13840386</v>
      </c>
      <c r="I12" s="18" t="n">
        <v>509.13230597</v>
      </c>
      <c r="J12" s="20" t="n">
        <v>2.08796712</v>
      </c>
      <c r="K12" s="18" t="n">
        <v>497.41107662</v>
      </c>
      <c r="L12" s="20" t="n">
        <v>3.28894611</v>
      </c>
      <c r="M12" s="18" t="n">
        <v>437.59846771</v>
      </c>
      <c r="N12" s="20" t="n">
        <v>23.70905564</v>
      </c>
      <c r="O12" s="18" t="s">
        <v>182</v>
      </c>
      <c r="P12" s="20" t="s">
        <v>182</v>
      </c>
      <c r="Q12" s="18" t="n">
        <v>366.6777112</v>
      </c>
      <c r="R12" s="20" t="n">
        <v>14.39052153</v>
      </c>
      <c r="S12" s="18" t="s">
        <v>182</v>
      </c>
      <c r="T12" s="20" t="s">
        <v>182</v>
      </c>
      <c r="U12" s="18" t="n">
        <v>414.22968863</v>
      </c>
      <c r="V12" s="20" t="n">
        <v>6.15065834</v>
      </c>
    </row>
    <row r="13" spans="1:22">
      <c r="A13" s="15" t="s">
        <v>188</v>
      </c>
      <c r="B13" s="17" t="n">
        <v>7161</v>
      </c>
      <c r="C13" s="18">
        <f>(353.0/B13*100)</f>
        <v/>
      </c>
      <c r="D13" s="19" t="n">
        <v>6808</v>
      </c>
      <c r="E13" s="18" t="n">
        <v>467.33924479</v>
      </c>
      <c r="F13" s="20" t="n">
        <v>13.60368232</v>
      </c>
      <c r="G13" s="18" t="n">
        <v>513.29391729</v>
      </c>
      <c r="H13" s="20" t="n">
        <v>6.22729081</v>
      </c>
      <c r="I13" s="18" t="n">
        <v>512.5819943</v>
      </c>
      <c r="J13" s="20" t="n">
        <v>2.2312808</v>
      </c>
      <c r="K13" s="18" t="n">
        <v>516.36533605</v>
      </c>
      <c r="L13" s="20" t="n">
        <v>2.5796947</v>
      </c>
      <c r="M13" s="18" t="n">
        <v>390.10166835</v>
      </c>
      <c r="N13" s="20" t="n">
        <v>18.95112793</v>
      </c>
      <c r="O13" s="18" t="s">
        <v>182</v>
      </c>
      <c r="P13" s="20" t="s">
        <v>182</v>
      </c>
      <c r="Q13" s="18" t="n">
        <v>436.36003517</v>
      </c>
      <c r="R13" s="20" t="n">
        <v>6.43426798</v>
      </c>
      <c r="S13" s="18" t="s">
        <v>182</v>
      </c>
      <c r="T13" s="20" t="s">
        <v>182</v>
      </c>
      <c r="U13" s="18" t="n">
        <v>412.29080922</v>
      </c>
      <c r="V13" s="20" t="n">
        <v>5.8249499</v>
      </c>
    </row>
    <row r="14" spans="1:22">
      <c r="A14" s="15" t="s">
        <v>189</v>
      </c>
      <c r="B14" s="17" t="n">
        <v>5587</v>
      </c>
      <c r="C14" s="18">
        <f>(204.0/B14*100)</f>
        <v/>
      </c>
      <c r="D14" s="19" t="n">
        <v>5383</v>
      </c>
      <c r="E14" s="18" t="n">
        <v>498.20070689</v>
      </c>
      <c r="F14" s="20" t="n">
        <v>7.55057658</v>
      </c>
      <c r="G14" s="18" t="n">
        <v>536.2206753299999</v>
      </c>
      <c r="H14" s="20" t="n">
        <v>4.25933239</v>
      </c>
      <c r="I14" s="18" t="n">
        <v>540.6034022600001</v>
      </c>
      <c r="J14" s="20" t="n">
        <v>2.15956043</v>
      </c>
      <c r="K14" s="18" t="n">
        <v>538.47655261</v>
      </c>
      <c r="L14" s="20" t="n">
        <v>3.48504364</v>
      </c>
      <c r="M14" s="18" t="n">
        <v>411.80482108</v>
      </c>
      <c r="N14" s="20" t="n">
        <v>14.84367386</v>
      </c>
      <c r="O14" s="18" t="s">
        <v>182</v>
      </c>
      <c r="P14" s="20" t="s">
        <v>182</v>
      </c>
      <c r="Q14" s="18" t="s">
        <v>182</v>
      </c>
      <c r="R14" s="20" t="s">
        <v>182</v>
      </c>
      <c r="S14" s="18" t="s">
        <v>182</v>
      </c>
      <c r="T14" s="20" t="s">
        <v>182</v>
      </c>
      <c r="U14" s="18" t="n">
        <v>463.98682687</v>
      </c>
      <c r="V14" s="20" t="n">
        <v>8.385324089999999</v>
      </c>
    </row>
    <row r="15" spans="1:22">
      <c r="A15" s="15" t="s">
        <v>190</v>
      </c>
      <c r="B15" s="17" t="n">
        <v>5882</v>
      </c>
      <c r="C15" s="18">
        <f>(180.0/B15*100)</f>
        <v/>
      </c>
      <c r="D15" s="19" t="n">
        <v>5702</v>
      </c>
      <c r="E15" s="18" t="n">
        <v>474.80529195</v>
      </c>
      <c r="F15" s="20" t="n">
        <v>8.560537650000001</v>
      </c>
      <c r="G15" s="18" t="n">
        <v>530.6213244</v>
      </c>
      <c r="H15" s="20" t="n">
        <v>5.57852925</v>
      </c>
      <c r="I15" s="18" t="n">
        <v>537.47895901</v>
      </c>
      <c r="J15" s="20" t="n">
        <v>2.30379165</v>
      </c>
      <c r="K15" s="18" t="n">
        <v>546.9158771899999</v>
      </c>
      <c r="L15" s="20" t="n">
        <v>3.23952455</v>
      </c>
      <c r="M15" s="18" t="n">
        <v>369.57234507</v>
      </c>
      <c r="N15" s="20" t="n">
        <v>20.35970452</v>
      </c>
      <c r="O15" s="18" t="s">
        <v>182</v>
      </c>
      <c r="P15" s="20" t="s">
        <v>182</v>
      </c>
      <c r="Q15" s="18" t="n">
        <v>375.95013089</v>
      </c>
      <c r="R15" s="20" t="n">
        <v>17.42774697</v>
      </c>
      <c r="S15" s="18" t="s">
        <v>182</v>
      </c>
      <c r="T15" s="20" t="s">
        <v>182</v>
      </c>
      <c r="U15" s="18" t="n">
        <v>466.01364945</v>
      </c>
      <c r="V15" s="20" t="n">
        <v>7.25155019</v>
      </c>
    </row>
    <row r="16" spans="1:22">
      <c r="A16" s="15" t="s">
        <v>191</v>
      </c>
      <c r="B16" s="17" t="n">
        <v>6108</v>
      </c>
      <c r="C16" s="18">
        <f>(276.0/B16*100)</f>
        <v/>
      </c>
      <c r="D16" s="19" t="n">
        <v>5832</v>
      </c>
      <c r="E16" s="18" t="n">
        <v>510.50328035</v>
      </c>
      <c r="F16" s="20" t="n">
        <v>7.43797312</v>
      </c>
      <c r="G16" s="18" t="n">
        <v>526.9553347900001</v>
      </c>
      <c r="H16" s="20" t="n">
        <v>4.46425163</v>
      </c>
      <c r="I16" s="18" t="n">
        <v>512.0951773100001</v>
      </c>
      <c r="J16" s="20" t="n">
        <v>2.44947206</v>
      </c>
      <c r="K16" s="18" t="n">
        <v>491.70706648</v>
      </c>
      <c r="L16" s="20" t="n">
        <v>3.00871145</v>
      </c>
      <c r="M16" s="18" t="n">
        <v>357.87742959</v>
      </c>
      <c r="N16" s="20" t="n">
        <v>15.84799712</v>
      </c>
      <c r="O16" s="18" t="s">
        <v>182</v>
      </c>
      <c r="P16" s="20" t="s">
        <v>182</v>
      </c>
      <c r="Q16" s="18" t="s">
        <v>182</v>
      </c>
      <c r="R16" s="20" t="s">
        <v>182</v>
      </c>
      <c r="S16" s="18" t="s">
        <v>182</v>
      </c>
      <c r="T16" s="20" t="s">
        <v>182</v>
      </c>
      <c r="U16" s="18" t="n">
        <v>401.69731684</v>
      </c>
      <c r="V16" s="20" t="n">
        <v>6.63628423</v>
      </c>
    </row>
    <row r="17" spans="1:22">
      <c r="A17" s="15" t="s">
        <v>192</v>
      </c>
      <c r="B17" s="17" t="n">
        <v>6504</v>
      </c>
      <c r="C17" s="18">
        <f>(824.0/B17*100)</f>
        <v/>
      </c>
      <c r="D17" s="19" t="n">
        <v>5680</v>
      </c>
      <c r="E17" s="18" t="n">
        <v>515.08683408</v>
      </c>
      <c r="F17" s="20" t="n">
        <v>5.83063195</v>
      </c>
      <c r="G17" s="18" t="n">
        <v>539.53112994</v>
      </c>
      <c r="H17" s="20" t="n">
        <v>4.6926887</v>
      </c>
      <c r="I17" s="18" t="n">
        <v>520.52485338</v>
      </c>
      <c r="J17" s="20" t="n">
        <v>2.89250319</v>
      </c>
      <c r="K17" s="18" t="n">
        <v>516.82824728</v>
      </c>
      <c r="L17" s="20" t="n">
        <v>3.47350551</v>
      </c>
      <c r="M17" s="18" t="s">
        <v>182</v>
      </c>
      <c r="N17" s="20" t="s">
        <v>182</v>
      </c>
      <c r="O17" s="18" t="s">
        <v>182</v>
      </c>
      <c r="P17" s="20" t="s">
        <v>182</v>
      </c>
      <c r="Q17" s="18" t="n">
        <v>360.48925247</v>
      </c>
      <c r="R17" s="20" t="n">
        <v>12.44339086</v>
      </c>
      <c r="S17" s="18" t="s">
        <v>182</v>
      </c>
      <c r="T17" s="20" t="s">
        <v>182</v>
      </c>
      <c r="U17" s="18" t="n">
        <v>420.67139202</v>
      </c>
      <c r="V17" s="20" t="n">
        <v>9.73027972</v>
      </c>
    </row>
    <row r="18" spans="1:22">
      <c r="A18" s="15" t="s">
        <v>193</v>
      </c>
      <c r="B18" s="17" t="n">
        <v>5532</v>
      </c>
      <c r="C18" s="18">
        <f>(40.0/B18*100)</f>
        <v/>
      </c>
      <c r="D18" s="19" t="n">
        <v>5492</v>
      </c>
      <c r="E18" s="18" t="n">
        <v>406.76220006</v>
      </c>
      <c r="F18" s="20" t="n">
        <v>8.09755621</v>
      </c>
      <c r="G18" s="18" t="n">
        <v>442.88858064</v>
      </c>
      <c r="H18" s="20" t="n">
        <v>6.43609416</v>
      </c>
      <c r="I18" s="18" t="n">
        <v>462.91185148</v>
      </c>
      <c r="J18" s="20" t="n">
        <v>3.72994392</v>
      </c>
      <c r="K18" s="18" t="n">
        <v>469.24863952</v>
      </c>
      <c r="L18" s="20" t="n">
        <v>3.86239224</v>
      </c>
      <c r="M18" s="18" t="n">
        <v>360.38730974</v>
      </c>
      <c r="N18" s="20" t="n">
        <v>15.45481746</v>
      </c>
      <c r="O18" s="18" t="s">
        <v>182</v>
      </c>
      <c r="P18" s="20" t="s">
        <v>182</v>
      </c>
      <c r="Q18" s="18" t="s">
        <v>182</v>
      </c>
      <c r="R18" s="20" t="s">
        <v>182</v>
      </c>
      <c r="S18" s="18" t="s">
        <v>182</v>
      </c>
      <c r="T18" s="20" t="s">
        <v>182</v>
      </c>
      <c r="U18" s="18" t="n">
        <v>383.56478612</v>
      </c>
      <c r="V18" s="20" t="n">
        <v>8.192355320000001</v>
      </c>
    </row>
    <row r="19" spans="1:22">
      <c r="A19" s="15" t="s">
        <v>194</v>
      </c>
      <c r="B19" s="17" t="n">
        <v>5658</v>
      </c>
      <c r="C19" s="18">
        <f>(225.0/B19*100)</f>
        <v/>
      </c>
      <c r="D19" s="19" t="n">
        <v>5433</v>
      </c>
      <c r="E19" s="18" t="n">
        <v>434.45927614</v>
      </c>
      <c r="F19" s="20" t="n">
        <v>7.27817698</v>
      </c>
      <c r="G19" s="18" t="n">
        <v>480.27131342</v>
      </c>
      <c r="H19" s="20" t="n">
        <v>4.66211791</v>
      </c>
      <c r="I19" s="18" t="n">
        <v>490.67819963</v>
      </c>
      <c r="J19" s="20" t="n">
        <v>2.65590181</v>
      </c>
      <c r="K19" s="18" t="n">
        <v>475.9874637</v>
      </c>
      <c r="L19" s="20" t="n">
        <v>3.90773494</v>
      </c>
      <c r="M19" s="18" t="n">
        <v>398.28162032</v>
      </c>
      <c r="N19" s="20" t="n">
        <v>18.24528118</v>
      </c>
      <c r="O19" s="18" t="s">
        <v>182</v>
      </c>
      <c r="P19" s="20" t="s">
        <v>182</v>
      </c>
      <c r="Q19" s="18" t="s">
        <v>182</v>
      </c>
      <c r="R19" s="20" t="s">
        <v>182</v>
      </c>
      <c r="S19" s="18" t="s">
        <v>182</v>
      </c>
      <c r="T19" s="20" t="s">
        <v>182</v>
      </c>
      <c r="U19" s="18" t="n">
        <v>393.42472672</v>
      </c>
      <c r="V19" s="20" t="n">
        <v>5.96848404</v>
      </c>
    </row>
    <row r="20" spans="1:22">
      <c r="A20" s="15" t="s">
        <v>195</v>
      </c>
      <c r="B20" s="17" t="n">
        <v>3371</v>
      </c>
      <c r="C20" s="18">
        <f>(81.0/B20*100)</f>
        <v/>
      </c>
      <c r="D20" s="19" t="n">
        <v>3290</v>
      </c>
      <c r="E20" s="18" t="n">
        <v>406.25243101</v>
      </c>
      <c r="F20" s="20" t="n">
        <v>8.14834407</v>
      </c>
      <c r="G20" s="18" t="n">
        <v>456.69721763</v>
      </c>
      <c r="H20" s="20" t="n">
        <v>7.21819162</v>
      </c>
      <c r="I20" s="18" t="n">
        <v>476.84081175</v>
      </c>
      <c r="J20" s="20" t="n">
        <v>2.03707971</v>
      </c>
      <c r="K20" s="18" t="n">
        <v>492.53677488</v>
      </c>
      <c r="L20" s="20" t="n">
        <v>3.38239005</v>
      </c>
      <c r="M20" s="18" t="s">
        <v>182</v>
      </c>
      <c r="N20" s="20" t="s">
        <v>182</v>
      </c>
      <c r="O20" s="18" t="s">
        <v>182</v>
      </c>
      <c r="P20" s="20" t="s">
        <v>182</v>
      </c>
      <c r="Q20" s="18" t="s">
        <v>182</v>
      </c>
      <c r="R20" s="20" t="s">
        <v>182</v>
      </c>
      <c r="S20" s="18" t="s">
        <v>182</v>
      </c>
      <c r="T20" s="20" t="s">
        <v>182</v>
      </c>
      <c r="U20" s="18" t="n">
        <v>413.06386472</v>
      </c>
      <c r="V20" s="20" t="n">
        <v>6.34963264</v>
      </c>
    </row>
    <row r="21" spans="1:22">
      <c r="A21" s="15" t="s">
        <v>196</v>
      </c>
      <c r="B21" s="17" t="n">
        <v>5741</v>
      </c>
      <c r="C21" s="18">
        <f>(102.0/B21*100)</f>
        <v/>
      </c>
      <c r="D21" s="19" t="n">
        <v>5639</v>
      </c>
      <c r="E21" s="18" t="n">
        <v>474.90739263</v>
      </c>
      <c r="F21" s="20" t="n">
        <v>13.87172401</v>
      </c>
      <c r="G21" s="18" t="n">
        <v>509.99257167</v>
      </c>
      <c r="H21" s="20" t="n">
        <v>7.11895443</v>
      </c>
      <c r="I21" s="18" t="n">
        <v>505.76430636</v>
      </c>
      <c r="J21" s="20" t="n">
        <v>2.46217622</v>
      </c>
      <c r="K21" s="18" t="n">
        <v>504.74724332</v>
      </c>
      <c r="L21" s="20" t="n">
        <v>2.90559441</v>
      </c>
      <c r="M21" s="18" t="n">
        <v>391.25398188</v>
      </c>
      <c r="N21" s="20" t="n">
        <v>27.06373982</v>
      </c>
      <c r="O21" s="18" t="s">
        <v>182</v>
      </c>
      <c r="P21" s="20" t="s">
        <v>182</v>
      </c>
      <c r="Q21" s="18" t="s">
        <v>182</v>
      </c>
      <c r="R21" s="20" t="s">
        <v>182</v>
      </c>
      <c r="S21" s="18" t="s">
        <v>182</v>
      </c>
      <c r="T21" s="20" t="s">
        <v>182</v>
      </c>
      <c r="U21" s="18" t="n">
        <v>442.68427359</v>
      </c>
      <c r="V21" s="20" t="n">
        <v>9.05670108</v>
      </c>
    </row>
    <row r="22" spans="1:22">
      <c r="A22" s="15" t="s">
        <v>197</v>
      </c>
      <c r="B22" s="17" t="n">
        <v>6598</v>
      </c>
      <c r="C22" s="18">
        <f>(105.0/B22*100)</f>
        <v/>
      </c>
      <c r="D22" s="19" t="n">
        <v>6493</v>
      </c>
      <c r="E22" s="18" t="n">
        <v>432.77958741</v>
      </c>
      <c r="F22" s="20" t="n">
        <v>9.28037627</v>
      </c>
      <c r="G22" s="18" t="n">
        <v>475.67031115</v>
      </c>
      <c r="H22" s="20" t="n">
        <v>8.161033919999999</v>
      </c>
      <c r="I22" s="18" t="n">
        <v>485.66794938</v>
      </c>
      <c r="J22" s="20" t="n">
        <v>3.80953016</v>
      </c>
      <c r="K22" s="18" t="n">
        <v>491.89177145</v>
      </c>
      <c r="L22" s="20" t="n">
        <v>3.38599015</v>
      </c>
      <c r="M22" s="18" t="n">
        <v>369.67259299</v>
      </c>
      <c r="N22" s="20" t="n">
        <v>6.57132704</v>
      </c>
      <c r="O22" s="18" t="s">
        <v>182</v>
      </c>
      <c r="P22" s="20" t="s">
        <v>182</v>
      </c>
      <c r="Q22" s="18" t="n">
        <v>448.28166515</v>
      </c>
      <c r="R22" s="20" t="n">
        <v>8.782882710000001</v>
      </c>
      <c r="S22" s="18" t="s">
        <v>182</v>
      </c>
      <c r="T22" s="20" t="s">
        <v>182</v>
      </c>
      <c r="U22" s="18" t="n">
        <v>371.63706382</v>
      </c>
      <c r="V22" s="20" t="n">
        <v>7.53323525</v>
      </c>
    </row>
    <row r="23" spans="1:22">
      <c r="A23" s="15" t="s">
        <v>198</v>
      </c>
      <c r="B23" s="17" t="n">
        <v>11583</v>
      </c>
      <c r="C23" s="18">
        <f>(549.0/B23*100)</f>
        <v/>
      </c>
      <c r="D23" s="19" t="n">
        <v>11034</v>
      </c>
      <c r="E23" s="18" t="n">
        <v>460.41005249</v>
      </c>
      <c r="F23" s="20" t="n">
        <v>6.52768393</v>
      </c>
      <c r="G23" s="18" t="n">
        <v>495.53901022</v>
      </c>
      <c r="H23" s="20" t="n">
        <v>4.24815875</v>
      </c>
      <c r="I23" s="18" t="n">
        <v>490.72357008</v>
      </c>
      <c r="J23" s="20" t="n">
        <v>2.79248004</v>
      </c>
      <c r="K23" s="18" t="n">
        <v>482.38457326</v>
      </c>
      <c r="L23" s="20" t="n">
        <v>4.03856641</v>
      </c>
      <c r="M23" s="18" t="n">
        <v>422.45727389</v>
      </c>
      <c r="N23" s="20" t="n">
        <v>20.79919267</v>
      </c>
      <c r="O23" s="18" t="s">
        <v>182</v>
      </c>
      <c r="P23" s="20" t="s">
        <v>182</v>
      </c>
      <c r="Q23" s="18" t="s">
        <v>182</v>
      </c>
      <c r="R23" s="20" t="s">
        <v>182</v>
      </c>
      <c r="S23" s="18" t="s">
        <v>182</v>
      </c>
      <c r="T23" s="20" t="s">
        <v>182</v>
      </c>
      <c r="U23" s="18" t="n">
        <v>415.37797998</v>
      </c>
      <c r="V23" s="20" t="n">
        <v>4.97571921</v>
      </c>
    </row>
    <row r="24" spans="1:22">
      <c r="A24" s="15" t="s">
        <v>199</v>
      </c>
      <c r="B24" s="17" t="n">
        <v>6647</v>
      </c>
      <c r="C24" s="18">
        <f>(28.0/B24*100)</f>
        <v/>
      </c>
      <c r="D24" s="19" t="n">
        <v>6619</v>
      </c>
      <c r="E24" s="18" t="n">
        <v>480.74835558</v>
      </c>
      <c r="F24" s="20" t="n">
        <v>5.47930405</v>
      </c>
      <c r="G24" s="18" t="n">
        <v>538.88781738</v>
      </c>
      <c r="H24" s="20" t="n">
        <v>5.49363333</v>
      </c>
      <c r="I24" s="18" t="n">
        <v>550.82951738</v>
      </c>
      <c r="J24" s="20" t="n">
        <v>2.83170013</v>
      </c>
      <c r="K24" s="18" t="n">
        <v>546.4736059099999</v>
      </c>
      <c r="L24" s="20" t="n">
        <v>3.50322934</v>
      </c>
      <c r="M24" s="18" t="n">
        <v>433.56577698</v>
      </c>
      <c r="N24" s="20" t="n">
        <v>16.09010253</v>
      </c>
      <c r="O24" s="18" t="s">
        <v>182</v>
      </c>
      <c r="P24" s="20" t="s">
        <v>182</v>
      </c>
      <c r="Q24" s="18" t="s">
        <v>182</v>
      </c>
      <c r="R24" s="20" t="s">
        <v>182</v>
      </c>
      <c r="S24" s="18" t="s">
        <v>182</v>
      </c>
      <c r="T24" s="20" t="s">
        <v>182</v>
      </c>
      <c r="U24" s="18" t="n">
        <v>471.73537274</v>
      </c>
      <c r="V24" s="20" t="n">
        <v>11.5221784</v>
      </c>
    </row>
    <row r="25" spans="1:22">
      <c r="A25" s="15" t="s">
        <v>200</v>
      </c>
      <c r="B25" s="17" t="n">
        <v>5581</v>
      </c>
      <c r="C25" s="18">
        <f>(28.0/B25*100)</f>
        <v/>
      </c>
      <c r="D25" s="19" t="n">
        <v>5553</v>
      </c>
      <c r="E25" s="18" t="n">
        <v>463.25332251</v>
      </c>
      <c r="F25" s="20" t="n">
        <v>6.95350307</v>
      </c>
      <c r="G25" s="18" t="n">
        <v>501.54583249</v>
      </c>
      <c r="H25" s="20" t="n">
        <v>6.31414044</v>
      </c>
      <c r="I25" s="18" t="n">
        <v>521.46703123</v>
      </c>
      <c r="J25" s="20" t="n">
        <v>2.8427837</v>
      </c>
      <c r="K25" s="18" t="n">
        <v>534.9821654</v>
      </c>
      <c r="L25" s="20" t="n">
        <v>4.17772732</v>
      </c>
      <c r="M25" s="18" t="n">
        <v>398.37895835</v>
      </c>
      <c r="N25" s="20" t="n">
        <v>24.81113575</v>
      </c>
      <c r="O25" s="18" t="s">
        <v>182</v>
      </c>
      <c r="P25" s="20" t="s">
        <v>182</v>
      </c>
      <c r="Q25" s="18" t="s">
        <v>182</v>
      </c>
      <c r="R25" s="20" t="s">
        <v>182</v>
      </c>
      <c r="S25" s="18" t="s">
        <v>182</v>
      </c>
      <c r="T25" s="20" t="s">
        <v>182</v>
      </c>
      <c r="U25" s="18" t="n">
        <v>452.84603058</v>
      </c>
      <c r="V25" s="20" t="n">
        <v>17.77361335</v>
      </c>
    </row>
    <row r="26" spans="1:22">
      <c r="A26" s="15" t="s">
        <v>201</v>
      </c>
      <c r="B26" s="17" t="n">
        <v>4869</v>
      </c>
      <c r="C26" s="18">
        <f>(113.0/B26*100)</f>
        <v/>
      </c>
      <c r="D26" s="19" t="n">
        <v>4756</v>
      </c>
      <c r="E26" s="18" t="n">
        <v>476.46491658</v>
      </c>
      <c r="F26" s="20" t="n">
        <v>6.69256212</v>
      </c>
      <c r="G26" s="18" t="n">
        <v>495.26301277</v>
      </c>
      <c r="H26" s="20" t="n">
        <v>3.72689328</v>
      </c>
      <c r="I26" s="18" t="n">
        <v>492.98045072</v>
      </c>
      <c r="J26" s="20" t="n">
        <v>1.97042184</v>
      </c>
      <c r="K26" s="18" t="n">
        <v>492.65944801</v>
      </c>
      <c r="L26" s="20" t="n">
        <v>2.87593841</v>
      </c>
      <c r="M26" s="18" t="s">
        <v>182</v>
      </c>
      <c r="N26" s="20" t="s">
        <v>182</v>
      </c>
      <c r="O26" s="18" t="s">
        <v>182</v>
      </c>
      <c r="P26" s="20" t="s">
        <v>182</v>
      </c>
      <c r="Q26" s="18" t="s">
        <v>182</v>
      </c>
      <c r="R26" s="20" t="s">
        <v>182</v>
      </c>
      <c r="S26" s="18" t="s">
        <v>182</v>
      </c>
      <c r="T26" s="20" t="s">
        <v>182</v>
      </c>
      <c r="U26" s="18" t="n">
        <v>440.48253766</v>
      </c>
      <c r="V26" s="20" t="n">
        <v>8.78310789</v>
      </c>
    </row>
    <row r="27" spans="1:22">
      <c r="A27" s="15" t="s">
        <v>202</v>
      </c>
      <c r="B27" s="17" t="n">
        <v>5299</v>
      </c>
      <c r="C27" s="18">
        <f>(225.0/B27*100)</f>
        <v/>
      </c>
      <c r="D27" s="19" t="n">
        <v>5074</v>
      </c>
      <c r="E27" s="18" t="n">
        <v>453.55169631</v>
      </c>
      <c r="F27" s="20" t="n">
        <v>5.90024982</v>
      </c>
      <c r="G27" s="18" t="n">
        <v>481.07898182</v>
      </c>
      <c r="H27" s="20" t="n">
        <v>5.15857286</v>
      </c>
      <c r="I27" s="18" t="n">
        <v>492.52448543</v>
      </c>
      <c r="J27" s="20" t="n">
        <v>2.3071818</v>
      </c>
      <c r="K27" s="18" t="n">
        <v>502.67123908</v>
      </c>
      <c r="L27" s="20" t="n">
        <v>2.25655014</v>
      </c>
      <c r="M27" s="18" t="n">
        <v>423.08830904</v>
      </c>
      <c r="N27" s="20" t="n">
        <v>13.04402712</v>
      </c>
      <c r="O27" s="18" t="s">
        <v>182</v>
      </c>
      <c r="P27" s="20" t="s">
        <v>182</v>
      </c>
      <c r="Q27" s="18" t="s">
        <v>182</v>
      </c>
      <c r="R27" s="20" t="s">
        <v>182</v>
      </c>
      <c r="S27" s="18" t="s">
        <v>182</v>
      </c>
      <c r="T27" s="20" t="s">
        <v>182</v>
      </c>
      <c r="U27" s="18" t="n">
        <v>416.67373586</v>
      </c>
      <c r="V27" s="20" t="n">
        <v>3.86980644</v>
      </c>
    </row>
    <row r="28" spans="1:22">
      <c r="A28" s="15" t="s">
        <v>203</v>
      </c>
      <c r="B28" s="17" t="n">
        <v>7568</v>
      </c>
      <c r="C28" s="18">
        <f>(150.0/B28*100)</f>
        <v/>
      </c>
      <c r="D28" s="19" t="n">
        <v>7418</v>
      </c>
      <c r="E28" s="18" t="n">
        <v>373.51082984</v>
      </c>
      <c r="F28" s="20" t="n">
        <v>5.44814689</v>
      </c>
      <c r="G28" s="18" t="n">
        <v>402.61510002</v>
      </c>
      <c r="H28" s="20" t="n">
        <v>3.72713999</v>
      </c>
      <c r="I28" s="18" t="n">
        <v>423.13934606</v>
      </c>
      <c r="J28" s="20" t="n">
        <v>2.20879918</v>
      </c>
      <c r="K28" s="18" t="n">
        <v>429.97689135</v>
      </c>
      <c r="L28" s="20" t="n">
        <v>2.87332758</v>
      </c>
      <c r="M28" s="18" t="n">
        <v>344.27389666</v>
      </c>
      <c r="N28" s="20" t="n">
        <v>9.63881198</v>
      </c>
      <c r="O28" s="18" t="s">
        <v>182</v>
      </c>
      <c r="P28" s="20" t="s">
        <v>182</v>
      </c>
      <c r="Q28" s="18" t="s">
        <v>182</v>
      </c>
      <c r="R28" s="20" t="s">
        <v>182</v>
      </c>
      <c r="S28" s="18" t="s">
        <v>182</v>
      </c>
      <c r="T28" s="20" t="s">
        <v>182</v>
      </c>
      <c r="U28" s="18" t="n">
        <v>374.44005612</v>
      </c>
      <c r="V28" s="20" t="n">
        <v>6.11460697</v>
      </c>
    </row>
    <row r="29" spans="1:22">
      <c r="A29" s="15" t="s">
        <v>204</v>
      </c>
      <c r="B29" s="17" t="n">
        <v>5385</v>
      </c>
      <c r="C29" s="18">
        <f>(37.0/B29*100)</f>
        <v/>
      </c>
      <c r="D29" s="19" t="n">
        <v>5348</v>
      </c>
      <c r="E29" s="18" t="n">
        <v>458.61270345</v>
      </c>
      <c r="F29" s="20" t="n">
        <v>11.19488746</v>
      </c>
      <c r="G29" s="18" t="n">
        <v>506.98693706</v>
      </c>
      <c r="H29" s="20" t="n">
        <v>6.38938016</v>
      </c>
      <c r="I29" s="18" t="n">
        <v>516.71549246</v>
      </c>
      <c r="J29" s="20" t="n">
        <v>2.58783955</v>
      </c>
      <c r="K29" s="18" t="n">
        <v>518.8017306199999</v>
      </c>
      <c r="L29" s="20" t="n">
        <v>3.46243581</v>
      </c>
      <c r="M29" s="18" t="n">
        <v>388.44308495</v>
      </c>
      <c r="N29" s="20" t="n">
        <v>43.1387278</v>
      </c>
      <c r="O29" s="18" t="s">
        <v>182</v>
      </c>
      <c r="P29" s="20" t="s">
        <v>182</v>
      </c>
      <c r="Q29" s="18" t="n">
        <v>358.28551468</v>
      </c>
      <c r="R29" s="20" t="n">
        <v>8.567023300000001</v>
      </c>
      <c r="S29" s="18" t="s">
        <v>182</v>
      </c>
      <c r="T29" s="20" t="s">
        <v>182</v>
      </c>
      <c r="U29" s="18" t="n">
        <v>412.57108417</v>
      </c>
      <c r="V29" s="20" t="n">
        <v>10.51376956</v>
      </c>
    </row>
    <row r="30" spans="1:22">
      <c r="A30" s="15" t="s">
        <v>205</v>
      </c>
      <c r="B30" s="17" t="n">
        <v>4520</v>
      </c>
      <c r="C30" s="18">
        <f>(641.0/B30*100)</f>
        <v/>
      </c>
      <c r="D30" s="19" t="n">
        <v>3879</v>
      </c>
      <c r="E30" s="18" t="n">
        <v>498.2150365</v>
      </c>
      <c r="F30" s="20" t="n">
        <v>11.52565583</v>
      </c>
      <c r="G30" s="18" t="n">
        <v>522.75124248</v>
      </c>
      <c r="H30" s="20" t="n">
        <v>7.53643284</v>
      </c>
      <c r="I30" s="18" t="n">
        <v>521.96480207</v>
      </c>
      <c r="J30" s="20" t="n">
        <v>3.18744707</v>
      </c>
      <c r="K30" s="18" t="n">
        <v>531.44521759</v>
      </c>
      <c r="L30" s="20" t="n">
        <v>3.50138401</v>
      </c>
      <c r="M30" s="18" t="n">
        <v>424.31209289</v>
      </c>
      <c r="N30" s="20" t="n">
        <v>24.50636863</v>
      </c>
      <c r="O30" s="18" t="s">
        <v>182</v>
      </c>
      <c r="P30" s="20" t="s">
        <v>182</v>
      </c>
      <c r="Q30" s="18" t="s">
        <v>182</v>
      </c>
      <c r="R30" s="20" t="s">
        <v>182</v>
      </c>
      <c r="S30" s="18" t="s">
        <v>182</v>
      </c>
      <c r="T30" s="20" t="s">
        <v>182</v>
      </c>
      <c r="U30" s="18" t="n">
        <v>434.06223375</v>
      </c>
      <c r="V30" s="20" t="n">
        <v>7.25784469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473.85561217</v>
      </c>
      <c r="F32" s="20" t="n">
        <v>8.64460066</v>
      </c>
      <c r="G32" s="18" t="n">
        <v>504.79740229</v>
      </c>
      <c r="H32" s="20" t="n">
        <v>6.08963784</v>
      </c>
      <c r="I32" s="18" t="n">
        <v>507.88443326</v>
      </c>
      <c r="J32" s="20" t="n">
        <v>2.83610277</v>
      </c>
      <c r="K32" s="18" t="n">
        <v>500.00203323</v>
      </c>
      <c r="L32" s="20" t="n">
        <v>3.29594439</v>
      </c>
      <c r="M32" s="18" t="n">
        <v>431.81477785</v>
      </c>
      <c r="N32" s="20" t="n">
        <v>23.17705872</v>
      </c>
      <c r="O32" s="18" t="s">
        <v>182</v>
      </c>
      <c r="P32" s="20" t="s">
        <v>182</v>
      </c>
      <c r="Q32" s="18" t="s">
        <v>182</v>
      </c>
      <c r="R32" s="20" t="s">
        <v>182</v>
      </c>
      <c r="S32" s="18" t="s">
        <v>182</v>
      </c>
      <c r="T32" s="20" t="s">
        <v>182</v>
      </c>
      <c r="U32" s="18" t="n">
        <v>435.80654028</v>
      </c>
      <c r="V32" s="20" t="n">
        <v>10.2054382</v>
      </c>
    </row>
    <row r="33" spans="1:22">
      <c r="A33" s="15" t="s">
        <v>208</v>
      </c>
      <c r="B33" s="17" t="n">
        <v>7325</v>
      </c>
      <c r="C33" s="18">
        <f>(260.0/B33*100)</f>
        <v/>
      </c>
      <c r="D33" s="19" t="n">
        <v>7065</v>
      </c>
      <c r="E33" s="18" t="n">
        <v>483.20197055</v>
      </c>
      <c r="F33" s="20" t="n">
        <v>13.05471857</v>
      </c>
      <c r="G33" s="18" t="n">
        <v>513.65451781</v>
      </c>
      <c r="H33" s="20" t="n">
        <v>6.04205125</v>
      </c>
      <c r="I33" s="18" t="n">
        <v>504.28702008</v>
      </c>
      <c r="J33" s="20" t="n">
        <v>2.70009492</v>
      </c>
      <c r="K33" s="18" t="n">
        <v>502.28438415</v>
      </c>
      <c r="L33" s="20" t="n">
        <v>3.01985689</v>
      </c>
      <c r="M33" s="18" t="n">
        <v>370.51979334</v>
      </c>
      <c r="N33" s="20" t="n">
        <v>23.88304611</v>
      </c>
      <c r="O33" s="18" t="s">
        <v>182</v>
      </c>
      <c r="P33" s="20" t="s">
        <v>182</v>
      </c>
      <c r="Q33" s="18" t="s">
        <v>182</v>
      </c>
      <c r="R33" s="20" t="s">
        <v>182</v>
      </c>
      <c r="S33" s="18" t="s">
        <v>182</v>
      </c>
      <c r="T33" s="20" t="s">
        <v>182</v>
      </c>
      <c r="U33" s="18" t="n">
        <v>443.46815942</v>
      </c>
      <c r="V33" s="20" t="n">
        <v>9.68185832</v>
      </c>
    </row>
    <row r="34" spans="1:22">
      <c r="A34" s="15" t="s">
        <v>209</v>
      </c>
      <c r="B34" s="17" t="n">
        <v>6350</v>
      </c>
      <c r="C34" s="18">
        <f>(103.0/B34*100)</f>
        <v/>
      </c>
      <c r="D34" s="19" t="n">
        <v>6247</v>
      </c>
      <c r="E34" s="18" t="n">
        <v>421.07398995</v>
      </c>
      <c r="F34" s="20" t="n">
        <v>7.73210166</v>
      </c>
      <c r="G34" s="18" t="n">
        <v>468.72461974</v>
      </c>
      <c r="H34" s="20" t="n">
        <v>3.55293295</v>
      </c>
      <c r="I34" s="18" t="n">
        <v>478.00511405</v>
      </c>
      <c r="J34" s="20" t="n">
        <v>2.358565</v>
      </c>
      <c r="K34" s="18" t="n">
        <v>470.61056019</v>
      </c>
      <c r="L34" s="20" t="n">
        <v>3.89909657</v>
      </c>
      <c r="M34" s="18" t="n">
        <v>365.38845725</v>
      </c>
      <c r="N34" s="20" t="n">
        <v>11.8756275</v>
      </c>
      <c r="O34" s="18" t="s">
        <v>182</v>
      </c>
      <c r="P34" s="20" t="s">
        <v>182</v>
      </c>
      <c r="Q34" s="18" t="n">
        <v>306.56969545</v>
      </c>
      <c r="R34" s="20" t="n">
        <v>10.27624616</v>
      </c>
      <c r="S34" s="18" t="s">
        <v>182</v>
      </c>
      <c r="T34" s="20" t="s">
        <v>182</v>
      </c>
      <c r="U34" s="18" t="n">
        <v>382.56728729</v>
      </c>
      <c r="V34" s="20" t="n">
        <v>7.9053837</v>
      </c>
    </row>
    <row r="35" spans="1:22">
      <c r="A35" s="15" t="s">
        <v>210</v>
      </c>
      <c r="B35" s="17" t="n">
        <v>6406</v>
      </c>
      <c r="C35" s="18">
        <f>(92.0/B35*100)</f>
        <v/>
      </c>
      <c r="D35" s="19" t="n">
        <v>6314</v>
      </c>
      <c r="E35" s="18" t="n">
        <v>472.11744895</v>
      </c>
      <c r="F35" s="20" t="n">
        <v>6.54613194</v>
      </c>
      <c r="G35" s="18" t="n">
        <v>516.5803582999999</v>
      </c>
      <c r="H35" s="20" t="n">
        <v>4.15884714</v>
      </c>
      <c r="I35" s="18" t="n">
        <v>524.14701803</v>
      </c>
      <c r="J35" s="20" t="n">
        <v>2.02579769</v>
      </c>
      <c r="K35" s="18" t="n">
        <v>516.49069652</v>
      </c>
      <c r="L35" s="20" t="n">
        <v>2.72637355</v>
      </c>
      <c r="M35" s="18" t="n">
        <v>449.89238615</v>
      </c>
      <c r="N35" s="20" t="n">
        <v>20.13442136</v>
      </c>
      <c r="O35" s="18" t="s">
        <v>182</v>
      </c>
      <c r="P35" s="20" t="s">
        <v>182</v>
      </c>
      <c r="Q35" s="18" t="n">
        <v>374.85244494</v>
      </c>
      <c r="R35" s="20" t="n">
        <v>5.84040672</v>
      </c>
      <c r="S35" s="18" t="s">
        <v>182</v>
      </c>
      <c r="T35" s="20" t="s">
        <v>182</v>
      </c>
      <c r="U35" s="18" t="n">
        <v>428.67167406</v>
      </c>
      <c r="V35" s="20" t="n">
        <v>6.07059113</v>
      </c>
    </row>
    <row r="36" spans="1:22">
      <c r="A36" s="15" t="s">
        <v>211</v>
      </c>
      <c r="B36" s="17" t="n">
        <v>6736</v>
      </c>
      <c r="C36" s="18">
        <f>(85.0/B36*100)</f>
        <v/>
      </c>
      <c r="D36" s="19" t="n">
        <v>6651</v>
      </c>
      <c r="E36" s="18" t="n">
        <v>430.67965775</v>
      </c>
      <c r="F36" s="20" t="n">
        <v>8.52763083</v>
      </c>
      <c r="G36" s="18" t="n">
        <v>487.18897555</v>
      </c>
      <c r="H36" s="20" t="n">
        <v>5.76080958</v>
      </c>
      <c r="I36" s="18" t="n">
        <v>497.91312217</v>
      </c>
      <c r="J36" s="20" t="n">
        <v>2.21184854</v>
      </c>
      <c r="K36" s="18" t="n">
        <v>502.89198424</v>
      </c>
      <c r="L36" s="20" t="n">
        <v>2.48687227</v>
      </c>
      <c r="M36" s="18" t="n">
        <v>402.77024728</v>
      </c>
      <c r="N36" s="20" t="n">
        <v>20.07187489</v>
      </c>
      <c r="O36" s="18" t="s">
        <v>182</v>
      </c>
      <c r="P36" s="20" t="s">
        <v>182</v>
      </c>
      <c r="Q36" s="18" t="s">
        <v>182</v>
      </c>
      <c r="R36" s="20" t="s">
        <v>182</v>
      </c>
      <c r="S36" s="18" t="s">
        <v>182</v>
      </c>
      <c r="T36" s="20" t="s">
        <v>182</v>
      </c>
      <c r="U36" s="18" t="n">
        <v>432.65539924</v>
      </c>
      <c r="V36" s="20" t="n">
        <v>6.52039954</v>
      </c>
    </row>
    <row r="37" spans="1:22">
      <c r="A37" s="15" t="s">
        <v>212</v>
      </c>
      <c r="B37" s="17" t="n">
        <v>5458</v>
      </c>
      <c r="C37" s="18">
        <f>(340.0/B37*100)</f>
        <v/>
      </c>
      <c r="D37" s="19" t="n">
        <v>5118</v>
      </c>
      <c r="E37" s="18" t="n">
        <v>461.63722802</v>
      </c>
      <c r="F37" s="20" t="n">
        <v>8.88177445</v>
      </c>
      <c r="G37" s="18" t="n">
        <v>497.7577874</v>
      </c>
      <c r="H37" s="20" t="n">
        <v>6.41374806</v>
      </c>
      <c r="I37" s="18" t="n">
        <v>504.23908175</v>
      </c>
      <c r="J37" s="20" t="n">
        <v>3.54506559</v>
      </c>
      <c r="K37" s="18" t="n">
        <v>513.08546363</v>
      </c>
      <c r="L37" s="20" t="n">
        <v>4.09555244</v>
      </c>
      <c r="M37" s="18" t="n">
        <v>375.64834003</v>
      </c>
      <c r="N37" s="20" t="n">
        <v>18.6662725</v>
      </c>
      <c r="O37" s="18" t="s">
        <v>182</v>
      </c>
      <c r="P37" s="20" t="s">
        <v>182</v>
      </c>
      <c r="Q37" s="18" t="s">
        <v>182</v>
      </c>
      <c r="R37" s="20" t="s">
        <v>182</v>
      </c>
      <c r="S37" s="18" t="s">
        <v>182</v>
      </c>
      <c r="T37" s="20" t="s">
        <v>182</v>
      </c>
      <c r="U37" s="18" t="n">
        <v>415.65545829</v>
      </c>
      <c r="V37" s="20" t="n">
        <v>5.83150996</v>
      </c>
    </row>
    <row r="38" spans="1:22">
      <c r="A38" s="15" t="s">
        <v>213</v>
      </c>
      <c r="B38" s="17" t="n">
        <v>5860</v>
      </c>
      <c r="C38" s="18">
        <f>(76.0/B38*100)</f>
        <v/>
      </c>
      <c r="D38" s="19" t="n">
        <v>5784</v>
      </c>
      <c r="E38" s="18" t="n">
        <v>493.53494888</v>
      </c>
      <c r="F38" s="20" t="n">
        <v>8.40258848</v>
      </c>
      <c r="G38" s="18" t="n">
        <v>524.52707163</v>
      </c>
      <c r="H38" s="20" t="n">
        <v>5.10212426</v>
      </c>
      <c r="I38" s="18" t="n">
        <v>517.1832378300001</v>
      </c>
      <c r="J38" s="20" t="n">
        <v>3.11785401</v>
      </c>
      <c r="K38" s="18" t="n">
        <v>505.07040981</v>
      </c>
      <c r="L38" s="20" t="n">
        <v>3.34078452</v>
      </c>
      <c r="M38" s="18" t="n">
        <v>402.04188708</v>
      </c>
      <c r="N38" s="20" t="n">
        <v>20.43643395</v>
      </c>
      <c r="O38" s="18" t="s">
        <v>182</v>
      </c>
      <c r="P38" s="20" t="s">
        <v>182</v>
      </c>
      <c r="Q38" s="18" t="s">
        <v>182</v>
      </c>
      <c r="R38" s="20" t="s">
        <v>182</v>
      </c>
      <c r="S38" s="18" t="s">
        <v>182</v>
      </c>
      <c r="T38" s="20" t="s">
        <v>182</v>
      </c>
      <c r="U38" s="18" t="n">
        <v>436.83711497</v>
      </c>
      <c r="V38" s="20" t="n">
        <v>6.19902727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(5689.0/B40*100)</f>
        <v/>
      </c>
      <c r="D40" s="19" t="n">
        <v>8468</v>
      </c>
      <c r="E40" s="18" t="n">
        <v>481.46727313</v>
      </c>
      <c r="F40" s="20" t="n">
        <v>13.67927817</v>
      </c>
      <c r="G40" s="18" t="n">
        <v>528.79793935</v>
      </c>
      <c r="H40" s="20" t="n">
        <v>7.63558325</v>
      </c>
      <c r="I40" s="18" t="n">
        <v>522.4144826</v>
      </c>
      <c r="J40" s="20" t="n">
        <v>3.19535214</v>
      </c>
      <c r="K40" s="18" t="n">
        <v>520.91842204</v>
      </c>
      <c r="L40" s="20" t="n">
        <v>3.47228663</v>
      </c>
      <c r="M40" s="18" t="n">
        <v>426.93516324</v>
      </c>
      <c r="N40" s="20" t="n">
        <v>18.49453323</v>
      </c>
      <c r="O40" s="18" t="s">
        <v>182</v>
      </c>
      <c r="P40" s="20" t="s">
        <v>182</v>
      </c>
      <c r="Q40" s="18" t="n">
        <v>496.75531263</v>
      </c>
      <c r="R40" s="20" t="n">
        <v>2.35939816</v>
      </c>
      <c r="S40" s="18" t="s">
        <v>182</v>
      </c>
      <c r="T40" s="20" t="s">
        <v>182</v>
      </c>
      <c r="U40" s="18" t="n">
        <v>415.46302806</v>
      </c>
      <c r="V40" s="20" t="n">
        <v>6.3219049</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(2928.0/B46*100)</f>
        <v/>
      </c>
      <c r="D46" s="19" t="n">
        <v>20213</v>
      </c>
      <c r="E46" s="18" t="n">
        <v>368.13675061</v>
      </c>
      <c r="F46" s="20" t="n">
        <v>5.17412635</v>
      </c>
      <c r="G46" s="18" t="n">
        <v>409.16521766</v>
      </c>
      <c r="H46" s="20" t="n">
        <v>4.85670493</v>
      </c>
      <c r="I46" s="18" t="n">
        <v>415.6609969</v>
      </c>
      <c r="J46" s="20" t="n">
        <v>3.13953978</v>
      </c>
      <c r="K46" s="18" t="n">
        <v>433.09725749</v>
      </c>
      <c r="L46" s="20" t="n">
        <v>3.44192735</v>
      </c>
      <c r="M46" s="18" t="n">
        <v>312.92535084</v>
      </c>
      <c r="N46" s="20" t="n">
        <v>7.92700056</v>
      </c>
      <c r="O46" s="18" t="s">
        <v>182</v>
      </c>
      <c r="P46" s="20" t="s">
        <v>182</v>
      </c>
      <c r="Q46" s="18" t="s">
        <v>182</v>
      </c>
      <c r="R46" s="20" t="s">
        <v>182</v>
      </c>
      <c r="S46" s="18" t="s">
        <v>182</v>
      </c>
      <c r="T46" s="20" t="s">
        <v>182</v>
      </c>
      <c r="U46" s="18" t="n">
        <v>382.39613372</v>
      </c>
      <c r="V46" s="20" t="n">
        <v>3.19904314</v>
      </c>
    </row>
    <row r="47" spans="1:22">
      <c r="A47" s="15" t="s">
        <v>222</v>
      </c>
      <c r="B47" s="17" t="n">
        <v>5928</v>
      </c>
      <c r="C47" s="18">
        <f>(227.0/B47*100)</f>
        <v/>
      </c>
      <c r="D47" s="19" t="n">
        <v>5701</v>
      </c>
      <c r="E47" s="18" t="n">
        <v>396.36955563</v>
      </c>
      <c r="F47" s="20" t="n">
        <v>6.17944151</v>
      </c>
      <c r="G47" s="18" t="n">
        <v>457.27257517</v>
      </c>
      <c r="H47" s="20" t="n">
        <v>6.14345414</v>
      </c>
      <c r="I47" s="18" t="n">
        <v>467.33122182</v>
      </c>
      <c r="J47" s="20" t="n">
        <v>4.06229881</v>
      </c>
      <c r="K47" s="18" t="n">
        <v>476.17859602</v>
      </c>
      <c r="L47" s="20" t="n">
        <v>4.64743907</v>
      </c>
      <c r="M47" s="18" t="n">
        <v>348.82167177</v>
      </c>
      <c r="N47" s="20" t="n">
        <v>12.30753065</v>
      </c>
      <c r="O47" s="18" t="s">
        <v>182</v>
      </c>
      <c r="P47" s="20" t="s">
        <v>182</v>
      </c>
      <c r="Q47" s="18" t="s">
        <v>182</v>
      </c>
      <c r="R47" s="20" t="s">
        <v>182</v>
      </c>
      <c r="S47" s="18" t="s">
        <v>182</v>
      </c>
      <c r="T47" s="20" t="s">
        <v>182</v>
      </c>
      <c r="U47" s="18" t="n">
        <v>381.16388165</v>
      </c>
      <c r="V47" s="20" t="n">
        <v>4.86297455</v>
      </c>
    </row>
    <row r="48" spans="1:22">
      <c r="A48" s="15" t="s">
        <v>223</v>
      </c>
      <c r="B48" s="17" t="n">
        <v>9841</v>
      </c>
      <c r="C48" s="18">
        <f>(19.0/B48*100)</f>
        <v/>
      </c>
      <c r="D48" s="19" t="n">
        <v>9822</v>
      </c>
      <c r="E48" s="18" t="n">
        <v>445.93139161</v>
      </c>
      <c r="F48" s="20" t="n">
        <v>6.99320838</v>
      </c>
      <c r="G48" s="18" t="n">
        <v>489.55356544</v>
      </c>
      <c r="H48" s="20" t="n">
        <v>6.07168515</v>
      </c>
      <c r="I48" s="18" t="n">
        <v>525.1975132699999</v>
      </c>
      <c r="J48" s="20" t="n">
        <v>4.67699378</v>
      </c>
      <c r="K48" s="18" t="n">
        <v>560.10104385</v>
      </c>
      <c r="L48" s="20" t="n">
        <v>5.11336092</v>
      </c>
      <c r="M48" s="18" t="n">
        <v>368.01592311</v>
      </c>
      <c r="N48" s="20" t="n">
        <v>9.39603602</v>
      </c>
      <c r="O48" s="18" t="s">
        <v>182</v>
      </c>
      <c r="P48" s="20" t="s">
        <v>182</v>
      </c>
      <c r="Q48" s="18" t="s">
        <v>182</v>
      </c>
      <c r="R48" s="20" t="s">
        <v>182</v>
      </c>
      <c r="S48" s="18" t="s">
        <v>182</v>
      </c>
      <c r="T48" s="20" t="s">
        <v>182</v>
      </c>
      <c r="U48" s="18" t="n">
        <v>467.25787085</v>
      </c>
      <c r="V48" s="20" t="n">
        <v>16.67323409</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(1219.0/B50*100)</f>
        <v/>
      </c>
      <c r="D50" s="19" t="n">
        <v>10576</v>
      </c>
      <c r="E50" s="18" t="n">
        <v>378.86294742</v>
      </c>
      <c r="F50" s="20" t="n">
        <v>5.35618903</v>
      </c>
      <c r="G50" s="18" t="n">
        <v>392.95879213</v>
      </c>
      <c r="H50" s="20" t="n">
        <v>4.87164947</v>
      </c>
      <c r="I50" s="18" t="n">
        <v>425.53368725</v>
      </c>
      <c r="J50" s="20" t="n">
        <v>2.43750967</v>
      </c>
      <c r="K50" s="18" t="n">
        <v>443.84967934</v>
      </c>
      <c r="L50" s="20" t="n">
        <v>3.13726429</v>
      </c>
      <c r="M50" s="18" t="n">
        <v>342.28571311</v>
      </c>
      <c r="N50" s="20" t="n">
        <v>7.20984175</v>
      </c>
      <c r="O50" s="18" t="s">
        <v>182</v>
      </c>
      <c r="P50" s="20" t="s">
        <v>182</v>
      </c>
      <c r="Q50" s="18" t="s">
        <v>182</v>
      </c>
      <c r="R50" s="20" t="s">
        <v>182</v>
      </c>
      <c r="S50" s="18" t="s">
        <v>182</v>
      </c>
      <c r="T50" s="20" t="s">
        <v>182</v>
      </c>
      <c r="U50" s="18" t="n">
        <v>386.58315615</v>
      </c>
      <c r="V50" s="20" t="n">
        <v>6.51756279</v>
      </c>
    </row>
    <row r="51" spans="1:22">
      <c r="A51" s="15" t="s">
        <v>226</v>
      </c>
      <c r="B51" s="17" t="n">
        <v>6866</v>
      </c>
      <c r="C51" s="18">
        <f>(116.0/B51*100)</f>
        <v/>
      </c>
      <c r="D51" s="19" t="n">
        <v>6750</v>
      </c>
      <c r="E51" s="18" t="n">
        <v>382.9790668</v>
      </c>
      <c r="F51" s="20" t="n">
        <v>5.18057442</v>
      </c>
      <c r="G51" s="18" t="n">
        <v>416.87854098</v>
      </c>
      <c r="H51" s="20" t="n">
        <v>4.99312848</v>
      </c>
      <c r="I51" s="18" t="n">
        <v>424.32804723</v>
      </c>
      <c r="J51" s="20" t="n">
        <v>2.30370353</v>
      </c>
      <c r="K51" s="18" t="n">
        <v>434.64012553</v>
      </c>
      <c r="L51" s="20" t="n">
        <v>2.94309764</v>
      </c>
      <c r="M51" s="18" t="n">
        <v>338.25263876</v>
      </c>
      <c r="N51" s="20" t="n">
        <v>12.07032198</v>
      </c>
      <c r="O51" s="18" t="s">
        <v>182</v>
      </c>
      <c r="P51" s="20" t="s">
        <v>182</v>
      </c>
      <c r="Q51" s="18" t="n">
        <v>410.85572185</v>
      </c>
      <c r="R51" s="20" t="n">
        <v>3.7997542</v>
      </c>
      <c r="S51" s="18" t="s">
        <v>182</v>
      </c>
      <c r="T51" s="20" t="s">
        <v>182</v>
      </c>
      <c r="U51" s="18" t="n">
        <v>393.52338069</v>
      </c>
      <c r="V51" s="20" t="n">
        <v>4.52583508</v>
      </c>
    </row>
    <row r="52" spans="1:22">
      <c r="A52" s="15" t="s">
        <v>227</v>
      </c>
      <c r="B52" s="17" t="n">
        <v>5809</v>
      </c>
      <c r="C52" s="18">
        <f>(126.0/B52*100)</f>
        <v/>
      </c>
      <c r="D52" s="19" t="n">
        <v>5683</v>
      </c>
      <c r="E52" s="18" t="n">
        <v>423.84229621</v>
      </c>
      <c r="F52" s="20" t="n">
        <v>7.09106729</v>
      </c>
      <c r="G52" s="18" t="n">
        <v>484.02969491</v>
      </c>
      <c r="H52" s="20" t="n">
        <v>4.40758284</v>
      </c>
      <c r="I52" s="18" t="n">
        <v>481.95111249</v>
      </c>
      <c r="J52" s="20" t="n">
        <v>2.72691271</v>
      </c>
      <c r="K52" s="18" t="n">
        <v>479.47419631</v>
      </c>
      <c r="L52" s="20" t="n">
        <v>3.33733291</v>
      </c>
      <c r="M52" s="18" t="n">
        <v>375.14413407</v>
      </c>
      <c r="N52" s="20" t="n">
        <v>19.23248649</v>
      </c>
      <c r="O52" s="18" t="s">
        <v>182</v>
      </c>
      <c r="P52" s="20" t="s">
        <v>182</v>
      </c>
      <c r="Q52" s="18" t="s">
        <v>182</v>
      </c>
      <c r="R52" s="20" t="s">
        <v>182</v>
      </c>
      <c r="S52" s="18" t="s">
        <v>182</v>
      </c>
      <c r="T52" s="20" t="s">
        <v>182</v>
      </c>
      <c r="U52" s="18" t="n">
        <v>410.35974963</v>
      </c>
      <c r="V52" s="20" t="n">
        <v>5.98529922</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(531.0/B54*100)</f>
        <v/>
      </c>
      <c r="D54" s="19" t="n">
        <v>4209</v>
      </c>
      <c r="E54" s="18" t="n">
        <v>303.05222081</v>
      </c>
      <c r="F54" s="20" t="n">
        <v>4.71135473</v>
      </c>
      <c r="G54" s="18" t="n">
        <v>302.83640006</v>
      </c>
      <c r="H54" s="20" t="n">
        <v>5.40978566</v>
      </c>
      <c r="I54" s="18" t="n">
        <v>344.49562216</v>
      </c>
      <c r="J54" s="20" t="n">
        <v>3.40494786</v>
      </c>
      <c r="K54" s="18" t="n">
        <v>364.43957567</v>
      </c>
      <c r="L54" s="20" t="n">
        <v>4.35674889</v>
      </c>
      <c r="M54" s="18" t="n">
        <v>287.87524075</v>
      </c>
      <c r="N54" s="20" t="n">
        <v>6.80918889</v>
      </c>
      <c r="O54" s="18" t="s">
        <v>182</v>
      </c>
      <c r="P54" s="20" t="s">
        <v>182</v>
      </c>
      <c r="Q54" s="18" t="s">
        <v>182</v>
      </c>
      <c r="R54" s="20" t="s">
        <v>182</v>
      </c>
      <c r="S54" s="18" t="s">
        <v>182</v>
      </c>
      <c r="T54" s="20" t="s">
        <v>182</v>
      </c>
      <c r="U54" s="18" t="n">
        <v>292.13344365</v>
      </c>
      <c r="V54" s="20" t="n">
        <v>4.18250857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492.35024535</v>
      </c>
      <c r="F56" s="20" t="n">
        <v>9.978545609999999</v>
      </c>
      <c r="G56" s="18" t="n">
        <v>503.30535552</v>
      </c>
      <c r="H56" s="20" t="n">
        <v>5.34812165</v>
      </c>
      <c r="I56" s="18" t="n">
        <v>525.77571242</v>
      </c>
      <c r="J56" s="20" t="n">
        <v>2.59226006</v>
      </c>
      <c r="K56" s="18" t="n">
        <v>533.20926103</v>
      </c>
      <c r="L56" s="20" t="n">
        <v>3.02309457</v>
      </c>
      <c r="M56" s="18" t="n">
        <v>436.58358831</v>
      </c>
      <c r="N56" s="20" t="n">
        <v>14.70024244</v>
      </c>
      <c r="O56" s="18" t="s">
        <v>182</v>
      </c>
      <c r="P56" s="20" t="s">
        <v>182</v>
      </c>
      <c r="Q56" s="18" t="s">
        <v>182</v>
      </c>
      <c r="R56" s="20" t="s">
        <v>182</v>
      </c>
      <c r="S56" s="18" t="s">
        <v>182</v>
      </c>
      <c r="T56" s="20" t="s">
        <v>182</v>
      </c>
      <c r="U56" s="18" t="n">
        <v>458.41204391</v>
      </c>
      <c r="V56" s="20" t="n">
        <v>13.42059896</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(273.0/B61*100)</f>
        <v/>
      </c>
      <c r="D61" s="19" t="n">
        <v>6252</v>
      </c>
      <c r="E61" s="18" t="n">
        <v>456.81279003</v>
      </c>
      <c r="F61" s="20" t="n">
        <v>4.59667922</v>
      </c>
      <c r="G61" s="18" t="n">
        <v>480.08180231</v>
      </c>
      <c r="H61" s="20" t="n">
        <v>3.24839511</v>
      </c>
      <c r="I61" s="18" t="n">
        <v>490.72145581</v>
      </c>
      <c r="J61" s="20" t="n">
        <v>3.06926781</v>
      </c>
      <c r="K61" s="18" t="n">
        <v>486.05413294</v>
      </c>
      <c r="L61" s="20" t="n">
        <v>4.12744771</v>
      </c>
      <c r="M61" s="18" t="n">
        <v>391.25523445</v>
      </c>
      <c r="N61" s="20" t="n">
        <v>13.81308759</v>
      </c>
      <c r="O61" s="18" t="s">
        <v>182</v>
      </c>
      <c r="P61" s="20" t="s">
        <v>182</v>
      </c>
      <c r="Q61" s="18" t="s">
        <v>182</v>
      </c>
      <c r="R61" s="20" t="s">
        <v>182</v>
      </c>
      <c r="S61" s="18" t="s">
        <v>182</v>
      </c>
      <c r="T61" s="20" t="s">
        <v>182</v>
      </c>
      <c r="U61" s="18" t="n">
        <v>390.89555226</v>
      </c>
      <c r="V61" s="20" t="n">
        <v>6.50984308</v>
      </c>
    </row>
    <row r="62" spans="1:22">
      <c r="A62" s="15" t="s">
        <v>237</v>
      </c>
      <c r="B62" s="17" t="n">
        <v>4476</v>
      </c>
      <c r="C62" s="18">
        <f>(5.0/B62*100)</f>
        <v/>
      </c>
      <c r="D62" s="19" t="n">
        <v>4471</v>
      </c>
      <c r="E62" s="18" t="n">
        <v>447.53688374</v>
      </c>
      <c r="F62" s="20" t="n">
        <v>10.41460262</v>
      </c>
      <c r="G62" s="18" t="n">
        <v>505.66704347</v>
      </c>
      <c r="H62" s="20" t="n">
        <v>7.09691309</v>
      </c>
      <c r="I62" s="18" t="n">
        <v>526.29020856</v>
      </c>
      <c r="J62" s="20" t="n">
        <v>1.49460591</v>
      </c>
      <c r="K62" s="18" t="n">
        <v>541.02441657</v>
      </c>
      <c r="L62" s="20" t="n">
        <v>2.04952204</v>
      </c>
      <c r="M62" s="18" t="n">
        <v>440.45044192</v>
      </c>
      <c r="N62" s="20" t="n">
        <v>12.98438904</v>
      </c>
      <c r="O62" s="18" t="s">
        <v>182</v>
      </c>
      <c r="P62" s="20" t="s">
        <v>182</v>
      </c>
      <c r="Q62" s="18" t="s">
        <v>182</v>
      </c>
      <c r="R62" s="20" t="s">
        <v>182</v>
      </c>
      <c r="S62" s="18" t="s">
        <v>182</v>
      </c>
      <c r="T62" s="20" t="s">
        <v>182</v>
      </c>
      <c r="U62" s="18" t="n">
        <v>490.54516028</v>
      </c>
      <c r="V62" s="20" t="n">
        <v>17.00459056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(529.0/B67*100)</f>
        <v/>
      </c>
      <c r="D67" s="19" t="n">
        <v>6442</v>
      </c>
      <c r="E67" s="18" t="n">
        <v>354.60705369</v>
      </c>
      <c r="F67" s="20" t="n">
        <v>5.51679483</v>
      </c>
      <c r="G67" s="18" t="n">
        <v>383.49396311</v>
      </c>
      <c r="H67" s="20" t="n">
        <v>4.6340696</v>
      </c>
      <c r="I67" s="18" t="n">
        <v>410.30928247</v>
      </c>
      <c r="J67" s="20" t="n">
        <v>2.50435077</v>
      </c>
      <c r="K67" s="18" t="n">
        <v>424.59520411</v>
      </c>
      <c r="L67" s="20" t="n">
        <v>3.69509427</v>
      </c>
      <c r="M67" s="18" t="n">
        <v>314.73335773</v>
      </c>
      <c r="N67" s="20" t="n">
        <v>5.00611208</v>
      </c>
      <c r="O67" s="18" t="s">
        <v>182</v>
      </c>
      <c r="P67" s="20" t="s">
        <v>182</v>
      </c>
      <c r="Q67" s="18" t="s">
        <v>182</v>
      </c>
      <c r="R67" s="20" t="s">
        <v>182</v>
      </c>
      <c r="S67" s="18" t="s">
        <v>182</v>
      </c>
      <c r="T67" s="20" t="s">
        <v>182</v>
      </c>
      <c r="U67" s="18" t="n">
        <v>349.09984958</v>
      </c>
      <c r="V67" s="20" t="n">
        <v>4.36257375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458.54672216</v>
      </c>
      <c r="F70" s="20" t="n">
        <v>7.07040552</v>
      </c>
      <c r="G70" s="18" t="n">
        <v>494.98717951</v>
      </c>
      <c r="H70" s="20" t="n">
        <v>4.01783216</v>
      </c>
      <c r="I70" s="18" t="n">
        <v>493.21107902</v>
      </c>
      <c r="J70" s="20" t="n">
        <v>3.09608117</v>
      </c>
      <c r="K70" s="18" t="n">
        <v>492.08829833</v>
      </c>
      <c r="L70" s="20" t="n">
        <v>3.21337337</v>
      </c>
      <c r="M70" s="18" t="n">
        <v>426.80252046</v>
      </c>
      <c r="N70" s="20" t="n">
        <v>12.48021567</v>
      </c>
      <c r="O70" s="18" t="s">
        <v>182</v>
      </c>
      <c r="P70" s="20" t="s">
        <v>182</v>
      </c>
      <c r="Q70" s="18" t="s">
        <v>182</v>
      </c>
      <c r="R70" s="20" t="s">
        <v>182</v>
      </c>
      <c r="S70" s="18" t="s">
        <v>182</v>
      </c>
      <c r="T70" s="20" t="s">
        <v>182</v>
      </c>
      <c r="U70" s="18" t="n">
        <v>426.34141155</v>
      </c>
      <c r="V70" s="20" t="n">
        <v>6.88424204</v>
      </c>
    </row>
    <row r="71" spans="1:22">
      <c r="A71" s="15" t="s">
        <v>246</v>
      </c>
      <c r="B71" s="17" t="n">
        <v>6115</v>
      </c>
      <c r="C71" s="18">
        <f>(124.0/B71*100)</f>
        <v/>
      </c>
      <c r="D71" s="19" t="n">
        <v>5991</v>
      </c>
      <c r="E71" s="18" t="n">
        <v>527.21456085</v>
      </c>
      <c r="F71" s="20" t="n">
        <v>9.80040408</v>
      </c>
      <c r="G71" s="18" t="n">
        <v>555.40493593</v>
      </c>
      <c r="H71" s="20" t="n">
        <v>5.35637063</v>
      </c>
      <c r="I71" s="18" t="n">
        <v>552.8102751599999</v>
      </c>
      <c r="J71" s="20" t="n">
        <v>1.60595261</v>
      </c>
      <c r="K71" s="18" t="n">
        <v>566.00924731</v>
      </c>
      <c r="L71" s="20" t="n">
        <v>2.10477296</v>
      </c>
      <c r="M71" s="18" t="n">
        <v>471.86148039</v>
      </c>
      <c r="N71" s="20" t="n">
        <v>16.79592165</v>
      </c>
      <c r="O71" s="18" t="s">
        <v>182</v>
      </c>
      <c r="P71" s="20" t="s">
        <v>182</v>
      </c>
      <c r="Q71" s="18" t="s">
        <v>182</v>
      </c>
      <c r="R71" s="20" t="s">
        <v>182</v>
      </c>
      <c r="S71" s="18" t="s">
        <v>182</v>
      </c>
      <c r="T71" s="20" t="s">
        <v>182</v>
      </c>
      <c r="U71" s="18" t="n">
        <v>521.16474882</v>
      </c>
      <c r="V71" s="20" t="n">
        <v>12.14806528</v>
      </c>
    </row>
    <row r="72" spans="1:22">
      <c r="A72" s="15" t="s">
        <v>247</v>
      </c>
      <c r="B72" s="17" t="n">
        <v>7708</v>
      </c>
      <c r="C72" s="18">
        <f>(9.0/B72*100)</f>
        <v/>
      </c>
      <c r="D72" s="19" t="n">
        <v>7699</v>
      </c>
      <c r="E72" s="18" t="n">
        <v>445.66964717</v>
      </c>
      <c r="F72" s="20" t="n">
        <v>9.3252948</v>
      </c>
      <c r="G72" s="18" t="n">
        <v>544.0590202</v>
      </c>
      <c r="H72" s="20" t="n">
        <v>5.54289248</v>
      </c>
      <c r="I72" s="18" t="n">
        <v>532.3060623600001</v>
      </c>
      <c r="J72" s="20" t="n">
        <v>2.6560605</v>
      </c>
      <c r="K72" s="18" t="n">
        <v>540.58098818</v>
      </c>
      <c r="L72" s="20" t="n">
        <v>3.43471662</v>
      </c>
      <c r="M72" s="18" t="n">
        <v>372.27040999</v>
      </c>
      <c r="N72" s="20" t="n">
        <v>12.74001428</v>
      </c>
      <c r="O72" s="18" t="s">
        <v>182</v>
      </c>
      <c r="P72" s="20" t="s">
        <v>182</v>
      </c>
      <c r="Q72" s="18" t="s">
        <v>182</v>
      </c>
      <c r="R72" s="20" t="s">
        <v>182</v>
      </c>
      <c r="S72" s="18" t="s">
        <v>182</v>
      </c>
      <c r="T72" s="20" t="s">
        <v>182</v>
      </c>
      <c r="U72" s="18" t="n">
        <v>497.71808329</v>
      </c>
      <c r="V72" s="20" t="n">
        <v>20.71600843</v>
      </c>
    </row>
    <row r="73" spans="1:22">
      <c r="A73" s="15" t="s">
        <v>248</v>
      </c>
      <c r="B73" s="17" t="n">
        <v>8249</v>
      </c>
      <c r="C73" s="18">
        <f>(262.0/B73*100)</f>
        <v/>
      </c>
      <c r="D73" s="19" t="n">
        <v>7987</v>
      </c>
      <c r="E73" s="18" t="n">
        <v>379.99620676</v>
      </c>
      <c r="F73" s="20" t="n">
        <v>5.2234117</v>
      </c>
      <c r="G73" s="18" t="n">
        <v>382.77112075</v>
      </c>
      <c r="H73" s="20" t="n">
        <v>4.05582505</v>
      </c>
      <c r="I73" s="18" t="n">
        <v>423.51210698</v>
      </c>
      <c r="J73" s="20" t="n">
        <v>2.70384768</v>
      </c>
      <c r="K73" s="18" t="n">
        <v>455.66395958</v>
      </c>
      <c r="L73" s="20" t="n">
        <v>3.84026087</v>
      </c>
      <c r="M73" s="18" t="n">
        <v>365.92427462</v>
      </c>
      <c r="N73" s="20" t="n">
        <v>6.5296247</v>
      </c>
      <c r="O73" s="18" t="s">
        <v>182</v>
      </c>
      <c r="P73" s="20" t="s">
        <v>182</v>
      </c>
      <c r="Q73" s="18" t="s">
        <v>182</v>
      </c>
      <c r="R73" s="20" t="s">
        <v>182</v>
      </c>
      <c r="S73" s="18" t="s">
        <v>182</v>
      </c>
      <c r="T73" s="20" t="s">
        <v>182</v>
      </c>
      <c r="U73" s="18" t="n">
        <v>368.00666182</v>
      </c>
      <c r="V73" s="20" t="n">
        <v>6.71630171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(314.0/B77*100)</f>
        <v/>
      </c>
      <c r="D77" s="19" t="n">
        <v>5748</v>
      </c>
      <c r="E77" s="18" t="n">
        <v>393.65163671</v>
      </c>
      <c r="F77" s="20" t="n">
        <v>4.9324962</v>
      </c>
      <c r="G77" s="18" t="n">
        <v>417.74679421</v>
      </c>
      <c r="H77" s="20" t="n">
        <v>6.2188626</v>
      </c>
      <c r="I77" s="18" t="n">
        <v>451.49205696</v>
      </c>
      <c r="J77" s="20" t="n">
        <v>2.48092779</v>
      </c>
      <c r="K77" s="18" t="n">
        <v>469.69416289</v>
      </c>
      <c r="L77" s="20" t="n">
        <v>3.13436474</v>
      </c>
      <c r="M77" s="18" t="n">
        <v>348.85074945</v>
      </c>
      <c r="N77" s="20" t="n">
        <v>12.28258255</v>
      </c>
      <c r="O77" s="18" t="s">
        <v>182</v>
      </c>
      <c r="P77" s="20" t="s">
        <v>182</v>
      </c>
      <c r="Q77" s="18" t="s">
        <v>182</v>
      </c>
      <c r="R77" s="20" t="s">
        <v>182</v>
      </c>
      <c r="S77" s="18" t="s">
        <v>182</v>
      </c>
      <c r="T77" s="20" t="s">
        <v>182</v>
      </c>
      <c r="U77" s="18" t="n">
        <v>384.28049594</v>
      </c>
      <c r="V77" s="20" t="n">
        <v>3.27792851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356</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476.8112929</v>
      </c>
      <c r="F7" s="20" t="n">
        <v>6.60823538</v>
      </c>
      <c r="G7" s="18" t="n">
        <v>525.76139628</v>
      </c>
      <c r="H7" s="20" t="n">
        <v>2.61675689</v>
      </c>
      <c r="I7" s="18" t="n">
        <v>514.46803184</v>
      </c>
      <c r="J7" s="20" t="n">
        <v>1.86908619</v>
      </c>
      <c r="K7" s="18" t="n">
        <v>520.74683171</v>
      </c>
      <c r="L7" s="20" t="n">
        <v>2.80920213</v>
      </c>
      <c r="M7" s="18" t="n">
        <v>399.22513467</v>
      </c>
      <c r="N7" s="20" t="n">
        <v>11.70453418</v>
      </c>
      <c r="O7" s="18" t="s">
        <v>182</v>
      </c>
      <c r="P7" s="20" t="s">
        <v>182</v>
      </c>
      <c r="Q7" s="18" t="s">
        <v>182</v>
      </c>
      <c r="R7" s="20" t="s">
        <v>182</v>
      </c>
      <c r="S7" s="18" t="s">
        <v>182</v>
      </c>
      <c r="T7" s="20" t="s">
        <v>182</v>
      </c>
      <c r="U7" s="18" t="n">
        <v>479.14897969</v>
      </c>
      <c r="V7" s="20" t="n">
        <v>4.46680199</v>
      </c>
    </row>
    <row r="8" spans="1:22">
      <c r="A8" s="15" t="s">
        <v>183</v>
      </c>
      <c r="B8" s="17" t="n">
        <v>7007</v>
      </c>
      <c r="C8" s="18">
        <f>(227.0/B8*100)</f>
        <v/>
      </c>
      <c r="D8" s="19" t="n">
        <v>6780</v>
      </c>
      <c r="E8" s="18" t="n">
        <v>469.85724129</v>
      </c>
      <c r="F8" s="20" t="n">
        <v>4.64857452</v>
      </c>
      <c r="G8" s="18" t="n">
        <v>509.58352119</v>
      </c>
      <c r="H8" s="20" t="n">
        <v>3.1761012</v>
      </c>
      <c r="I8" s="18" t="n">
        <v>508.88136866</v>
      </c>
      <c r="J8" s="20" t="n">
        <v>3.05159424</v>
      </c>
      <c r="K8" s="18" t="n">
        <v>497.99958253</v>
      </c>
      <c r="L8" s="20" t="n">
        <v>3.68422316</v>
      </c>
      <c r="M8" s="18" t="n">
        <v>404.28336089</v>
      </c>
      <c r="N8" s="20" t="n">
        <v>27.90899541</v>
      </c>
      <c r="O8" s="18" t="s">
        <v>182</v>
      </c>
      <c r="P8" s="20" t="s">
        <v>182</v>
      </c>
      <c r="Q8" s="18" t="n">
        <v>368.48347797</v>
      </c>
      <c r="R8" s="20" t="n">
        <v>14.99112476</v>
      </c>
      <c r="S8" s="18" t="s">
        <v>182</v>
      </c>
      <c r="T8" s="20" t="s">
        <v>182</v>
      </c>
      <c r="U8" s="18" t="n">
        <v>416.76314413</v>
      </c>
      <c r="V8" s="20" t="n">
        <v>6.69337494</v>
      </c>
    </row>
    <row r="9" spans="1:22">
      <c r="A9" s="15" t="s">
        <v>184</v>
      </c>
      <c r="B9" s="17" t="n">
        <v>9651</v>
      </c>
      <c r="C9" s="18">
        <f>(627.0/B9*100)</f>
        <v/>
      </c>
      <c r="D9" s="19" t="n">
        <v>9024</v>
      </c>
      <c r="E9" s="18" t="n">
        <v>492.08763286</v>
      </c>
      <c r="F9" s="20" t="n">
        <v>6.19429061</v>
      </c>
      <c r="G9" s="18" t="n">
        <v>524.82189479</v>
      </c>
      <c r="H9" s="20" t="n">
        <v>3.45779332</v>
      </c>
      <c r="I9" s="18" t="n">
        <v>518.52260582</v>
      </c>
      <c r="J9" s="20" t="n">
        <v>2.30600247</v>
      </c>
      <c r="K9" s="18" t="n">
        <v>502.48094827</v>
      </c>
      <c r="L9" s="20" t="n">
        <v>3.10113848</v>
      </c>
      <c r="M9" s="18" t="n">
        <v>463.23865553</v>
      </c>
      <c r="N9" s="20" t="n">
        <v>37.28992185</v>
      </c>
      <c r="O9" s="18" t="s">
        <v>182</v>
      </c>
      <c r="P9" s="20" t="s">
        <v>182</v>
      </c>
      <c r="Q9" s="18" t="n">
        <v>374.78530698</v>
      </c>
      <c r="R9" s="20" t="n">
        <v>11.62763904</v>
      </c>
      <c r="S9" s="18" t="s">
        <v>182</v>
      </c>
      <c r="T9" s="20" t="s">
        <v>182</v>
      </c>
      <c r="U9" s="18" t="n">
        <v>419.59824292</v>
      </c>
      <c r="V9" s="20" t="n">
        <v>6.06811904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(154.0/B11*100)</f>
        <v/>
      </c>
      <c r="D11" s="19" t="n">
        <v>6899</v>
      </c>
      <c r="E11" s="18" t="n">
        <v>415.16716575</v>
      </c>
      <c r="F11" s="20" t="n">
        <v>6.00014582</v>
      </c>
      <c r="G11" s="18" t="n">
        <v>460.54936946</v>
      </c>
      <c r="H11" s="20" t="n">
        <v>3.10707161</v>
      </c>
      <c r="I11" s="18" t="n">
        <v>450.21213709</v>
      </c>
      <c r="J11" s="20" t="n">
        <v>2.99199949</v>
      </c>
      <c r="K11" s="18" t="n">
        <v>459.76997811</v>
      </c>
      <c r="L11" s="20" t="n">
        <v>3.45852666</v>
      </c>
      <c r="M11" s="18" t="n">
        <v>334.19992151</v>
      </c>
      <c r="N11" s="20" t="n">
        <v>26.53553138</v>
      </c>
      <c r="O11" s="18" t="s">
        <v>182</v>
      </c>
      <c r="P11" s="20" t="s">
        <v>182</v>
      </c>
      <c r="Q11" s="18" t="s">
        <v>182</v>
      </c>
      <c r="R11" s="20" t="s">
        <v>182</v>
      </c>
      <c r="S11" s="18" t="s">
        <v>182</v>
      </c>
      <c r="T11" s="20" t="s">
        <v>182</v>
      </c>
      <c r="U11" s="18" t="n">
        <v>409.76713175</v>
      </c>
      <c r="V11" s="20" t="n">
        <v>6.33375355</v>
      </c>
    </row>
    <row r="12" spans="1:22">
      <c r="A12" s="15" t="s">
        <v>187</v>
      </c>
      <c r="B12" s="17" t="n">
        <v>6894</v>
      </c>
      <c r="C12" s="18">
        <f>(128.0/B12*100)</f>
        <v/>
      </c>
      <c r="D12" s="19" t="n">
        <v>6766</v>
      </c>
      <c r="E12" s="18" t="n">
        <v>486.12065193</v>
      </c>
      <c r="F12" s="20" t="n">
        <v>4.98521751</v>
      </c>
      <c r="G12" s="18" t="n">
        <v>507.27509018</v>
      </c>
      <c r="H12" s="20" t="n">
        <v>2.62121587</v>
      </c>
      <c r="I12" s="18" t="n">
        <v>501.48999039</v>
      </c>
      <c r="J12" s="20" t="n">
        <v>2.37388718</v>
      </c>
      <c r="K12" s="18" t="n">
        <v>499.82842523</v>
      </c>
      <c r="L12" s="20" t="n">
        <v>4.25997926</v>
      </c>
      <c r="M12" s="18" t="n">
        <v>437.59846771</v>
      </c>
      <c r="N12" s="20" t="n">
        <v>23.70905564</v>
      </c>
      <c r="O12" s="18" t="s">
        <v>182</v>
      </c>
      <c r="P12" s="20" t="s">
        <v>182</v>
      </c>
      <c r="Q12" s="18" t="n">
        <v>366.6777112</v>
      </c>
      <c r="R12" s="20" t="n">
        <v>14.39052153</v>
      </c>
      <c r="S12" s="18" t="s">
        <v>182</v>
      </c>
      <c r="T12" s="20" t="s">
        <v>182</v>
      </c>
      <c r="U12" s="18" t="n">
        <v>413.68946886</v>
      </c>
      <c r="V12" s="20" t="n">
        <v>6.51107932</v>
      </c>
    </row>
    <row r="13" spans="1:22">
      <c r="A13" s="15" t="s">
        <v>188</v>
      </c>
      <c r="B13" s="17" t="n">
        <v>7161</v>
      </c>
      <c r="C13" s="18">
        <f>(353.0/B13*100)</f>
        <v/>
      </c>
      <c r="D13" s="19" t="n">
        <v>6808</v>
      </c>
      <c r="E13" s="18" t="n">
        <v>498.58630213</v>
      </c>
      <c r="F13" s="20" t="n">
        <v>6.24535771</v>
      </c>
      <c r="G13" s="18" t="n">
        <v>518.63820064</v>
      </c>
      <c r="H13" s="20" t="n">
        <v>2.90971917</v>
      </c>
      <c r="I13" s="18" t="n">
        <v>511.67624762</v>
      </c>
      <c r="J13" s="20" t="n">
        <v>2.41942141</v>
      </c>
      <c r="K13" s="18" t="n">
        <v>513.14760632</v>
      </c>
      <c r="L13" s="20" t="n">
        <v>3.72732269</v>
      </c>
      <c r="M13" s="18" t="n">
        <v>390.10166835</v>
      </c>
      <c r="N13" s="20" t="n">
        <v>18.95112793</v>
      </c>
      <c r="O13" s="18" t="s">
        <v>182</v>
      </c>
      <c r="P13" s="20" t="s">
        <v>182</v>
      </c>
      <c r="Q13" s="18" t="n">
        <v>436.36003517</v>
      </c>
      <c r="R13" s="20" t="n">
        <v>6.43426798</v>
      </c>
      <c r="S13" s="18" t="s">
        <v>182</v>
      </c>
      <c r="T13" s="20" t="s">
        <v>182</v>
      </c>
      <c r="U13" s="18" t="n">
        <v>413.20995034</v>
      </c>
      <c r="V13" s="20" t="n">
        <v>5.9243443</v>
      </c>
    </row>
    <row r="14" spans="1:22">
      <c r="A14" s="15" t="s">
        <v>189</v>
      </c>
      <c r="B14" s="17" t="n">
        <v>5587</v>
      </c>
      <c r="C14" s="18">
        <f>(204.0/B14*100)</f>
        <v/>
      </c>
      <c r="D14" s="19" t="n">
        <v>5383</v>
      </c>
      <c r="E14" s="18" t="n">
        <v>502.27045695</v>
      </c>
      <c r="F14" s="20" t="n">
        <v>6.93586348</v>
      </c>
      <c r="G14" s="18" t="n">
        <v>538.0768802699999</v>
      </c>
      <c r="H14" s="20" t="n">
        <v>3.92608822</v>
      </c>
      <c r="I14" s="18" t="n">
        <v>540.11523928</v>
      </c>
      <c r="J14" s="20" t="n">
        <v>1.97591939</v>
      </c>
      <c r="K14" s="18" t="n">
        <v>540.3076209</v>
      </c>
      <c r="L14" s="20" t="n">
        <v>3.64409133</v>
      </c>
      <c r="M14" s="18" t="n">
        <v>411.80482108</v>
      </c>
      <c r="N14" s="20" t="n">
        <v>14.84367386</v>
      </c>
      <c r="O14" s="18" t="s">
        <v>182</v>
      </c>
      <c r="P14" s="20" t="s">
        <v>182</v>
      </c>
      <c r="Q14" s="18" t="s">
        <v>182</v>
      </c>
      <c r="R14" s="20" t="s">
        <v>182</v>
      </c>
      <c r="S14" s="18" t="s">
        <v>182</v>
      </c>
      <c r="T14" s="20" t="s">
        <v>182</v>
      </c>
      <c r="U14" s="18" t="n">
        <v>468.30545502</v>
      </c>
      <c r="V14" s="20" t="n">
        <v>8.59971148</v>
      </c>
    </row>
    <row r="15" spans="1:22">
      <c r="A15" s="15" t="s">
        <v>190</v>
      </c>
      <c r="B15" s="17" t="n">
        <v>5882</v>
      </c>
      <c r="C15" s="18">
        <f>(180.0/B15*100)</f>
        <v/>
      </c>
      <c r="D15" s="19" t="n">
        <v>5702</v>
      </c>
      <c r="E15" s="18" t="n">
        <v>500.59638892</v>
      </c>
      <c r="F15" s="20" t="n">
        <v>7.8897185</v>
      </c>
      <c r="G15" s="18" t="n">
        <v>546.6967210400001</v>
      </c>
      <c r="H15" s="20" t="n">
        <v>2.89131535</v>
      </c>
      <c r="I15" s="18" t="n">
        <v>536.67314418</v>
      </c>
      <c r="J15" s="20" t="n">
        <v>2.24044852</v>
      </c>
      <c r="K15" s="18" t="n">
        <v>532.33119204</v>
      </c>
      <c r="L15" s="20" t="n">
        <v>4.26122372</v>
      </c>
      <c r="M15" s="18" t="n">
        <v>369.57234507</v>
      </c>
      <c r="N15" s="20" t="n">
        <v>20.35970452</v>
      </c>
      <c r="O15" s="18" t="s">
        <v>182</v>
      </c>
      <c r="P15" s="20" t="s">
        <v>182</v>
      </c>
      <c r="Q15" s="18" t="n">
        <v>375.95013089</v>
      </c>
      <c r="R15" s="20" t="n">
        <v>17.42774697</v>
      </c>
      <c r="S15" s="18" t="s">
        <v>182</v>
      </c>
      <c r="T15" s="20" t="s">
        <v>182</v>
      </c>
      <c r="U15" s="18" t="n">
        <v>471.26809151</v>
      </c>
      <c r="V15" s="20" t="n">
        <v>7.13471593</v>
      </c>
    </row>
    <row r="16" spans="1:22">
      <c r="A16" s="15" t="s">
        <v>191</v>
      </c>
      <c r="B16" s="17" t="n">
        <v>6108</v>
      </c>
      <c r="C16" s="18">
        <f>(276.0/B16*100)</f>
        <v/>
      </c>
      <c r="D16" s="19" t="n">
        <v>5832</v>
      </c>
      <c r="E16" s="18" t="n">
        <v>495.07537701</v>
      </c>
      <c r="F16" s="20" t="n">
        <v>6.60747645</v>
      </c>
      <c r="G16" s="18" t="n">
        <v>528.0359181</v>
      </c>
      <c r="H16" s="20" t="n">
        <v>2.91170095</v>
      </c>
      <c r="I16" s="18" t="n">
        <v>507.09677636</v>
      </c>
      <c r="J16" s="20" t="n">
        <v>2.58092248</v>
      </c>
      <c r="K16" s="18" t="n">
        <v>492.73733399</v>
      </c>
      <c r="L16" s="20" t="n">
        <v>3.22632101</v>
      </c>
      <c r="M16" s="18" t="n">
        <v>357.87742959</v>
      </c>
      <c r="N16" s="20" t="n">
        <v>15.84799712</v>
      </c>
      <c r="O16" s="18" t="s">
        <v>182</v>
      </c>
      <c r="P16" s="20" t="s">
        <v>182</v>
      </c>
      <c r="Q16" s="18" t="s">
        <v>182</v>
      </c>
      <c r="R16" s="20" t="s">
        <v>182</v>
      </c>
      <c r="S16" s="18" t="s">
        <v>182</v>
      </c>
      <c r="T16" s="20" t="s">
        <v>182</v>
      </c>
      <c r="U16" s="18" t="n">
        <v>400.26587638</v>
      </c>
      <c r="V16" s="20" t="n">
        <v>6.77319024</v>
      </c>
    </row>
    <row r="17" spans="1:22">
      <c r="A17" s="15" t="s">
        <v>192</v>
      </c>
      <c r="B17" s="17" t="n">
        <v>6504</v>
      </c>
      <c r="C17" s="18">
        <f>(824.0/B17*100)</f>
        <v/>
      </c>
      <c r="D17" s="19" t="n">
        <v>5680</v>
      </c>
      <c r="E17" s="18" t="n">
        <v>483.42443507</v>
      </c>
      <c r="F17" s="20" t="n">
        <v>6.29359609</v>
      </c>
      <c r="G17" s="18" t="n">
        <v>520.96039105</v>
      </c>
      <c r="H17" s="20" t="n">
        <v>3.46900918</v>
      </c>
      <c r="I17" s="18" t="n">
        <v>525.96966872</v>
      </c>
      <c r="J17" s="20" t="n">
        <v>2.77820063</v>
      </c>
      <c r="K17" s="18" t="n">
        <v>526.5944442700001</v>
      </c>
      <c r="L17" s="20" t="n">
        <v>3.66944424</v>
      </c>
      <c r="M17" s="18" t="s">
        <v>182</v>
      </c>
      <c r="N17" s="20" t="s">
        <v>182</v>
      </c>
      <c r="O17" s="18" t="s">
        <v>182</v>
      </c>
      <c r="P17" s="20" t="s">
        <v>182</v>
      </c>
      <c r="Q17" s="18" t="n">
        <v>360.48925247</v>
      </c>
      <c r="R17" s="20" t="n">
        <v>12.44339086</v>
      </c>
      <c r="S17" s="18" t="s">
        <v>182</v>
      </c>
      <c r="T17" s="20" t="s">
        <v>182</v>
      </c>
      <c r="U17" s="18" t="n">
        <v>429.51313737</v>
      </c>
      <c r="V17" s="20" t="n">
        <v>8.929191810000001</v>
      </c>
    </row>
    <row r="18" spans="1:22">
      <c r="A18" s="15" t="s">
        <v>193</v>
      </c>
      <c r="B18" s="17" t="n">
        <v>5532</v>
      </c>
      <c r="C18" s="18">
        <f>(40.0/B18*100)</f>
        <v/>
      </c>
      <c r="D18" s="19" t="n">
        <v>5492</v>
      </c>
      <c r="E18" s="18" t="n">
        <v>435.74422459</v>
      </c>
      <c r="F18" s="20" t="n">
        <v>6.84081346</v>
      </c>
      <c r="G18" s="18" t="n">
        <v>463.92583995</v>
      </c>
      <c r="H18" s="20" t="n">
        <v>4.21572111</v>
      </c>
      <c r="I18" s="18" t="n">
        <v>466.32779473</v>
      </c>
      <c r="J18" s="20" t="n">
        <v>3.60844378</v>
      </c>
      <c r="K18" s="18" t="n">
        <v>455.66213276</v>
      </c>
      <c r="L18" s="20" t="n">
        <v>5.00317865</v>
      </c>
      <c r="M18" s="18" t="n">
        <v>360.38730974</v>
      </c>
      <c r="N18" s="20" t="n">
        <v>15.45481746</v>
      </c>
      <c r="O18" s="18" t="s">
        <v>182</v>
      </c>
      <c r="P18" s="20" t="s">
        <v>182</v>
      </c>
      <c r="Q18" s="18" t="s">
        <v>182</v>
      </c>
      <c r="R18" s="20" t="s">
        <v>182</v>
      </c>
      <c r="S18" s="18" t="s">
        <v>182</v>
      </c>
      <c r="T18" s="20" t="s">
        <v>182</v>
      </c>
      <c r="U18" s="18" t="n">
        <v>387.63592079</v>
      </c>
      <c r="V18" s="20" t="n">
        <v>7.99911583</v>
      </c>
    </row>
    <row r="19" spans="1:22">
      <c r="A19" s="15" t="s">
        <v>194</v>
      </c>
      <c r="B19" s="17" t="n">
        <v>5658</v>
      </c>
      <c r="C19" s="18">
        <f>(225.0/B19*100)</f>
        <v/>
      </c>
      <c r="D19" s="19" t="n">
        <v>5433</v>
      </c>
      <c r="E19" s="18" t="n">
        <v>507.59396572</v>
      </c>
      <c r="F19" s="20" t="n">
        <v>4.51252129</v>
      </c>
      <c r="G19" s="18" t="n">
        <v>496.4918084</v>
      </c>
      <c r="H19" s="20" t="n">
        <v>3.0799555</v>
      </c>
      <c r="I19" s="18" t="n">
        <v>457.8491582</v>
      </c>
      <c r="J19" s="20" t="n">
        <v>3.0862216</v>
      </c>
      <c r="K19" s="18" t="n">
        <v>455.55837024</v>
      </c>
      <c r="L19" s="20" t="n">
        <v>4.42896198</v>
      </c>
      <c r="M19" s="18" t="n">
        <v>398.28162032</v>
      </c>
      <c r="N19" s="20" t="n">
        <v>18.24528118</v>
      </c>
      <c r="O19" s="18" t="s">
        <v>182</v>
      </c>
      <c r="P19" s="20" t="s">
        <v>182</v>
      </c>
      <c r="Q19" s="18" t="s">
        <v>182</v>
      </c>
      <c r="R19" s="20" t="s">
        <v>182</v>
      </c>
      <c r="S19" s="18" t="s">
        <v>182</v>
      </c>
      <c r="T19" s="20" t="s">
        <v>182</v>
      </c>
      <c r="U19" s="18" t="n">
        <v>393.7905983</v>
      </c>
      <c r="V19" s="20" t="n">
        <v>6.6078931</v>
      </c>
    </row>
    <row r="20" spans="1:22">
      <c r="A20" s="15" t="s">
        <v>195</v>
      </c>
      <c r="B20" s="17" t="n">
        <v>3371</v>
      </c>
      <c r="C20" s="18">
        <f>(81.0/B20*100)</f>
        <v/>
      </c>
      <c r="D20" s="19" t="n">
        <v>3290</v>
      </c>
      <c r="E20" s="18" t="n">
        <v>436.12347061</v>
      </c>
      <c r="F20" s="20" t="n">
        <v>7.12557062</v>
      </c>
      <c r="G20" s="18" t="n">
        <v>483.0828222</v>
      </c>
      <c r="H20" s="20" t="n">
        <v>3.61279697</v>
      </c>
      <c r="I20" s="18" t="n">
        <v>479.871493</v>
      </c>
      <c r="J20" s="20" t="n">
        <v>2.32824978</v>
      </c>
      <c r="K20" s="18" t="n">
        <v>481.64797542</v>
      </c>
      <c r="L20" s="20" t="n">
        <v>4.18465546</v>
      </c>
      <c r="M20" s="18" t="s">
        <v>182</v>
      </c>
      <c r="N20" s="20" t="s">
        <v>182</v>
      </c>
      <c r="O20" s="18" t="s">
        <v>182</v>
      </c>
      <c r="P20" s="20" t="s">
        <v>182</v>
      </c>
      <c r="Q20" s="18" t="s">
        <v>182</v>
      </c>
      <c r="R20" s="20" t="s">
        <v>182</v>
      </c>
      <c r="S20" s="18" t="s">
        <v>182</v>
      </c>
      <c r="T20" s="20" t="s">
        <v>182</v>
      </c>
      <c r="U20" s="18" t="n">
        <v>415.04112139</v>
      </c>
      <c r="V20" s="20" t="n">
        <v>5.74208203</v>
      </c>
    </row>
    <row r="21" spans="1:22">
      <c r="A21" s="15" t="s">
        <v>196</v>
      </c>
      <c r="B21" s="17" t="n">
        <v>5741</v>
      </c>
      <c r="C21" s="18">
        <f>(102.0/B21*100)</f>
        <v/>
      </c>
      <c r="D21" s="19" t="n">
        <v>5639</v>
      </c>
      <c r="E21" s="18" t="n">
        <v>444.78968552</v>
      </c>
      <c r="F21" s="20" t="n">
        <v>10.82840611</v>
      </c>
      <c r="G21" s="18" t="n">
        <v>502.90292836</v>
      </c>
      <c r="H21" s="20" t="n">
        <v>3.34813529</v>
      </c>
      <c r="I21" s="18" t="n">
        <v>508.07474246</v>
      </c>
      <c r="J21" s="20" t="n">
        <v>2.64333778</v>
      </c>
      <c r="K21" s="18" t="n">
        <v>504.71513455</v>
      </c>
      <c r="L21" s="20" t="n">
        <v>3.3688882</v>
      </c>
      <c r="M21" s="18" t="n">
        <v>391.25398188</v>
      </c>
      <c r="N21" s="20" t="n">
        <v>27.06373982</v>
      </c>
      <c r="O21" s="18" t="s">
        <v>182</v>
      </c>
      <c r="P21" s="20" t="s">
        <v>182</v>
      </c>
      <c r="Q21" s="18" t="s">
        <v>182</v>
      </c>
      <c r="R21" s="20" t="s">
        <v>182</v>
      </c>
      <c r="S21" s="18" t="s">
        <v>182</v>
      </c>
      <c r="T21" s="20" t="s">
        <v>182</v>
      </c>
      <c r="U21" s="18" t="n">
        <v>447.20461055</v>
      </c>
      <c r="V21" s="20" t="n">
        <v>8.946662269999999</v>
      </c>
    </row>
    <row r="22" spans="1:22">
      <c r="A22" s="15" t="s">
        <v>197</v>
      </c>
      <c r="B22" s="17" t="n">
        <v>6598</v>
      </c>
      <c r="C22" s="18">
        <f>(105.0/B22*100)</f>
        <v/>
      </c>
      <c r="D22" s="19" t="n">
        <v>6493</v>
      </c>
      <c r="E22" s="18" t="n">
        <v>477.08154539</v>
      </c>
      <c r="F22" s="20" t="n">
        <v>7.28253884</v>
      </c>
      <c r="G22" s="18" t="n">
        <v>502.60819525</v>
      </c>
      <c r="H22" s="20" t="n">
        <v>4.80290394</v>
      </c>
      <c r="I22" s="18" t="n">
        <v>473.27391278</v>
      </c>
      <c r="J22" s="20" t="n">
        <v>3.66531242</v>
      </c>
      <c r="K22" s="18" t="n">
        <v>464.99485873</v>
      </c>
      <c r="L22" s="20" t="n">
        <v>4.47392703</v>
      </c>
      <c r="M22" s="18" t="n">
        <v>369.67259299</v>
      </c>
      <c r="N22" s="20" t="n">
        <v>6.57132704</v>
      </c>
      <c r="O22" s="18" t="s">
        <v>182</v>
      </c>
      <c r="P22" s="20" t="s">
        <v>182</v>
      </c>
      <c r="Q22" s="18" t="n">
        <v>448.28166515</v>
      </c>
      <c r="R22" s="20" t="n">
        <v>8.782882710000001</v>
      </c>
      <c r="S22" s="18" t="s">
        <v>182</v>
      </c>
      <c r="T22" s="20" t="s">
        <v>182</v>
      </c>
      <c r="U22" s="18" t="n">
        <v>370.06914806</v>
      </c>
      <c r="V22" s="20" t="n">
        <v>7.70133751</v>
      </c>
    </row>
    <row r="23" spans="1:22">
      <c r="A23" s="15" t="s">
        <v>198</v>
      </c>
      <c r="B23" s="17" t="n">
        <v>11583</v>
      </c>
      <c r="C23" s="18">
        <f>(549.0/B23*100)</f>
        <v/>
      </c>
      <c r="D23" s="19" t="n">
        <v>11034</v>
      </c>
      <c r="E23" s="18" t="n">
        <v>457.80915045</v>
      </c>
      <c r="F23" s="20" t="n">
        <v>6.75229605</v>
      </c>
      <c r="G23" s="18" t="n">
        <v>496.50738747</v>
      </c>
      <c r="H23" s="20" t="n">
        <v>2.95934686</v>
      </c>
      <c r="I23" s="18" t="n">
        <v>489.04570864</v>
      </c>
      <c r="J23" s="20" t="n">
        <v>2.8489873</v>
      </c>
      <c r="K23" s="18" t="n">
        <v>486.87304866</v>
      </c>
      <c r="L23" s="20" t="n">
        <v>4.22677657</v>
      </c>
      <c r="M23" s="18" t="n">
        <v>422.45727389</v>
      </c>
      <c r="N23" s="20" t="n">
        <v>20.79919267</v>
      </c>
      <c r="O23" s="18" t="s">
        <v>182</v>
      </c>
      <c r="P23" s="20" t="s">
        <v>182</v>
      </c>
      <c r="Q23" s="18" t="s">
        <v>182</v>
      </c>
      <c r="R23" s="20" t="s">
        <v>182</v>
      </c>
      <c r="S23" s="18" t="s">
        <v>182</v>
      </c>
      <c r="T23" s="20" t="s">
        <v>182</v>
      </c>
      <c r="U23" s="18" t="n">
        <v>415.4999419</v>
      </c>
      <c r="V23" s="20" t="n">
        <v>5.24576905</v>
      </c>
    </row>
    <row r="24" spans="1:22">
      <c r="A24" s="15" t="s">
        <v>199</v>
      </c>
      <c r="B24" s="17" t="n">
        <v>6647</v>
      </c>
      <c r="C24" s="18">
        <f>(28.0/B24*100)</f>
        <v/>
      </c>
      <c r="D24" s="19" t="n">
        <v>6619</v>
      </c>
      <c r="E24" s="18" t="n">
        <v>522.2155585100001</v>
      </c>
      <c r="F24" s="20" t="n">
        <v>4.2174058</v>
      </c>
      <c r="G24" s="18" t="n">
        <v>552.75258379</v>
      </c>
      <c r="H24" s="20" t="n">
        <v>2.93806622</v>
      </c>
      <c r="I24" s="18" t="n">
        <v>546.21923388</v>
      </c>
      <c r="J24" s="20" t="n">
        <v>3.65945543</v>
      </c>
      <c r="K24" s="18" t="n">
        <v>539.01907742</v>
      </c>
      <c r="L24" s="20" t="n">
        <v>4.56869948</v>
      </c>
      <c r="M24" s="18" t="n">
        <v>433.56577698</v>
      </c>
      <c r="N24" s="20" t="n">
        <v>16.09010253</v>
      </c>
      <c r="O24" s="18" t="s">
        <v>182</v>
      </c>
      <c r="P24" s="20" t="s">
        <v>182</v>
      </c>
      <c r="Q24" s="18" t="s">
        <v>182</v>
      </c>
      <c r="R24" s="20" t="s">
        <v>182</v>
      </c>
      <c r="S24" s="18" t="s">
        <v>182</v>
      </c>
      <c r="T24" s="20" t="s">
        <v>182</v>
      </c>
      <c r="U24" s="18" t="n">
        <v>456.26614445</v>
      </c>
      <c r="V24" s="20" t="n">
        <v>13.01273054</v>
      </c>
    </row>
    <row r="25" spans="1:22">
      <c r="A25" s="15" t="s">
        <v>200</v>
      </c>
      <c r="B25" s="17" t="n">
        <v>5581</v>
      </c>
      <c r="C25" s="18">
        <f>(28.0/B25*100)</f>
        <v/>
      </c>
      <c r="D25" s="19" t="n">
        <v>5553</v>
      </c>
      <c r="E25" s="18" t="n">
        <v>489.41631072</v>
      </c>
      <c r="F25" s="20" t="n">
        <v>5.5614184</v>
      </c>
      <c r="G25" s="18" t="n">
        <v>518.02649921</v>
      </c>
      <c r="H25" s="20" t="n">
        <v>3.87156786</v>
      </c>
      <c r="I25" s="18" t="n">
        <v>520.94590428</v>
      </c>
      <c r="J25" s="20" t="n">
        <v>3.01185202</v>
      </c>
      <c r="K25" s="18" t="n">
        <v>526.6959063</v>
      </c>
      <c r="L25" s="20" t="n">
        <v>6.041198</v>
      </c>
      <c r="M25" s="18" t="n">
        <v>398.37895835</v>
      </c>
      <c r="N25" s="20" t="n">
        <v>24.81113575</v>
      </c>
      <c r="O25" s="18" t="s">
        <v>182</v>
      </c>
      <c r="P25" s="20" t="s">
        <v>182</v>
      </c>
      <c r="Q25" s="18" t="s">
        <v>182</v>
      </c>
      <c r="R25" s="20" t="s">
        <v>182</v>
      </c>
      <c r="S25" s="18" t="s">
        <v>182</v>
      </c>
      <c r="T25" s="20" t="s">
        <v>182</v>
      </c>
      <c r="U25" s="18" t="n">
        <v>447.22463754</v>
      </c>
      <c r="V25" s="20" t="n">
        <v>17.73358999</v>
      </c>
    </row>
    <row r="26" spans="1:22">
      <c r="A26" s="15" t="s">
        <v>201</v>
      </c>
      <c r="B26" s="17" t="n">
        <v>4869</v>
      </c>
      <c r="C26" s="18">
        <f>(113.0/B26*100)</f>
        <v/>
      </c>
      <c r="D26" s="19" t="n">
        <v>4756</v>
      </c>
      <c r="E26" s="18" t="n">
        <v>466.11689692</v>
      </c>
      <c r="F26" s="20" t="n">
        <v>5.75947556</v>
      </c>
      <c r="G26" s="18" t="n">
        <v>486.12563403</v>
      </c>
      <c r="H26" s="20" t="n">
        <v>3.50478251</v>
      </c>
      <c r="I26" s="18" t="n">
        <v>495.87692982</v>
      </c>
      <c r="J26" s="20" t="n">
        <v>1.82663461</v>
      </c>
      <c r="K26" s="18" t="n">
        <v>498.31026327</v>
      </c>
      <c r="L26" s="20" t="n">
        <v>3.22508416</v>
      </c>
      <c r="M26" s="18" t="s">
        <v>182</v>
      </c>
      <c r="N26" s="20" t="s">
        <v>182</v>
      </c>
      <c r="O26" s="18" t="s">
        <v>182</v>
      </c>
      <c r="P26" s="20" t="s">
        <v>182</v>
      </c>
      <c r="Q26" s="18" t="s">
        <v>182</v>
      </c>
      <c r="R26" s="20" t="s">
        <v>182</v>
      </c>
      <c r="S26" s="18" t="s">
        <v>182</v>
      </c>
      <c r="T26" s="20" t="s">
        <v>182</v>
      </c>
      <c r="U26" s="18" t="n">
        <v>437.91087746</v>
      </c>
      <c r="V26" s="20" t="n">
        <v>8.3868443</v>
      </c>
    </row>
    <row r="27" spans="1:22">
      <c r="A27" s="15" t="s">
        <v>202</v>
      </c>
      <c r="B27" s="17" t="n">
        <v>5299</v>
      </c>
      <c r="C27" s="18">
        <f>(225.0/B27*100)</f>
        <v/>
      </c>
      <c r="D27" s="19" t="n">
        <v>5074</v>
      </c>
      <c r="E27" s="18" t="n">
        <v>466.96243037</v>
      </c>
      <c r="F27" s="20" t="n">
        <v>5.28509267</v>
      </c>
      <c r="G27" s="18" t="n">
        <v>502.66364267</v>
      </c>
      <c r="H27" s="20" t="n">
        <v>2.78383532</v>
      </c>
      <c r="I27" s="18" t="n">
        <v>494.39599663</v>
      </c>
      <c r="J27" s="20" t="n">
        <v>2.38855185</v>
      </c>
      <c r="K27" s="18" t="n">
        <v>487.52303878</v>
      </c>
      <c r="L27" s="20" t="n">
        <v>2.93358362</v>
      </c>
      <c r="M27" s="18" t="n">
        <v>423.08830904</v>
      </c>
      <c r="N27" s="20" t="n">
        <v>13.04402712</v>
      </c>
      <c r="O27" s="18" t="s">
        <v>182</v>
      </c>
      <c r="P27" s="20" t="s">
        <v>182</v>
      </c>
      <c r="Q27" s="18" t="s">
        <v>182</v>
      </c>
      <c r="R27" s="20" t="s">
        <v>182</v>
      </c>
      <c r="S27" s="18" t="s">
        <v>182</v>
      </c>
      <c r="T27" s="20" t="s">
        <v>182</v>
      </c>
      <c r="U27" s="18" t="n">
        <v>417.9707756</v>
      </c>
      <c r="V27" s="20" t="n">
        <v>3.75774384</v>
      </c>
    </row>
    <row r="28" spans="1:22">
      <c r="A28" s="15" t="s">
        <v>203</v>
      </c>
      <c r="B28" s="17" t="n">
        <v>7568</v>
      </c>
      <c r="C28" s="18">
        <f>(150.0/B28*100)</f>
        <v/>
      </c>
      <c r="D28" s="19" t="n">
        <v>7418</v>
      </c>
      <c r="E28" s="18" t="n">
        <v>389.34414445</v>
      </c>
      <c r="F28" s="20" t="n">
        <v>3.55153325</v>
      </c>
      <c r="G28" s="18" t="n">
        <v>415.21892361</v>
      </c>
      <c r="H28" s="20" t="n">
        <v>2.77796601</v>
      </c>
      <c r="I28" s="18" t="n">
        <v>421.96604633</v>
      </c>
      <c r="J28" s="20" t="n">
        <v>2.37660291</v>
      </c>
      <c r="K28" s="18" t="n">
        <v>433.32739229</v>
      </c>
      <c r="L28" s="20" t="n">
        <v>3.54483872</v>
      </c>
      <c r="M28" s="18" t="n">
        <v>344.27389666</v>
      </c>
      <c r="N28" s="20" t="n">
        <v>9.63881198</v>
      </c>
      <c r="O28" s="18" t="s">
        <v>182</v>
      </c>
      <c r="P28" s="20" t="s">
        <v>182</v>
      </c>
      <c r="Q28" s="18" t="s">
        <v>182</v>
      </c>
      <c r="R28" s="20" t="s">
        <v>182</v>
      </c>
      <c r="S28" s="18" t="s">
        <v>182</v>
      </c>
      <c r="T28" s="20" t="s">
        <v>182</v>
      </c>
      <c r="U28" s="18" t="n">
        <v>376.55073508</v>
      </c>
      <c r="V28" s="20" t="n">
        <v>6.18837194</v>
      </c>
    </row>
    <row r="29" spans="1:22">
      <c r="A29" s="15" t="s">
        <v>204</v>
      </c>
      <c r="B29" s="17" t="n">
        <v>5385</v>
      </c>
      <c r="C29" s="18">
        <f>(37.0/B29*100)</f>
        <v/>
      </c>
      <c r="D29" s="19" t="n">
        <v>5348</v>
      </c>
      <c r="E29" s="18" t="n">
        <v>464.46764471</v>
      </c>
      <c r="F29" s="20" t="n">
        <v>8.708037790000001</v>
      </c>
      <c r="G29" s="18" t="n">
        <v>515.95345557</v>
      </c>
      <c r="H29" s="20" t="n">
        <v>3.66767673</v>
      </c>
      <c r="I29" s="18" t="n">
        <v>514.92626827</v>
      </c>
      <c r="J29" s="20" t="n">
        <v>2.43985212</v>
      </c>
      <c r="K29" s="18" t="n">
        <v>522.57731914</v>
      </c>
      <c r="L29" s="20" t="n">
        <v>4.02319743</v>
      </c>
      <c r="M29" s="18" t="n">
        <v>388.44308495</v>
      </c>
      <c r="N29" s="20" t="n">
        <v>43.1387278</v>
      </c>
      <c r="O29" s="18" t="s">
        <v>182</v>
      </c>
      <c r="P29" s="20" t="s">
        <v>182</v>
      </c>
      <c r="Q29" s="18" t="n">
        <v>358.28551468</v>
      </c>
      <c r="R29" s="20" t="n">
        <v>8.567023300000001</v>
      </c>
      <c r="S29" s="18" t="s">
        <v>182</v>
      </c>
      <c r="T29" s="20" t="s">
        <v>182</v>
      </c>
      <c r="U29" s="18" t="n">
        <v>411.19685739</v>
      </c>
      <c r="V29" s="20" t="n">
        <v>10.56039798</v>
      </c>
    </row>
    <row r="30" spans="1:22">
      <c r="A30" s="15" t="s">
        <v>205</v>
      </c>
      <c r="B30" s="17" t="n">
        <v>4520</v>
      </c>
      <c r="C30" s="18">
        <f>(641.0/B30*100)</f>
        <v/>
      </c>
      <c r="D30" s="19" t="n">
        <v>3879</v>
      </c>
      <c r="E30" s="18" t="n">
        <v>520.12058731</v>
      </c>
      <c r="F30" s="20" t="n">
        <v>6.88038849</v>
      </c>
      <c r="G30" s="18" t="n">
        <v>538.02738988</v>
      </c>
      <c r="H30" s="20" t="n">
        <v>4.15312439</v>
      </c>
      <c r="I30" s="18" t="n">
        <v>520.88667002</v>
      </c>
      <c r="J30" s="20" t="n">
        <v>3.51778521</v>
      </c>
      <c r="K30" s="18" t="n">
        <v>520.6412761300001</v>
      </c>
      <c r="L30" s="20" t="n">
        <v>4.37521545</v>
      </c>
      <c r="M30" s="18" t="n">
        <v>424.31209289</v>
      </c>
      <c r="N30" s="20" t="n">
        <v>24.50636863</v>
      </c>
      <c r="O30" s="18" t="s">
        <v>182</v>
      </c>
      <c r="P30" s="20" t="s">
        <v>182</v>
      </c>
      <c r="Q30" s="18" t="s">
        <v>182</v>
      </c>
      <c r="R30" s="20" t="s">
        <v>182</v>
      </c>
      <c r="S30" s="18" t="s">
        <v>182</v>
      </c>
      <c r="T30" s="20" t="s">
        <v>182</v>
      </c>
      <c r="U30" s="18" t="n">
        <v>431.76442355</v>
      </c>
      <c r="V30" s="20" t="n">
        <v>6.63148584</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485.41247386</v>
      </c>
      <c r="F32" s="20" t="n">
        <v>5.51923471</v>
      </c>
      <c r="G32" s="18" t="n">
        <v>509.99005591</v>
      </c>
      <c r="H32" s="20" t="n">
        <v>3.16348754</v>
      </c>
      <c r="I32" s="18" t="n">
        <v>504.76090389</v>
      </c>
      <c r="J32" s="20" t="n">
        <v>3.03869707</v>
      </c>
      <c r="K32" s="18" t="n">
        <v>500.49534165</v>
      </c>
      <c r="L32" s="20" t="n">
        <v>4.23261734</v>
      </c>
      <c r="M32" s="18" t="n">
        <v>431.81477785</v>
      </c>
      <c r="N32" s="20" t="n">
        <v>23.17705872</v>
      </c>
      <c r="O32" s="18" t="s">
        <v>182</v>
      </c>
      <c r="P32" s="20" t="s">
        <v>182</v>
      </c>
      <c r="Q32" s="18" t="s">
        <v>182</v>
      </c>
      <c r="R32" s="20" t="s">
        <v>182</v>
      </c>
      <c r="S32" s="18" t="s">
        <v>182</v>
      </c>
      <c r="T32" s="20" t="s">
        <v>182</v>
      </c>
      <c r="U32" s="18" t="n">
        <v>426.34467461</v>
      </c>
      <c r="V32" s="20" t="n">
        <v>8.8664814</v>
      </c>
    </row>
    <row r="33" spans="1:22">
      <c r="A33" s="15" t="s">
        <v>208</v>
      </c>
      <c r="B33" s="17" t="n">
        <v>7325</v>
      </c>
      <c r="C33" s="18">
        <f>(260.0/B33*100)</f>
        <v/>
      </c>
      <c r="D33" s="19" t="n">
        <v>7065</v>
      </c>
      <c r="E33" s="18" t="n">
        <v>476.59501372</v>
      </c>
      <c r="F33" s="20" t="n">
        <v>12.78226078</v>
      </c>
      <c r="G33" s="18" t="n">
        <v>513.18932141</v>
      </c>
      <c r="H33" s="20" t="n">
        <v>4.06202359</v>
      </c>
      <c r="I33" s="18" t="n">
        <v>504.4857957</v>
      </c>
      <c r="J33" s="20" t="n">
        <v>2.93451399</v>
      </c>
      <c r="K33" s="18" t="n">
        <v>499.49590794</v>
      </c>
      <c r="L33" s="20" t="n">
        <v>3.13172674</v>
      </c>
      <c r="M33" s="18" t="n">
        <v>370.51979334</v>
      </c>
      <c r="N33" s="20" t="n">
        <v>23.88304611</v>
      </c>
      <c r="O33" s="18" t="s">
        <v>182</v>
      </c>
      <c r="P33" s="20" t="s">
        <v>182</v>
      </c>
      <c r="Q33" s="18" t="s">
        <v>182</v>
      </c>
      <c r="R33" s="20" t="s">
        <v>182</v>
      </c>
      <c r="S33" s="18" t="s">
        <v>182</v>
      </c>
      <c r="T33" s="20" t="s">
        <v>182</v>
      </c>
      <c r="U33" s="18" t="n">
        <v>444.5591697</v>
      </c>
      <c r="V33" s="20" t="n">
        <v>9.16229345</v>
      </c>
    </row>
    <row r="34" spans="1:22">
      <c r="A34" s="15" t="s">
        <v>209</v>
      </c>
      <c r="B34" s="17" t="n">
        <v>6350</v>
      </c>
      <c r="C34" s="18">
        <f>(103.0/B34*100)</f>
        <v/>
      </c>
      <c r="D34" s="19" t="n">
        <v>6247</v>
      </c>
      <c r="E34" s="18" t="n">
        <v>438.43538013</v>
      </c>
      <c r="F34" s="20" t="n">
        <v>6.43131618</v>
      </c>
      <c r="G34" s="18" t="n">
        <v>484.19307599</v>
      </c>
      <c r="H34" s="20" t="n">
        <v>3.17788541</v>
      </c>
      <c r="I34" s="18" t="n">
        <v>471.48809025</v>
      </c>
      <c r="J34" s="20" t="n">
        <v>2.6878928</v>
      </c>
      <c r="K34" s="18" t="n">
        <v>468.17499249</v>
      </c>
      <c r="L34" s="20" t="n">
        <v>4.18816918</v>
      </c>
      <c r="M34" s="18" t="n">
        <v>365.38845725</v>
      </c>
      <c r="N34" s="20" t="n">
        <v>11.8756275</v>
      </c>
      <c r="O34" s="18" t="s">
        <v>182</v>
      </c>
      <c r="P34" s="20" t="s">
        <v>182</v>
      </c>
      <c r="Q34" s="18" t="n">
        <v>306.56969545</v>
      </c>
      <c r="R34" s="20" t="n">
        <v>10.27624616</v>
      </c>
      <c r="S34" s="18" t="s">
        <v>182</v>
      </c>
      <c r="T34" s="20" t="s">
        <v>182</v>
      </c>
      <c r="U34" s="18" t="n">
        <v>381.65231187</v>
      </c>
      <c r="V34" s="20" t="n">
        <v>7.54671008</v>
      </c>
    </row>
    <row r="35" spans="1:22">
      <c r="A35" s="15" t="s">
        <v>210</v>
      </c>
      <c r="B35" s="17" t="n">
        <v>6406</v>
      </c>
      <c r="C35" s="18">
        <f>(92.0/B35*100)</f>
        <v/>
      </c>
      <c r="D35" s="19" t="n">
        <v>6314</v>
      </c>
      <c r="E35" s="18" t="n">
        <v>494.93897882</v>
      </c>
      <c r="F35" s="20" t="n">
        <v>7.8310314</v>
      </c>
      <c r="G35" s="18" t="n">
        <v>519.68580638</v>
      </c>
      <c r="H35" s="20" t="n">
        <v>3.19430989</v>
      </c>
      <c r="I35" s="18" t="n">
        <v>523.17033142</v>
      </c>
      <c r="J35" s="20" t="n">
        <v>2.08344382</v>
      </c>
      <c r="K35" s="18" t="n">
        <v>517.24086188</v>
      </c>
      <c r="L35" s="20" t="n">
        <v>3.62767244</v>
      </c>
      <c r="M35" s="18" t="n">
        <v>449.89238615</v>
      </c>
      <c r="N35" s="20" t="n">
        <v>20.13442136</v>
      </c>
      <c r="O35" s="18" t="s">
        <v>182</v>
      </c>
      <c r="P35" s="20" t="s">
        <v>182</v>
      </c>
      <c r="Q35" s="18" t="n">
        <v>374.85244494</v>
      </c>
      <c r="R35" s="20" t="n">
        <v>5.84040672</v>
      </c>
      <c r="S35" s="18" t="s">
        <v>182</v>
      </c>
      <c r="T35" s="20" t="s">
        <v>182</v>
      </c>
      <c r="U35" s="18" t="n">
        <v>438.15949263</v>
      </c>
      <c r="V35" s="20" t="n">
        <v>6.44598648</v>
      </c>
    </row>
    <row r="36" spans="1:22">
      <c r="A36" s="15" t="s">
        <v>211</v>
      </c>
      <c r="B36" s="17" t="n">
        <v>6736</v>
      </c>
      <c r="C36" s="18">
        <f>(85.0/B36*100)</f>
        <v/>
      </c>
      <c r="D36" s="19" t="n">
        <v>6651</v>
      </c>
      <c r="E36" s="18" t="n">
        <v>456.24631371</v>
      </c>
      <c r="F36" s="20" t="n">
        <v>5.43578079</v>
      </c>
      <c r="G36" s="18" t="n">
        <v>501.07857418</v>
      </c>
      <c r="H36" s="20" t="n">
        <v>2.73382153</v>
      </c>
      <c r="I36" s="18" t="n">
        <v>501.29668828</v>
      </c>
      <c r="J36" s="20" t="n">
        <v>2.53764005</v>
      </c>
      <c r="K36" s="18" t="n">
        <v>495.34806823</v>
      </c>
      <c r="L36" s="20" t="n">
        <v>2.98839358</v>
      </c>
      <c r="M36" s="18" t="n">
        <v>402.77024728</v>
      </c>
      <c r="N36" s="20" t="n">
        <v>20.07187489</v>
      </c>
      <c r="O36" s="18" t="s">
        <v>182</v>
      </c>
      <c r="P36" s="20" t="s">
        <v>182</v>
      </c>
      <c r="Q36" s="18" t="s">
        <v>182</v>
      </c>
      <c r="R36" s="20" t="s">
        <v>182</v>
      </c>
      <c r="S36" s="18" t="s">
        <v>182</v>
      </c>
      <c r="T36" s="20" t="s">
        <v>182</v>
      </c>
      <c r="U36" s="18" t="n">
        <v>425.75594033</v>
      </c>
      <c r="V36" s="20" t="n">
        <v>6.2407461</v>
      </c>
    </row>
    <row r="37" spans="1:22">
      <c r="A37" s="15" t="s">
        <v>212</v>
      </c>
      <c r="B37" s="17" t="n">
        <v>5458</v>
      </c>
      <c r="C37" s="18">
        <f>(340.0/B37*100)</f>
        <v/>
      </c>
      <c r="D37" s="19" t="n">
        <v>5118</v>
      </c>
      <c r="E37" s="18" t="n">
        <v>462.09571108</v>
      </c>
      <c r="F37" s="20" t="n">
        <v>7.35396916</v>
      </c>
      <c r="G37" s="18" t="n">
        <v>513.48442478</v>
      </c>
      <c r="H37" s="20" t="n">
        <v>4.4524342</v>
      </c>
      <c r="I37" s="18" t="n">
        <v>505.8439635</v>
      </c>
      <c r="J37" s="20" t="n">
        <v>3.83231468</v>
      </c>
      <c r="K37" s="18" t="n">
        <v>507.92236406</v>
      </c>
      <c r="L37" s="20" t="n">
        <v>4.11287742</v>
      </c>
      <c r="M37" s="18" t="n">
        <v>375.64834003</v>
      </c>
      <c r="N37" s="20" t="n">
        <v>18.6662725</v>
      </c>
      <c r="O37" s="18" t="s">
        <v>182</v>
      </c>
      <c r="P37" s="20" t="s">
        <v>182</v>
      </c>
      <c r="Q37" s="18" t="s">
        <v>182</v>
      </c>
      <c r="R37" s="20" t="s">
        <v>182</v>
      </c>
      <c r="S37" s="18" t="s">
        <v>182</v>
      </c>
      <c r="T37" s="20" t="s">
        <v>182</v>
      </c>
      <c r="U37" s="18" t="n">
        <v>414.65228242</v>
      </c>
      <c r="V37" s="20" t="n">
        <v>5.84082793</v>
      </c>
    </row>
    <row r="38" spans="1:22">
      <c r="A38" s="15" t="s">
        <v>213</v>
      </c>
      <c r="B38" s="17" t="n">
        <v>5860</v>
      </c>
      <c r="C38" s="18">
        <f>(76.0/B38*100)</f>
        <v/>
      </c>
      <c r="D38" s="19" t="n">
        <v>5784</v>
      </c>
      <c r="E38" s="18" t="n">
        <v>497.35659431</v>
      </c>
      <c r="F38" s="20" t="n">
        <v>6.21258859</v>
      </c>
      <c r="G38" s="18" t="n">
        <v>523.37532089</v>
      </c>
      <c r="H38" s="20" t="n">
        <v>3.66154822</v>
      </c>
      <c r="I38" s="18" t="n">
        <v>517.59420462</v>
      </c>
      <c r="J38" s="20" t="n">
        <v>3.18788854</v>
      </c>
      <c r="K38" s="18" t="n">
        <v>496.40311347</v>
      </c>
      <c r="L38" s="20" t="n">
        <v>4.13279833</v>
      </c>
      <c r="M38" s="18" t="n">
        <v>402.04188708</v>
      </c>
      <c r="N38" s="20" t="n">
        <v>20.43643395</v>
      </c>
      <c r="O38" s="18" t="s">
        <v>182</v>
      </c>
      <c r="P38" s="20" t="s">
        <v>182</v>
      </c>
      <c r="Q38" s="18" t="s">
        <v>182</v>
      </c>
      <c r="R38" s="20" t="s">
        <v>182</v>
      </c>
      <c r="S38" s="18" t="s">
        <v>182</v>
      </c>
      <c r="T38" s="20" t="s">
        <v>182</v>
      </c>
      <c r="U38" s="18" t="n">
        <v>435.33315934</v>
      </c>
      <c r="V38" s="20" t="n">
        <v>5.98737287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(5689.0/B40*100)</f>
        <v/>
      </c>
      <c r="D40" s="19" t="n">
        <v>8468</v>
      </c>
      <c r="E40" s="18" t="n">
        <v>490.19553532</v>
      </c>
      <c r="F40" s="20" t="n">
        <v>9.681651</v>
      </c>
      <c r="G40" s="18" t="n">
        <v>537.00736355</v>
      </c>
      <c r="H40" s="20" t="n">
        <v>4.64726278</v>
      </c>
      <c r="I40" s="18" t="n">
        <v>518.48941438</v>
      </c>
      <c r="J40" s="20" t="n">
        <v>3.11378971</v>
      </c>
      <c r="K40" s="18" t="n">
        <v>516.02280404</v>
      </c>
      <c r="L40" s="20" t="n">
        <v>4.15244992</v>
      </c>
      <c r="M40" s="18" t="n">
        <v>426.93516324</v>
      </c>
      <c r="N40" s="20" t="n">
        <v>18.49453323</v>
      </c>
      <c r="O40" s="18" t="s">
        <v>182</v>
      </c>
      <c r="P40" s="20" t="s">
        <v>182</v>
      </c>
      <c r="Q40" s="18" t="n">
        <v>496.75531263</v>
      </c>
      <c r="R40" s="20" t="n">
        <v>2.35939816</v>
      </c>
      <c r="S40" s="18" t="s">
        <v>182</v>
      </c>
      <c r="T40" s="20" t="s">
        <v>182</v>
      </c>
      <c r="U40" s="18" t="n">
        <v>417.04906311</v>
      </c>
      <c r="V40" s="20" t="n">
        <v>6.41996412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(2928.0/B46*100)</f>
        <v/>
      </c>
      <c r="D46" s="19" t="n">
        <v>20213</v>
      </c>
      <c r="E46" s="18" t="n">
        <v>360.9536458</v>
      </c>
      <c r="F46" s="20" t="n">
        <v>4.75981011</v>
      </c>
      <c r="G46" s="18" t="n">
        <v>410.82072713</v>
      </c>
      <c r="H46" s="20" t="n">
        <v>4.34226809</v>
      </c>
      <c r="I46" s="18" t="n">
        <v>417.12142611</v>
      </c>
      <c r="J46" s="20" t="n">
        <v>3.18887305</v>
      </c>
      <c r="K46" s="18" t="n">
        <v>432.25552563</v>
      </c>
      <c r="L46" s="20" t="n">
        <v>3.61897884</v>
      </c>
      <c r="M46" s="18" t="n">
        <v>312.92535084</v>
      </c>
      <c r="N46" s="20" t="n">
        <v>7.92700056</v>
      </c>
      <c r="O46" s="18" t="s">
        <v>182</v>
      </c>
      <c r="P46" s="20" t="s">
        <v>182</v>
      </c>
      <c r="Q46" s="18" t="s">
        <v>182</v>
      </c>
      <c r="R46" s="20" t="s">
        <v>182</v>
      </c>
      <c r="S46" s="18" t="s">
        <v>182</v>
      </c>
      <c r="T46" s="20" t="s">
        <v>182</v>
      </c>
      <c r="U46" s="18" t="n">
        <v>382.47228229</v>
      </c>
      <c r="V46" s="20" t="n">
        <v>3.1466885</v>
      </c>
    </row>
    <row r="47" spans="1:22">
      <c r="A47" s="15" t="s">
        <v>222</v>
      </c>
      <c r="B47" s="17" t="n">
        <v>5928</v>
      </c>
      <c r="C47" s="18">
        <f>(227.0/B47*100)</f>
        <v/>
      </c>
      <c r="D47" s="19" t="n">
        <v>5701</v>
      </c>
      <c r="E47" s="18" t="n">
        <v>426.69058143</v>
      </c>
      <c r="F47" s="20" t="n">
        <v>6.52747045</v>
      </c>
      <c r="G47" s="18" t="n">
        <v>486.22045875</v>
      </c>
      <c r="H47" s="20" t="n">
        <v>5.02494774</v>
      </c>
      <c r="I47" s="18" t="n">
        <v>459.31218929</v>
      </c>
      <c r="J47" s="20" t="n">
        <v>4.08422216</v>
      </c>
      <c r="K47" s="18" t="n">
        <v>458.16675081</v>
      </c>
      <c r="L47" s="20" t="n">
        <v>5.89170195</v>
      </c>
      <c r="M47" s="18" t="n">
        <v>348.82167177</v>
      </c>
      <c r="N47" s="20" t="n">
        <v>12.30753065</v>
      </c>
      <c r="O47" s="18" t="s">
        <v>182</v>
      </c>
      <c r="P47" s="20" t="s">
        <v>182</v>
      </c>
      <c r="Q47" s="18" t="s">
        <v>182</v>
      </c>
      <c r="R47" s="20" t="s">
        <v>182</v>
      </c>
      <c r="S47" s="18" t="s">
        <v>182</v>
      </c>
      <c r="T47" s="20" t="s">
        <v>182</v>
      </c>
      <c r="U47" s="18" t="n">
        <v>380.45248889</v>
      </c>
      <c r="V47" s="20" t="n">
        <v>4.82440341</v>
      </c>
    </row>
    <row r="48" spans="1:22">
      <c r="A48" s="15" t="s">
        <v>223</v>
      </c>
      <c r="B48" s="17" t="n">
        <v>9841</v>
      </c>
      <c r="C48" s="18">
        <f>(19.0/B48*100)</f>
        <v/>
      </c>
      <c r="D48" s="19" t="n">
        <v>9822</v>
      </c>
      <c r="E48" s="18" t="n">
        <v>475.50364496</v>
      </c>
      <c r="F48" s="20" t="n">
        <v>6.10115445</v>
      </c>
      <c r="G48" s="18" t="n">
        <v>519.61183045</v>
      </c>
      <c r="H48" s="20" t="n">
        <v>4.77644897</v>
      </c>
      <c r="I48" s="18" t="n">
        <v>523.3186220600001</v>
      </c>
      <c r="J48" s="20" t="n">
        <v>5.17206107</v>
      </c>
      <c r="K48" s="18" t="n">
        <v>559.43761121</v>
      </c>
      <c r="L48" s="20" t="n">
        <v>4.87954332</v>
      </c>
      <c r="M48" s="18" t="n">
        <v>368.01592311</v>
      </c>
      <c r="N48" s="20" t="n">
        <v>9.39603602</v>
      </c>
      <c r="O48" s="18" t="s">
        <v>182</v>
      </c>
      <c r="P48" s="20" t="s">
        <v>182</v>
      </c>
      <c r="Q48" s="18" t="s">
        <v>182</v>
      </c>
      <c r="R48" s="20" t="s">
        <v>182</v>
      </c>
      <c r="S48" s="18" t="s">
        <v>182</v>
      </c>
      <c r="T48" s="20" t="s">
        <v>182</v>
      </c>
      <c r="U48" s="18" t="n">
        <v>475.10574701</v>
      </c>
      <c r="V48" s="20" t="n">
        <v>18.91297273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(1219.0/B50*100)</f>
        <v/>
      </c>
      <c r="D50" s="19" t="n">
        <v>10576</v>
      </c>
      <c r="E50" s="18" t="n">
        <v>388.14415642</v>
      </c>
      <c r="F50" s="20" t="n">
        <v>4.98765645</v>
      </c>
      <c r="G50" s="18" t="n">
        <v>418.48063423</v>
      </c>
      <c r="H50" s="20" t="n">
        <v>3.36446676</v>
      </c>
      <c r="I50" s="18" t="n">
        <v>424.98800529</v>
      </c>
      <c r="J50" s="20" t="n">
        <v>2.44957082</v>
      </c>
      <c r="K50" s="18" t="n">
        <v>439.05431559</v>
      </c>
      <c r="L50" s="20" t="n">
        <v>3.45108572</v>
      </c>
      <c r="M50" s="18" t="n">
        <v>342.28571311</v>
      </c>
      <c r="N50" s="20" t="n">
        <v>7.20984175</v>
      </c>
      <c r="O50" s="18" t="s">
        <v>182</v>
      </c>
      <c r="P50" s="20" t="s">
        <v>182</v>
      </c>
      <c r="Q50" s="18" t="s">
        <v>182</v>
      </c>
      <c r="R50" s="20" t="s">
        <v>182</v>
      </c>
      <c r="S50" s="18" t="s">
        <v>182</v>
      </c>
      <c r="T50" s="20" t="s">
        <v>182</v>
      </c>
      <c r="U50" s="18" t="n">
        <v>388.7506255</v>
      </c>
      <c r="V50" s="20" t="n">
        <v>6.02903517</v>
      </c>
    </row>
    <row r="51" spans="1:22">
      <c r="A51" s="15" t="s">
        <v>226</v>
      </c>
      <c r="B51" s="17" t="n">
        <v>6866</v>
      </c>
      <c r="C51" s="18">
        <f>(116.0/B51*100)</f>
        <v/>
      </c>
      <c r="D51" s="19" t="n">
        <v>6750</v>
      </c>
      <c r="E51" s="18" t="n">
        <v>380.26361659</v>
      </c>
      <c r="F51" s="20" t="n">
        <v>4.95743933</v>
      </c>
      <c r="G51" s="18" t="n">
        <v>405.8765964</v>
      </c>
      <c r="H51" s="20" t="n">
        <v>4.40407635</v>
      </c>
      <c r="I51" s="18" t="n">
        <v>426.50898922</v>
      </c>
      <c r="J51" s="20" t="n">
        <v>2.38936658</v>
      </c>
      <c r="K51" s="18" t="n">
        <v>436.98653117</v>
      </c>
      <c r="L51" s="20" t="n">
        <v>2.79896085</v>
      </c>
      <c r="M51" s="18" t="n">
        <v>338.25263876</v>
      </c>
      <c r="N51" s="20" t="n">
        <v>12.07032198</v>
      </c>
      <c r="O51" s="18" t="s">
        <v>182</v>
      </c>
      <c r="P51" s="20" t="s">
        <v>182</v>
      </c>
      <c r="Q51" s="18" t="n">
        <v>410.85572185</v>
      </c>
      <c r="R51" s="20" t="n">
        <v>3.7997542</v>
      </c>
      <c r="S51" s="18" t="s">
        <v>182</v>
      </c>
      <c r="T51" s="20" t="s">
        <v>182</v>
      </c>
      <c r="U51" s="18" t="n">
        <v>392.67044697</v>
      </c>
      <c r="V51" s="20" t="n">
        <v>4.34198473</v>
      </c>
    </row>
    <row r="52" spans="1:22">
      <c r="A52" s="15" t="s">
        <v>227</v>
      </c>
      <c r="B52" s="17" t="n">
        <v>5809</v>
      </c>
      <c r="C52" s="18">
        <f>(126.0/B52*100)</f>
        <v/>
      </c>
      <c r="D52" s="19" t="n">
        <v>5683</v>
      </c>
      <c r="E52" s="18" t="n">
        <v>462.34776503</v>
      </c>
      <c r="F52" s="20" t="n">
        <v>5.83749195</v>
      </c>
      <c r="G52" s="18" t="n">
        <v>494.24093377</v>
      </c>
      <c r="H52" s="20" t="n">
        <v>3.18771169</v>
      </c>
      <c r="I52" s="18" t="n">
        <v>474.96868347</v>
      </c>
      <c r="J52" s="20" t="n">
        <v>2.73092451</v>
      </c>
      <c r="K52" s="18" t="n">
        <v>474.01271974</v>
      </c>
      <c r="L52" s="20" t="n">
        <v>4.37641383</v>
      </c>
      <c r="M52" s="18" t="n">
        <v>375.14413407</v>
      </c>
      <c r="N52" s="20" t="n">
        <v>19.23248649</v>
      </c>
      <c r="O52" s="18" t="s">
        <v>182</v>
      </c>
      <c r="P52" s="20" t="s">
        <v>182</v>
      </c>
      <c r="Q52" s="18" t="s">
        <v>182</v>
      </c>
      <c r="R52" s="20" t="s">
        <v>182</v>
      </c>
      <c r="S52" s="18" t="s">
        <v>182</v>
      </c>
      <c r="T52" s="20" t="s">
        <v>182</v>
      </c>
      <c r="U52" s="18" t="n">
        <v>404.09409431</v>
      </c>
      <c r="V52" s="20" t="n">
        <v>5.73889315</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(531.0/B54*100)</f>
        <v/>
      </c>
      <c r="D54" s="19" t="n">
        <v>4209</v>
      </c>
      <c r="E54" s="18" t="n">
        <v>301.39084783</v>
      </c>
      <c r="F54" s="20" t="n">
        <v>4.47863568</v>
      </c>
      <c r="G54" s="18" t="n">
        <v>319.15799055</v>
      </c>
      <c r="H54" s="20" t="n">
        <v>5.41815207</v>
      </c>
      <c r="I54" s="18" t="n">
        <v>348.02512767</v>
      </c>
      <c r="J54" s="20" t="n">
        <v>3.23684996</v>
      </c>
      <c r="K54" s="18" t="n">
        <v>366.11836248</v>
      </c>
      <c r="L54" s="20" t="n">
        <v>4.47879324</v>
      </c>
      <c r="M54" s="18" t="n">
        <v>287.87524075</v>
      </c>
      <c r="N54" s="20" t="n">
        <v>6.80918889</v>
      </c>
      <c r="O54" s="18" t="s">
        <v>182</v>
      </c>
      <c r="P54" s="20" t="s">
        <v>182</v>
      </c>
      <c r="Q54" s="18" t="s">
        <v>182</v>
      </c>
      <c r="R54" s="20" t="s">
        <v>182</v>
      </c>
      <c r="S54" s="18" t="s">
        <v>182</v>
      </c>
      <c r="T54" s="20" t="s">
        <v>182</v>
      </c>
      <c r="U54" s="18" t="n">
        <v>293.72397323</v>
      </c>
      <c r="V54" s="20" t="n">
        <v>3.59054456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517.79922628</v>
      </c>
      <c r="F56" s="20" t="n">
        <v>7.60378946</v>
      </c>
      <c r="G56" s="18" t="n">
        <v>533.47221595</v>
      </c>
      <c r="H56" s="20" t="n">
        <v>3.6173409</v>
      </c>
      <c r="I56" s="18" t="n">
        <v>522.98694906</v>
      </c>
      <c r="J56" s="20" t="n">
        <v>2.69496129</v>
      </c>
      <c r="K56" s="18" t="n">
        <v>521.54064038</v>
      </c>
      <c r="L56" s="20" t="n">
        <v>3.70047033</v>
      </c>
      <c r="M56" s="18" t="n">
        <v>436.58358831</v>
      </c>
      <c r="N56" s="20" t="n">
        <v>14.70024244</v>
      </c>
      <c r="O56" s="18" t="s">
        <v>182</v>
      </c>
      <c r="P56" s="20" t="s">
        <v>182</v>
      </c>
      <c r="Q56" s="18" t="s">
        <v>182</v>
      </c>
      <c r="R56" s="20" t="s">
        <v>182</v>
      </c>
      <c r="S56" s="18" t="s">
        <v>182</v>
      </c>
      <c r="T56" s="20" t="s">
        <v>182</v>
      </c>
      <c r="U56" s="18" t="n">
        <v>449.31059163</v>
      </c>
      <c r="V56" s="20" t="n">
        <v>14.59809972</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(273.0/B61*100)</f>
        <v/>
      </c>
      <c r="D61" s="19" t="n">
        <v>6252</v>
      </c>
      <c r="E61" s="18" t="n">
        <v>458.5812268</v>
      </c>
      <c r="F61" s="20" t="n">
        <v>4.25559281</v>
      </c>
      <c r="G61" s="18" t="n">
        <v>480.55186494</v>
      </c>
      <c r="H61" s="20" t="n">
        <v>3.53661181</v>
      </c>
      <c r="I61" s="18" t="n">
        <v>487.61420465</v>
      </c>
      <c r="J61" s="20" t="n">
        <v>3.06381178</v>
      </c>
      <c r="K61" s="18" t="n">
        <v>487.00313334</v>
      </c>
      <c r="L61" s="20" t="n">
        <v>4.39731876</v>
      </c>
      <c r="M61" s="18" t="n">
        <v>391.25523445</v>
      </c>
      <c r="N61" s="20" t="n">
        <v>13.81308759</v>
      </c>
      <c r="O61" s="18" t="s">
        <v>182</v>
      </c>
      <c r="P61" s="20" t="s">
        <v>182</v>
      </c>
      <c r="Q61" s="18" t="s">
        <v>182</v>
      </c>
      <c r="R61" s="20" t="s">
        <v>182</v>
      </c>
      <c r="S61" s="18" t="s">
        <v>182</v>
      </c>
      <c r="T61" s="20" t="s">
        <v>182</v>
      </c>
      <c r="U61" s="18" t="n">
        <v>393.70208805</v>
      </c>
      <c r="V61" s="20" t="n">
        <v>6.95332379</v>
      </c>
    </row>
    <row r="62" spans="1:22">
      <c r="A62" s="15" t="s">
        <v>237</v>
      </c>
      <c r="B62" s="17" t="n">
        <v>4476</v>
      </c>
      <c r="C62" s="18">
        <f>(5.0/B62*100)</f>
        <v/>
      </c>
      <c r="D62" s="19" t="n">
        <v>4471</v>
      </c>
      <c r="E62" s="18" t="n">
        <v>470.32843228</v>
      </c>
      <c r="F62" s="20" t="n">
        <v>10.08004073</v>
      </c>
      <c r="G62" s="18" t="n">
        <v>537.63846874</v>
      </c>
      <c r="H62" s="20" t="n">
        <v>3.53688982</v>
      </c>
      <c r="I62" s="18" t="n">
        <v>525.78707405</v>
      </c>
      <c r="J62" s="20" t="n">
        <v>1.47843758</v>
      </c>
      <c r="K62" s="18" t="n">
        <v>539.39451343</v>
      </c>
      <c r="L62" s="20" t="n">
        <v>2.13905929</v>
      </c>
      <c r="M62" s="18" t="n">
        <v>440.45044192</v>
      </c>
      <c r="N62" s="20" t="n">
        <v>12.98438904</v>
      </c>
      <c r="O62" s="18" t="s">
        <v>182</v>
      </c>
      <c r="P62" s="20" t="s">
        <v>182</v>
      </c>
      <c r="Q62" s="18" t="s">
        <v>182</v>
      </c>
      <c r="R62" s="20" t="s">
        <v>182</v>
      </c>
      <c r="S62" s="18" t="s">
        <v>182</v>
      </c>
      <c r="T62" s="20" t="s">
        <v>182</v>
      </c>
      <c r="U62" s="18" t="n">
        <v>479.5093644</v>
      </c>
      <c r="V62" s="20" t="n">
        <v>14.96883024</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(529.0/B67*100)</f>
        <v/>
      </c>
      <c r="D67" s="19" t="n">
        <v>6442</v>
      </c>
      <c r="E67" s="18" t="n">
        <v>357.28628104</v>
      </c>
      <c r="F67" s="20" t="n">
        <v>4.86311983</v>
      </c>
      <c r="G67" s="18" t="n">
        <v>396.12201246</v>
      </c>
      <c r="H67" s="20" t="n">
        <v>3.43325821</v>
      </c>
      <c r="I67" s="18" t="n">
        <v>406.77349712</v>
      </c>
      <c r="J67" s="20" t="n">
        <v>2.64316595</v>
      </c>
      <c r="K67" s="18" t="n">
        <v>429.71048514</v>
      </c>
      <c r="L67" s="20" t="n">
        <v>3.0678738</v>
      </c>
      <c r="M67" s="18" t="n">
        <v>314.73335773</v>
      </c>
      <c r="N67" s="20" t="n">
        <v>5.00611208</v>
      </c>
      <c r="O67" s="18" t="s">
        <v>182</v>
      </c>
      <c r="P67" s="20" t="s">
        <v>182</v>
      </c>
      <c r="Q67" s="18" t="s">
        <v>182</v>
      </c>
      <c r="R67" s="20" t="s">
        <v>182</v>
      </c>
      <c r="S67" s="18" t="s">
        <v>182</v>
      </c>
      <c r="T67" s="20" t="s">
        <v>182</v>
      </c>
      <c r="U67" s="18" t="n">
        <v>354.48153294</v>
      </c>
      <c r="V67" s="20" t="n">
        <v>4.38972106</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472.95968633</v>
      </c>
      <c r="F70" s="20" t="n">
        <v>5.18234381</v>
      </c>
      <c r="G70" s="18" t="n">
        <v>502.1778355</v>
      </c>
      <c r="H70" s="20" t="n">
        <v>3.76295616</v>
      </c>
      <c r="I70" s="18" t="n">
        <v>489.42169122</v>
      </c>
      <c r="J70" s="20" t="n">
        <v>2.80056965</v>
      </c>
      <c r="K70" s="18" t="n">
        <v>486.22327778</v>
      </c>
      <c r="L70" s="20" t="n">
        <v>4.60528266</v>
      </c>
      <c r="M70" s="18" t="n">
        <v>426.80252046</v>
      </c>
      <c r="N70" s="20" t="n">
        <v>12.48021567</v>
      </c>
      <c r="O70" s="18" t="s">
        <v>182</v>
      </c>
      <c r="P70" s="20" t="s">
        <v>182</v>
      </c>
      <c r="Q70" s="18" t="s">
        <v>182</v>
      </c>
      <c r="R70" s="20" t="s">
        <v>182</v>
      </c>
      <c r="S70" s="18" t="s">
        <v>182</v>
      </c>
      <c r="T70" s="20" t="s">
        <v>182</v>
      </c>
      <c r="U70" s="18" t="n">
        <v>437.83721948</v>
      </c>
      <c r="V70" s="20" t="n">
        <v>7.08931675</v>
      </c>
    </row>
    <row r="71" spans="1:22">
      <c r="A71" s="15" t="s">
        <v>246</v>
      </c>
      <c r="B71" s="17" t="n">
        <v>6115</v>
      </c>
      <c r="C71" s="18">
        <f>(124.0/B71*100)</f>
        <v/>
      </c>
      <c r="D71" s="19" t="n">
        <v>5991</v>
      </c>
      <c r="E71" s="18" t="n">
        <v>527.1169145699999</v>
      </c>
      <c r="F71" s="20" t="n">
        <v>8.011553839999999</v>
      </c>
      <c r="G71" s="18" t="n">
        <v>574.88068713</v>
      </c>
      <c r="H71" s="20" t="n">
        <v>3.29412143</v>
      </c>
      <c r="I71" s="18" t="n">
        <v>550.92039812</v>
      </c>
      <c r="J71" s="20" t="n">
        <v>1.70396393</v>
      </c>
      <c r="K71" s="18" t="n">
        <v>561.73791127</v>
      </c>
      <c r="L71" s="20" t="n">
        <v>2.62353151</v>
      </c>
      <c r="M71" s="18" t="n">
        <v>471.86148039</v>
      </c>
      <c r="N71" s="20" t="n">
        <v>16.79592165</v>
      </c>
      <c r="O71" s="18" t="s">
        <v>182</v>
      </c>
      <c r="P71" s="20" t="s">
        <v>182</v>
      </c>
      <c r="Q71" s="18" t="s">
        <v>182</v>
      </c>
      <c r="R71" s="20" t="s">
        <v>182</v>
      </c>
      <c r="S71" s="18" t="s">
        <v>182</v>
      </c>
      <c r="T71" s="20" t="s">
        <v>182</v>
      </c>
      <c r="U71" s="18" t="n">
        <v>525.6829802</v>
      </c>
      <c r="V71" s="20" t="n">
        <v>11.93646275</v>
      </c>
    </row>
    <row r="72" spans="1:22">
      <c r="A72" s="15" t="s">
        <v>247</v>
      </c>
      <c r="B72" s="17" t="n">
        <v>7708</v>
      </c>
      <c r="C72" s="18">
        <f>(9.0/B72*100)</f>
        <v/>
      </c>
      <c r="D72" s="19" t="n">
        <v>7699</v>
      </c>
      <c r="E72" s="18" t="n">
        <v>459.0840034</v>
      </c>
      <c r="F72" s="20" t="n">
        <v>8.75493268</v>
      </c>
      <c r="G72" s="18" t="n">
        <v>529.19055522</v>
      </c>
      <c r="H72" s="20" t="n">
        <v>3.66555499</v>
      </c>
      <c r="I72" s="18" t="n">
        <v>535.57136745</v>
      </c>
      <c r="J72" s="20" t="n">
        <v>2.75421382</v>
      </c>
      <c r="K72" s="18" t="n">
        <v>546.21632931</v>
      </c>
      <c r="L72" s="20" t="n">
        <v>3.91165132</v>
      </c>
      <c r="M72" s="18" t="n">
        <v>372.27040999</v>
      </c>
      <c r="N72" s="20" t="n">
        <v>12.74001428</v>
      </c>
      <c r="O72" s="18" t="s">
        <v>182</v>
      </c>
      <c r="P72" s="20" t="s">
        <v>182</v>
      </c>
      <c r="Q72" s="18" t="s">
        <v>182</v>
      </c>
      <c r="R72" s="20" t="s">
        <v>182</v>
      </c>
      <c r="S72" s="18" t="s">
        <v>182</v>
      </c>
      <c r="T72" s="20" t="s">
        <v>182</v>
      </c>
      <c r="U72" s="18" t="n">
        <v>480.76984948</v>
      </c>
      <c r="V72" s="20" t="n">
        <v>21.15251642</v>
      </c>
    </row>
    <row r="73" spans="1:22">
      <c r="A73" s="15" t="s">
        <v>248</v>
      </c>
      <c r="B73" s="17" t="n">
        <v>8249</v>
      </c>
      <c r="C73" s="18">
        <f>(262.0/B73*100)</f>
        <v/>
      </c>
      <c r="D73" s="19" t="n">
        <v>7987</v>
      </c>
      <c r="E73" s="18" t="n">
        <v>391.52047539</v>
      </c>
      <c r="F73" s="20" t="n">
        <v>4.77922162</v>
      </c>
      <c r="G73" s="18" t="n">
        <v>420.57440369</v>
      </c>
      <c r="H73" s="20" t="n">
        <v>3.63193235</v>
      </c>
      <c r="I73" s="18" t="n">
        <v>422.7925292</v>
      </c>
      <c r="J73" s="20" t="n">
        <v>3.07618433</v>
      </c>
      <c r="K73" s="18" t="n">
        <v>448.24133785</v>
      </c>
      <c r="L73" s="20" t="n">
        <v>4.33592122</v>
      </c>
      <c r="M73" s="18" t="n">
        <v>365.92427462</v>
      </c>
      <c r="N73" s="20" t="n">
        <v>6.5296247</v>
      </c>
      <c r="O73" s="18" t="s">
        <v>182</v>
      </c>
      <c r="P73" s="20" t="s">
        <v>182</v>
      </c>
      <c r="Q73" s="18" t="s">
        <v>182</v>
      </c>
      <c r="R73" s="20" t="s">
        <v>182</v>
      </c>
      <c r="S73" s="18" t="s">
        <v>182</v>
      </c>
      <c r="T73" s="20" t="s">
        <v>182</v>
      </c>
      <c r="U73" s="18" t="n">
        <v>379.73999251</v>
      </c>
      <c r="V73" s="20" t="n">
        <v>7.48104778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(314.0/B77*100)</f>
        <v/>
      </c>
      <c r="D77" s="19" t="n">
        <v>5748</v>
      </c>
      <c r="E77" s="18" t="n">
        <v>412.97567412</v>
      </c>
      <c r="F77" s="20" t="n">
        <v>4.97719753</v>
      </c>
      <c r="G77" s="18" t="n">
        <v>452.739208</v>
      </c>
      <c r="H77" s="20" t="n">
        <v>4.22333849</v>
      </c>
      <c r="I77" s="18" t="n">
        <v>453.51211013</v>
      </c>
      <c r="J77" s="20" t="n">
        <v>2.54848134</v>
      </c>
      <c r="K77" s="18" t="n">
        <v>465.15058586</v>
      </c>
      <c r="L77" s="20" t="n">
        <v>3.53130114</v>
      </c>
      <c r="M77" s="18" t="n">
        <v>348.85074945</v>
      </c>
      <c r="N77" s="20" t="n">
        <v>12.28258255</v>
      </c>
      <c r="O77" s="18" t="s">
        <v>182</v>
      </c>
      <c r="P77" s="20" t="s">
        <v>182</v>
      </c>
      <c r="Q77" s="18" t="s">
        <v>182</v>
      </c>
      <c r="R77" s="20" t="s">
        <v>182</v>
      </c>
      <c r="S77" s="18" t="s">
        <v>182</v>
      </c>
      <c r="T77" s="20" t="s">
        <v>182</v>
      </c>
      <c r="U77" s="18" t="n">
        <v>384.13717416</v>
      </c>
      <c r="V77" s="20" t="n">
        <v>3.33505082</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357</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511.3527953</v>
      </c>
      <c r="F7" s="20" t="n">
        <v>4.29809016</v>
      </c>
      <c r="G7" s="18" t="n">
        <v>531.93944591</v>
      </c>
      <c r="H7" s="20" t="n">
        <v>2.15855865</v>
      </c>
      <c r="I7" s="18" t="n">
        <v>509.55071071</v>
      </c>
      <c r="J7" s="20" t="n">
        <v>2.44460624</v>
      </c>
      <c r="K7" s="18" t="n">
        <v>505.47547728</v>
      </c>
      <c r="L7" s="20" t="n">
        <v>2.99697522</v>
      </c>
      <c r="M7" s="18" t="n">
        <v>399.22513467</v>
      </c>
      <c r="N7" s="20" t="n">
        <v>11.70453418</v>
      </c>
      <c r="O7" s="18" t="s">
        <v>182</v>
      </c>
      <c r="P7" s="20" t="s">
        <v>182</v>
      </c>
      <c r="Q7" s="18" t="s">
        <v>182</v>
      </c>
      <c r="R7" s="20" t="s">
        <v>182</v>
      </c>
      <c r="S7" s="18" t="s">
        <v>182</v>
      </c>
      <c r="T7" s="20" t="s">
        <v>182</v>
      </c>
      <c r="U7" s="18" t="n">
        <v>479.13247973</v>
      </c>
      <c r="V7" s="20" t="n">
        <v>4.79728941</v>
      </c>
    </row>
    <row r="8" spans="1:22">
      <c r="A8" s="15" t="s">
        <v>183</v>
      </c>
      <c r="B8" s="17" t="n">
        <v>7007</v>
      </c>
      <c r="C8" s="18">
        <f>(227.0/B8*100)</f>
        <v/>
      </c>
      <c r="D8" s="19" t="n">
        <v>6780</v>
      </c>
      <c r="E8" s="18" t="n">
        <v>511.89148764</v>
      </c>
      <c r="F8" s="20" t="n">
        <v>3.26432386</v>
      </c>
      <c r="G8" s="18" t="n">
        <v>516.35696308</v>
      </c>
      <c r="H8" s="20" t="n">
        <v>2.93604968</v>
      </c>
      <c r="I8" s="18" t="n">
        <v>495.88245308</v>
      </c>
      <c r="J8" s="20" t="n">
        <v>3.52265979</v>
      </c>
      <c r="K8" s="18" t="n">
        <v>465.93652259</v>
      </c>
      <c r="L8" s="20" t="n">
        <v>4.1799352</v>
      </c>
      <c r="M8" s="18" t="n">
        <v>404.28336089</v>
      </c>
      <c r="N8" s="20" t="n">
        <v>27.90899541</v>
      </c>
      <c r="O8" s="18" t="s">
        <v>182</v>
      </c>
      <c r="P8" s="20" t="s">
        <v>182</v>
      </c>
      <c r="Q8" s="18" t="n">
        <v>368.48347797</v>
      </c>
      <c r="R8" s="20" t="n">
        <v>14.99112476</v>
      </c>
      <c r="S8" s="18" t="s">
        <v>182</v>
      </c>
      <c r="T8" s="20" t="s">
        <v>182</v>
      </c>
      <c r="U8" s="18" t="n">
        <v>416.35820951</v>
      </c>
      <c r="V8" s="20" t="n">
        <v>6.7643221</v>
      </c>
    </row>
    <row r="9" spans="1:22">
      <c r="A9" s="15" t="s">
        <v>184</v>
      </c>
      <c r="B9" s="17" t="n">
        <v>9651</v>
      </c>
      <c r="C9" s="18">
        <f>(627.0/B9*100)</f>
        <v/>
      </c>
      <c r="D9" s="19" t="n">
        <v>9024</v>
      </c>
      <c r="E9" s="18" t="n">
        <v>521.66290248</v>
      </c>
      <c r="F9" s="20" t="n">
        <v>5.35009736</v>
      </c>
      <c r="G9" s="18" t="n">
        <v>542.19713045</v>
      </c>
      <c r="H9" s="20" t="n">
        <v>2.62748158</v>
      </c>
      <c r="I9" s="18" t="n">
        <v>508.57018511</v>
      </c>
      <c r="J9" s="20" t="n">
        <v>2.61158226</v>
      </c>
      <c r="K9" s="18" t="n">
        <v>487.04446564</v>
      </c>
      <c r="L9" s="20" t="n">
        <v>3.25514586</v>
      </c>
      <c r="M9" s="18" t="n">
        <v>463.23865553</v>
      </c>
      <c r="N9" s="20" t="n">
        <v>37.28992185</v>
      </c>
      <c r="O9" s="18" t="s">
        <v>182</v>
      </c>
      <c r="P9" s="20" t="s">
        <v>182</v>
      </c>
      <c r="Q9" s="18" t="n">
        <v>374.78530698</v>
      </c>
      <c r="R9" s="20" t="n">
        <v>11.62763904</v>
      </c>
      <c r="S9" s="18" t="s">
        <v>182</v>
      </c>
      <c r="T9" s="20" t="s">
        <v>182</v>
      </c>
      <c r="U9" s="18" t="n">
        <v>413.99859998</v>
      </c>
      <c r="V9" s="20" t="n">
        <v>5.79488445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(154.0/B11*100)</f>
        <v/>
      </c>
      <c r="D11" s="19" t="n">
        <v>6899</v>
      </c>
      <c r="E11" s="18" t="n">
        <v>452.25754304</v>
      </c>
      <c r="F11" s="20" t="n">
        <v>4.46887111</v>
      </c>
      <c r="G11" s="18" t="n">
        <v>463.91059721</v>
      </c>
      <c r="H11" s="20" t="n">
        <v>2.65345293</v>
      </c>
      <c r="I11" s="18" t="n">
        <v>444.84993083</v>
      </c>
      <c r="J11" s="20" t="n">
        <v>3.8123935</v>
      </c>
      <c r="K11" s="18" t="n">
        <v>434.20905565</v>
      </c>
      <c r="L11" s="20" t="n">
        <v>4.29809978</v>
      </c>
      <c r="M11" s="18" t="n">
        <v>334.19992151</v>
      </c>
      <c r="N11" s="20" t="n">
        <v>26.53553138</v>
      </c>
      <c r="O11" s="18" t="s">
        <v>182</v>
      </c>
      <c r="P11" s="20" t="s">
        <v>182</v>
      </c>
      <c r="Q11" s="18" t="s">
        <v>182</v>
      </c>
      <c r="R11" s="20" t="s">
        <v>182</v>
      </c>
      <c r="S11" s="18" t="s">
        <v>182</v>
      </c>
      <c r="T11" s="20" t="s">
        <v>182</v>
      </c>
      <c r="U11" s="18" t="n">
        <v>409.66543261</v>
      </c>
      <c r="V11" s="20" t="n">
        <v>6.36348055</v>
      </c>
    </row>
    <row r="12" spans="1:22">
      <c r="A12" s="15" t="s">
        <v>187</v>
      </c>
      <c r="B12" s="17" t="n">
        <v>6894</v>
      </c>
      <c r="C12" s="18">
        <f>(128.0/B12*100)</f>
        <v/>
      </c>
      <c r="D12" s="19" t="n">
        <v>6766</v>
      </c>
      <c r="E12" s="18" t="n">
        <v>510.74429729</v>
      </c>
      <c r="F12" s="20" t="n">
        <v>3.61637007</v>
      </c>
      <c r="G12" s="18" t="n">
        <v>520.094859</v>
      </c>
      <c r="H12" s="20" t="n">
        <v>2.36925796</v>
      </c>
      <c r="I12" s="18" t="n">
        <v>487.79718033</v>
      </c>
      <c r="J12" s="20" t="n">
        <v>2.8253371</v>
      </c>
      <c r="K12" s="18" t="n">
        <v>475.15781225</v>
      </c>
      <c r="L12" s="20" t="n">
        <v>4.053362</v>
      </c>
      <c r="M12" s="18" t="n">
        <v>437.59846771</v>
      </c>
      <c r="N12" s="20" t="n">
        <v>23.70905564</v>
      </c>
      <c r="O12" s="18" t="s">
        <v>182</v>
      </c>
      <c r="P12" s="20" t="s">
        <v>182</v>
      </c>
      <c r="Q12" s="18" t="n">
        <v>366.6777112</v>
      </c>
      <c r="R12" s="20" t="n">
        <v>14.39052153</v>
      </c>
      <c r="S12" s="18" t="s">
        <v>182</v>
      </c>
      <c r="T12" s="20" t="s">
        <v>182</v>
      </c>
      <c r="U12" s="18" t="n">
        <v>408.08948773</v>
      </c>
      <c r="V12" s="20" t="n">
        <v>5.99591547</v>
      </c>
    </row>
    <row r="13" spans="1:22">
      <c r="A13" s="15" t="s">
        <v>188</v>
      </c>
      <c r="B13" s="17" t="n">
        <v>7161</v>
      </c>
      <c r="C13" s="18">
        <f>(353.0/B13*100)</f>
        <v/>
      </c>
      <c r="D13" s="19" t="n">
        <v>6808</v>
      </c>
      <c r="E13" s="18" t="n">
        <v>510.61751834</v>
      </c>
      <c r="F13" s="20" t="n">
        <v>5.66584683</v>
      </c>
      <c r="G13" s="18" t="n">
        <v>528.88001166</v>
      </c>
      <c r="H13" s="20" t="n">
        <v>2.82598911</v>
      </c>
      <c r="I13" s="18" t="n">
        <v>508.7507883</v>
      </c>
      <c r="J13" s="20" t="n">
        <v>2.44506226</v>
      </c>
      <c r="K13" s="18" t="n">
        <v>498.69412206</v>
      </c>
      <c r="L13" s="20" t="n">
        <v>3.06455418</v>
      </c>
      <c r="M13" s="18" t="n">
        <v>390.10166835</v>
      </c>
      <c r="N13" s="20" t="n">
        <v>18.95112793</v>
      </c>
      <c r="O13" s="18" t="s">
        <v>182</v>
      </c>
      <c r="P13" s="20" t="s">
        <v>182</v>
      </c>
      <c r="Q13" s="18" t="n">
        <v>436.36003517</v>
      </c>
      <c r="R13" s="20" t="n">
        <v>6.43426798</v>
      </c>
      <c r="S13" s="18" t="s">
        <v>182</v>
      </c>
      <c r="T13" s="20" t="s">
        <v>182</v>
      </c>
      <c r="U13" s="18" t="n">
        <v>408.97911897</v>
      </c>
      <c r="V13" s="20" t="n">
        <v>5.88642678</v>
      </c>
    </row>
    <row r="14" spans="1:22">
      <c r="A14" s="15" t="s">
        <v>189</v>
      </c>
      <c r="B14" s="17" t="n">
        <v>5587</v>
      </c>
      <c r="C14" s="18">
        <f>(204.0/B14*100)</f>
        <v/>
      </c>
      <c r="D14" s="19" t="n">
        <v>5383</v>
      </c>
      <c r="E14" s="18" t="n">
        <v>540.18108754</v>
      </c>
      <c r="F14" s="20" t="n">
        <v>3.83889928</v>
      </c>
      <c r="G14" s="18" t="n">
        <v>553.33177725</v>
      </c>
      <c r="H14" s="20" t="n">
        <v>2.39580939</v>
      </c>
      <c r="I14" s="18" t="n">
        <v>522.87155709</v>
      </c>
      <c r="J14" s="20" t="n">
        <v>3.13132757</v>
      </c>
      <c r="K14" s="18" t="n">
        <v>502.88260033</v>
      </c>
      <c r="L14" s="20" t="n">
        <v>4.5576522</v>
      </c>
      <c r="M14" s="18" t="n">
        <v>411.80482108</v>
      </c>
      <c r="N14" s="20" t="n">
        <v>14.84367386</v>
      </c>
      <c r="O14" s="18" t="s">
        <v>182</v>
      </c>
      <c r="P14" s="20" t="s">
        <v>182</v>
      </c>
      <c r="Q14" s="18" t="s">
        <v>182</v>
      </c>
      <c r="R14" s="20" t="s">
        <v>182</v>
      </c>
      <c r="S14" s="18" t="s">
        <v>182</v>
      </c>
      <c r="T14" s="20" t="s">
        <v>182</v>
      </c>
      <c r="U14" s="18" t="n">
        <v>450.93481242</v>
      </c>
      <c r="V14" s="20" t="n">
        <v>8.00777583</v>
      </c>
    </row>
    <row r="15" spans="1:22">
      <c r="A15" s="15" t="s">
        <v>190</v>
      </c>
      <c r="B15" s="17" t="n">
        <v>5882</v>
      </c>
      <c r="C15" s="18">
        <f>(180.0/B15*100)</f>
        <v/>
      </c>
      <c r="D15" s="19" t="n">
        <v>5702</v>
      </c>
      <c r="E15" s="18" t="n">
        <v>542.6407064</v>
      </c>
      <c r="F15" s="20" t="n">
        <v>5.05972762</v>
      </c>
      <c r="G15" s="18" t="n">
        <v>548.5336931099999</v>
      </c>
      <c r="H15" s="20" t="n">
        <v>2.49934301</v>
      </c>
      <c r="I15" s="18" t="n">
        <v>528.18558374</v>
      </c>
      <c r="J15" s="20" t="n">
        <v>2.85945588</v>
      </c>
      <c r="K15" s="18" t="n">
        <v>513.64868523</v>
      </c>
      <c r="L15" s="20" t="n">
        <v>4.20546273</v>
      </c>
      <c r="M15" s="18" t="n">
        <v>369.57234507</v>
      </c>
      <c r="N15" s="20" t="n">
        <v>20.35970452</v>
      </c>
      <c r="O15" s="18" t="s">
        <v>182</v>
      </c>
      <c r="P15" s="20" t="s">
        <v>182</v>
      </c>
      <c r="Q15" s="18" t="n">
        <v>375.95013089</v>
      </c>
      <c r="R15" s="20" t="n">
        <v>17.42774697</v>
      </c>
      <c r="S15" s="18" t="s">
        <v>182</v>
      </c>
      <c r="T15" s="20" t="s">
        <v>182</v>
      </c>
      <c r="U15" s="18" t="n">
        <v>461.7602837</v>
      </c>
      <c r="V15" s="20" t="n">
        <v>7.83305969</v>
      </c>
    </row>
    <row r="16" spans="1:22">
      <c r="A16" s="15" t="s">
        <v>191</v>
      </c>
      <c r="B16" s="17" t="n">
        <v>6108</v>
      </c>
      <c r="C16" s="18">
        <f>(276.0/B16*100)</f>
        <v/>
      </c>
      <c r="D16" s="19" t="n">
        <v>5832</v>
      </c>
      <c r="E16" s="18" t="n">
        <v>481.04104242</v>
      </c>
      <c r="F16" s="20" t="n">
        <v>6.53638628</v>
      </c>
      <c r="G16" s="18" t="n">
        <v>517.40169526</v>
      </c>
      <c r="H16" s="20" t="n">
        <v>4.54961796</v>
      </c>
      <c r="I16" s="18" t="n">
        <v>517.90846074</v>
      </c>
      <c r="J16" s="20" t="n">
        <v>2.90589635</v>
      </c>
      <c r="K16" s="18" t="n">
        <v>495.9630465</v>
      </c>
      <c r="L16" s="20" t="n">
        <v>2.78279526</v>
      </c>
      <c r="M16" s="18" t="n">
        <v>357.87742959</v>
      </c>
      <c r="N16" s="20" t="n">
        <v>15.84799712</v>
      </c>
      <c r="O16" s="18" t="s">
        <v>182</v>
      </c>
      <c r="P16" s="20" t="s">
        <v>182</v>
      </c>
      <c r="Q16" s="18" t="s">
        <v>182</v>
      </c>
      <c r="R16" s="20" t="s">
        <v>182</v>
      </c>
      <c r="S16" s="18" t="s">
        <v>182</v>
      </c>
      <c r="T16" s="20" t="s">
        <v>182</v>
      </c>
      <c r="U16" s="18" t="n">
        <v>400.09411419</v>
      </c>
      <c r="V16" s="20" t="n">
        <v>6.75526695</v>
      </c>
    </row>
    <row r="17" spans="1:22">
      <c r="A17" s="15" t="s">
        <v>192</v>
      </c>
      <c r="B17" s="17" t="n">
        <v>6504</v>
      </c>
      <c r="C17" s="18">
        <f>(824.0/B17*100)</f>
        <v/>
      </c>
      <c r="D17" s="19" t="n">
        <v>5680</v>
      </c>
      <c r="E17" s="18" t="n">
        <v>537.76809177</v>
      </c>
      <c r="F17" s="20" t="n">
        <v>3.62177492</v>
      </c>
      <c r="G17" s="18" t="n">
        <v>537.80426808</v>
      </c>
      <c r="H17" s="20" t="n">
        <v>3.06153684</v>
      </c>
      <c r="I17" s="18" t="n">
        <v>509.19762164</v>
      </c>
      <c r="J17" s="20" t="n">
        <v>3.33393172</v>
      </c>
      <c r="K17" s="18" t="n">
        <v>482.53616107</v>
      </c>
      <c r="L17" s="20" t="n">
        <v>4.34529456</v>
      </c>
      <c r="M17" s="18" t="s">
        <v>182</v>
      </c>
      <c r="N17" s="20" t="s">
        <v>182</v>
      </c>
      <c r="O17" s="18" t="s">
        <v>182</v>
      </c>
      <c r="P17" s="20" t="s">
        <v>182</v>
      </c>
      <c r="Q17" s="18" t="n">
        <v>360.48925247</v>
      </c>
      <c r="R17" s="20" t="n">
        <v>12.44339086</v>
      </c>
      <c r="S17" s="18" t="s">
        <v>182</v>
      </c>
      <c r="T17" s="20" t="s">
        <v>182</v>
      </c>
      <c r="U17" s="18" t="n">
        <v>417.13507304</v>
      </c>
      <c r="V17" s="20" t="n">
        <v>9.266029189999999</v>
      </c>
    </row>
    <row r="18" spans="1:22">
      <c r="A18" s="15" t="s">
        <v>193</v>
      </c>
      <c r="B18" s="17" t="n">
        <v>5532</v>
      </c>
      <c r="C18" s="18">
        <f>(40.0/B18*100)</f>
        <v/>
      </c>
      <c r="D18" s="19" t="n">
        <v>5492</v>
      </c>
      <c r="E18" s="18" t="n">
        <v>423.70089802</v>
      </c>
      <c r="F18" s="20" t="n">
        <v>6.7727159</v>
      </c>
      <c r="G18" s="18" t="n">
        <v>459.81532034</v>
      </c>
      <c r="H18" s="20" t="n">
        <v>4.54628068</v>
      </c>
      <c r="I18" s="18" t="n">
        <v>461.1077484</v>
      </c>
      <c r="J18" s="20" t="n">
        <v>3.90593169</v>
      </c>
      <c r="K18" s="18" t="n">
        <v>470.85341725</v>
      </c>
      <c r="L18" s="20" t="n">
        <v>3.41305223</v>
      </c>
      <c r="M18" s="18" t="n">
        <v>360.38730974</v>
      </c>
      <c r="N18" s="20" t="n">
        <v>15.45481746</v>
      </c>
      <c r="O18" s="18" t="s">
        <v>182</v>
      </c>
      <c r="P18" s="20" t="s">
        <v>182</v>
      </c>
      <c r="Q18" s="18" t="s">
        <v>182</v>
      </c>
      <c r="R18" s="20" t="s">
        <v>182</v>
      </c>
      <c r="S18" s="18" t="s">
        <v>182</v>
      </c>
      <c r="T18" s="20" t="s">
        <v>182</v>
      </c>
      <c r="U18" s="18" t="n">
        <v>380.29144378</v>
      </c>
      <c r="V18" s="20" t="n">
        <v>7.73160222</v>
      </c>
    </row>
    <row r="19" spans="1:22">
      <c r="A19" s="15" t="s">
        <v>194</v>
      </c>
      <c r="B19" s="17" t="n">
        <v>5658</v>
      </c>
      <c r="C19" s="18">
        <f>(225.0/B19*100)</f>
        <v/>
      </c>
      <c r="D19" s="19" t="n">
        <v>5433</v>
      </c>
      <c r="E19" s="18" t="n">
        <v>477.45803496</v>
      </c>
      <c r="F19" s="20" t="n">
        <v>5.60799911</v>
      </c>
      <c r="G19" s="18" t="n">
        <v>499.73923941</v>
      </c>
      <c r="H19" s="20" t="n">
        <v>3.49508937</v>
      </c>
      <c r="I19" s="18" t="n">
        <v>478.5503752</v>
      </c>
      <c r="J19" s="20" t="n">
        <v>3.0626104</v>
      </c>
      <c r="K19" s="18" t="n">
        <v>469.12258375</v>
      </c>
      <c r="L19" s="20" t="n">
        <v>4.05972695</v>
      </c>
      <c r="M19" s="18" t="n">
        <v>398.28162032</v>
      </c>
      <c r="N19" s="20" t="n">
        <v>18.24528118</v>
      </c>
      <c r="O19" s="18" t="s">
        <v>182</v>
      </c>
      <c r="P19" s="20" t="s">
        <v>182</v>
      </c>
      <c r="Q19" s="18" t="s">
        <v>182</v>
      </c>
      <c r="R19" s="20" t="s">
        <v>182</v>
      </c>
      <c r="S19" s="18" t="s">
        <v>182</v>
      </c>
      <c r="T19" s="20" t="s">
        <v>182</v>
      </c>
      <c r="U19" s="18" t="n">
        <v>390.94219193</v>
      </c>
      <c r="V19" s="20" t="n">
        <v>6.55839377</v>
      </c>
    </row>
    <row r="20" spans="1:22">
      <c r="A20" s="15" t="s">
        <v>195</v>
      </c>
      <c r="B20" s="17" t="n">
        <v>3371</v>
      </c>
      <c r="C20" s="18">
        <f>(81.0/B20*100)</f>
        <v/>
      </c>
      <c r="D20" s="19" t="n">
        <v>3290</v>
      </c>
      <c r="E20" s="18" t="n">
        <v>488.87712</v>
      </c>
      <c r="F20" s="20" t="n">
        <v>4.60447426</v>
      </c>
      <c r="G20" s="18" t="n">
        <v>489.28218182</v>
      </c>
      <c r="H20" s="20" t="n">
        <v>2.57690414</v>
      </c>
      <c r="I20" s="18" t="n">
        <v>467.22272597</v>
      </c>
      <c r="J20" s="20" t="n">
        <v>3.13309921</v>
      </c>
      <c r="K20" s="18" t="n">
        <v>450.43161961</v>
      </c>
      <c r="L20" s="20" t="n">
        <v>5.33417454</v>
      </c>
      <c r="M20" s="18" t="s">
        <v>182</v>
      </c>
      <c r="N20" s="20" t="s">
        <v>182</v>
      </c>
      <c r="O20" s="18" t="s">
        <v>182</v>
      </c>
      <c r="P20" s="20" t="s">
        <v>182</v>
      </c>
      <c r="Q20" s="18" t="s">
        <v>182</v>
      </c>
      <c r="R20" s="20" t="s">
        <v>182</v>
      </c>
      <c r="S20" s="18" t="s">
        <v>182</v>
      </c>
      <c r="T20" s="20" t="s">
        <v>182</v>
      </c>
      <c r="U20" s="18" t="n">
        <v>411.79541081</v>
      </c>
      <c r="V20" s="20" t="n">
        <v>6.5305669</v>
      </c>
    </row>
    <row r="21" spans="1:22">
      <c r="A21" s="15" t="s">
        <v>196</v>
      </c>
      <c r="B21" s="17" t="n">
        <v>5741</v>
      </c>
      <c r="C21" s="18">
        <f>(102.0/B21*100)</f>
        <v/>
      </c>
      <c r="D21" s="19" t="n">
        <v>5639</v>
      </c>
      <c r="E21" s="18" t="n">
        <v>501.23535998</v>
      </c>
      <c r="F21" s="20" t="n">
        <v>4.7317622</v>
      </c>
      <c r="G21" s="18" t="n">
        <v>517.67917306</v>
      </c>
      <c r="H21" s="20" t="n">
        <v>2.69146015</v>
      </c>
      <c r="I21" s="18" t="n">
        <v>500.68036477</v>
      </c>
      <c r="J21" s="20" t="n">
        <v>2.47015887</v>
      </c>
      <c r="K21" s="18" t="n">
        <v>482.73030536</v>
      </c>
      <c r="L21" s="20" t="n">
        <v>4.43276039</v>
      </c>
      <c r="M21" s="18" t="n">
        <v>391.25398188</v>
      </c>
      <c r="N21" s="20" t="n">
        <v>27.06373982</v>
      </c>
      <c r="O21" s="18" t="s">
        <v>182</v>
      </c>
      <c r="P21" s="20" t="s">
        <v>182</v>
      </c>
      <c r="Q21" s="18" t="s">
        <v>182</v>
      </c>
      <c r="R21" s="20" t="s">
        <v>182</v>
      </c>
      <c r="S21" s="18" t="s">
        <v>182</v>
      </c>
      <c r="T21" s="20" t="s">
        <v>182</v>
      </c>
      <c r="U21" s="18" t="n">
        <v>437.32730345</v>
      </c>
      <c r="V21" s="20" t="n">
        <v>9.670265690000001</v>
      </c>
    </row>
    <row r="22" spans="1:22">
      <c r="A22" s="15" t="s">
        <v>197</v>
      </c>
      <c r="B22" s="17" t="n">
        <v>6598</v>
      </c>
      <c r="C22" s="18">
        <f>(105.0/B22*100)</f>
        <v/>
      </c>
      <c r="D22" s="19" t="n">
        <v>6493</v>
      </c>
      <c r="E22" s="18" t="n">
        <v>477.77730155</v>
      </c>
      <c r="F22" s="20" t="n">
        <v>8.93069479</v>
      </c>
      <c r="G22" s="18" t="n">
        <v>501.86513836</v>
      </c>
      <c r="H22" s="20" t="n">
        <v>5.13268088</v>
      </c>
      <c r="I22" s="18" t="n">
        <v>476.95322555</v>
      </c>
      <c r="J22" s="20" t="n">
        <v>3.61283204</v>
      </c>
      <c r="K22" s="18" t="n">
        <v>464.33127148</v>
      </c>
      <c r="L22" s="20" t="n">
        <v>3.93276788</v>
      </c>
      <c r="M22" s="18" t="n">
        <v>369.67259299</v>
      </c>
      <c r="N22" s="20" t="n">
        <v>6.57132704</v>
      </c>
      <c r="O22" s="18" t="s">
        <v>182</v>
      </c>
      <c r="P22" s="20" t="s">
        <v>182</v>
      </c>
      <c r="Q22" s="18" t="n">
        <v>448.28166515</v>
      </c>
      <c r="R22" s="20" t="n">
        <v>8.782882710000001</v>
      </c>
      <c r="S22" s="18" t="s">
        <v>182</v>
      </c>
      <c r="T22" s="20" t="s">
        <v>182</v>
      </c>
      <c r="U22" s="18" t="n">
        <v>370.6801788</v>
      </c>
      <c r="V22" s="20" t="n">
        <v>8.004885010000001</v>
      </c>
    </row>
    <row r="23" spans="1:22">
      <c r="A23" s="15" t="s">
        <v>198</v>
      </c>
      <c r="B23" s="17" t="n">
        <v>11583</v>
      </c>
      <c r="C23" s="18">
        <f>(549.0/B23*100)</f>
        <v/>
      </c>
      <c r="D23" s="19" t="n">
        <v>11034</v>
      </c>
      <c r="E23" s="18" t="n">
        <v>495.1440999</v>
      </c>
      <c r="F23" s="20" t="n">
        <v>5.07943174</v>
      </c>
      <c r="G23" s="18" t="n">
        <v>505.19657403</v>
      </c>
      <c r="H23" s="20" t="n">
        <v>2.92934431</v>
      </c>
      <c r="I23" s="18" t="n">
        <v>477.69468288</v>
      </c>
      <c r="J23" s="20" t="n">
        <v>3.02033384</v>
      </c>
      <c r="K23" s="18" t="n">
        <v>459.78457203</v>
      </c>
      <c r="L23" s="20" t="n">
        <v>4.30570347</v>
      </c>
      <c r="M23" s="18" t="n">
        <v>422.45727389</v>
      </c>
      <c r="N23" s="20" t="n">
        <v>20.79919267</v>
      </c>
      <c r="O23" s="18" t="s">
        <v>182</v>
      </c>
      <c r="P23" s="20" t="s">
        <v>182</v>
      </c>
      <c r="Q23" s="18" t="s">
        <v>182</v>
      </c>
      <c r="R23" s="20" t="s">
        <v>182</v>
      </c>
      <c r="S23" s="18" t="s">
        <v>182</v>
      </c>
      <c r="T23" s="20" t="s">
        <v>182</v>
      </c>
      <c r="U23" s="18" t="n">
        <v>410.41999473</v>
      </c>
      <c r="V23" s="20" t="n">
        <v>5.33512415</v>
      </c>
    </row>
    <row r="24" spans="1:22">
      <c r="A24" s="15" t="s">
        <v>199</v>
      </c>
      <c r="B24" s="17" t="n">
        <v>6647</v>
      </c>
      <c r="C24" s="18">
        <f>(28.0/B24*100)</f>
        <v/>
      </c>
      <c r="D24" s="19" t="n">
        <v>6619</v>
      </c>
      <c r="E24" s="18" t="n">
        <v>522.41690084</v>
      </c>
      <c r="F24" s="20" t="n">
        <v>4.69759155</v>
      </c>
      <c r="G24" s="18" t="n">
        <v>552.59096856</v>
      </c>
      <c r="H24" s="20" t="n">
        <v>3.10308857</v>
      </c>
      <c r="I24" s="18" t="n">
        <v>549.18382016</v>
      </c>
      <c r="J24" s="20" t="n">
        <v>3.33151842</v>
      </c>
      <c r="K24" s="18" t="n">
        <v>527.42196239</v>
      </c>
      <c r="L24" s="20" t="n">
        <v>4.40971188</v>
      </c>
      <c r="M24" s="18" t="n">
        <v>433.56577698</v>
      </c>
      <c r="N24" s="20" t="n">
        <v>16.09010253</v>
      </c>
      <c r="O24" s="18" t="s">
        <v>182</v>
      </c>
      <c r="P24" s="20" t="s">
        <v>182</v>
      </c>
      <c r="Q24" s="18" t="s">
        <v>182</v>
      </c>
      <c r="R24" s="20" t="s">
        <v>182</v>
      </c>
      <c r="S24" s="18" t="s">
        <v>182</v>
      </c>
      <c r="T24" s="20" t="s">
        <v>182</v>
      </c>
      <c r="U24" s="18" t="n">
        <v>454.12738823</v>
      </c>
      <c r="V24" s="20" t="n">
        <v>12.9061718</v>
      </c>
    </row>
    <row r="25" spans="1:22">
      <c r="A25" s="15" t="s">
        <v>200</v>
      </c>
      <c r="B25" s="17" t="n">
        <v>5581</v>
      </c>
      <c r="C25" s="18">
        <f>(28.0/B25*100)</f>
        <v/>
      </c>
      <c r="D25" s="19" t="n">
        <v>5553</v>
      </c>
      <c r="E25" s="18" t="n">
        <v>477.32661503</v>
      </c>
      <c r="F25" s="20" t="n">
        <v>5.59375408</v>
      </c>
      <c r="G25" s="18" t="n">
        <v>519.18206914</v>
      </c>
      <c r="H25" s="20" t="n">
        <v>3.64014507</v>
      </c>
      <c r="I25" s="18" t="n">
        <v>521.81040488</v>
      </c>
      <c r="J25" s="20" t="n">
        <v>3.08470454</v>
      </c>
      <c r="K25" s="18" t="n">
        <v>525.87193958</v>
      </c>
      <c r="L25" s="20" t="n">
        <v>4.71268272</v>
      </c>
      <c r="M25" s="18" t="n">
        <v>398.37895835</v>
      </c>
      <c r="N25" s="20" t="n">
        <v>24.81113575</v>
      </c>
      <c r="O25" s="18" t="s">
        <v>182</v>
      </c>
      <c r="P25" s="20" t="s">
        <v>182</v>
      </c>
      <c r="Q25" s="18" t="s">
        <v>182</v>
      </c>
      <c r="R25" s="20" t="s">
        <v>182</v>
      </c>
      <c r="S25" s="18" t="s">
        <v>182</v>
      </c>
      <c r="T25" s="20" t="s">
        <v>182</v>
      </c>
      <c r="U25" s="18" t="n">
        <v>424.95740455</v>
      </c>
      <c r="V25" s="20" t="n">
        <v>21.82155269</v>
      </c>
    </row>
    <row r="26" spans="1:22">
      <c r="A26" s="15" t="s">
        <v>201</v>
      </c>
      <c r="B26" s="17" t="n">
        <v>4869</v>
      </c>
      <c r="C26" s="18">
        <f>(113.0/B26*100)</f>
        <v/>
      </c>
      <c r="D26" s="19" t="n">
        <v>4756</v>
      </c>
      <c r="E26" s="18" t="n">
        <v>496.06054408</v>
      </c>
      <c r="F26" s="20" t="n">
        <v>3.90911297</v>
      </c>
      <c r="G26" s="18" t="n">
        <v>500.17970664</v>
      </c>
      <c r="H26" s="20" t="n">
        <v>2.48096429</v>
      </c>
      <c r="I26" s="18" t="n">
        <v>482.77278078</v>
      </c>
      <c r="J26" s="20" t="n">
        <v>2.65698161</v>
      </c>
      <c r="K26" s="18" t="n">
        <v>485.95093979</v>
      </c>
      <c r="L26" s="20" t="n">
        <v>3.9984111</v>
      </c>
      <c r="M26" s="18" t="s">
        <v>182</v>
      </c>
      <c r="N26" s="20" t="s">
        <v>182</v>
      </c>
      <c r="O26" s="18" t="s">
        <v>182</v>
      </c>
      <c r="P26" s="20" t="s">
        <v>182</v>
      </c>
      <c r="Q26" s="18" t="s">
        <v>182</v>
      </c>
      <c r="R26" s="20" t="s">
        <v>182</v>
      </c>
      <c r="S26" s="18" t="s">
        <v>182</v>
      </c>
      <c r="T26" s="20" t="s">
        <v>182</v>
      </c>
      <c r="U26" s="18" t="n">
        <v>435.66960463</v>
      </c>
      <c r="V26" s="20" t="n">
        <v>8.62163249</v>
      </c>
    </row>
    <row r="27" spans="1:22">
      <c r="A27" s="15" t="s">
        <v>202</v>
      </c>
      <c r="B27" s="17" t="n">
        <v>5299</v>
      </c>
      <c r="C27" s="18">
        <f>(225.0/B27*100)</f>
        <v/>
      </c>
      <c r="D27" s="19" t="n">
        <v>5074</v>
      </c>
      <c r="E27" s="18" t="n">
        <v>511.34940965</v>
      </c>
      <c r="F27" s="20" t="n">
        <v>2.82363952</v>
      </c>
      <c r="G27" s="18" t="n">
        <v>507.31521153</v>
      </c>
      <c r="H27" s="20" t="n">
        <v>2.381108</v>
      </c>
      <c r="I27" s="18" t="n">
        <v>476.93332129</v>
      </c>
      <c r="J27" s="20" t="n">
        <v>3.0136616</v>
      </c>
      <c r="K27" s="18" t="n">
        <v>463.18227701</v>
      </c>
      <c r="L27" s="20" t="n">
        <v>3.81149005</v>
      </c>
      <c r="M27" s="18" t="n">
        <v>423.08830904</v>
      </c>
      <c r="N27" s="20" t="n">
        <v>13.04402712</v>
      </c>
      <c r="O27" s="18" t="s">
        <v>182</v>
      </c>
      <c r="P27" s="20" t="s">
        <v>182</v>
      </c>
      <c r="Q27" s="18" t="s">
        <v>182</v>
      </c>
      <c r="R27" s="20" t="s">
        <v>182</v>
      </c>
      <c r="S27" s="18" t="s">
        <v>182</v>
      </c>
      <c r="T27" s="20" t="s">
        <v>182</v>
      </c>
      <c r="U27" s="18" t="n">
        <v>415.99845781</v>
      </c>
      <c r="V27" s="20" t="n">
        <v>4.01775709</v>
      </c>
    </row>
    <row r="28" spans="1:22">
      <c r="A28" s="15" t="s">
        <v>203</v>
      </c>
      <c r="B28" s="17" t="n">
        <v>7568</v>
      </c>
      <c r="C28" s="18">
        <f>(150.0/B28*100)</f>
        <v/>
      </c>
      <c r="D28" s="19" t="n">
        <v>7418</v>
      </c>
      <c r="E28" s="18" t="n">
        <v>411.84764706</v>
      </c>
      <c r="F28" s="20" t="n">
        <v>3.22176375</v>
      </c>
      <c r="G28" s="18" t="n">
        <v>426.83014859</v>
      </c>
      <c r="H28" s="20" t="n">
        <v>2.86877582</v>
      </c>
      <c r="I28" s="18" t="n">
        <v>417.36529863</v>
      </c>
      <c r="J28" s="20" t="n">
        <v>2.49127375</v>
      </c>
      <c r="K28" s="18" t="n">
        <v>414.0326358</v>
      </c>
      <c r="L28" s="20" t="n">
        <v>2.88616418</v>
      </c>
      <c r="M28" s="18" t="n">
        <v>344.27389666</v>
      </c>
      <c r="N28" s="20" t="n">
        <v>9.63881198</v>
      </c>
      <c r="O28" s="18" t="s">
        <v>182</v>
      </c>
      <c r="P28" s="20" t="s">
        <v>182</v>
      </c>
      <c r="Q28" s="18" t="s">
        <v>182</v>
      </c>
      <c r="R28" s="20" t="s">
        <v>182</v>
      </c>
      <c r="S28" s="18" t="s">
        <v>182</v>
      </c>
      <c r="T28" s="20" t="s">
        <v>182</v>
      </c>
      <c r="U28" s="18" t="n">
        <v>365.7028055</v>
      </c>
      <c r="V28" s="20" t="n">
        <v>6.94687404</v>
      </c>
    </row>
    <row r="29" spans="1:22">
      <c r="A29" s="15" t="s">
        <v>204</v>
      </c>
      <c r="B29" s="17" t="n">
        <v>5385</v>
      </c>
      <c r="C29" s="18">
        <f>(37.0/B29*100)</f>
        <v/>
      </c>
      <c r="D29" s="19" t="n">
        <v>5348</v>
      </c>
      <c r="E29" s="18" t="n">
        <v>510.46566793</v>
      </c>
      <c r="F29" s="20" t="n">
        <v>5.98214169</v>
      </c>
      <c r="G29" s="18" t="n">
        <v>530.56395896</v>
      </c>
      <c r="H29" s="20" t="n">
        <v>2.71260706</v>
      </c>
      <c r="I29" s="18" t="n">
        <v>510.40500901</v>
      </c>
      <c r="J29" s="20" t="n">
        <v>3.10085071</v>
      </c>
      <c r="K29" s="18" t="n">
        <v>499.89561221</v>
      </c>
      <c r="L29" s="20" t="n">
        <v>5.19429831</v>
      </c>
      <c r="M29" s="18" t="n">
        <v>388.44308495</v>
      </c>
      <c r="N29" s="20" t="n">
        <v>43.1387278</v>
      </c>
      <c r="O29" s="18" t="s">
        <v>182</v>
      </c>
      <c r="P29" s="20" t="s">
        <v>182</v>
      </c>
      <c r="Q29" s="18" t="n">
        <v>358.28551468</v>
      </c>
      <c r="R29" s="20" t="n">
        <v>8.567023300000001</v>
      </c>
      <c r="S29" s="18" t="s">
        <v>182</v>
      </c>
      <c r="T29" s="20" t="s">
        <v>182</v>
      </c>
      <c r="U29" s="18" t="n">
        <v>396.47801332</v>
      </c>
      <c r="V29" s="20" t="n">
        <v>10.33290175</v>
      </c>
    </row>
    <row r="30" spans="1:22">
      <c r="A30" s="15" t="s">
        <v>205</v>
      </c>
      <c r="B30" s="17" t="n">
        <v>4520</v>
      </c>
      <c r="C30" s="18">
        <f>(641.0/B30*100)</f>
        <v/>
      </c>
      <c r="D30" s="19" t="n">
        <v>3879</v>
      </c>
      <c r="E30" s="18" t="n">
        <v>533.24917792</v>
      </c>
      <c r="F30" s="20" t="n">
        <v>5.87351889</v>
      </c>
      <c r="G30" s="18" t="n">
        <v>540.95387939</v>
      </c>
      <c r="H30" s="20" t="n">
        <v>4.05804829</v>
      </c>
      <c r="I30" s="18" t="n">
        <v>515.9976657</v>
      </c>
      <c r="J30" s="20" t="n">
        <v>4.16466101</v>
      </c>
      <c r="K30" s="18" t="n">
        <v>511.38848647</v>
      </c>
      <c r="L30" s="20" t="n">
        <v>4.22581701</v>
      </c>
      <c r="M30" s="18" t="n">
        <v>424.31209289</v>
      </c>
      <c r="N30" s="20" t="n">
        <v>24.50636863</v>
      </c>
      <c r="O30" s="18" t="s">
        <v>182</v>
      </c>
      <c r="P30" s="20" t="s">
        <v>182</v>
      </c>
      <c r="Q30" s="18" t="s">
        <v>182</v>
      </c>
      <c r="R30" s="20" t="s">
        <v>182</v>
      </c>
      <c r="S30" s="18" t="s">
        <v>182</v>
      </c>
      <c r="T30" s="20" t="s">
        <v>182</v>
      </c>
      <c r="U30" s="18" t="n">
        <v>431.85864336</v>
      </c>
      <c r="V30" s="20" t="n">
        <v>6.9782253</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501.91030969</v>
      </c>
      <c r="F32" s="20" t="n">
        <v>5.74155223</v>
      </c>
      <c r="G32" s="18" t="n">
        <v>520.66900102</v>
      </c>
      <c r="H32" s="20" t="n">
        <v>3.14901443</v>
      </c>
      <c r="I32" s="18" t="n">
        <v>496.9415345</v>
      </c>
      <c r="J32" s="20" t="n">
        <v>3.09118106</v>
      </c>
      <c r="K32" s="18" t="n">
        <v>479.53799892</v>
      </c>
      <c r="L32" s="20" t="n">
        <v>4.40085896</v>
      </c>
      <c r="M32" s="18" t="n">
        <v>431.81477785</v>
      </c>
      <c r="N32" s="20" t="n">
        <v>23.17705872</v>
      </c>
      <c r="O32" s="18" t="s">
        <v>182</v>
      </c>
      <c r="P32" s="20" t="s">
        <v>182</v>
      </c>
      <c r="Q32" s="18" t="s">
        <v>182</v>
      </c>
      <c r="R32" s="20" t="s">
        <v>182</v>
      </c>
      <c r="S32" s="18" t="s">
        <v>182</v>
      </c>
      <c r="T32" s="20" t="s">
        <v>182</v>
      </c>
      <c r="U32" s="18" t="n">
        <v>415.31355413</v>
      </c>
      <c r="V32" s="20" t="n">
        <v>9.44095012</v>
      </c>
    </row>
    <row r="33" spans="1:22">
      <c r="A33" s="15" t="s">
        <v>208</v>
      </c>
      <c r="B33" s="17" t="n">
        <v>7325</v>
      </c>
      <c r="C33" s="18">
        <f>(260.0/B33*100)</f>
        <v/>
      </c>
      <c r="D33" s="19" t="n">
        <v>7065</v>
      </c>
      <c r="E33" s="18" t="n">
        <v>487.95300728</v>
      </c>
      <c r="F33" s="20" t="n">
        <v>8.86508972</v>
      </c>
      <c r="G33" s="18" t="n">
        <v>520.61845314</v>
      </c>
      <c r="H33" s="20" t="n">
        <v>3.96641505</v>
      </c>
      <c r="I33" s="18" t="n">
        <v>506.85133296</v>
      </c>
      <c r="J33" s="20" t="n">
        <v>3.03432451</v>
      </c>
      <c r="K33" s="18" t="n">
        <v>493.60016929</v>
      </c>
      <c r="L33" s="20" t="n">
        <v>2.96160703</v>
      </c>
      <c r="M33" s="18" t="n">
        <v>370.51979334</v>
      </c>
      <c r="N33" s="20" t="n">
        <v>23.88304611</v>
      </c>
      <c r="O33" s="18" t="s">
        <v>182</v>
      </c>
      <c r="P33" s="20" t="s">
        <v>182</v>
      </c>
      <c r="Q33" s="18" t="s">
        <v>182</v>
      </c>
      <c r="R33" s="20" t="s">
        <v>182</v>
      </c>
      <c r="S33" s="18" t="s">
        <v>182</v>
      </c>
      <c r="T33" s="20" t="s">
        <v>182</v>
      </c>
      <c r="U33" s="18" t="n">
        <v>436.01582541</v>
      </c>
      <c r="V33" s="20" t="n">
        <v>9.30189622</v>
      </c>
    </row>
    <row r="34" spans="1:22">
      <c r="A34" s="15" t="s">
        <v>209</v>
      </c>
      <c r="B34" s="17" t="n">
        <v>6350</v>
      </c>
      <c r="C34" s="18">
        <f>(103.0/B34*100)</f>
        <v/>
      </c>
      <c r="D34" s="19" t="n">
        <v>6247</v>
      </c>
      <c r="E34" s="18" t="n">
        <v>474.11023765</v>
      </c>
      <c r="F34" s="20" t="n">
        <v>4.59251734</v>
      </c>
      <c r="G34" s="18" t="n">
        <v>487.27839901</v>
      </c>
      <c r="H34" s="20" t="n">
        <v>2.65407236</v>
      </c>
      <c r="I34" s="18" t="n">
        <v>463.2973195</v>
      </c>
      <c r="J34" s="20" t="n">
        <v>3.04870563</v>
      </c>
      <c r="K34" s="18" t="n">
        <v>442.04222943</v>
      </c>
      <c r="L34" s="20" t="n">
        <v>4.54231718</v>
      </c>
      <c r="M34" s="18" t="n">
        <v>365.38845725</v>
      </c>
      <c r="N34" s="20" t="n">
        <v>11.8756275</v>
      </c>
      <c r="O34" s="18" t="s">
        <v>182</v>
      </c>
      <c r="P34" s="20" t="s">
        <v>182</v>
      </c>
      <c r="Q34" s="18" t="n">
        <v>306.56969545</v>
      </c>
      <c r="R34" s="20" t="n">
        <v>10.27624616</v>
      </c>
      <c r="S34" s="18" t="s">
        <v>182</v>
      </c>
      <c r="T34" s="20" t="s">
        <v>182</v>
      </c>
      <c r="U34" s="18" t="n">
        <v>376.04011096</v>
      </c>
      <c r="V34" s="20" t="n">
        <v>7.92823908</v>
      </c>
    </row>
    <row r="35" spans="1:22">
      <c r="A35" s="15" t="s">
        <v>210</v>
      </c>
      <c r="B35" s="17" t="n">
        <v>6406</v>
      </c>
      <c r="C35" s="18">
        <f>(92.0/B35*100)</f>
        <v/>
      </c>
      <c r="D35" s="19" t="n">
        <v>6314</v>
      </c>
      <c r="E35" s="18" t="n">
        <v>535.0947761</v>
      </c>
      <c r="F35" s="20" t="n">
        <v>3.97687741</v>
      </c>
      <c r="G35" s="18" t="n">
        <v>536.28102314</v>
      </c>
      <c r="H35" s="20" t="n">
        <v>2.26764025</v>
      </c>
      <c r="I35" s="18" t="n">
        <v>496.1637842</v>
      </c>
      <c r="J35" s="20" t="n">
        <v>3.14563992</v>
      </c>
      <c r="K35" s="18" t="n">
        <v>486.88074818</v>
      </c>
      <c r="L35" s="20" t="n">
        <v>4.83373792</v>
      </c>
      <c r="M35" s="18" t="n">
        <v>449.89238615</v>
      </c>
      <c r="N35" s="20" t="n">
        <v>20.13442136</v>
      </c>
      <c r="O35" s="18" t="s">
        <v>182</v>
      </c>
      <c r="P35" s="20" t="s">
        <v>182</v>
      </c>
      <c r="Q35" s="18" t="n">
        <v>374.85244494</v>
      </c>
      <c r="R35" s="20" t="n">
        <v>5.84040672</v>
      </c>
      <c r="S35" s="18" t="s">
        <v>182</v>
      </c>
      <c r="T35" s="20" t="s">
        <v>182</v>
      </c>
      <c r="U35" s="18" t="n">
        <v>418.38636364</v>
      </c>
      <c r="V35" s="20" t="n">
        <v>5.85673282</v>
      </c>
    </row>
    <row r="36" spans="1:22">
      <c r="A36" s="15" t="s">
        <v>211</v>
      </c>
      <c r="B36" s="17" t="n">
        <v>6736</v>
      </c>
      <c r="C36" s="18">
        <f>(85.0/B36*100)</f>
        <v/>
      </c>
      <c r="D36" s="19" t="n">
        <v>6651</v>
      </c>
      <c r="E36" s="18" t="n">
        <v>479.26644095</v>
      </c>
      <c r="F36" s="20" t="n">
        <v>5.382212</v>
      </c>
      <c r="G36" s="18" t="n">
        <v>506.5663554</v>
      </c>
      <c r="H36" s="20" t="n">
        <v>2.78802156</v>
      </c>
      <c r="I36" s="18" t="n">
        <v>499.60608711</v>
      </c>
      <c r="J36" s="20" t="n">
        <v>2.36707402</v>
      </c>
      <c r="K36" s="18" t="n">
        <v>490.46181864</v>
      </c>
      <c r="L36" s="20" t="n">
        <v>2.68764972</v>
      </c>
      <c r="M36" s="18" t="n">
        <v>402.77024728</v>
      </c>
      <c r="N36" s="20" t="n">
        <v>20.07187489</v>
      </c>
      <c r="O36" s="18" t="s">
        <v>182</v>
      </c>
      <c r="P36" s="20" t="s">
        <v>182</v>
      </c>
      <c r="Q36" s="18" t="s">
        <v>182</v>
      </c>
      <c r="R36" s="20" t="s">
        <v>182</v>
      </c>
      <c r="S36" s="18" t="s">
        <v>182</v>
      </c>
      <c r="T36" s="20" t="s">
        <v>182</v>
      </c>
      <c r="U36" s="18" t="n">
        <v>424.30600019</v>
      </c>
      <c r="V36" s="20" t="n">
        <v>6.89580834</v>
      </c>
    </row>
    <row r="37" spans="1:22">
      <c r="A37" s="15" t="s">
        <v>212</v>
      </c>
      <c r="B37" s="17" t="n">
        <v>5458</v>
      </c>
      <c r="C37" s="18">
        <f>(340.0/B37*100)</f>
        <v/>
      </c>
      <c r="D37" s="19" t="n">
        <v>5118</v>
      </c>
      <c r="E37" s="18" t="n">
        <v>475.00631166</v>
      </c>
      <c r="F37" s="20" t="n">
        <v>7.75265392</v>
      </c>
      <c r="G37" s="18" t="n">
        <v>515.73424328</v>
      </c>
      <c r="H37" s="20" t="n">
        <v>4.97615141</v>
      </c>
      <c r="I37" s="18" t="n">
        <v>505.88270175</v>
      </c>
      <c r="J37" s="20" t="n">
        <v>3.98455811</v>
      </c>
      <c r="K37" s="18" t="n">
        <v>503.48613692</v>
      </c>
      <c r="L37" s="20" t="n">
        <v>3.9372128</v>
      </c>
      <c r="M37" s="18" t="n">
        <v>375.64834003</v>
      </c>
      <c r="N37" s="20" t="n">
        <v>18.6662725</v>
      </c>
      <c r="O37" s="18" t="s">
        <v>182</v>
      </c>
      <c r="P37" s="20" t="s">
        <v>182</v>
      </c>
      <c r="Q37" s="18" t="s">
        <v>182</v>
      </c>
      <c r="R37" s="20" t="s">
        <v>182</v>
      </c>
      <c r="S37" s="18" t="s">
        <v>182</v>
      </c>
      <c r="T37" s="20" t="s">
        <v>182</v>
      </c>
      <c r="U37" s="18" t="n">
        <v>412.71569819</v>
      </c>
      <c r="V37" s="20" t="n">
        <v>6.12135814</v>
      </c>
    </row>
    <row r="38" spans="1:22">
      <c r="A38" s="15" t="s">
        <v>213</v>
      </c>
      <c r="B38" s="17" t="n">
        <v>5860</v>
      </c>
      <c r="C38" s="18">
        <f>(76.0/B38*100)</f>
        <v/>
      </c>
      <c r="D38" s="19" t="n">
        <v>5784</v>
      </c>
      <c r="E38" s="18" t="n">
        <v>528.18593165</v>
      </c>
      <c r="F38" s="20" t="n">
        <v>3.81933865</v>
      </c>
      <c r="G38" s="18" t="n">
        <v>523.94263025</v>
      </c>
      <c r="H38" s="20" t="n">
        <v>3.32772945</v>
      </c>
      <c r="I38" s="18" t="n">
        <v>502.8825395</v>
      </c>
      <c r="J38" s="20" t="n">
        <v>3.90709051</v>
      </c>
      <c r="K38" s="18" t="n">
        <v>483.76337592</v>
      </c>
      <c r="L38" s="20" t="n">
        <v>5.07133237</v>
      </c>
      <c r="M38" s="18" t="n">
        <v>402.04188708</v>
      </c>
      <c r="N38" s="20" t="n">
        <v>20.43643395</v>
      </c>
      <c r="O38" s="18" t="s">
        <v>182</v>
      </c>
      <c r="P38" s="20" t="s">
        <v>182</v>
      </c>
      <c r="Q38" s="18" t="s">
        <v>182</v>
      </c>
      <c r="R38" s="20" t="s">
        <v>182</v>
      </c>
      <c r="S38" s="18" t="s">
        <v>182</v>
      </c>
      <c r="T38" s="20" t="s">
        <v>182</v>
      </c>
      <c r="U38" s="18" t="n">
        <v>431.29415091</v>
      </c>
      <c r="V38" s="20" t="n">
        <v>5.94058993</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(5689.0/B40*100)</f>
        <v/>
      </c>
      <c r="D40" s="19" t="n">
        <v>8468</v>
      </c>
      <c r="E40" s="18" t="n">
        <v>510.38434076</v>
      </c>
      <c r="F40" s="20" t="n">
        <v>7.7449186</v>
      </c>
      <c r="G40" s="18" t="n">
        <v>543.44564051</v>
      </c>
      <c r="H40" s="20" t="n">
        <v>3.91087005</v>
      </c>
      <c r="I40" s="18" t="n">
        <v>518.46390691</v>
      </c>
      <c r="J40" s="20" t="n">
        <v>3.27404776</v>
      </c>
      <c r="K40" s="18" t="n">
        <v>504.84772867</v>
      </c>
      <c r="L40" s="20" t="n">
        <v>4.19253134</v>
      </c>
      <c r="M40" s="18" t="n">
        <v>426.93516324</v>
      </c>
      <c r="N40" s="20" t="n">
        <v>18.49453323</v>
      </c>
      <c r="O40" s="18" t="s">
        <v>182</v>
      </c>
      <c r="P40" s="20" t="s">
        <v>182</v>
      </c>
      <c r="Q40" s="18" t="n">
        <v>496.75531263</v>
      </c>
      <c r="R40" s="20" t="n">
        <v>2.35939816</v>
      </c>
      <c r="S40" s="18" t="s">
        <v>182</v>
      </c>
      <c r="T40" s="20" t="s">
        <v>182</v>
      </c>
      <c r="U40" s="18" t="n">
        <v>411.22916948</v>
      </c>
      <c r="V40" s="20" t="n">
        <v>6.62342815</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(2928.0/B46*100)</f>
        <v/>
      </c>
      <c r="D46" s="19" t="n">
        <v>20213</v>
      </c>
      <c r="E46" s="18" t="n">
        <v>388.34473842</v>
      </c>
      <c r="F46" s="20" t="n">
        <v>4.28871459</v>
      </c>
      <c r="G46" s="18" t="n">
        <v>429.08027357</v>
      </c>
      <c r="H46" s="20" t="n">
        <v>3.99493917</v>
      </c>
      <c r="I46" s="18" t="n">
        <v>412.98425727</v>
      </c>
      <c r="J46" s="20" t="n">
        <v>3.27872472</v>
      </c>
      <c r="K46" s="18" t="n">
        <v>424.39666769</v>
      </c>
      <c r="L46" s="20" t="n">
        <v>3.29262904</v>
      </c>
      <c r="M46" s="18" t="n">
        <v>312.92535084</v>
      </c>
      <c r="N46" s="20" t="n">
        <v>7.92700056</v>
      </c>
      <c r="O46" s="18" t="s">
        <v>182</v>
      </c>
      <c r="P46" s="20" t="s">
        <v>182</v>
      </c>
      <c r="Q46" s="18" t="s">
        <v>182</v>
      </c>
      <c r="R46" s="20" t="s">
        <v>182</v>
      </c>
      <c r="S46" s="18" t="s">
        <v>182</v>
      </c>
      <c r="T46" s="20" t="s">
        <v>182</v>
      </c>
      <c r="U46" s="18" t="n">
        <v>382.2225275</v>
      </c>
      <c r="V46" s="20" t="n">
        <v>3.19709749</v>
      </c>
    </row>
    <row r="47" spans="1:22">
      <c r="A47" s="15" t="s">
        <v>222</v>
      </c>
      <c r="B47" s="17" t="n">
        <v>5928</v>
      </c>
      <c r="C47" s="18">
        <f>(227.0/B47*100)</f>
        <v/>
      </c>
      <c r="D47" s="19" t="n">
        <v>5701</v>
      </c>
      <c r="E47" s="18" t="n">
        <v>439.87166436</v>
      </c>
      <c r="F47" s="20" t="n">
        <v>7.14360089</v>
      </c>
      <c r="G47" s="18" t="n">
        <v>484.75785421</v>
      </c>
      <c r="H47" s="20" t="n">
        <v>5.2694991</v>
      </c>
      <c r="I47" s="18" t="n">
        <v>459.60238654</v>
      </c>
      <c r="J47" s="20" t="n">
        <v>3.8897219</v>
      </c>
      <c r="K47" s="18" t="n">
        <v>455.46306511</v>
      </c>
      <c r="L47" s="20" t="n">
        <v>4.81633737</v>
      </c>
      <c r="M47" s="18" t="n">
        <v>348.82167177</v>
      </c>
      <c r="N47" s="20" t="n">
        <v>12.30753065</v>
      </c>
      <c r="O47" s="18" t="s">
        <v>182</v>
      </c>
      <c r="P47" s="20" t="s">
        <v>182</v>
      </c>
      <c r="Q47" s="18" t="s">
        <v>182</v>
      </c>
      <c r="R47" s="20" t="s">
        <v>182</v>
      </c>
      <c r="S47" s="18" t="s">
        <v>182</v>
      </c>
      <c r="T47" s="20" t="s">
        <v>182</v>
      </c>
      <c r="U47" s="18" t="n">
        <v>377.47126384</v>
      </c>
      <c r="V47" s="20" t="n">
        <v>4.6098755</v>
      </c>
    </row>
    <row r="48" spans="1:22">
      <c r="A48" s="15" t="s">
        <v>223</v>
      </c>
      <c r="B48" s="17" t="n">
        <v>9841</v>
      </c>
      <c r="C48" s="18">
        <f>(19.0/B48*100)</f>
        <v/>
      </c>
      <c r="D48" s="19" t="n">
        <v>9822</v>
      </c>
      <c r="E48" s="18" t="n">
        <v>500.92913323</v>
      </c>
      <c r="F48" s="20" t="n">
        <v>6.40139573</v>
      </c>
      <c r="G48" s="18" t="n">
        <v>527.49917344</v>
      </c>
      <c r="H48" s="20" t="n">
        <v>5.26226605</v>
      </c>
      <c r="I48" s="18" t="n">
        <v>520.4944752</v>
      </c>
      <c r="J48" s="20" t="n">
        <v>4.39787006</v>
      </c>
      <c r="K48" s="18" t="n">
        <v>530.32662806</v>
      </c>
      <c r="L48" s="20" t="n">
        <v>5.38741795</v>
      </c>
      <c r="M48" s="18" t="n">
        <v>368.01592311</v>
      </c>
      <c r="N48" s="20" t="n">
        <v>9.39603602</v>
      </c>
      <c r="O48" s="18" t="s">
        <v>182</v>
      </c>
      <c r="P48" s="20" t="s">
        <v>182</v>
      </c>
      <c r="Q48" s="18" t="s">
        <v>182</v>
      </c>
      <c r="R48" s="20" t="s">
        <v>182</v>
      </c>
      <c r="S48" s="18" t="s">
        <v>182</v>
      </c>
      <c r="T48" s="20" t="s">
        <v>182</v>
      </c>
      <c r="U48" s="18" t="n">
        <v>446.2429729</v>
      </c>
      <c r="V48" s="20" t="n">
        <v>30.35920104</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(1219.0/B50*100)</f>
        <v/>
      </c>
      <c r="D50" s="19" t="n">
        <v>10576</v>
      </c>
      <c r="E50" s="18" t="n">
        <v>420.8268131</v>
      </c>
      <c r="F50" s="20" t="n">
        <v>4.05888221</v>
      </c>
      <c r="G50" s="18" t="n">
        <v>432.40068621</v>
      </c>
      <c r="H50" s="20" t="n">
        <v>2.75798399</v>
      </c>
      <c r="I50" s="18" t="n">
        <v>418.75109168</v>
      </c>
      <c r="J50" s="20" t="n">
        <v>2.69949328</v>
      </c>
      <c r="K50" s="18" t="n">
        <v>422.04555454</v>
      </c>
      <c r="L50" s="20" t="n">
        <v>4.64618213</v>
      </c>
      <c r="M50" s="18" t="n">
        <v>342.28571311</v>
      </c>
      <c r="N50" s="20" t="n">
        <v>7.20984175</v>
      </c>
      <c r="O50" s="18" t="s">
        <v>182</v>
      </c>
      <c r="P50" s="20" t="s">
        <v>182</v>
      </c>
      <c r="Q50" s="18" t="s">
        <v>182</v>
      </c>
      <c r="R50" s="20" t="s">
        <v>182</v>
      </c>
      <c r="S50" s="18" t="s">
        <v>182</v>
      </c>
      <c r="T50" s="20" t="s">
        <v>182</v>
      </c>
      <c r="U50" s="18" t="n">
        <v>383.2315576</v>
      </c>
      <c r="V50" s="20" t="n">
        <v>6.53874131</v>
      </c>
    </row>
    <row r="51" spans="1:22">
      <c r="A51" s="15" t="s">
        <v>226</v>
      </c>
      <c r="B51" s="17" t="n">
        <v>6866</v>
      </c>
      <c r="C51" s="18">
        <f>(116.0/B51*100)</f>
        <v/>
      </c>
      <c r="D51" s="19" t="n">
        <v>6750</v>
      </c>
      <c r="E51" s="18" t="n">
        <v>409.20131932</v>
      </c>
      <c r="F51" s="20" t="n">
        <v>3.6737607</v>
      </c>
      <c r="G51" s="18" t="n">
        <v>431.91194768</v>
      </c>
      <c r="H51" s="20" t="n">
        <v>3.10993384</v>
      </c>
      <c r="I51" s="18" t="n">
        <v>425.4562657</v>
      </c>
      <c r="J51" s="20" t="n">
        <v>2.69212544</v>
      </c>
      <c r="K51" s="18" t="n">
        <v>427.25679486</v>
      </c>
      <c r="L51" s="20" t="n">
        <v>3.60838401</v>
      </c>
      <c r="M51" s="18" t="n">
        <v>338.25263876</v>
      </c>
      <c r="N51" s="20" t="n">
        <v>12.07032198</v>
      </c>
      <c r="O51" s="18" t="s">
        <v>182</v>
      </c>
      <c r="P51" s="20" t="s">
        <v>182</v>
      </c>
      <c r="Q51" s="18" t="n">
        <v>410.85572185</v>
      </c>
      <c r="R51" s="20" t="n">
        <v>3.7997542</v>
      </c>
      <c r="S51" s="18" t="s">
        <v>182</v>
      </c>
      <c r="T51" s="20" t="s">
        <v>182</v>
      </c>
      <c r="U51" s="18" t="n">
        <v>392.49464621</v>
      </c>
      <c r="V51" s="20" t="n">
        <v>4.44924704</v>
      </c>
    </row>
    <row r="52" spans="1:22">
      <c r="A52" s="15" t="s">
        <v>227</v>
      </c>
      <c r="B52" s="17" t="n">
        <v>5809</v>
      </c>
      <c r="C52" s="18">
        <f>(126.0/B52*100)</f>
        <v/>
      </c>
      <c r="D52" s="19" t="n">
        <v>5683</v>
      </c>
      <c r="E52" s="18" t="n">
        <v>465.0544191</v>
      </c>
      <c r="F52" s="20" t="n">
        <v>4.82701331</v>
      </c>
      <c r="G52" s="18" t="n">
        <v>494.34439967</v>
      </c>
      <c r="H52" s="20" t="n">
        <v>3.05312588</v>
      </c>
      <c r="I52" s="18" t="n">
        <v>477.95708825</v>
      </c>
      <c r="J52" s="20" t="n">
        <v>3.1540354</v>
      </c>
      <c r="K52" s="18" t="n">
        <v>467.95781844</v>
      </c>
      <c r="L52" s="20" t="n">
        <v>3.52485059</v>
      </c>
      <c r="M52" s="18" t="n">
        <v>375.14413407</v>
      </c>
      <c r="N52" s="20" t="n">
        <v>19.23248649</v>
      </c>
      <c r="O52" s="18" t="s">
        <v>182</v>
      </c>
      <c r="P52" s="20" t="s">
        <v>182</v>
      </c>
      <c r="Q52" s="18" t="s">
        <v>182</v>
      </c>
      <c r="R52" s="20" t="s">
        <v>182</v>
      </c>
      <c r="S52" s="18" t="s">
        <v>182</v>
      </c>
      <c r="T52" s="20" t="s">
        <v>182</v>
      </c>
      <c r="U52" s="18" t="n">
        <v>403.39936127</v>
      </c>
      <c r="V52" s="20" t="n">
        <v>6.01862261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(531.0/B54*100)</f>
        <v/>
      </c>
      <c r="D54" s="19" t="n">
        <v>4209</v>
      </c>
      <c r="E54" s="18" t="n">
        <v>328.6236422</v>
      </c>
      <c r="F54" s="20" t="n">
        <v>3.4280489</v>
      </c>
      <c r="G54" s="18" t="n">
        <v>360.08838532</v>
      </c>
      <c r="H54" s="20" t="n">
        <v>5.1425073</v>
      </c>
      <c r="I54" s="18" t="n">
        <v>344.26569502</v>
      </c>
      <c r="J54" s="20" t="n">
        <v>3.4255191</v>
      </c>
      <c r="K54" s="18" t="n">
        <v>345.10583206</v>
      </c>
      <c r="L54" s="20" t="n">
        <v>4.35373678</v>
      </c>
      <c r="M54" s="18" t="n">
        <v>287.87524075</v>
      </c>
      <c r="N54" s="20" t="n">
        <v>6.80918889</v>
      </c>
      <c r="O54" s="18" t="s">
        <v>182</v>
      </c>
      <c r="P54" s="20" t="s">
        <v>182</v>
      </c>
      <c r="Q54" s="18" t="s">
        <v>182</v>
      </c>
      <c r="R54" s="20" t="s">
        <v>182</v>
      </c>
      <c r="S54" s="18" t="s">
        <v>182</v>
      </c>
      <c r="T54" s="20" t="s">
        <v>182</v>
      </c>
      <c r="U54" s="18" t="n">
        <v>289.63009637</v>
      </c>
      <c r="V54" s="20" t="n">
        <v>3.68154609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512.61389202</v>
      </c>
      <c r="F56" s="20" t="n">
        <v>5.85823415</v>
      </c>
      <c r="G56" s="18" t="n">
        <v>531.49519462</v>
      </c>
      <c r="H56" s="20" t="n">
        <v>3.02471068</v>
      </c>
      <c r="I56" s="18" t="n">
        <v>525.91582219</v>
      </c>
      <c r="J56" s="20" t="n">
        <v>2.93787121</v>
      </c>
      <c r="K56" s="18" t="n">
        <v>515.08825001</v>
      </c>
      <c r="L56" s="20" t="n">
        <v>3.86881622</v>
      </c>
      <c r="M56" s="18" t="n">
        <v>436.58358831</v>
      </c>
      <c r="N56" s="20" t="n">
        <v>14.70024244</v>
      </c>
      <c r="O56" s="18" t="s">
        <v>182</v>
      </c>
      <c r="P56" s="20" t="s">
        <v>182</v>
      </c>
      <c r="Q56" s="18" t="s">
        <v>182</v>
      </c>
      <c r="R56" s="20" t="s">
        <v>182</v>
      </c>
      <c r="S56" s="18" t="s">
        <v>182</v>
      </c>
      <c r="T56" s="20" t="s">
        <v>182</v>
      </c>
      <c r="U56" s="18" t="n">
        <v>438.76517004</v>
      </c>
      <c r="V56" s="20" t="n">
        <v>16.75480093</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(273.0/B61*100)</f>
        <v/>
      </c>
      <c r="D61" s="19" t="n">
        <v>6252</v>
      </c>
      <c r="E61" s="18" t="n">
        <v>484.77318581</v>
      </c>
      <c r="F61" s="20" t="n">
        <v>3.4491635</v>
      </c>
      <c r="G61" s="18" t="n">
        <v>487.58345765</v>
      </c>
      <c r="H61" s="20" t="n">
        <v>3.47110139</v>
      </c>
      <c r="I61" s="18" t="n">
        <v>481.38100032</v>
      </c>
      <c r="J61" s="20" t="n">
        <v>3.47337259</v>
      </c>
      <c r="K61" s="18" t="n">
        <v>470.58091422</v>
      </c>
      <c r="L61" s="20" t="n">
        <v>3.80556295</v>
      </c>
      <c r="M61" s="18" t="n">
        <v>391.25523445</v>
      </c>
      <c r="N61" s="20" t="n">
        <v>13.81308759</v>
      </c>
      <c r="O61" s="18" t="s">
        <v>182</v>
      </c>
      <c r="P61" s="20" t="s">
        <v>182</v>
      </c>
      <c r="Q61" s="18" t="s">
        <v>182</v>
      </c>
      <c r="R61" s="20" t="s">
        <v>182</v>
      </c>
      <c r="S61" s="18" t="s">
        <v>182</v>
      </c>
      <c r="T61" s="20" t="s">
        <v>182</v>
      </c>
      <c r="U61" s="18" t="n">
        <v>386.43918325</v>
      </c>
      <c r="V61" s="20" t="n">
        <v>6.91871468</v>
      </c>
    </row>
    <row r="62" spans="1:22">
      <c r="A62" s="15" t="s">
        <v>237</v>
      </c>
      <c r="B62" s="17" t="n">
        <v>4476</v>
      </c>
      <c r="C62" s="18">
        <f>(5.0/B62*100)</f>
        <v/>
      </c>
      <c r="D62" s="19" t="n">
        <v>4471</v>
      </c>
      <c r="E62" s="18" t="n">
        <v>514.52042906</v>
      </c>
      <c r="F62" s="20" t="n">
        <v>7.02226896</v>
      </c>
      <c r="G62" s="18" t="n">
        <v>536.60994348</v>
      </c>
      <c r="H62" s="20" t="n">
        <v>2.14681243</v>
      </c>
      <c r="I62" s="18" t="n">
        <v>531.02044295</v>
      </c>
      <c r="J62" s="20" t="n">
        <v>1.75544846</v>
      </c>
      <c r="K62" s="18" t="n">
        <v>519.61703407</v>
      </c>
      <c r="L62" s="20" t="n">
        <v>2.28809248</v>
      </c>
      <c r="M62" s="18" t="n">
        <v>440.45044192</v>
      </c>
      <c r="N62" s="20" t="n">
        <v>12.98438904</v>
      </c>
      <c r="O62" s="18" t="s">
        <v>182</v>
      </c>
      <c r="P62" s="20" t="s">
        <v>182</v>
      </c>
      <c r="Q62" s="18" t="s">
        <v>182</v>
      </c>
      <c r="R62" s="20" t="s">
        <v>182</v>
      </c>
      <c r="S62" s="18" t="s">
        <v>182</v>
      </c>
      <c r="T62" s="20" t="s">
        <v>182</v>
      </c>
      <c r="U62" s="18" t="n">
        <v>441.19826464</v>
      </c>
      <c r="V62" s="20" t="n">
        <v>18.32330885</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(529.0/B67*100)</f>
        <v/>
      </c>
      <c r="D67" s="19" t="n">
        <v>6442</v>
      </c>
      <c r="E67" s="18" t="n">
        <v>393.98563041</v>
      </c>
      <c r="F67" s="20" t="n">
        <v>3.67631555</v>
      </c>
      <c r="G67" s="18" t="n">
        <v>417.55163593</v>
      </c>
      <c r="H67" s="20" t="n">
        <v>2.84841446</v>
      </c>
      <c r="I67" s="18" t="n">
        <v>402.4000708</v>
      </c>
      <c r="J67" s="20" t="n">
        <v>2.88503084</v>
      </c>
      <c r="K67" s="18" t="n">
        <v>411.53704723</v>
      </c>
      <c r="L67" s="20" t="n">
        <v>4.14452897</v>
      </c>
      <c r="M67" s="18" t="n">
        <v>314.73335773</v>
      </c>
      <c r="N67" s="20" t="n">
        <v>5.00611208</v>
      </c>
      <c r="O67" s="18" t="s">
        <v>182</v>
      </c>
      <c r="P67" s="20" t="s">
        <v>182</v>
      </c>
      <c r="Q67" s="18" t="s">
        <v>182</v>
      </c>
      <c r="R67" s="20" t="s">
        <v>182</v>
      </c>
      <c r="S67" s="18" t="s">
        <v>182</v>
      </c>
      <c r="T67" s="20" t="s">
        <v>182</v>
      </c>
      <c r="U67" s="18" t="n">
        <v>344.23409713</v>
      </c>
      <c r="V67" s="20" t="n">
        <v>4.52343756</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492.03902411</v>
      </c>
      <c r="F70" s="20" t="n">
        <v>5.3532976</v>
      </c>
      <c r="G70" s="18" t="n">
        <v>499.37689296</v>
      </c>
      <c r="H70" s="20" t="n">
        <v>2.80806345</v>
      </c>
      <c r="I70" s="18" t="n">
        <v>484.74319797</v>
      </c>
      <c r="J70" s="20" t="n">
        <v>3.40460733</v>
      </c>
      <c r="K70" s="18" t="n">
        <v>480.08708731</v>
      </c>
      <c r="L70" s="20" t="n">
        <v>4.96795003</v>
      </c>
      <c r="M70" s="18" t="n">
        <v>426.80252046</v>
      </c>
      <c r="N70" s="20" t="n">
        <v>12.48021567</v>
      </c>
      <c r="O70" s="18" t="s">
        <v>182</v>
      </c>
      <c r="P70" s="20" t="s">
        <v>182</v>
      </c>
      <c r="Q70" s="18" t="s">
        <v>182</v>
      </c>
      <c r="R70" s="20" t="s">
        <v>182</v>
      </c>
      <c r="S70" s="18" t="s">
        <v>182</v>
      </c>
      <c r="T70" s="20" t="s">
        <v>182</v>
      </c>
      <c r="U70" s="18" t="n">
        <v>430.50423564</v>
      </c>
      <c r="V70" s="20" t="n">
        <v>6.80402671</v>
      </c>
    </row>
    <row r="71" spans="1:22">
      <c r="A71" s="15" t="s">
        <v>246</v>
      </c>
      <c r="B71" s="17" t="n">
        <v>6115</v>
      </c>
      <c r="C71" s="18">
        <f>(124.0/B71*100)</f>
        <v/>
      </c>
      <c r="D71" s="19" t="n">
        <v>5991</v>
      </c>
      <c r="E71" s="18" t="n">
        <v>548.29214318</v>
      </c>
      <c r="F71" s="20" t="n">
        <v>6.36852648</v>
      </c>
      <c r="G71" s="18" t="n">
        <v>581.25483152</v>
      </c>
      <c r="H71" s="20" t="n">
        <v>2.9518541</v>
      </c>
      <c r="I71" s="18" t="n">
        <v>551.74259893</v>
      </c>
      <c r="J71" s="20" t="n">
        <v>1.78125629</v>
      </c>
      <c r="K71" s="18" t="n">
        <v>547.74113169</v>
      </c>
      <c r="L71" s="20" t="n">
        <v>2.47894408</v>
      </c>
      <c r="M71" s="18" t="n">
        <v>471.86148039</v>
      </c>
      <c r="N71" s="20" t="n">
        <v>16.79592165</v>
      </c>
      <c r="O71" s="18" t="s">
        <v>182</v>
      </c>
      <c r="P71" s="20" t="s">
        <v>182</v>
      </c>
      <c r="Q71" s="18" t="s">
        <v>182</v>
      </c>
      <c r="R71" s="20" t="s">
        <v>182</v>
      </c>
      <c r="S71" s="18" t="s">
        <v>182</v>
      </c>
      <c r="T71" s="20" t="s">
        <v>182</v>
      </c>
      <c r="U71" s="18" t="n">
        <v>514.74752954</v>
      </c>
      <c r="V71" s="20" t="n">
        <v>13.64098591</v>
      </c>
    </row>
    <row r="72" spans="1:22">
      <c r="A72" s="15" t="s">
        <v>247</v>
      </c>
      <c r="B72" s="17" t="n">
        <v>7708</v>
      </c>
      <c r="C72" s="18">
        <f>(9.0/B72*100)</f>
        <v/>
      </c>
      <c r="D72" s="19" t="n">
        <v>7699</v>
      </c>
      <c r="E72" s="18" t="n">
        <v>488.51308647</v>
      </c>
      <c r="F72" s="20" t="n">
        <v>9.25231863</v>
      </c>
      <c r="G72" s="18" t="n">
        <v>538.86832056</v>
      </c>
      <c r="H72" s="20" t="n">
        <v>3.52188172</v>
      </c>
      <c r="I72" s="18" t="n">
        <v>532.62839338</v>
      </c>
      <c r="J72" s="20" t="n">
        <v>3.00797506</v>
      </c>
      <c r="K72" s="18" t="n">
        <v>537.98593505</v>
      </c>
      <c r="L72" s="20" t="n">
        <v>3.23126278</v>
      </c>
      <c r="M72" s="18" t="n">
        <v>372.27040999</v>
      </c>
      <c r="N72" s="20" t="n">
        <v>12.74001428</v>
      </c>
      <c r="O72" s="18" t="s">
        <v>182</v>
      </c>
      <c r="P72" s="20" t="s">
        <v>182</v>
      </c>
      <c r="Q72" s="18" t="s">
        <v>182</v>
      </c>
      <c r="R72" s="20" t="s">
        <v>182</v>
      </c>
      <c r="S72" s="18" t="s">
        <v>182</v>
      </c>
      <c r="T72" s="20" t="s">
        <v>182</v>
      </c>
      <c r="U72" s="18" t="n">
        <v>460.5212885</v>
      </c>
      <c r="V72" s="20" t="n">
        <v>22.01397625</v>
      </c>
    </row>
    <row r="73" spans="1:22">
      <c r="A73" s="15" t="s">
        <v>248</v>
      </c>
      <c r="B73" s="17" t="n">
        <v>8249</v>
      </c>
      <c r="C73" s="18">
        <f>(262.0/B73*100)</f>
        <v/>
      </c>
      <c r="D73" s="19" t="n">
        <v>7987</v>
      </c>
      <c r="E73" s="18" t="n">
        <v>402.51876076</v>
      </c>
      <c r="F73" s="20" t="n">
        <v>4.53166763</v>
      </c>
      <c r="G73" s="18" t="n">
        <v>422.99159157</v>
      </c>
      <c r="H73" s="20" t="n">
        <v>3.51648567</v>
      </c>
      <c r="I73" s="18" t="n">
        <v>423.32568807</v>
      </c>
      <c r="J73" s="20" t="n">
        <v>3.19269439</v>
      </c>
      <c r="K73" s="18" t="n">
        <v>438.26832789</v>
      </c>
      <c r="L73" s="20" t="n">
        <v>4.18237116</v>
      </c>
      <c r="M73" s="18" t="n">
        <v>365.92427462</v>
      </c>
      <c r="N73" s="20" t="n">
        <v>6.5296247</v>
      </c>
      <c r="O73" s="18" t="s">
        <v>182</v>
      </c>
      <c r="P73" s="20" t="s">
        <v>182</v>
      </c>
      <c r="Q73" s="18" t="s">
        <v>182</v>
      </c>
      <c r="R73" s="20" t="s">
        <v>182</v>
      </c>
      <c r="S73" s="18" t="s">
        <v>182</v>
      </c>
      <c r="T73" s="20" t="s">
        <v>182</v>
      </c>
      <c r="U73" s="18" t="n">
        <v>367.3144989</v>
      </c>
      <c r="V73" s="20" t="n">
        <v>7.65519975</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(314.0/B77*100)</f>
        <v/>
      </c>
      <c r="D77" s="19" t="n">
        <v>5748</v>
      </c>
      <c r="E77" s="18" t="n">
        <v>428.50332182</v>
      </c>
      <c r="F77" s="20" t="n">
        <v>4.38324164</v>
      </c>
      <c r="G77" s="18" t="n">
        <v>468.10798311</v>
      </c>
      <c r="H77" s="20" t="n">
        <v>3.36637524</v>
      </c>
      <c r="I77" s="18" t="n">
        <v>450.01446777</v>
      </c>
      <c r="J77" s="20" t="n">
        <v>2.91669441</v>
      </c>
      <c r="K77" s="18" t="n">
        <v>447.25019679</v>
      </c>
      <c r="L77" s="20" t="n">
        <v>3.67286282</v>
      </c>
      <c r="M77" s="18" t="n">
        <v>348.85074945</v>
      </c>
      <c r="N77" s="20" t="n">
        <v>12.28258255</v>
      </c>
      <c r="O77" s="18" t="s">
        <v>182</v>
      </c>
      <c r="P77" s="20" t="s">
        <v>182</v>
      </c>
      <c r="Q77" s="18" t="s">
        <v>182</v>
      </c>
      <c r="R77" s="20" t="s">
        <v>182</v>
      </c>
      <c r="S77" s="18" t="s">
        <v>182</v>
      </c>
      <c r="T77" s="20" t="s">
        <v>182</v>
      </c>
      <c r="U77" s="18" t="n">
        <v>382.24176452</v>
      </c>
      <c r="V77" s="20" t="n">
        <v>3.30605208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358</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428.21768616</v>
      </c>
      <c r="F7" s="20" t="n">
        <v>8.88017194</v>
      </c>
      <c r="G7" s="18" t="n">
        <v>472.13444788</v>
      </c>
      <c r="H7" s="20" t="n">
        <v>5.80591975</v>
      </c>
      <c r="I7" s="18" t="n">
        <v>517.4581224999999</v>
      </c>
      <c r="J7" s="20" t="n">
        <v>1.96293954</v>
      </c>
      <c r="K7" s="18" t="n">
        <v>525.33083933</v>
      </c>
      <c r="L7" s="20" t="n">
        <v>2.35319944</v>
      </c>
      <c r="M7" s="18" t="n">
        <v>399.22513467</v>
      </c>
      <c r="N7" s="20" t="n">
        <v>11.70453418</v>
      </c>
      <c r="O7" s="18" t="s">
        <v>182</v>
      </c>
      <c r="P7" s="20" t="s">
        <v>182</v>
      </c>
      <c r="Q7" s="18" t="s">
        <v>182</v>
      </c>
      <c r="R7" s="20" t="s">
        <v>182</v>
      </c>
      <c r="S7" s="18" t="s">
        <v>182</v>
      </c>
      <c r="T7" s="20" t="s">
        <v>182</v>
      </c>
      <c r="U7" s="18" t="n">
        <v>478.89291014</v>
      </c>
      <c r="V7" s="20" t="n">
        <v>4.7686139</v>
      </c>
    </row>
    <row r="8" spans="1:22">
      <c r="A8" s="15" t="s">
        <v>183</v>
      </c>
      <c r="B8" s="17" t="n">
        <v>7007</v>
      </c>
      <c r="C8" s="18">
        <f>(227.0/B8*100)</f>
        <v/>
      </c>
      <c r="D8" s="19" t="n">
        <v>6780</v>
      </c>
      <c r="E8" s="18" t="n">
        <v>431.59598719</v>
      </c>
      <c r="F8" s="20" t="n">
        <v>7.67713215</v>
      </c>
      <c r="G8" s="18" t="n">
        <v>471.52840033</v>
      </c>
      <c r="H8" s="20" t="n">
        <v>5.19199693</v>
      </c>
      <c r="I8" s="18" t="n">
        <v>507.4245738</v>
      </c>
      <c r="J8" s="20" t="n">
        <v>2.82328677</v>
      </c>
      <c r="K8" s="18" t="n">
        <v>509.35961421</v>
      </c>
      <c r="L8" s="20" t="n">
        <v>2.98782737</v>
      </c>
      <c r="M8" s="18" t="n">
        <v>404.28336089</v>
      </c>
      <c r="N8" s="20" t="n">
        <v>27.90899541</v>
      </c>
      <c r="O8" s="18" t="s">
        <v>182</v>
      </c>
      <c r="P8" s="20" t="s">
        <v>182</v>
      </c>
      <c r="Q8" s="18" t="n">
        <v>368.48347797</v>
      </c>
      <c r="R8" s="20" t="n">
        <v>14.99112476</v>
      </c>
      <c r="S8" s="18" t="s">
        <v>182</v>
      </c>
      <c r="T8" s="20" t="s">
        <v>182</v>
      </c>
      <c r="U8" s="18" t="n">
        <v>412.24170411</v>
      </c>
      <c r="V8" s="20" t="n">
        <v>6.47714048</v>
      </c>
    </row>
    <row r="9" spans="1:22">
      <c r="A9" s="15" t="s">
        <v>184</v>
      </c>
      <c r="B9" s="17" t="n">
        <v>9651</v>
      </c>
      <c r="C9" s="18">
        <f>(627.0/B9*100)</f>
        <v/>
      </c>
      <c r="D9" s="19" t="n">
        <v>9024</v>
      </c>
      <c r="E9" s="18" t="n">
        <v>434.35519342</v>
      </c>
      <c r="F9" s="20" t="n">
        <v>7.56159552</v>
      </c>
      <c r="G9" s="18" t="n">
        <v>481.16884796</v>
      </c>
      <c r="H9" s="20" t="n">
        <v>6.32953198</v>
      </c>
      <c r="I9" s="18" t="n">
        <v>524.08401005</v>
      </c>
      <c r="J9" s="20" t="n">
        <v>2.40074584</v>
      </c>
      <c r="K9" s="18" t="n">
        <v>509.47512244</v>
      </c>
      <c r="L9" s="20" t="n">
        <v>2.71730845</v>
      </c>
      <c r="M9" s="18" t="n">
        <v>463.23865553</v>
      </c>
      <c r="N9" s="20" t="n">
        <v>37.28992185</v>
      </c>
      <c r="O9" s="18" t="s">
        <v>182</v>
      </c>
      <c r="P9" s="20" t="s">
        <v>182</v>
      </c>
      <c r="Q9" s="18" t="n">
        <v>374.78530698</v>
      </c>
      <c r="R9" s="20" t="n">
        <v>11.62763904</v>
      </c>
      <c r="S9" s="18" t="s">
        <v>182</v>
      </c>
      <c r="T9" s="20" t="s">
        <v>182</v>
      </c>
      <c r="U9" s="18" t="n">
        <v>417.91281191</v>
      </c>
      <c r="V9" s="20" t="n">
        <v>5.95557068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(154.0/B11*100)</f>
        <v/>
      </c>
      <c r="D11" s="19" t="n">
        <v>6899</v>
      </c>
      <c r="E11" s="18" t="n">
        <v>392.70643125</v>
      </c>
      <c r="F11" s="20" t="n">
        <v>7.36127949</v>
      </c>
      <c r="G11" s="18" t="n">
        <v>418.7398274</v>
      </c>
      <c r="H11" s="20" t="n">
        <v>5.70041061</v>
      </c>
      <c r="I11" s="18" t="n">
        <v>454.54668308</v>
      </c>
      <c r="J11" s="20" t="n">
        <v>2.77119782</v>
      </c>
      <c r="K11" s="18" t="n">
        <v>461.04838386</v>
      </c>
      <c r="L11" s="20" t="n">
        <v>2.95340715</v>
      </c>
      <c r="M11" s="18" t="n">
        <v>334.19992151</v>
      </c>
      <c r="N11" s="20" t="n">
        <v>26.53553138</v>
      </c>
      <c r="O11" s="18" t="s">
        <v>182</v>
      </c>
      <c r="P11" s="20" t="s">
        <v>182</v>
      </c>
      <c r="Q11" s="18" t="s">
        <v>182</v>
      </c>
      <c r="R11" s="20" t="s">
        <v>182</v>
      </c>
      <c r="S11" s="18" t="s">
        <v>182</v>
      </c>
      <c r="T11" s="20" t="s">
        <v>182</v>
      </c>
      <c r="U11" s="18" t="n">
        <v>408.95363231</v>
      </c>
      <c r="V11" s="20" t="n">
        <v>6.13067731</v>
      </c>
    </row>
    <row r="12" spans="1:22">
      <c r="A12" s="15" t="s">
        <v>187</v>
      </c>
      <c r="B12" s="17" t="n">
        <v>6894</v>
      </c>
      <c r="C12" s="18">
        <f>(128.0/B12*100)</f>
        <v/>
      </c>
      <c r="D12" s="19" t="n">
        <v>6766</v>
      </c>
      <c r="E12" s="18" t="n">
        <v>436.58360241</v>
      </c>
      <c r="F12" s="20" t="n">
        <v>6.5896832</v>
      </c>
      <c r="G12" s="18" t="n">
        <v>470.52001047</v>
      </c>
      <c r="H12" s="20" t="n">
        <v>5.0401084</v>
      </c>
      <c r="I12" s="18" t="n">
        <v>508.40324129</v>
      </c>
      <c r="J12" s="20" t="n">
        <v>2.02741992</v>
      </c>
      <c r="K12" s="18" t="n">
        <v>503.37106392</v>
      </c>
      <c r="L12" s="20" t="n">
        <v>3.50973135</v>
      </c>
      <c r="M12" s="18" t="n">
        <v>437.59846771</v>
      </c>
      <c r="N12" s="20" t="n">
        <v>23.70905564</v>
      </c>
      <c r="O12" s="18" t="s">
        <v>182</v>
      </c>
      <c r="P12" s="20" t="s">
        <v>182</v>
      </c>
      <c r="Q12" s="18" t="n">
        <v>366.6777112</v>
      </c>
      <c r="R12" s="20" t="n">
        <v>14.39052153</v>
      </c>
      <c r="S12" s="18" t="s">
        <v>182</v>
      </c>
      <c r="T12" s="20" t="s">
        <v>182</v>
      </c>
      <c r="U12" s="18" t="n">
        <v>409.72163706</v>
      </c>
      <c r="V12" s="20" t="n">
        <v>6.42632411</v>
      </c>
    </row>
    <row r="13" spans="1:22">
      <c r="A13" s="15" t="s">
        <v>188</v>
      </c>
      <c r="B13" s="17" t="n">
        <v>7161</v>
      </c>
      <c r="C13" s="18">
        <f>(353.0/B13*100)</f>
        <v/>
      </c>
      <c r="D13" s="19" t="n">
        <v>6808</v>
      </c>
      <c r="E13" s="18" t="n">
        <v>449.84160024</v>
      </c>
      <c r="F13" s="20" t="n">
        <v>12.49091355</v>
      </c>
      <c r="G13" s="18" t="n">
        <v>468.90101634</v>
      </c>
      <c r="H13" s="20" t="n">
        <v>8.51994706</v>
      </c>
      <c r="I13" s="18" t="n">
        <v>513.5555454</v>
      </c>
      <c r="J13" s="20" t="n">
        <v>2.21506576</v>
      </c>
      <c r="K13" s="18" t="n">
        <v>517.7105473300001</v>
      </c>
      <c r="L13" s="20" t="n">
        <v>2.70556796</v>
      </c>
      <c r="M13" s="18" t="n">
        <v>390.10166835</v>
      </c>
      <c r="N13" s="20" t="n">
        <v>18.95112793</v>
      </c>
      <c r="O13" s="18" t="s">
        <v>182</v>
      </c>
      <c r="P13" s="20" t="s">
        <v>182</v>
      </c>
      <c r="Q13" s="18" t="n">
        <v>436.36003517</v>
      </c>
      <c r="R13" s="20" t="n">
        <v>6.43426798</v>
      </c>
      <c r="S13" s="18" t="s">
        <v>182</v>
      </c>
      <c r="T13" s="20" t="s">
        <v>182</v>
      </c>
      <c r="U13" s="18" t="n">
        <v>412.27585142</v>
      </c>
      <c r="V13" s="20" t="n">
        <v>5.71710977</v>
      </c>
    </row>
    <row r="14" spans="1:22">
      <c r="A14" s="15" t="s">
        <v>189</v>
      </c>
      <c r="B14" s="17" t="n">
        <v>5587</v>
      </c>
      <c r="C14" s="18">
        <f>(204.0/B14*100)</f>
        <v/>
      </c>
      <c r="D14" s="19" t="n">
        <v>5383</v>
      </c>
      <c r="E14" s="18" t="n">
        <v>469.91151875</v>
      </c>
      <c r="F14" s="20" t="n">
        <v>8.46083591</v>
      </c>
      <c r="G14" s="18" t="n">
        <v>506.80771449</v>
      </c>
      <c r="H14" s="20" t="n">
        <v>6.43758164</v>
      </c>
      <c r="I14" s="18" t="n">
        <v>542.08785016</v>
      </c>
      <c r="J14" s="20" t="n">
        <v>2.22152037</v>
      </c>
      <c r="K14" s="18" t="n">
        <v>543.53753907</v>
      </c>
      <c r="L14" s="20" t="n">
        <v>3.03141648</v>
      </c>
      <c r="M14" s="18" t="n">
        <v>411.80482108</v>
      </c>
      <c r="N14" s="20" t="n">
        <v>14.84367386</v>
      </c>
      <c r="O14" s="18" t="s">
        <v>182</v>
      </c>
      <c r="P14" s="20" t="s">
        <v>182</v>
      </c>
      <c r="Q14" s="18" t="s">
        <v>182</v>
      </c>
      <c r="R14" s="20" t="s">
        <v>182</v>
      </c>
      <c r="S14" s="18" t="s">
        <v>182</v>
      </c>
      <c r="T14" s="20" t="s">
        <v>182</v>
      </c>
      <c r="U14" s="18" t="n">
        <v>453.54873803</v>
      </c>
      <c r="V14" s="20" t="n">
        <v>7.43187814</v>
      </c>
    </row>
    <row r="15" spans="1:22">
      <c r="A15" s="15" t="s">
        <v>190</v>
      </c>
      <c r="B15" s="17" t="n">
        <v>5882</v>
      </c>
      <c r="C15" s="18">
        <f>(180.0/B15*100)</f>
        <v/>
      </c>
      <c r="D15" s="19" t="n">
        <v>5702</v>
      </c>
      <c r="E15" s="18" t="n">
        <v>459.28931211</v>
      </c>
      <c r="F15" s="20" t="n">
        <v>9.78512943</v>
      </c>
      <c r="G15" s="18" t="n">
        <v>498.2878733</v>
      </c>
      <c r="H15" s="20" t="n">
        <v>5.08459664</v>
      </c>
      <c r="I15" s="18" t="n">
        <v>540.77928071</v>
      </c>
      <c r="J15" s="20" t="n">
        <v>2.36842895</v>
      </c>
      <c r="K15" s="18" t="n">
        <v>545.88103344</v>
      </c>
      <c r="L15" s="20" t="n">
        <v>3.12163706</v>
      </c>
      <c r="M15" s="18" t="n">
        <v>369.57234507</v>
      </c>
      <c r="N15" s="20" t="n">
        <v>20.35970452</v>
      </c>
      <c r="O15" s="18" t="s">
        <v>182</v>
      </c>
      <c r="P15" s="20" t="s">
        <v>182</v>
      </c>
      <c r="Q15" s="18" t="n">
        <v>375.95013089</v>
      </c>
      <c r="R15" s="20" t="n">
        <v>17.42774697</v>
      </c>
      <c r="S15" s="18" t="s">
        <v>182</v>
      </c>
      <c r="T15" s="20" t="s">
        <v>182</v>
      </c>
      <c r="U15" s="18" t="n">
        <v>464.48171245</v>
      </c>
      <c r="V15" s="20" t="n">
        <v>7.83278874</v>
      </c>
    </row>
    <row r="16" spans="1:22">
      <c r="A16" s="15" t="s">
        <v>191</v>
      </c>
      <c r="B16" s="17" t="n">
        <v>6108</v>
      </c>
      <c r="C16" s="18">
        <f>(276.0/B16*100)</f>
        <v/>
      </c>
      <c r="D16" s="19" t="n">
        <v>5832</v>
      </c>
      <c r="E16" s="18" t="n">
        <v>436.70244663</v>
      </c>
      <c r="F16" s="20" t="n">
        <v>9.429830040000001</v>
      </c>
      <c r="G16" s="18" t="n">
        <v>463.80783916</v>
      </c>
      <c r="H16" s="20" t="n">
        <v>7.95108309</v>
      </c>
      <c r="I16" s="18" t="n">
        <v>517.6473735</v>
      </c>
      <c r="J16" s="20" t="n">
        <v>2.30845963</v>
      </c>
      <c r="K16" s="18" t="n">
        <v>503.58277989</v>
      </c>
      <c r="L16" s="20" t="n">
        <v>2.76289325</v>
      </c>
      <c r="M16" s="18" t="n">
        <v>357.87742959</v>
      </c>
      <c r="N16" s="20" t="n">
        <v>15.84799712</v>
      </c>
      <c r="O16" s="18" t="s">
        <v>182</v>
      </c>
      <c r="P16" s="20" t="s">
        <v>182</v>
      </c>
      <c r="Q16" s="18" t="s">
        <v>182</v>
      </c>
      <c r="R16" s="20" t="s">
        <v>182</v>
      </c>
      <c r="S16" s="18" t="s">
        <v>182</v>
      </c>
      <c r="T16" s="20" t="s">
        <v>182</v>
      </c>
      <c r="U16" s="18" t="n">
        <v>402.42969294</v>
      </c>
      <c r="V16" s="20" t="n">
        <v>7.0621463</v>
      </c>
    </row>
    <row r="17" spans="1:22">
      <c r="A17" s="15" t="s">
        <v>192</v>
      </c>
      <c r="B17" s="17" t="n">
        <v>6504</v>
      </c>
      <c r="C17" s="18">
        <f>(824.0/B17*100)</f>
        <v/>
      </c>
      <c r="D17" s="19" t="n">
        <v>5680</v>
      </c>
      <c r="E17" s="18" t="n">
        <v>431.75246242</v>
      </c>
      <c r="F17" s="20" t="n">
        <v>9.304453219999999</v>
      </c>
      <c r="G17" s="18" t="n">
        <v>493.42811176</v>
      </c>
      <c r="H17" s="20" t="n">
        <v>6.03452574</v>
      </c>
      <c r="I17" s="18" t="n">
        <v>524.90987818</v>
      </c>
      <c r="J17" s="20" t="n">
        <v>2.88249242</v>
      </c>
      <c r="K17" s="18" t="n">
        <v>527.90006853</v>
      </c>
      <c r="L17" s="20" t="n">
        <v>3.0627179</v>
      </c>
      <c r="M17" s="18" t="s">
        <v>182</v>
      </c>
      <c r="N17" s="20" t="s">
        <v>182</v>
      </c>
      <c r="O17" s="18" t="s">
        <v>182</v>
      </c>
      <c r="P17" s="20" t="s">
        <v>182</v>
      </c>
      <c r="Q17" s="18" t="n">
        <v>360.48925247</v>
      </c>
      <c r="R17" s="20" t="n">
        <v>12.44339086</v>
      </c>
      <c r="S17" s="18" t="s">
        <v>182</v>
      </c>
      <c r="T17" s="20" t="s">
        <v>182</v>
      </c>
      <c r="U17" s="18" t="n">
        <v>417.44496194</v>
      </c>
      <c r="V17" s="20" t="n">
        <v>8.978789109999999</v>
      </c>
    </row>
    <row r="18" spans="1:22">
      <c r="A18" s="15" t="s">
        <v>193</v>
      </c>
      <c r="B18" s="17" t="n">
        <v>5532</v>
      </c>
      <c r="C18" s="18">
        <f>(40.0/B18*100)</f>
        <v/>
      </c>
      <c r="D18" s="19" t="n">
        <v>5492</v>
      </c>
      <c r="E18" s="18" t="n">
        <v>404.2263731</v>
      </c>
      <c r="F18" s="20" t="n">
        <v>7.67030588</v>
      </c>
      <c r="G18" s="18" t="n">
        <v>412.86897355</v>
      </c>
      <c r="H18" s="20" t="n">
        <v>7.00711825</v>
      </c>
      <c r="I18" s="18" t="n">
        <v>469.87917407</v>
      </c>
      <c r="J18" s="20" t="n">
        <v>3.3135185</v>
      </c>
      <c r="K18" s="18" t="n">
        <v>465.09477041</v>
      </c>
      <c r="L18" s="20" t="n">
        <v>4.17767347</v>
      </c>
      <c r="M18" s="18" t="n">
        <v>360.38730974</v>
      </c>
      <c r="N18" s="20" t="n">
        <v>15.45481746</v>
      </c>
      <c r="O18" s="18" t="s">
        <v>182</v>
      </c>
      <c r="P18" s="20" t="s">
        <v>182</v>
      </c>
      <c r="Q18" s="18" t="s">
        <v>182</v>
      </c>
      <c r="R18" s="20" t="s">
        <v>182</v>
      </c>
      <c r="S18" s="18" t="s">
        <v>182</v>
      </c>
      <c r="T18" s="20" t="s">
        <v>182</v>
      </c>
      <c r="U18" s="18" t="n">
        <v>381.85718166</v>
      </c>
      <c r="V18" s="20" t="n">
        <v>7.58024154</v>
      </c>
    </row>
    <row r="19" spans="1:22">
      <c r="A19" s="15" t="s">
        <v>194</v>
      </c>
      <c r="B19" s="17" t="n">
        <v>5658</v>
      </c>
      <c r="C19" s="18">
        <f>(225.0/B19*100)</f>
        <v/>
      </c>
      <c r="D19" s="19" t="n">
        <v>5433</v>
      </c>
      <c r="E19" s="18" t="n">
        <v>421.99549554</v>
      </c>
      <c r="F19" s="20" t="n">
        <v>7.06149536</v>
      </c>
      <c r="G19" s="18" t="n">
        <v>450.24820924</v>
      </c>
      <c r="H19" s="20" t="n">
        <v>6.48851936</v>
      </c>
      <c r="I19" s="18" t="n">
        <v>491.93866906</v>
      </c>
      <c r="J19" s="20" t="n">
        <v>2.67511158</v>
      </c>
      <c r="K19" s="18" t="n">
        <v>483.76971921</v>
      </c>
      <c r="L19" s="20" t="n">
        <v>3.64449737</v>
      </c>
      <c r="M19" s="18" t="n">
        <v>398.28162032</v>
      </c>
      <c r="N19" s="20" t="n">
        <v>18.24528118</v>
      </c>
      <c r="O19" s="18" t="s">
        <v>182</v>
      </c>
      <c r="P19" s="20" t="s">
        <v>182</v>
      </c>
      <c r="Q19" s="18" t="s">
        <v>182</v>
      </c>
      <c r="R19" s="20" t="s">
        <v>182</v>
      </c>
      <c r="S19" s="18" t="s">
        <v>182</v>
      </c>
      <c r="T19" s="20" t="s">
        <v>182</v>
      </c>
      <c r="U19" s="18" t="n">
        <v>392.42738717</v>
      </c>
      <c r="V19" s="20" t="n">
        <v>6.21532731</v>
      </c>
    </row>
    <row r="20" spans="1:22">
      <c r="A20" s="15" t="s">
        <v>195</v>
      </c>
      <c r="B20" s="17" t="n">
        <v>3371</v>
      </c>
      <c r="C20" s="18">
        <f>(81.0/B20*100)</f>
        <v/>
      </c>
      <c r="D20" s="19" t="n">
        <v>3290</v>
      </c>
      <c r="E20" s="18" t="n">
        <v>409.86249516</v>
      </c>
      <c r="F20" s="20" t="n">
        <v>9.800713460000001</v>
      </c>
      <c r="G20" s="18" t="n">
        <v>428.0826723</v>
      </c>
      <c r="H20" s="20" t="n">
        <v>7.75957487</v>
      </c>
      <c r="I20" s="18" t="n">
        <v>480.64579396</v>
      </c>
      <c r="J20" s="20" t="n">
        <v>2.01273374</v>
      </c>
      <c r="K20" s="18" t="n">
        <v>489.74965969</v>
      </c>
      <c r="L20" s="20" t="n">
        <v>3.47977582</v>
      </c>
      <c r="M20" s="18" t="s">
        <v>182</v>
      </c>
      <c r="N20" s="20" t="s">
        <v>182</v>
      </c>
      <c r="O20" s="18" t="s">
        <v>182</v>
      </c>
      <c r="P20" s="20" t="s">
        <v>182</v>
      </c>
      <c r="Q20" s="18" t="s">
        <v>182</v>
      </c>
      <c r="R20" s="20" t="s">
        <v>182</v>
      </c>
      <c r="S20" s="18" t="s">
        <v>182</v>
      </c>
      <c r="T20" s="20" t="s">
        <v>182</v>
      </c>
      <c r="U20" s="18" t="n">
        <v>410.89828792</v>
      </c>
      <c r="V20" s="20" t="n">
        <v>6.50333368</v>
      </c>
    </row>
    <row r="21" spans="1:22">
      <c r="A21" s="15" t="s">
        <v>196</v>
      </c>
      <c r="B21" s="17" t="n">
        <v>5741</v>
      </c>
      <c r="C21" s="18">
        <f>(102.0/B21*100)</f>
        <v/>
      </c>
      <c r="D21" s="19" t="n">
        <v>5639</v>
      </c>
      <c r="E21" s="18" t="n">
        <v>433.709031</v>
      </c>
      <c r="F21" s="20" t="n">
        <v>14.98355197</v>
      </c>
      <c r="G21" s="18" t="n">
        <v>456.44572912</v>
      </c>
      <c r="H21" s="20" t="n">
        <v>8.82644103</v>
      </c>
      <c r="I21" s="18" t="n">
        <v>504.8032425</v>
      </c>
      <c r="J21" s="20" t="n">
        <v>2.49360169</v>
      </c>
      <c r="K21" s="18" t="n">
        <v>509.83221091</v>
      </c>
      <c r="L21" s="20" t="n">
        <v>2.90604361</v>
      </c>
      <c r="M21" s="18" t="n">
        <v>391.25398188</v>
      </c>
      <c r="N21" s="20" t="n">
        <v>27.06373982</v>
      </c>
      <c r="O21" s="18" t="s">
        <v>182</v>
      </c>
      <c r="P21" s="20" t="s">
        <v>182</v>
      </c>
      <c r="Q21" s="18" t="s">
        <v>182</v>
      </c>
      <c r="R21" s="20" t="s">
        <v>182</v>
      </c>
      <c r="S21" s="18" t="s">
        <v>182</v>
      </c>
      <c r="T21" s="20" t="s">
        <v>182</v>
      </c>
      <c r="U21" s="18" t="n">
        <v>436.31104144</v>
      </c>
      <c r="V21" s="20" t="n">
        <v>9.22801804</v>
      </c>
    </row>
    <row r="22" spans="1:22">
      <c r="A22" s="15" t="s">
        <v>197</v>
      </c>
      <c r="B22" s="17" t="n">
        <v>6598</v>
      </c>
      <c r="C22" s="18">
        <f>(105.0/B22*100)</f>
        <v/>
      </c>
      <c r="D22" s="19" t="n">
        <v>6493</v>
      </c>
      <c r="E22" s="18" t="n">
        <v>416.36302344</v>
      </c>
      <c r="F22" s="20" t="n">
        <v>8.449946239999999</v>
      </c>
      <c r="G22" s="18" t="n">
        <v>430.95712022</v>
      </c>
      <c r="H22" s="20" t="n">
        <v>8.656039310000001</v>
      </c>
      <c r="I22" s="18" t="n">
        <v>494.17239893</v>
      </c>
      <c r="J22" s="20" t="n">
        <v>3.91305607</v>
      </c>
      <c r="K22" s="18" t="n">
        <v>489.00219538</v>
      </c>
      <c r="L22" s="20" t="n">
        <v>3.36499121</v>
      </c>
      <c r="M22" s="18" t="n">
        <v>369.67259299</v>
      </c>
      <c r="N22" s="20" t="n">
        <v>6.57132704</v>
      </c>
      <c r="O22" s="18" t="s">
        <v>182</v>
      </c>
      <c r="P22" s="20" t="s">
        <v>182</v>
      </c>
      <c r="Q22" s="18" t="n">
        <v>448.28166515</v>
      </c>
      <c r="R22" s="20" t="n">
        <v>8.782882710000001</v>
      </c>
      <c r="S22" s="18" t="s">
        <v>182</v>
      </c>
      <c r="T22" s="20" t="s">
        <v>182</v>
      </c>
      <c r="U22" s="18" t="n">
        <v>370.16218052</v>
      </c>
      <c r="V22" s="20" t="n">
        <v>7.53020331</v>
      </c>
    </row>
    <row r="23" spans="1:22">
      <c r="A23" s="15" t="s">
        <v>198</v>
      </c>
      <c r="B23" s="17" t="n">
        <v>11583</v>
      </c>
      <c r="C23" s="18">
        <f>(549.0/B23*100)</f>
        <v/>
      </c>
      <c r="D23" s="19" t="n">
        <v>11034</v>
      </c>
      <c r="E23" s="18" t="n">
        <v>427.89515064</v>
      </c>
      <c r="F23" s="20" t="n">
        <v>7.08295759</v>
      </c>
      <c r="G23" s="18" t="n">
        <v>458.73196499</v>
      </c>
      <c r="H23" s="20" t="n">
        <v>6.82293364</v>
      </c>
      <c r="I23" s="18" t="n">
        <v>494.28419023</v>
      </c>
      <c r="J23" s="20" t="n">
        <v>2.85183444</v>
      </c>
      <c r="K23" s="18" t="n">
        <v>490.30169101</v>
      </c>
      <c r="L23" s="20" t="n">
        <v>3.41736496</v>
      </c>
      <c r="M23" s="18" t="n">
        <v>422.45727389</v>
      </c>
      <c r="N23" s="20" t="n">
        <v>20.79919267</v>
      </c>
      <c r="O23" s="18" t="s">
        <v>182</v>
      </c>
      <c r="P23" s="20" t="s">
        <v>182</v>
      </c>
      <c r="Q23" s="18" t="s">
        <v>182</v>
      </c>
      <c r="R23" s="20" t="s">
        <v>182</v>
      </c>
      <c r="S23" s="18" t="s">
        <v>182</v>
      </c>
      <c r="T23" s="20" t="s">
        <v>182</v>
      </c>
      <c r="U23" s="18" t="n">
        <v>411.68541299</v>
      </c>
      <c r="V23" s="20" t="n">
        <v>5.09692012</v>
      </c>
    </row>
    <row r="24" spans="1:22">
      <c r="A24" s="15" t="s">
        <v>199</v>
      </c>
      <c r="B24" s="17" t="n">
        <v>6647</v>
      </c>
      <c r="C24" s="18">
        <f>(28.0/B24*100)</f>
        <v/>
      </c>
      <c r="D24" s="19" t="n">
        <v>6619</v>
      </c>
      <c r="E24" s="18" t="n">
        <v>475.93487335</v>
      </c>
      <c r="F24" s="20" t="n">
        <v>5.73148169</v>
      </c>
      <c r="G24" s="18" t="n">
        <v>525.37179005</v>
      </c>
      <c r="H24" s="20" t="n">
        <v>4.16617974</v>
      </c>
      <c r="I24" s="18" t="n">
        <v>556.03055115</v>
      </c>
      <c r="J24" s="20" t="n">
        <v>2.83817052</v>
      </c>
      <c r="K24" s="18" t="n">
        <v>548.63391539</v>
      </c>
      <c r="L24" s="20" t="n">
        <v>3.68020517</v>
      </c>
      <c r="M24" s="18" t="n">
        <v>433.56577698</v>
      </c>
      <c r="N24" s="20" t="n">
        <v>16.09010253</v>
      </c>
      <c r="O24" s="18" t="s">
        <v>182</v>
      </c>
      <c r="P24" s="20" t="s">
        <v>182</v>
      </c>
      <c r="Q24" s="18" t="s">
        <v>182</v>
      </c>
      <c r="R24" s="20" t="s">
        <v>182</v>
      </c>
      <c r="S24" s="18" t="s">
        <v>182</v>
      </c>
      <c r="T24" s="20" t="s">
        <v>182</v>
      </c>
      <c r="U24" s="18" t="n">
        <v>452.03570137</v>
      </c>
      <c r="V24" s="20" t="n">
        <v>13.08074277</v>
      </c>
    </row>
    <row r="25" spans="1:22">
      <c r="A25" s="15" t="s">
        <v>200</v>
      </c>
      <c r="B25" s="17" t="n">
        <v>5581</v>
      </c>
      <c r="C25" s="18">
        <f>(28.0/B25*100)</f>
        <v/>
      </c>
      <c r="D25" s="19" t="n">
        <v>5553</v>
      </c>
      <c r="E25" s="18" t="n">
        <v>438.08102522</v>
      </c>
      <c r="F25" s="20" t="n">
        <v>6.61270608</v>
      </c>
      <c r="G25" s="18" t="n">
        <v>482.08404048</v>
      </c>
      <c r="H25" s="20" t="n">
        <v>5.67491639</v>
      </c>
      <c r="I25" s="18" t="n">
        <v>524.88690901</v>
      </c>
      <c r="J25" s="20" t="n">
        <v>3.01746198</v>
      </c>
      <c r="K25" s="18" t="n">
        <v>529.85721729</v>
      </c>
      <c r="L25" s="20" t="n">
        <v>4.47892893</v>
      </c>
      <c r="M25" s="18" t="n">
        <v>398.37895835</v>
      </c>
      <c r="N25" s="20" t="n">
        <v>24.81113575</v>
      </c>
      <c r="O25" s="18" t="s">
        <v>182</v>
      </c>
      <c r="P25" s="20" t="s">
        <v>182</v>
      </c>
      <c r="Q25" s="18" t="s">
        <v>182</v>
      </c>
      <c r="R25" s="20" t="s">
        <v>182</v>
      </c>
      <c r="S25" s="18" t="s">
        <v>182</v>
      </c>
      <c r="T25" s="20" t="s">
        <v>182</v>
      </c>
      <c r="U25" s="18" t="n">
        <v>422.87459721</v>
      </c>
      <c r="V25" s="20" t="n">
        <v>19.90720736</v>
      </c>
    </row>
    <row r="26" spans="1:22">
      <c r="A26" s="15" t="s">
        <v>201</v>
      </c>
      <c r="B26" s="17" t="n">
        <v>4869</v>
      </c>
      <c r="C26" s="18">
        <f>(113.0/B26*100)</f>
        <v/>
      </c>
      <c r="D26" s="19" t="n">
        <v>4756</v>
      </c>
      <c r="E26" s="18" t="n">
        <v>455.97248861</v>
      </c>
      <c r="F26" s="20" t="n">
        <v>6.78491635</v>
      </c>
      <c r="G26" s="18" t="n">
        <v>451.29519145</v>
      </c>
      <c r="H26" s="20" t="n">
        <v>5.12413824</v>
      </c>
      <c r="I26" s="18" t="n">
        <v>496.66734084</v>
      </c>
      <c r="J26" s="20" t="n">
        <v>1.87844004</v>
      </c>
      <c r="K26" s="18" t="n">
        <v>501.54388635</v>
      </c>
      <c r="L26" s="20" t="n">
        <v>2.56894448</v>
      </c>
      <c r="M26" s="18" t="s">
        <v>182</v>
      </c>
      <c r="N26" s="20" t="s">
        <v>182</v>
      </c>
      <c r="O26" s="18" t="s">
        <v>182</v>
      </c>
      <c r="P26" s="20" t="s">
        <v>182</v>
      </c>
      <c r="Q26" s="18" t="s">
        <v>182</v>
      </c>
      <c r="R26" s="20" t="s">
        <v>182</v>
      </c>
      <c r="S26" s="18" t="s">
        <v>182</v>
      </c>
      <c r="T26" s="20" t="s">
        <v>182</v>
      </c>
      <c r="U26" s="18" t="n">
        <v>435.30004011</v>
      </c>
      <c r="V26" s="20" t="n">
        <v>9.094263059999999</v>
      </c>
    </row>
    <row r="27" spans="1:22">
      <c r="A27" s="15" t="s">
        <v>202</v>
      </c>
      <c r="B27" s="17" t="n">
        <v>5299</v>
      </c>
      <c r="C27" s="18">
        <f>(225.0/B27*100)</f>
        <v/>
      </c>
      <c r="D27" s="19" t="n">
        <v>5074</v>
      </c>
      <c r="E27" s="18" t="n">
        <v>418.3682556</v>
      </c>
      <c r="F27" s="20" t="n">
        <v>6.98680023</v>
      </c>
      <c r="G27" s="18" t="n">
        <v>455.67098398</v>
      </c>
      <c r="H27" s="20" t="n">
        <v>5.44726791</v>
      </c>
      <c r="I27" s="18" t="n">
        <v>501.05618216</v>
      </c>
      <c r="J27" s="20" t="n">
        <v>1.97505733</v>
      </c>
      <c r="K27" s="18" t="n">
        <v>499.06883781</v>
      </c>
      <c r="L27" s="20" t="n">
        <v>2.38673817</v>
      </c>
      <c r="M27" s="18" t="n">
        <v>423.08830904</v>
      </c>
      <c r="N27" s="20" t="n">
        <v>13.04402712</v>
      </c>
      <c r="O27" s="18" t="s">
        <v>182</v>
      </c>
      <c r="P27" s="20" t="s">
        <v>182</v>
      </c>
      <c r="Q27" s="18" t="s">
        <v>182</v>
      </c>
      <c r="R27" s="20" t="s">
        <v>182</v>
      </c>
      <c r="S27" s="18" t="s">
        <v>182</v>
      </c>
      <c r="T27" s="20" t="s">
        <v>182</v>
      </c>
      <c r="U27" s="18" t="n">
        <v>416.48508663</v>
      </c>
      <c r="V27" s="20" t="n">
        <v>3.95647448</v>
      </c>
    </row>
    <row r="28" spans="1:22">
      <c r="A28" s="15" t="s">
        <v>203</v>
      </c>
      <c r="B28" s="17" t="n">
        <v>7568</v>
      </c>
      <c r="C28" s="18">
        <f>(150.0/B28*100)</f>
        <v/>
      </c>
      <c r="D28" s="19" t="n">
        <v>7418</v>
      </c>
      <c r="E28" s="18" t="n">
        <v>373.1492101</v>
      </c>
      <c r="F28" s="20" t="n">
        <v>4.66935738</v>
      </c>
      <c r="G28" s="18" t="n">
        <v>389.36923993</v>
      </c>
      <c r="H28" s="20" t="n">
        <v>3.55336896</v>
      </c>
      <c r="I28" s="18" t="n">
        <v>423.40910494</v>
      </c>
      <c r="J28" s="20" t="n">
        <v>2.19503064</v>
      </c>
      <c r="K28" s="18" t="n">
        <v>434.22739183</v>
      </c>
      <c r="L28" s="20" t="n">
        <v>3.0960819</v>
      </c>
      <c r="M28" s="18" t="n">
        <v>344.27389666</v>
      </c>
      <c r="N28" s="20" t="n">
        <v>9.63881198</v>
      </c>
      <c r="O28" s="18" t="s">
        <v>182</v>
      </c>
      <c r="P28" s="20" t="s">
        <v>182</v>
      </c>
      <c r="Q28" s="18" t="s">
        <v>182</v>
      </c>
      <c r="R28" s="20" t="s">
        <v>182</v>
      </c>
      <c r="S28" s="18" t="s">
        <v>182</v>
      </c>
      <c r="T28" s="20" t="s">
        <v>182</v>
      </c>
      <c r="U28" s="18" t="n">
        <v>371.63677542</v>
      </c>
      <c r="V28" s="20" t="n">
        <v>6.06163336</v>
      </c>
    </row>
    <row r="29" spans="1:22">
      <c r="A29" s="15" t="s">
        <v>204</v>
      </c>
      <c r="B29" s="17" t="n">
        <v>5385</v>
      </c>
      <c r="C29" s="18">
        <f>(37.0/B29*100)</f>
        <v/>
      </c>
      <c r="D29" s="19" t="n">
        <v>5348</v>
      </c>
      <c r="E29" s="18" t="n">
        <v>469.58912445</v>
      </c>
      <c r="F29" s="20" t="n">
        <v>8.904643139999999</v>
      </c>
      <c r="G29" s="18" t="n">
        <v>471.90262183</v>
      </c>
      <c r="H29" s="20" t="n">
        <v>7.1161905</v>
      </c>
      <c r="I29" s="18" t="n">
        <v>519.09651953</v>
      </c>
      <c r="J29" s="20" t="n">
        <v>2.6091715</v>
      </c>
      <c r="K29" s="18" t="n">
        <v>519.29519204</v>
      </c>
      <c r="L29" s="20" t="n">
        <v>3.28473157</v>
      </c>
      <c r="M29" s="18" t="n">
        <v>388.44308495</v>
      </c>
      <c r="N29" s="20" t="n">
        <v>43.1387278</v>
      </c>
      <c r="O29" s="18" t="s">
        <v>182</v>
      </c>
      <c r="P29" s="20" t="s">
        <v>182</v>
      </c>
      <c r="Q29" s="18" t="n">
        <v>358.28551468</v>
      </c>
      <c r="R29" s="20" t="n">
        <v>8.567023300000001</v>
      </c>
      <c r="S29" s="18" t="s">
        <v>182</v>
      </c>
      <c r="T29" s="20" t="s">
        <v>182</v>
      </c>
      <c r="U29" s="18" t="n">
        <v>394.18218081</v>
      </c>
      <c r="V29" s="20" t="n">
        <v>9.770019169999999</v>
      </c>
    </row>
    <row r="30" spans="1:22">
      <c r="A30" s="15" t="s">
        <v>205</v>
      </c>
      <c r="B30" s="17" t="n">
        <v>4520</v>
      </c>
      <c r="C30" s="18">
        <f>(641.0/B30*100)</f>
        <v/>
      </c>
      <c r="D30" s="19" t="n">
        <v>3879</v>
      </c>
      <c r="E30" s="18" t="n">
        <v>462.44261396</v>
      </c>
      <c r="F30" s="20" t="n">
        <v>12.45780959</v>
      </c>
      <c r="G30" s="18" t="n">
        <v>488.77692093</v>
      </c>
      <c r="H30" s="20" t="n">
        <v>10.21565375</v>
      </c>
      <c r="I30" s="18" t="n">
        <v>524.1138036900001</v>
      </c>
      <c r="J30" s="20" t="n">
        <v>3.23854303</v>
      </c>
      <c r="K30" s="18" t="n">
        <v>531.4079507</v>
      </c>
      <c r="L30" s="20" t="n">
        <v>3.4998538</v>
      </c>
      <c r="M30" s="18" t="n">
        <v>424.31209289</v>
      </c>
      <c r="N30" s="20" t="n">
        <v>24.50636863</v>
      </c>
      <c r="O30" s="18" t="s">
        <v>182</v>
      </c>
      <c r="P30" s="20" t="s">
        <v>182</v>
      </c>
      <c r="Q30" s="18" t="s">
        <v>182</v>
      </c>
      <c r="R30" s="20" t="s">
        <v>182</v>
      </c>
      <c r="S30" s="18" t="s">
        <v>182</v>
      </c>
      <c r="T30" s="20" t="s">
        <v>182</v>
      </c>
      <c r="U30" s="18" t="n">
        <v>430.5393832</v>
      </c>
      <c r="V30" s="20" t="n">
        <v>6.75331601</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434.45404814</v>
      </c>
      <c r="F32" s="20" t="n">
        <v>9.90409238</v>
      </c>
      <c r="G32" s="18" t="n">
        <v>454.19428498</v>
      </c>
      <c r="H32" s="20" t="n">
        <v>7.44074292</v>
      </c>
      <c r="I32" s="18" t="n">
        <v>507.77125852</v>
      </c>
      <c r="J32" s="20" t="n">
        <v>2.86927405</v>
      </c>
      <c r="K32" s="18" t="n">
        <v>512.3336412800001</v>
      </c>
      <c r="L32" s="20" t="n">
        <v>2.85955463</v>
      </c>
      <c r="M32" s="18" t="n">
        <v>431.81477785</v>
      </c>
      <c r="N32" s="20" t="n">
        <v>23.17705872</v>
      </c>
      <c r="O32" s="18" t="s">
        <v>182</v>
      </c>
      <c r="P32" s="20" t="s">
        <v>182</v>
      </c>
      <c r="Q32" s="18" t="s">
        <v>182</v>
      </c>
      <c r="R32" s="20" t="s">
        <v>182</v>
      </c>
      <c r="S32" s="18" t="s">
        <v>182</v>
      </c>
      <c r="T32" s="20" t="s">
        <v>182</v>
      </c>
      <c r="U32" s="18" t="n">
        <v>421.65227782</v>
      </c>
      <c r="V32" s="20" t="n">
        <v>10.80878406</v>
      </c>
    </row>
    <row r="33" spans="1:22">
      <c r="A33" s="15" t="s">
        <v>208</v>
      </c>
      <c r="B33" s="17" t="n">
        <v>7325</v>
      </c>
      <c r="C33" s="18">
        <f>(260.0/B33*100)</f>
        <v/>
      </c>
      <c r="D33" s="19" t="n">
        <v>7065</v>
      </c>
      <c r="E33" s="18" t="n">
        <v>412.97381831</v>
      </c>
      <c r="F33" s="20" t="n">
        <v>13.61114934</v>
      </c>
      <c r="G33" s="18" t="n">
        <v>458.80277564</v>
      </c>
      <c r="H33" s="20" t="n">
        <v>8.484850310000001</v>
      </c>
      <c r="I33" s="18" t="n">
        <v>503.26159848</v>
      </c>
      <c r="J33" s="20" t="n">
        <v>2.5123413</v>
      </c>
      <c r="K33" s="18" t="n">
        <v>511.85026608</v>
      </c>
      <c r="L33" s="20" t="n">
        <v>3.03303873</v>
      </c>
      <c r="M33" s="18" t="n">
        <v>370.51979334</v>
      </c>
      <c r="N33" s="20" t="n">
        <v>23.88304611</v>
      </c>
      <c r="O33" s="18" t="s">
        <v>182</v>
      </c>
      <c r="P33" s="20" t="s">
        <v>182</v>
      </c>
      <c r="Q33" s="18" t="s">
        <v>182</v>
      </c>
      <c r="R33" s="20" t="s">
        <v>182</v>
      </c>
      <c r="S33" s="18" t="s">
        <v>182</v>
      </c>
      <c r="T33" s="20" t="s">
        <v>182</v>
      </c>
      <c r="U33" s="18" t="n">
        <v>437.36167551</v>
      </c>
      <c r="V33" s="20" t="n">
        <v>9.27366556</v>
      </c>
    </row>
    <row r="34" spans="1:22">
      <c r="A34" s="15" t="s">
        <v>209</v>
      </c>
      <c r="B34" s="17" t="n">
        <v>6350</v>
      </c>
      <c r="C34" s="18">
        <f>(103.0/B34*100)</f>
        <v/>
      </c>
      <c r="D34" s="19" t="n">
        <v>6247</v>
      </c>
      <c r="E34" s="18" t="n">
        <v>410.1786583</v>
      </c>
      <c r="F34" s="20" t="n">
        <v>7.00458941</v>
      </c>
      <c r="G34" s="18" t="n">
        <v>438.16186401</v>
      </c>
      <c r="H34" s="20" t="n">
        <v>4.3516606</v>
      </c>
      <c r="I34" s="18" t="n">
        <v>481.19642258</v>
      </c>
      <c r="J34" s="20" t="n">
        <v>2.34168657</v>
      </c>
      <c r="K34" s="18" t="n">
        <v>475.79029313</v>
      </c>
      <c r="L34" s="20" t="n">
        <v>4.10729277</v>
      </c>
      <c r="M34" s="18" t="n">
        <v>365.38845725</v>
      </c>
      <c r="N34" s="20" t="n">
        <v>11.8756275</v>
      </c>
      <c r="O34" s="18" t="s">
        <v>182</v>
      </c>
      <c r="P34" s="20" t="s">
        <v>182</v>
      </c>
      <c r="Q34" s="18" t="n">
        <v>306.56969545</v>
      </c>
      <c r="R34" s="20" t="n">
        <v>10.27624616</v>
      </c>
      <c r="S34" s="18" t="s">
        <v>182</v>
      </c>
      <c r="T34" s="20" t="s">
        <v>182</v>
      </c>
      <c r="U34" s="18" t="n">
        <v>377.15943224</v>
      </c>
      <c r="V34" s="20" t="n">
        <v>8.1421715</v>
      </c>
    </row>
    <row r="35" spans="1:22">
      <c r="A35" s="15" t="s">
        <v>210</v>
      </c>
      <c r="B35" s="17" t="n">
        <v>6406</v>
      </c>
      <c r="C35" s="18">
        <f>(92.0/B35*100)</f>
        <v/>
      </c>
      <c r="D35" s="19" t="n">
        <v>6314</v>
      </c>
      <c r="E35" s="18" t="n">
        <v>455.7909827</v>
      </c>
      <c r="F35" s="20" t="n">
        <v>8.10203257</v>
      </c>
      <c r="G35" s="18" t="n">
        <v>500.240998</v>
      </c>
      <c r="H35" s="20" t="n">
        <v>6.257028</v>
      </c>
      <c r="I35" s="18" t="n">
        <v>524.40915421</v>
      </c>
      <c r="J35" s="20" t="n">
        <v>1.89468833</v>
      </c>
      <c r="K35" s="18" t="n">
        <v>520.05542014</v>
      </c>
      <c r="L35" s="20" t="n">
        <v>3.01319243</v>
      </c>
      <c r="M35" s="18" t="n">
        <v>449.89238615</v>
      </c>
      <c r="N35" s="20" t="n">
        <v>20.13442136</v>
      </c>
      <c r="O35" s="18" t="s">
        <v>182</v>
      </c>
      <c r="P35" s="20" t="s">
        <v>182</v>
      </c>
      <c r="Q35" s="18" t="n">
        <v>374.85244494</v>
      </c>
      <c r="R35" s="20" t="n">
        <v>5.84040672</v>
      </c>
      <c r="S35" s="18" t="s">
        <v>182</v>
      </c>
      <c r="T35" s="20" t="s">
        <v>182</v>
      </c>
      <c r="U35" s="18" t="n">
        <v>418.82014812</v>
      </c>
      <c r="V35" s="20" t="n">
        <v>6.61850727</v>
      </c>
    </row>
    <row r="36" spans="1:22">
      <c r="A36" s="15" t="s">
        <v>211</v>
      </c>
      <c r="B36" s="17" t="n">
        <v>6736</v>
      </c>
      <c r="C36" s="18">
        <f>(85.0/B36*100)</f>
        <v/>
      </c>
      <c r="D36" s="19" t="n">
        <v>6651</v>
      </c>
      <c r="E36" s="18" t="n">
        <v>423.64203322</v>
      </c>
      <c r="F36" s="20" t="n">
        <v>8.819890320000001</v>
      </c>
      <c r="G36" s="18" t="n">
        <v>455.42190919</v>
      </c>
      <c r="H36" s="20" t="n">
        <v>6.2797435</v>
      </c>
      <c r="I36" s="18" t="n">
        <v>500.33570226</v>
      </c>
      <c r="J36" s="20" t="n">
        <v>2.37641242</v>
      </c>
      <c r="K36" s="18" t="n">
        <v>501.68972401</v>
      </c>
      <c r="L36" s="20" t="n">
        <v>2.37331118</v>
      </c>
      <c r="M36" s="18" t="n">
        <v>402.77024728</v>
      </c>
      <c r="N36" s="20" t="n">
        <v>20.07187489</v>
      </c>
      <c r="O36" s="18" t="s">
        <v>182</v>
      </c>
      <c r="P36" s="20" t="s">
        <v>182</v>
      </c>
      <c r="Q36" s="18" t="s">
        <v>182</v>
      </c>
      <c r="R36" s="20" t="s">
        <v>182</v>
      </c>
      <c r="S36" s="18" t="s">
        <v>182</v>
      </c>
      <c r="T36" s="20" t="s">
        <v>182</v>
      </c>
      <c r="U36" s="18" t="n">
        <v>424.50303139</v>
      </c>
      <c r="V36" s="20" t="n">
        <v>6.82540268</v>
      </c>
    </row>
    <row r="37" spans="1:22">
      <c r="A37" s="15" t="s">
        <v>212</v>
      </c>
      <c r="B37" s="17" t="n">
        <v>5458</v>
      </c>
      <c r="C37" s="18">
        <f>(340.0/B37*100)</f>
        <v/>
      </c>
      <c r="D37" s="19" t="n">
        <v>5118</v>
      </c>
      <c r="E37" s="18" t="n">
        <v>440.39459485</v>
      </c>
      <c r="F37" s="20" t="n">
        <v>10.49452583</v>
      </c>
      <c r="G37" s="18" t="n">
        <v>457.88721654</v>
      </c>
      <c r="H37" s="20" t="n">
        <v>7.42514651</v>
      </c>
      <c r="I37" s="18" t="n">
        <v>506.6841445</v>
      </c>
      <c r="J37" s="20" t="n">
        <v>3.65656894</v>
      </c>
      <c r="K37" s="18" t="n">
        <v>514.37954074</v>
      </c>
      <c r="L37" s="20" t="n">
        <v>3.63785149</v>
      </c>
      <c r="M37" s="18" t="n">
        <v>375.64834003</v>
      </c>
      <c r="N37" s="20" t="n">
        <v>18.6662725</v>
      </c>
      <c r="O37" s="18" t="s">
        <v>182</v>
      </c>
      <c r="P37" s="20" t="s">
        <v>182</v>
      </c>
      <c r="Q37" s="18" t="s">
        <v>182</v>
      </c>
      <c r="R37" s="20" t="s">
        <v>182</v>
      </c>
      <c r="S37" s="18" t="s">
        <v>182</v>
      </c>
      <c r="T37" s="20" t="s">
        <v>182</v>
      </c>
      <c r="U37" s="18" t="n">
        <v>412.76226254</v>
      </c>
      <c r="V37" s="20" t="n">
        <v>6.0468602</v>
      </c>
    </row>
    <row r="38" spans="1:22">
      <c r="A38" s="15" t="s">
        <v>213</v>
      </c>
      <c r="B38" s="17" t="n">
        <v>5860</v>
      </c>
      <c r="C38" s="18">
        <f>(76.0/B38*100)</f>
        <v/>
      </c>
      <c r="D38" s="19" t="n">
        <v>5784</v>
      </c>
      <c r="E38" s="18" t="n">
        <v>433.34429467</v>
      </c>
      <c r="F38" s="20" t="n">
        <v>8.60398034</v>
      </c>
      <c r="G38" s="18" t="n">
        <v>467.61786844</v>
      </c>
      <c r="H38" s="20" t="n">
        <v>7.00810958</v>
      </c>
      <c r="I38" s="18" t="n">
        <v>522.5283127599999</v>
      </c>
      <c r="J38" s="20" t="n">
        <v>3.07809719</v>
      </c>
      <c r="K38" s="18" t="n">
        <v>514.53511365</v>
      </c>
      <c r="L38" s="20" t="n">
        <v>3.25593416</v>
      </c>
      <c r="M38" s="18" t="n">
        <v>402.04188708</v>
      </c>
      <c r="N38" s="20" t="n">
        <v>20.43643395</v>
      </c>
      <c r="O38" s="18" t="s">
        <v>182</v>
      </c>
      <c r="P38" s="20" t="s">
        <v>182</v>
      </c>
      <c r="Q38" s="18" t="s">
        <v>182</v>
      </c>
      <c r="R38" s="20" t="s">
        <v>182</v>
      </c>
      <c r="S38" s="18" t="s">
        <v>182</v>
      </c>
      <c r="T38" s="20" t="s">
        <v>182</v>
      </c>
      <c r="U38" s="18" t="n">
        <v>431.52794404</v>
      </c>
      <c r="V38" s="20" t="n">
        <v>6.12079961</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(5689.0/B40*100)</f>
        <v/>
      </c>
      <c r="D40" s="19" t="n">
        <v>8468</v>
      </c>
      <c r="E40" s="18" t="n">
        <v>416.48885295</v>
      </c>
      <c r="F40" s="20" t="n">
        <v>11.83494446</v>
      </c>
      <c r="G40" s="18" t="n">
        <v>479.4034819</v>
      </c>
      <c r="H40" s="20" t="n">
        <v>10.75062525</v>
      </c>
      <c r="I40" s="18" t="n">
        <v>524.1470965</v>
      </c>
      <c r="J40" s="20" t="n">
        <v>3.78303784</v>
      </c>
      <c r="K40" s="18" t="n">
        <v>524.26446449</v>
      </c>
      <c r="L40" s="20" t="n">
        <v>3.06031641</v>
      </c>
      <c r="M40" s="18" t="n">
        <v>426.93516324</v>
      </c>
      <c r="N40" s="20" t="n">
        <v>18.49453323</v>
      </c>
      <c r="O40" s="18" t="s">
        <v>182</v>
      </c>
      <c r="P40" s="20" t="s">
        <v>182</v>
      </c>
      <c r="Q40" s="18" t="n">
        <v>496.75531263</v>
      </c>
      <c r="R40" s="20" t="n">
        <v>2.35939816</v>
      </c>
      <c r="S40" s="18" t="s">
        <v>182</v>
      </c>
      <c r="T40" s="20" t="s">
        <v>182</v>
      </c>
      <c r="U40" s="18" t="n">
        <v>415.88804935</v>
      </c>
      <c r="V40" s="20" t="n">
        <v>7.27017602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(2928.0/B46*100)</f>
        <v/>
      </c>
      <c r="D46" s="19" t="n">
        <v>20213</v>
      </c>
      <c r="E46" s="18" t="n">
        <v>364.78074096</v>
      </c>
      <c r="F46" s="20" t="n">
        <v>5.38355761</v>
      </c>
      <c r="G46" s="18" t="n">
        <v>390.37055486</v>
      </c>
      <c r="H46" s="20" t="n">
        <v>5.12015969</v>
      </c>
      <c r="I46" s="18" t="n">
        <v>417.1856657</v>
      </c>
      <c r="J46" s="20" t="n">
        <v>3.20222116</v>
      </c>
      <c r="K46" s="18" t="n">
        <v>431.02077698</v>
      </c>
      <c r="L46" s="20" t="n">
        <v>3.40995997</v>
      </c>
      <c r="M46" s="18" t="n">
        <v>312.92535084</v>
      </c>
      <c r="N46" s="20" t="n">
        <v>7.92700056</v>
      </c>
      <c r="O46" s="18" t="s">
        <v>182</v>
      </c>
      <c r="P46" s="20" t="s">
        <v>182</v>
      </c>
      <c r="Q46" s="18" t="s">
        <v>182</v>
      </c>
      <c r="R46" s="20" t="s">
        <v>182</v>
      </c>
      <c r="S46" s="18" t="s">
        <v>182</v>
      </c>
      <c r="T46" s="20" t="s">
        <v>182</v>
      </c>
      <c r="U46" s="18" t="n">
        <v>382.49387589</v>
      </c>
      <c r="V46" s="20" t="n">
        <v>3.19404013</v>
      </c>
    </row>
    <row r="47" spans="1:22">
      <c r="A47" s="15" t="s">
        <v>222</v>
      </c>
      <c r="B47" s="17" t="n">
        <v>5928</v>
      </c>
      <c r="C47" s="18">
        <f>(227.0/B47*100)</f>
        <v/>
      </c>
      <c r="D47" s="19" t="n">
        <v>5701</v>
      </c>
      <c r="E47" s="18" t="n">
        <v>381.8081034</v>
      </c>
      <c r="F47" s="20" t="n">
        <v>6.25766309</v>
      </c>
      <c r="G47" s="18" t="n">
        <v>421.72255651</v>
      </c>
      <c r="H47" s="20" t="n">
        <v>7.26086452</v>
      </c>
      <c r="I47" s="18" t="n">
        <v>472.54164572</v>
      </c>
      <c r="J47" s="20" t="n">
        <v>3.93317847</v>
      </c>
      <c r="K47" s="18" t="n">
        <v>474.58634629</v>
      </c>
      <c r="L47" s="20" t="n">
        <v>4.71426678</v>
      </c>
      <c r="M47" s="18" t="n">
        <v>348.82167177</v>
      </c>
      <c r="N47" s="20" t="n">
        <v>12.30753065</v>
      </c>
      <c r="O47" s="18" t="s">
        <v>182</v>
      </c>
      <c r="P47" s="20" t="s">
        <v>182</v>
      </c>
      <c r="Q47" s="18" t="s">
        <v>182</v>
      </c>
      <c r="R47" s="20" t="s">
        <v>182</v>
      </c>
      <c r="S47" s="18" t="s">
        <v>182</v>
      </c>
      <c r="T47" s="20" t="s">
        <v>182</v>
      </c>
      <c r="U47" s="18" t="n">
        <v>379.03413218</v>
      </c>
      <c r="V47" s="20" t="n">
        <v>4.80544372</v>
      </c>
    </row>
    <row r="48" spans="1:22">
      <c r="A48" s="15" t="s">
        <v>223</v>
      </c>
      <c r="B48" s="17" t="n">
        <v>9841</v>
      </c>
      <c r="C48" s="18">
        <f>(19.0/B48*100)</f>
        <v/>
      </c>
      <c r="D48" s="19" t="n">
        <v>9822</v>
      </c>
      <c r="E48" s="18" t="n">
        <v>439.6477992</v>
      </c>
      <c r="F48" s="20" t="n">
        <v>7.44739598</v>
      </c>
      <c r="G48" s="18" t="n">
        <v>472.13181447</v>
      </c>
      <c r="H48" s="20" t="n">
        <v>5.62849526</v>
      </c>
      <c r="I48" s="18" t="n">
        <v>532.4166470500001</v>
      </c>
      <c r="J48" s="20" t="n">
        <v>4.6420371</v>
      </c>
      <c r="K48" s="18" t="n">
        <v>547.95818572</v>
      </c>
      <c r="L48" s="20" t="n">
        <v>5.59289657</v>
      </c>
      <c r="M48" s="18" t="n">
        <v>368.01592311</v>
      </c>
      <c r="N48" s="20" t="n">
        <v>9.39603602</v>
      </c>
      <c r="O48" s="18" t="s">
        <v>182</v>
      </c>
      <c r="P48" s="20" t="s">
        <v>182</v>
      </c>
      <c r="Q48" s="18" t="s">
        <v>182</v>
      </c>
      <c r="R48" s="20" t="s">
        <v>182</v>
      </c>
      <c r="S48" s="18" t="s">
        <v>182</v>
      </c>
      <c r="T48" s="20" t="s">
        <v>182</v>
      </c>
      <c r="U48" s="18" t="n">
        <v>439.76269069</v>
      </c>
      <c r="V48" s="20" t="n">
        <v>28.7058665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(1219.0/B50*100)</f>
        <v/>
      </c>
      <c r="D50" s="19" t="n">
        <v>10576</v>
      </c>
      <c r="E50" s="18" t="n">
        <v>378.4719916</v>
      </c>
      <c r="F50" s="20" t="n">
        <v>5.14646851</v>
      </c>
      <c r="G50" s="18" t="n">
        <v>383.39068536</v>
      </c>
      <c r="H50" s="20" t="n">
        <v>4.05194162</v>
      </c>
      <c r="I50" s="18" t="n">
        <v>425.9390308</v>
      </c>
      <c r="J50" s="20" t="n">
        <v>2.47125472</v>
      </c>
      <c r="K50" s="18" t="n">
        <v>442.95538006</v>
      </c>
      <c r="L50" s="20" t="n">
        <v>3.00953726</v>
      </c>
      <c r="M50" s="18" t="n">
        <v>342.28571311</v>
      </c>
      <c r="N50" s="20" t="n">
        <v>7.20984175</v>
      </c>
      <c r="O50" s="18" t="s">
        <v>182</v>
      </c>
      <c r="P50" s="20" t="s">
        <v>182</v>
      </c>
      <c r="Q50" s="18" t="s">
        <v>182</v>
      </c>
      <c r="R50" s="20" t="s">
        <v>182</v>
      </c>
      <c r="S50" s="18" t="s">
        <v>182</v>
      </c>
      <c r="T50" s="20" t="s">
        <v>182</v>
      </c>
      <c r="U50" s="18" t="n">
        <v>385.30666964</v>
      </c>
      <c r="V50" s="20" t="n">
        <v>6.70955905</v>
      </c>
    </row>
    <row r="51" spans="1:22">
      <c r="A51" s="15" t="s">
        <v>226</v>
      </c>
      <c r="B51" s="17" t="n">
        <v>6866</v>
      </c>
      <c r="C51" s="18">
        <f>(116.0/B51*100)</f>
        <v/>
      </c>
      <c r="D51" s="19" t="n">
        <v>6750</v>
      </c>
      <c r="E51" s="18" t="n">
        <v>373.78616314</v>
      </c>
      <c r="F51" s="20" t="n">
        <v>4.92254636</v>
      </c>
      <c r="G51" s="18" t="n">
        <v>388.67742347</v>
      </c>
      <c r="H51" s="20" t="n">
        <v>5.94177204</v>
      </c>
      <c r="I51" s="18" t="n">
        <v>425.99562006</v>
      </c>
      <c r="J51" s="20" t="n">
        <v>2.42693446</v>
      </c>
      <c r="K51" s="18" t="n">
        <v>434.91517197</v>
      </c>
      <c r="L51" s="20" t="n">
        <v>2.81597506</v>
      </c>
      <c r="M51" s="18" t="n">
        <v>338.25263876</v>
      </c>
      <c r="N51" s="20" t="n">
        <v>12.07032198</v>
      </c>
      <c r="O51" s="18" t="s">
        <v>182</v>
      </c>
      <c r="P51" s="20" t="s">
        <v>182</v>
      </c>
      <c r="Q51" s="18" t="n">
        <v>410.85572185</v>
      </c>
      <c r="R51" s="20" t="n">
        <v>3.7997542</v>
      </c>
      <c r="S51" s="18" t="s">
        <v>182</v>
      </c>
      <c r="T51" s="20" t="s">
        <v>182</v>
      </c>
      <c r="U51" s="18" t="n">
        <v>392.31953737</v>
      </c>
      <c r="V51" s="20" t="n">
        <v>4.31912971</v>
      </c>
    </row>
    <row r="52" spans="1:22">
      <c r="A52" s="15" t="s">
        <v>227</v>
      </c>
      <c r="B52" s="17" t="n">
        <v>5809</v>
      </c>
      <c r="C52" s="18">
        <f>(126.0/B52*100)</f>
        <v/>
      </c>
      <c r="D52" s="19" t="n">
        <v>5683</v>
      </c>
      <c r="E52" s="18" t="n">
        <v>405.4722296</v>
      </c>
      <c r="F52" s="20" t="n">
        <v>7.38868766</v>
      </c>
      <c r="G52" s="18" t="n">
        <v>449.42926716</v>
      </c>
      <c r="H52" s="20" t="n">
        <v>5.80659023</v>
      </c>
      <c r="I52" s="18" t="n">
        <v>482.78215345</v>
      </c>
      <c r="J52" s="20" t="n">
        <v>2.68601471</v>
      </c>
      <c r="K52" s="18" t="n">
        <v>485.35137282</v>
      </c>
      <c r="L52" s="20" t="n">
        <v>3.45526875</v>
      </c>
      <c r="M52" s="18" t="n">
        <v>375.14413407</v>
      </c>
      <c r="N52" s="20" t="n">
        <v>19.23248649</v>
      </c>
      <c r="O52" s="18" t="s">
        <v>182</v>
      </c>
      <c r="P52" s="20" t="s">
        <v>182</v>
      </c>
      <c r="Q52" s="18" t="s">
        <v>182</v>
      </c>
      <c r="R52" s="20" t="s">
        <v>182</v>
      </c>
      <c r="S52" s="18" t="s">
        <v>182</v>
      </c>
      <c r="T52" s="20" t="s">
        <v>182</v>
      </c>
      <c r="U52" s="18" t="n">
        <v>405.31459978</v>
      </c>
      <c r="V52" s="20" t="n">
        <v>6.22618311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(531.0/B54*100)</f>
        <v/>
      </c>
      <c r="D54" s="19" t="n">
        <v>4209</v>
      </c>
      <c r="E54" s="18" t="n">
        <v>300.95760887</v>
      </c>
      <c r="F54" s="20" t="n">
        <v>4.61411444</v>
      </c>
      <c r="G54" s="18" t="n">
        <v>296.09143002</v>
      </c>
      <c r="H54" s="20" t="n">
        <v>4.99529639</v>
      </c>
      <c r="I54" s="18" t="n">
        <v>343.65056115</v>
      </c>
      <c r="J54" s="20" t="n">
        <v>3.91756729</v>
      </c>
      <c r="K54" s="18" t="n">
        <v>363.43591537</v>
      </c>
      <c r="L54" s="20" t="n">
        <v>3.82021368</v>
      </c>
      <c r="M54" s="18" t="n">
        <v>287.87524075</v>
      </c>
      <c r="N54" s="20" t="n">
        <v>6.80918889</v>
      </c>
      <c r="O54" s="18" t="s">
        <v>182</v>
      </c>
      <c r="P54" s="20" t="s">
        <v>182</v>
      </c>
      <c r="Q54" s="18" t="s">
        <v>182</v>
      </c>
      <c r="R54" s="20" t="s">
        <v>182</v>
      </c>
      <c r="S54" s="18" t="s">
        <v>182</v>
      </c>
      <c r="T54" s="20" t="s">
        <v>182</v>
      </c>
      <c r="U54" s="18" t="n">
        <v>291.80423761</v>
      </c>
      <c r="V54" s="20" t="n">
        <v>3.58470871</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466.72980344</v>
      </c>
      <c r="F56" s="20" t="n">
        <v>12.74898733</v>
      </c>
      <c r="G56" s="18" t="n">
        <v>502.45459397</v>
      </c>
      <c r="H56" s="20" t="n">
        <v>5.84262921</v>
      </c>
      <c r="I56" s="18" t="n">
        <v>528.4369361</v>
      </c>
      <c r="J56" s="20" t="n">
        <v>2.63567868</v>
      </c>
      <c r="K56" s="18" t="n">
        <v>524.52105308</v>
      </c>
      <c r="L56" s="20" t="n">
        <v>3.28512008</v>
      </c>
      <c r="M56" s="18" t="n">
        <v>436.58358831</v>
      </c>
      <c r="N56" s="20" t="n">
        <v>14.70024244</v>
      </c>
      <c r="O56" s="18" t="s">
        <v>182</v>
      </c>
      <c r="P56" s="20" t="s">
        <v>182</v>
      </c>
      <c r="Q56" s="18" t="s">
        <v>182</v>
      </c>
      <c r="R56" s="20" t="s">
        <v>182</v>
      </c>
      <c r="S56" s="18" t="s">
        <v>182</v>
      </c>
      <c r="T56" s="20" t="s">
        <v>182</v>
      </c>
      <c r="U56" s="18" t="n">
        <v>439.7777351</v>
      </c>
      <c r="V56" s="20" t="n">
        <v>18.03804545</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(273.0/B61*100)</f>
        <v/>
      </c>
      <c r="D61" s="19" t="n">
        <v>6252</v>
      </c>
      <c r="E61" s="18" t="n">
        <v>431.07330825</v>
      </c>
      <c r="F61" s="20" t="n">
        <v>5.41648354</v>
      </c>
      <c r="G61" s="18" t="n">
        <v>443.80802094</v>
      </c>
      <c r="H61" s="20" t="n">
        <v>4.1725705</v>
      </c>
      <c r="I61" s="18" t="n">
        <v>483.8823155</v>
      </c>
      <c r="J61" s="20" t="n">
        <v>2.61534208</v>
      </c>
      <c r="K61" s="18" t="n">
        <v>501.45482223</v>
      </c>
      <c r="L61" s="20" t="n">
        <v>3.7261739</v>
      </c>
      <c r="M61" s="18" t="n">
        <v>391.25523445</v>
      </c>
      <c r="N61" s="20" t="n">
        <v>13.81308759</v>
      </c>
      <c r="O61" s="18" t="s">
        <v>182</v>
      </c>
      <c r="P61" s="20" t="s">
        <v>182</v>
      </c>
      <c r="Q61" s="18" t="s">
        <v>182</v>
      </c>
      <c r="R61" s="20" t="s">
        <v>182</v>
      </c>
      <c r="S61" s="18" t="s">
        <v>182</v>
      </c>
      <c r="T61" s="20" t="s">
        <v>182</v>
      </c>
      <c r="U61" s="18" t="n">
        <v>385.01488278</v>
      </c>
      <c r="V61" s="20" t="n">
        <v>6.91567011</v>
      </c>
    </row>
    <row r="62" spans="1:22">
      <c r="A62" s="15" t="s">
        <v>237</v>
      </c>
      <c r="B62" s="17" t="n">
        <v>4476</v>
      </c>
      <c r="C62" s="18">
        <f>(5.0/B62*100)</f>
        <v/>
      </c>
      <c r="D62" s="19" t="n">
        <v>4471</v>
      </c>
      <c r="E62" s="18" t="n">
        <v>461.2993673</v>
      </c>
      <c r="F62" s="20" t="n">
        <v>12.46357015</v>
      </c>
      <c r="G62" s="18" t="n">
        <v>498.22147157</v>
      </c>
      <c r="H62" s="20" t="n">
        <v>5.52726742</v>
      </c>
      <c r="I62" s="18" t="n">
        <v>531.84614635</v>
      </c>
      <c r="J62" s="20" t="n">
        <v>1.38426933</v>
      </c>
      <c r="K62" s="18" t="n">
        <v>533.4386617599999</v>
      </c>
      <c r="L62" s="20" t="n">
        <v>2.11647094</v>
      </c>
      <c r="M62" s="18" t="n">
        <v>440.45044192</v>
      </c>
      <c r="N62" s="20" t="n">
        <v>12.98438904</v>
      </c>
      <c r="O62" s="18" t="s">
        <v>182</v>
      </c>
      <c r="P62" s="20" t="s">
        <v>182</v>
      </c>
      <c r="Q62" s="18" t="s">
        <v>182</v>
      </c>
      <c r="R62" s="20" t="s">
        <v>182</v>
      </c>
      <c r="S62" s="18" t="s">
        <v>182</v>
      </c>
      <c r="T62" s="20" t="s">
        <v>182</v>
      </c>
      <c r="U62" s="18" t="n">
        <v>456.32017931</v>
      </c>
      <c r="V62" s="20" t="n">
        <v>28.60704046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(529.0/B67*100)</f>
        <v/>
      </c>
      <c r="D67" s="19" t="n">
        <v>6442</v>
      </c>
      <c r="E67" s="18" t="n">
        <v>357.30845448</v>
      </c>
      <c r="F67" s="20" t="n">
        <v>5.0246479</v>
      </c>
      <c r="G67" s="18" t="n">
        <v>380.3823816</v>
      </c>
      <c r="H67" s="20" t="n">
        <v>3.70638838</v>
      </c>
      <c r="I67" s="18" t="n">
        <v>410.7453321</v>
      </c>
      <c r="J67" s="20" t="n">
        <v>2.55747716</v>
      </c>
      <c r="K67" s="18" t="n">
        <v>424.89053981</v>
      </c>
      <c r="L67" s="20" t="n">
        <v>3.73110877</v>
      </c>
      <c r="M67" s="18" t="n">
        <v>314.73335773</v>
      </c>
      <c r="N67" s="20" t="n">
        <v>5.00611208</v>
      </c>
      <c r="O67" s="18" t="s">
        <v>182</v>
      </c>
      <c r="P67" s="20" t="s">
        <v>182</v>
      </c>
      <c r="Q67" s="18" t="s">
        <v>182</v>
      </c>
      <c r="R67" s="20" t="s">
        <v>182</v>
      </c>
      <c r="S67" s="18" t="s">
        <v>182</v>
      </c>
      <c r="T67" s="20" t="s">
        <v>182</v>
      </c>
      <c r="U67" s="18" t="n">
        <v>347.34302296</v>
      </c>
      <c r="V67" s="20" t="n">
        <v>4.27452398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440.79311602</v>
      </c>
      <c r="F70" s="20" t="n">
        <v>7.28054055</v>
      </c>
      <c r="G70" s="18" t="n">
        <v>460.95114767</v>
      </c>
      <c r="H70" s="20" t="n">
        <v>5.97800835</v>
      </c>
      <c r="I70" s="18" t="n">
        <v>496.30312073</v>
      </c>
      <c r="J70" s="20" t="n">
        <v>2.80850187</v>
      </c>
      <c r="K70" s="18" t="n">
        <v>497.28642306</v>
      </c>
      <c r="L70" s="20" t="n">
        <v>3.64962386</v>
      </c>
      <c r="M70" s="18" t="n">
        <v>426.80252046</v>
      </c>
      <c r="N70" s="20" t="n">
        <v>12.48021567</v>
      </c>
      <c r="O70" s="18" t="s">
        <v>182</v>
      </c>
      <c r="P70" s="20" t="s">
        <v>182</v>
      </c>
      <c r="Q70" s="18" t="s">
        <v>182</v>
      </c>
      <c r="R70" s="20" t="s">
        <v>182</v>
      </c>
      <c r="S70" s="18" t="s">
        <v>182</v>
      </c>
      <c r="T70" s="20" t="s">
        <v>182</v>
      </c>
      <c r="U70" s="18" t="n">
        <v>428.77900553</v>
      </c>
      <c r="V70" s="20" t="n">
        <v>6.43436261</v>
      </c>
    </row>
    <row r="71" spans="1:22">
      <c r="A71" s="15" t="s">
        <v>246</v>
      </c>
      <c r="B71" s="17" t="n">
        <v>6115</v>
      </c>
      <c r="C71" s="18">
        <f>(124.0/B71*100)</f>
        <v/>
      </c>
      <c r="D71" s="19" t="n">
        <v>5991</v>
      </c>
      <c r="E71" s="18" t="n">
        <v>493.85538935</v>
      </c>
      <c r="F71" s="20" t="n">
        <v>11.95034004</v>
      </c>
      <c r="G71" s="18" t="n">
        <v>509.50568865</v>
      </c>
      <c r="H71" s="20" t="n">
        <v>6.90596752</v>
      </c>
      <c r="I71" s="18" t="n">
        <v>560.54225964</v>
      </c>
      <c r="J71" s="20" t="n">
        <v>1.59670717</v>
      </c>
      <c r="K71" s="18" t="n">
        <v>559.74805405</v>
      </c>
      <c r="L71" s="20" t="n">
        <v>2.27769414</v>
      </c>
      <c r="M71" s="18" t="n">
        <v>471.86148039</v>
      </c>
      <c r="N71" s="20" t="n">
        <v>16.79592165</v>
      </c>
      <c r="O71" s="18" t="s">
        <v>182</v>
      </c>
      <c r="P71" s="20" t="s">
        <v>182</v>
      </c>
      <c r="Q71" s="18" t="s">
        <v>182</v>
      </c>
      <c r="R71" s="20" t="s">
        <v>182</v>
      </c>
      <c r="S71" s="18" t="s">
        <v>182</v>
      </c>
      <c r="T71" s="20" t="s">
        <v>182</v>
      </c>
      <c r="U71" s="18" t="n">
        <v>510.75905114</v>
      </c>
      <c r="V71" s="20" t="n">
        <v>13.38967826</v>
      </c>
    </row>
    <row r="72" spans="1:22">
      <c r="A72" s="15" t="s">
        <v>247</v>
      </c>
      <c r="B72" s="17" t="n">
        <v>7708</v>
      </c>
      <c r="C72" s="18">
        <f>(9.0/B72*100)</f>
        <v/>
      </c>
      <c r="D72" s="19" t="n">
        <v>7699</v>
      </c>
      <c r="E72" s="18" t="n">
        <v>422.97175081</v>
      </c>
      <c r="F72" s="20" t="n">
        <v>10.05341149</v>
      </c>
      <c r="G72" s="18" t="n">
        <v>499.07260455</v>
      </c>
      <c r="H72" s="20" t="n">
        <v>6.05962912</v>
      </c>
      <c r="I72" s="18" t="n">
        <v>536.25387615</v>
      </c>
      <c r="J72" s="20" t="n">
        <v>2.7144517</v>
      </c>
      <c r="K72" s="18" t="n">
        <v>542.79551993</v>
      </c>
      <c r="L72" s="20" t="n">
        <v>3.4585576</v>
      </c>
      <c r="M72" s="18" t="n">
        <v>372.27040999</v>
      </c>
      <c r="N72" s="20" t="n">
        <v>12.74001428</v>
      </c>
      <c r="O72" s="18" t="s">
        <v>182</v>
      </c>
      <c r="P72" s="20" t="s">
        <v>182</v>
      </c>
      <c r="Q72" s="18" t="s">
        <v>182</v>
      </c>
      <c r="R72" s="20" t="s">
        <v>182</v>
      </c>
      <c r="S72" s="18" t="s">
        <v>182</v>
      </c>
      <c r="T72" s="20" t="s">
        <v>182</v>
      </c>
      <c r="U72" s="18" t="n">
        <v>441.07627952</v>
      </c>
      <c r="V72" s="20" t="n">
        <v>20.25191114</v>
      </c>
    </row>
    <row r="73" spans="1:22">
      <c r="A73" s="15" t="s">
        <v>248</v>
      </c>
      <c r="B73" s="17" t="n">
        <v>8249</v>
      </c>
      <c r="C73" s="18">
        <f>(262.0/B73*100)</f>
        <v/>
      </c>
      <c r="D73" s="19" t="n">
        <v>7987</v>
      </c>
      <c r="E73" s="18" t="n">
        <v>389.36177964</v>
      </c>
      <c r="F73" s="20" t="n">
        <v>4.98452584</v>
      </c>
      <c r="G73" s="18" t="n">
        <v>393.69063546</v>
      </c>
      <c r="H73" s="20" t="n">
        <v>3.60955536</v>
      </c>
      <c r="I73" s="18" t="n">
        <v>425.78905864</v>
      </c>
      <c r="J73" s="20" t="n">
        <v>2.95199683</v>
      </c>
      <c r="K73" s="18" t="n">
        <v>447.60197195</v>
      </c>
      <c r="L73" s="20" t="n">
        <v>3.95835812</v>
      </c>
      <c r="M73" s="18" t="n">
        <v>365.92427462</v>
      </c>
      <c r="N73" s="20" t="n">
        <v>6.5296247</v>
      </c>
      <c r="O73" s="18" t="s">
        <v>182</v>
      </c>
      <c r="P73" s="20" t="s">
        <v>182</v>
      </c>
      <c r="Q73" s="18" t="s">
        <v>182</v>
      </c>
      <c r="R73" s="20" t="s">
        <v>182</v>
      </c>
      <c r="S73" s="18" t="s">
        <v>182</v>
      </c>
      <c r="T73" s="20" t="s">
        <v>182</v>
      </c>
      <c r="U73" s="18" t="n">
        <v>374.44458242</v>
      </c>
      <c r="V73" s="20" t="n">
        <v>7.04412349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(314.0/B77*100)</f>
        <v/>
      </c>
      <c r="D77" s="19" t="n">
        <v>5748</v>
      </c>
      <c r="E77" s="18" t="n">
        <v>394.75977762</v>
      </c>
      <c r="F77" s="20" t="n">
        <v>5.03794485</v>
      </c>
      <c r="G77" s="18" t="n">
        <v>404.15165329</v>
      </c>
      <c r="H77" s="20" t="n">
        <v>5.24416668</v>
      </c>
      <c r="I77" s="18" t="n">
        <v>455.72862663</v>
      </c>
      <c r="J77" s="20" t="n">
        <v>2.45819865</v>
      </c>
      <c r="K77" s="18" t="n">
        <v>466.02665397</v>
      </c>
      <c r="L77" s="20" t="n">
        <v>3.29225012</v>
      </c>
      <c r="M77" s="18" t="n">
        <v>348.85074945</v>
      </c>
      <c r="N77" s="20" t="n">
        <v>12.28258255</v>
      </c>
      <c r="O77" s="18" t="s">
        <v>182</v>
      </c>
      <c r="P77" s="20" t="s">
        <v>182</v>
      </c>
      <c r="Q77" s="18" t="s">
        <v>182</v>
      </c>
      <c r="R77" s="20" t="s">
        <v>182</v>
      </c>
      <c r="S77" s="18" t="s">
        <v>182</v>
      </c>
      <c r="T77" s="20" t="s">
        <v>182</v>
      </c>
      <c r="U77" s="18" t="n">
        <v>383.00770249</v>
      </c>
      <c r="V77" s="20" t="n">
        <v>3.33263963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462.01978908</v>
      </c>
      <c r="F7" s="20" t="n">
        <v>6.68662265</v>
      </c>
      <c r="G7" s="18" t="n">
        <v>509.03311389</v>
      </c>
      <c r="H7" s="20" t="n">
        <v>2.65879944</v>
      </c>
      <c r="I7" s="18" t="n">
        <v>520.4139726</v>
      </c>
      <c r="J7" s="20" t="n">
        <v>2.00039829</v>
      </c>
      <c r="K7" s="18" t="n">
        <v>528.6292372</v>
      </c>
      <c r="L7" s="20" t="n">
        <v>3.21729995</v>
      </c>
      <c r="M7" s="18" t="n">
        <v>399.22513467</v>
      </c>
      <c r="N7" s="20" t="n">
        <v>11.70453418</v>
      </c>
      <c r="O7" s="18" t="s">
        <v>182</v>
      </c>
      <c r="P7" s="20" t="s">
        <v>182</v>
      </c>
      <c r="Q7" s="18" t="s">
        <v>182</v>
      </c>
      <c r="R7" s="20" t="s">
        <v>182</v>
      </c>
      <c r="S7" s="18" t="s">
        <v>182</v>
      </c>
      <c r="T7" s="20" t="s">
        <v>182</v>
      </c>
      <c r="U7" s="18" t="n">
        <v>479.6554574</v>
      </c>
      <c r="V7" s="20" t="n">
        <v>4.44094432</v>
      </c>
    </row>
    <row r="8" spans="1:22">
      <c r="A8" s="15" t="s">
        <v>183</v>
      </c>
      <c r="B8" s="17" t="n">
        <v>7007</v>
      </c>
      <c r="C8" s="18">
        <f>(253.0/B8*100)</f>
        <v/>
      </c>
      <c r="D8" s="19" t="n">
        <v>6754</v>
      </c>
      <c r="E8" s="18" t="n">
        <v>469.7953689</v>
      </c>
      <c r="F8" s="20" t="n">
        <v>4.11643868</v>
      </c>
      <c r="G8" s="18" t="n">
        <v>503.56715689</v>
      </c>
      <c r="H8" s="20" t="n">
        <v>2.58000988</v>
      </c>
      <c r="I8" s="18" t="n">
        <v>515.77556048</v>
      </c>
      <c r="J8" s="20" t="n">
        <v>3.48669601</v>
      </c>
      <c r="K8" s="18" t="n">
        <v>504.89483497</v>
      </c>
      <c r="L8" s="20" t="n">
        <v>5.91074829</v>
      </c>
      <c r="M8" s="18" t="n">
        <v>404.28336089</v>
      </c>
      <c r="N8" s="20" t="n">
        <v>27.90899541</v>
      </c>
      <c r="O8" s="18" t="s">
        <v>182</v>
      </c>
      <c r="P8" s="20" t="s">
        <v>182</v>
      </c>
      <c r="Q8" s="18" t="n">
        <v>368.48347797</v>
      </c>
      <c r="R8" s="20" t="n">
        <v>14.99112476</v>
      </c>
      <c r="S8" s="18" t="s">
        <v>182</v>
      </c>
      <c r="T8" s="20" t="s">
        <v>182</v>
      </c>
      <c r="U8" s="18" t="n">
        <v>413.17316027</v>
      </c>
      <c r="V8" s="20" t="n">
        <v>6.52137025</v>
      </c>
    </row>
    <row r="9" spans="1:22">
      <c r="A9" s="15" t="s">
        <v>184</v>
      </c>
      <c r="B9" s="17" t="n">
        <v>9651</v>
      </c>
      <c r="C9" s="18">
        <f>(652.0/B9*100)</f>
        <v/>
      </c>
      <c r="D9" s="19" t="n">
        <v>8999</v>
      </c>
      <c r="E9" s="18" t="n">
        <v>460.142821</v>
      </c>
      <c r="F9" s="20" t="n">
        <v>4.96735055</v>
      </c>
      <c r="G9" s="18" t="n">
        <v>511.772138</v>
      </c>
      <c r="H9" s="20" t="n">
        <v>2.86277972</v>
      </c>
      <c r="I9" s="18" t="n">
        <v>523.9182674800001</v>
      </c>
      <c r="J9" s="20" t="n">
        <v>2.43554661</v>
      </c>
      <c r="K9" s="18" t="n">
        <v>510.28497507</v>
      </c>
      <c r="L9" s="20" t="n">
        <v>3.83707669</v>
      </c>
      <c r="M9" s="18" t="n">
        <v>463.23865553</v>
      </c>
      <c r="N9" s="20" t="n">
        <v>37.28992185</v>
      </c>
      <c r="O9" s="18" t="s">
        <v>182</v>
      </c>
      <c r="P9" s="20" t="s">
        <v>182</v>
      </c>
      <c r="Q9" s="18" t="n">
        <v>374.78530698</v>
      </c>
      <c r="R9" s="20" t="n">
        <v>11.62763904</v>
      </c>
      <c r="S9" s="18" t="s">
        <v>182</v>
      </c>
      <c r="T9" s="20" t="s">
        <v>182</v>
      </c>
      <c r="U9" s="18" t="n">
        <v>417.87022972</v>
      </c>
      <c r="V9" s="20" t="n">
        <v>6.19338248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(171.0/B11*100)</f>
        <v/>
      </c>
      <c r="D11" s="19" t="n">
        <v>6882</v>
      </c>
      <c r="E11" s="18" t="n">
        <v>412.49212346</v>
      </c>
      <c r="F11" s="20" t="n">
        <v>5.63082148</v>
      </c>
      <c r="G11" s="18" t="n">
        <v>453.02846037</v>
      </c>
      <c r="H11" s="20" t="n">
        <v>3.51153002</v>
      </c>
      <c r="I11" s="18" t="n">
        <v>454.4544114</v>
      </c>
      <c r="J11" s="20" t="n">
        <v>2.9805193</v>
      </c>
      <c r="K11" s="18" t="n">
        <v>461.47832501</v>
      </c>
      <c r="L11" s="20" t="n">
        <v>3.78678168</v>
      </c>
      <c r="M11" s="18" t="n">
        <v>334.19992151</v>
      </c>
      <c r="N11" s="20" t="n">
        <v>26.53553138</v>
      </c>
      <c r="O11" s="18" t="s">
        <v>182</v>
      </c>
      <c r="P11" s="20" t="s">
        <v>182</v>
      </c>
      <c r="Q11" s="18" t="s">
        <v>182</v>
      </c>
      <c r="R11" s="20" t="s">
        <v>182</v>
      </c>
      <c r="S11" s="18" t="s">
        <v>182</v>
      </c>
      <c r="T11" s="20" t="s">
        <v>182</v>
      </c>
      <c r="U11" s="18" t="n">
        <v>409.12465131</v>
      </c>
      <c r="V11" s="20" t="n">
        <v>6.50751825</v>
      </c>
    </row>
    <row r="12" spans="1:22">
      <c r="A12" s="15" t="s">
        <v>187</v>
      </c>
      <c r="B12" s="17" t="n">
        <v>6894</v>
      </c>
      <c r="C12" s="18">
        <f>(128.0/B12*100)</f>
        <v/>
      </c>
      <c r="D12" s="19" t="n">
        <v>6766</v>
      </c>
      <c r="E12" s="18" t="n">
        <v>441.41442817</v>
      </c>
      <c r="F12" s="20" t="n">
        <v>4.89259799</v>
      </c>
      <c r="G12" s="18" t="n">
        <v>494.09270891</v>
      </c>
      <c r="H12" s="20" t="n">
        <v>3.44027795</v>
      </c>
      <c r="I12" s="18" t="n">
        <v>506.81221707</v>
      </c>
      <c r="J12" s="20" t="n">
        <v>2.18885621</v>
      </c>
      <c r="K12" s="18" t="n">
        <v>516.5784841</v>
      </c>
      <c r="L12" s="20" t="n">
        <v>4.07217308</v>
      </c>
      <c r="M12" s="18" t="n">
        <v>437.59846771</v>
      </c>
      <c r="N12" s="20" t="n">
        <v>23.70905564</v>
      </c>
      <c r="O12" s="18" t="s">
        <v>182</v>
      </c>
      <c r="P12" s="20" t="s">
        <v>182</v>
      </c>
      <c r="Q12" s="18" t="n">
        <v>366.6777112</v>
      </c>
      <c r="R12" s="20" t="n">
        <v>14.39052153</v>
      </c>
      <c r="S12" s="18" t="s">
        <v>182</v>
      </c>
      <c r="T12" s="20" t="s">
        <v>182</v>
      </c>
      <c r="U12" s="18" t="n">
        <v>413.16701105</v>
      </c>
      <c r="V12" s="20" t="n">
        <v>6.19572777</v>
      </c>
    </row>
    <row r="13" spans="1:22">
      <c r="A13" s="15" t="s">
        <v>188</v>
      </c>
      <c r="B13" s="17" t="n">
        <v>7161</v>
      </c>
      <c r="C13" s="18">
        <f>(368.0/B13*100)</f>
        <v/>
      </c>
      <c r="D13" s="19" t="n">
        <v>6793</v>
      </c>
      <c r="E13" s="18" t="n">
        <v>457.00499316</v>
      </c>
      <c r="F13" s="20" t="n">
        <v>8.180669229999999</v>
      </c>
      <c r="G13" s="18" t="n">
        <v>501.22128209</v>
      </c>
      <c r="H13" s="20" t="n">
        <v>3.37894068</v>
      </c>
      <c r="I13" s="18" t="n">
        <v>515.38154022</v>
      </c>
      <c r="J13" s="20" t="n">
        <v>2.22571259</v>
      </c>
      <c r="K13" s="18" t="n">
        <v>523.16372295</v>
      </c>
      <c r="L13" s="20" t="n">
        <v>3.54335722</v>
      </c>
      <c r="M13" s="18" t="n">
        <v>390.10166835</v>
      </c>
      <c r="N13" s="20" t="n">
        <v>18.95112793</v>
      </c>
      <c r="O13" s="18" t="s">
        <v>182</v>
      </c>
      <c r="P13" s="20" t="s">
        <v>182</v>
      </c>
      <c r="Q13" s="18" t="n">
        <v>436.36003517</v>
      </c>
      <c r="R13" s="20" t="n">
        <v>6.43426798</v>
      </c>
      <c r="S13" s="18" t="s">
        <v>182</v>
      </c>
      <c r="T13" s="20" t="s">
        <v>182</v>
      </c>
      <c r="U13" s="18" t="n">
        <v>406.34879856</v>
      </c>
      <c r="V13" s="20" t="n">
        <v>5.67864017</v>
      </c>
    </row>
    <row r="14" spans="1:22">
      <c r="A14" s="15" t="s">
        <v>189</v>
      </c>
      <c r="B14" s="17" t="n">
        <v>5587</v>
      </c>
      <c r="C14" s="18">
        <f>(208.0/B14*100)</f>
        <v/>
      </c>
      <c r="D14" s="19" t="n">
        <v>5379</v>
      </c>
      <c r="E14" s="18" t="n">
        <v>486.93996159</v>
      </c>
      <c r="F14" s="20" t="n">
        <v>5.54199684</v>
      </c>
      <c r="G14" s="18" t="n">
        <v>535.24974206</v>
      </c>
      <c r="H14" s="20" t="n">
        <v>2.86896778</v>
      </c>
      <c r="I14" s="18" t="n">
        <v>542.1096330300001</v>
      </c>
      <c r="J14" s="20" t="n">
        <v>2.21638443</v>
      </c>
      <c r="K14" s="18" t="n">
        <v>545.61751884</v>
      </c>
      <c r="L14" s="20" t="n">
        <v>4.26916551</v>
      </c>
      <c r="M14" s="18" t="n">
        <v>411.80482108</v>
      </c>
      <c r="N14" s="20" t="n">
        <v>14.84367386</v>
      </c>
      <c r="O14" s="18" t="s">
        <v>182</v>
      </c>
      <c r="P14" s="20" t="s">
        <v>182</v>
      </c>
      <c r="Q14" s="18" t="s">
        <v>182</v>
      </c>
      <c r="R14" s="20" t="s">
        <v>182</v>
      </c>
      <c r="S14" s="18" t="s">
        <v>182</v>
      </c>
      <c r="T14" s="20" t="s">
        <v>182</v>
      </c>
      <c r="U14" s="18" t="n">
        <v>454.38182423</v>
      </c>
      <c r="V14" s="20" t="n">
        <v>8.79085688</v>
      </c>
    </row>
    <row r="15" spans="1:22">
      <c r="A15" s="15" t="s">
        <v>190</v>
      </c>
      <c r="B15" s="17" t="n">
        <v>5882</v>
      </c>
      <c r="C15" s="18">
        <f>(193.0/B15*100)</f>
        <v/>
      </c>
      <c r="D15" s="19" t="n">
        <v>5689</v>
      </c>
      <c r="E15" s="18" t="n">
        <v>517.8131469</v>
      </c>
      <c r="F15" s="20" t="n">
        <v>4.91608056</v>
      </c>
      <c r="G15" s="18" t="n">
        <v>543.2638942999999</v>
      </c>
      <c r="H15" s="20" t="n">
        <v>2.68967783</v>
      </c>
      <c r="I15" s="18" t="n">
        <v>537.94185221</v>
      </c>
      <c r="J15" s="20" t="n">
        <v>2.62603837</v>
      </c>
      <c r="K15" s="18" t="n">
        <v>527.7926881</v>
      </c>
      <c r="L15" s="20" t="n">
        <v>5.04640349</v>
      </c>
      <c r="M15" s="18" t="n">
        <v>369.57234507</v>
      </c>
      <c r="N15" s="20" t="n">
        <v>20.35970452</v>
      </c>
      <c r="O15" s="18" t="s">
        <v>182</v>
      </c>
      <c r="P15" s="20" t="s">
        <v>182</v>
      </c>
      <c r="Q15" s="18" t="n">
        <v>375.95013089</v>
      </c>
      <c r="R15" s="20" t="n">
        <v>17.42774697</v>
      </c>
      <c r="S15" s="18" t="s">
        <v>182</v>
      </c>
      <c r="T15" s="20" t="s">
        <v>182</v>
      </c>
      <c r="U15" s="18" t="n">
        <v>459.64668226</v>
      </c>
      <c r="V15" s="20" t="n">
        <v>8.5065376</v>
      </c>
    </row>
    <row r="16" spans="1:22">
      <c r="A16" s="15" t="s">
        <v>191</v>
      </c>
      <c r="B16" s="17" t="n">
        <v>6108</v>
      </c>
      <c r="C16" s="18">
        <f>(280.0/B16*100)</f>
        <v/>
      </c>
      <c r="D16" s="19" t="n">
        <v>5828</v>
      </c>
      <c r="E16" s="18" t="n">
        <v>458.79320568</v>
      </c>
      <c r="F16" s="20" t="n">
        <v>5.94777684</v>
      </c>
      <c r="G16" s="18" t="n">
        <v>513.14473226</v>
      </c>
      <c r="H16" s="20" t="n">
        <v>4.21954811</v>
      </c>
      <c r="I16" s="18" t="n">
        <v>514.38295756</v>
      </c>
      <c r="J16" s="20" t="n">
        <v>2.36791319</v>
      </c>
      <c r="K16" s="18" t="n">
        <v>505.17472844</v>
      </c>
      <c r="L16" s="20" t="n">
        <v>3.08343692</v>
      </c>
      <c r="M16" s="18" t="n">
        <v>357.87742959</v>
      </c>
      <c r="N16" s="20" t="n">
        <v>15.84799712</v>
      </c>
      <c r="O16" s="18" t="s">
        <v>182</v>
      </c>
      <c r="P16" s="20" t="s">
        <v>182</v>
      </c>
      <c r="Q16" s="18" t="s">
        <v>182</v>
      </c>
      <c r="R16" s="20" t="s">
        <v>182</v>
      </c>
      <c r="S16" s="18" t="s">
        <v>182</v>
      </c>
      <c r="T16" s="20" t="s">
        <v>182</v>
      </c>
      <c r="U16" s="18" t="n">
        <v>401.95084662</v>
      </c>
      <c r="V16" s="20" t="n">
        <v>6.62491736</v>
      </c>
    </row>
    <row r="17" spans="1:22">
      <c r="A17" s="15" t="s">
        <v>192</v>
      </c>
      <c r="B17" s="17" t="n">
        <v>6504</v>
      </c>
      <c r="C17" s="18">
        <f>(834.0/B17*100)</f>
        <v/>
      </c>
      <c r="D17" s="19" t="n">
        <v>5670</v>
      </c>
      <c r="E17" s="18" t="n">
        <v>466.22142781</v>
      </c>
      <c r="F17" s="20" t="n">
        <v>6.4406867</v>
      </c>
      <c r="G17" s="18" t="n">
        <v>515.29027459</v>
      </c>
      <c r="H17" s="20" t="n">
        <v>3.1435446</v>
      </c>
      <c r="I17" s="18" t="n">
        <v>529.5767002699999</v>
      </c>
      <c r="J17" s="20" t="n">
        <v>2.97661911</v>
      </c>
      <c r="K17" s="18" t="n">
        <v>534.17757829</v>
      </c>
      <c r="L17" s="20" t="n">
        <v>3.82648352</v>
      </c>
      <c r="M17" s="18" t="s">
        <v>182</v>
      </c>
      <c r="N17" s="20" t="s">
        <v>182</v>
      </c>
      <c r="O17" s="18" t="s">
        <v>182</v>
      </c>
      <c r="P17" s="20" t="s">
        <v>182</v>
      </c>
      <c r="Q17" s="18" t="n">
        <v>360.48925247</v>
      </c>
      <c r="R17" s="20" t="n">
        <v>12.44339086</v>
      </c>
      <c r="S17" s="18" t="s">
        <v>182</v>
      </c>
      <c r="T17" s="20" t="s">
        <v>182</v>
      </c>
      <c r="U17" s="18" t="n">
        <v>425.89510593</v>
      </c>
      <c r="V17" s="20" t="n">
        <v>7.56253394</v>
      </c>
    </row>
    <row r="18" spans="1:22">
      <c r="A18" s="15" t="s">
        <v>193</v>
      </c>
      <c r="B18" s="17" t="n">
        <v>5532</v>
      </c>
      <c r="C18" s="18">
        <f>(41.0/B18*100)</f>
        <v/>
      </c>
      <c r="D18" s="19" t="n">
        <v>5491</v>
      </c>
      <c r="E18" s="18" t="n">
        <v>415.21287214</v>
      </c>
      <c r="F18" s="20" t="n">
        <v>6.42612329</v>
      </c>
      <c r="G18" s="18" t="n">
        <v>460.65305855</v>
      </c>
      <c r="H18" s="20" t="n">
        <v>4.04416615</v>
      </c>
      <c r="I18" s="18" t="n">
        <v>467.65456341</v>
      </c>
      <c r="J18" s="20" t="n">
        <v>3.71676227</v>
      </c>
      <c r="K18" s="18" t="n">
        <v>468.95382688</v>
      </c>
      <c r="L18" s="20" t="n">
        <v>5.2185769</v>
      </c>
      <c r="M18" s="18" t="n">
        <v>360.38730974</v>
      </c>
      <c r="N18" s="20" t="n">
        <v>15.45481746</v>
      </c>
      <c r="O18" s="18" t="s">
        <v>182</v>
      </c>
      <c r="P18" s="20" t="s">
        <v>182</v>
      </c>
      <c r="Q18" s="18" t="s">
        <v>182</v>
      </c>
      <c r="R18" s="20" t="s">
        <v>182</v>
      </c>
      <c r="S18" s="18" t="s">
        <v>182</v>
      </c>
      <c r="T18" s="20" t="s">
        <v>182</v>
      </c>
      <c r="U18" s="18" t="n">
        <v>386.13457897</v>
      </c>
      <c r="V18" s="20" t="n">
        <v>7.92164266</v>
      </c>
    </row>
    <row r="19" spans="1:22">
      <c r="A19" s="15" t="s">
        <v>194</v>
      </c>
      <c r="B19" s="17" t="n">
        <v>5658</v>
      </c>
      <c r="C19" s="18">
        <f>(267.0/B19*100)</f>
        <v/>
      </c>
      <c r="D19" s="19" t="n">
        <v>5391</v>
      </c>
      <c r="E19" s="18" t="n">
        <v>409.44016335</v>
      </c>
      <c r="F19" s="20" t="n">
        <v>5.72153838</v>
      </c>
      <c r="G19" s="18" t="n">
        <v>470.87759051</v>
      </c>
      <c r="H19" s="20" t="n">
        <v>5.72147376</v>
      </c>
      <c r="I19" s="18" t="n">
        <v>491.01327603</v>
      </c>
      <c r="J19" s="20" t="n">
        <v>2.46131396</v>
      </c>
      <c r="K19" s="18" t="n">
        <v>495.13770073</v>
      </c>
      <c r="L19" s="20" t="n">
        <v>4.28082356</v>
      </c>
      <c r="M19" s="18" t="n">
        <v>398.28162032</v>
      </c>
      <c r="N19" s="20" t="n">
        <v>18.24528118</v>
      </c>
      <c r="O19" s="18" t="s">
        <v>182</v>
      </c>
      <c r="P19" s="20" t="s">
        <v>182</v>
      </c>
      <c r="Q19" s="18" t="s">
        <v>182</v>
      </c>
      <c r="R19" s="20" t="s">
        <v>182</v>
      </c>
      <c r="S19" s="18" t="s">
        <v>182</v>
      </c>
      <c r="T19" s="20" t="s">
        <v>182</v>
      </c>
      <c r="U19" s="18" t="n">
        <v>395.54518833</v>
      </c>
      <c r="V19" s="20" t="n">
        <v>7.14605295</v>
      </c>
    </row>
    <row r="20" spans="1:22">
      <c r="A20" s="15" t="s">
        <v>195</v>
      </c>
      <c r="B20" s="17" t="n">
        <v>3371</v>
      </c>
      <c r="C20" s="18">
        <f>(81.0/B20*100)</f>
        <v/>
      </c>
      <c r="D20" s="19" t="n">
        <v>3290</v>
      </c>
      <c r="E20" s="18" t="n">
        <v>457.66474591</v>
      </c>
      <c r="F20" s="20" t="n">
        <v>5.556928</v>
      </c>
      <c r="G20" s="18" t="n">
        <v>483.85709154</v>
      </c>
      <c r="H20" s="20" t="n">
        <v>2.67445869</v>
      </c>
      <c r="I20" s="18" t="n">
        <v>480.62187722</v>
      </c>
      <c r="J20" s="20" t="n">
        <v>2.8792049</v>
      </c>
      <c r="K20" s="18" t="n">
        <v>469.78125028</v>
      </c>
      <c r="L20" s="20" t="n">
        <v>6.05974683</v>
      </c>
      <c r="M20" s="18" t="s">
        <v>182</v>
      </c>
      <c r="N20" s="20" t="s">
        <v>182</v>
      </c>
      <c r="O20" s="18" t="s">
        <v>182</v>
      </c>
      <c r="P20" s="20" t="s">
        <v>182</v>
      </c>
      <c r="Q20" s="18" t="s">
        <v>182</v>
      </c>
      <c r="R20" s="20" t="s">
        <v>182</v>
      </c>
      <c r="S20" s="18" t="s">
        <v>182</v>
      </c>
      <c r="T20" s="20" t="s">
        <v>182</v>
      </c>
      <c r="U20" s="18" t="n">
        <v>416.60149012</v>
      </c>
      <c r="V20" s="20" t="n">
        <v>6.27296775</v>
      </c>
    </row>
    <row r="21" spans="1:22">
      <c r="A21" s="15" t="s">
        <v>196</v>
      </c>
      <c r="B21" s="17" t="n">
        <v>5741</v>
      </c>
      <c r="C21" s="18">
        <f>(109.0/B21*100)</f>
        <v/>
      </c>
      <c r="D21" s="19" t="n">
        <v>5632</v>
      </c>
      <c r="E21" s="18" t="n">
        <v>461.71215193</v>
      </c>
      <c r="F21" s="20" t="n">
        <v>7.08035945</v>
      </c>
      <c r="G21" s="18" t="n">
        <v>489.04628186</v>
      </c>
      <c r="H21" s="20" t="n">
        <v>3.15003003</v>
      </c>
      <c r="I21" s="18" t="n">
        <v>510.44434136</v>
      </c>
      <c r="J21" s="20" t="n">
        <v>2.36567231</v>
      </c>
      <c r="K21" s="18" t="n">
        <v>522.05618912</v>
      </c>
      <c r="L21" s="20" t="n">
        <v>3.54577987</v>
      </c>
      <c r="M21" s="18" t="n">
        <v>391.25398188</v>
      </c>
      <c r="N21" s="20" t="n">
        <v>27.06373982</v>
      </c>
      <c r="O21" s="18" t="s">
        <v>182</v>
      </c>
      <c r="P21" s="20" t="s">
        <v>182</v>
      </c>
      <c r="Q21" s="18" t="s">
        <v>182</v>
      </c>
      <c r="R21" s="20" t="s">
        <v>182</v>
      </c>
      <c r="S21" s="18" t="s">
        <v>182</v>
      </c>
      <c r="T21" s="20" t="s">
        <v>182</v>
      </c>
      <c r="U21" s="18" t="n">
        <v>434.50651828</v>
      </c>
      <c r="V21" s="20" t="n">
        <v>8.662493980000001</v>
      </c>
    </row>
    <row r="22" spans="1:22">
      <c r="A22" s="15" t="s">
        <v>197</v>
      </c>
      <c r="B22" s="17" t="n">
        <v>6598</v>
      </c>
      <c r="C22" s="18">
        <f>(106.0/B22*100)</f>
        <v/>
      </c>
      <c r="D22" s="19" t="n">
        <v>6492</v>
      </c>
      <c r="E22" s="18" t="n">
        <v>416.62052605</v>
      </c>
      <c r="F22" s="20" t="n">
        <v>4.47388445</v>
      </c>
      <c r="G22" s="18" t="n">
        <v>479.91599939</v>
      </c>
      <c r="H22" s="20" t="n">
        <v>5.43719186</v>
      </c>
      <c r="I22" s="18" t="n">
        <v>493.09709047</v>
      </c>
      <c r="J22" s="20" t="n">
        <v>3.7953148</v>
      </c>
      <c r="K22" s="18" t="n">
        <v>502.64658807</v>
      </c>
      <c r="L22" s="20" t="n">
        <v>4.5380044</v>
      </c>
      <c r="M22" s="18" t="n">
        <v>369.67259299</v>
      </c>
      <c r="N22" s="20" t="n">
        <v>6.57132704</v>
      </c>
      <c r="O22" s="18" t="s">
        <v>182</v>
      </c>
      <c r="P22" s="20" t="s">
        <v>182</v>
      </c>
      <c r="Q22" s="18" t="n">
        <v>448.28166515</v>
      </c>
      <c r="R22" s="20" t="n">
        <v>8.782882710000001</v>
      </c>
      <c r="S22" s="18" t="s">
        <v>182</v>
      </c>
      <c r="T22" s="20" t="s">
        <v>182</v>
      </c>
      <c r="U22" s="18" t="n">
        <v>370.31066694</v>
      </c>
      <c r="V22" s="20" t="n">
        <v>8.32670313</v>
      </c>
    </row>
    <row r="23" spans="1:22">
      <c r="A23" s="15" t="s">
        <v>198</v>
      </c>
      <c r="B23" s="17" t="n">
        <v>11583</v>
      </c>
      <c r="C23" s="18">
        <f>(563.0/B23*100)</f>
        <v/>
      </c>
      <c r="D23" s="19" t="n">
        <v>11020</v>
      </c>
      <c r="E23" s="18" t="n">
        <v>447.50969613</v>
      </c>
      <c r="F23" s="20" t="n">
        <v>5.01151466</v>
      </c>
      <c r="G23" s="18" t="n">
        <v>490.26413256</v>
      </c>
      <c r="H23" s="20" t="n">
        <v>3.27893716</v>
      </c>
      <c r="I23" s="18" t="n">
        <v>492.07210041</v>
      </c>
      <c r="J23" s="20" t="n">
        <v>2.75156987</v>
      </c>
      <c r="K23" s="18" t="n">
        <v>492.00222345</v>
      </c>
      <c r="L23" s="20" t="n">
        <v>4.86872071</v>
      </c>
      <c r="M23" s="18" t="n">
        <v>422.45727389</v>
      </c>
      <c r="N23" s="20" t="n">
        <v>20.79919267</v>
      </c>
      <c r="O23" s="18" t="s">
        <v>182</v>
      </c>
      <c r="P23" s="20" t="s">
        <v>182</v>
      </c>
      <c r="Q23" s="18" t="s">
        <v>182</v>
      </c>
      <c r="R23" s="20" t="s">
        <v>182</v>
      </c>
      <c r="S23" s="18" t="s">
        <v>182</v>
      </c>
      <c r="T23" s="20" t="s">
        <v>182</v>
      </c>
      <c r="U23" s="18" t="n">
        <v>415.54177668</v>
      </c>
      <c r="V23" s="20" t="n">
        <v>7.20691677</v>
      </c>
    </row>
    <row r="24" spans="1:22">
      <c r="A24" s="15" t="s">
        <v>199</v>
      </c>
      <c r="B24" s="17" t="n">
        <v>6647</v>
      </c>
      <c r="C24" s="18">
        <f>(29.0/B24*100)</f>
        <v/>
      </c>
      <c r="D24" s="19" t="n">
        <v>6618</v>
      </c>
      <c r="E24" s="18" t="n">
        <v>512.5419035</v>
      </c>
      <c r="F24" s="20" t="n">
        <v>4.70924662</v>
      </c>
      <c r="G24" s="18" t="n">
        <v>543.72691832</v>
      </c>
      <c r="H24" s="20" t="n">
        <v>2.86768722</v>
      </c>
      <c r="I24" s="18" t="n">
        <v>551.13318585</v>
      </c>
      <c r="J24" s="20" t="n">
        <v>3.22945788</v>
      </c>
      <c r="K24" s="18" t="n">
        <v>549.07553551</v>
      </c>
      <c r="L24" s="20" t="n">
        <v>4.57165602</v>
      </c>
      <c r="M24" s="18" t="n">
        <v>433.56577698</v>
      </c>
      <c r="N24" s="20" t="n">
        <v>16.09010253</v>
      </c>
      <c r="O24" s="18" t="s">
        <v>182</v>
      </c>
      <c r="P24" s="20" t="s">
        <v>182</v>
      </c>
      <c r="Q24" s="18" t="s">
        <v>182</v>
      </c>
      <c r="R24" s="20" t="s">
        <v>182</v>
      </c>
      <c r="S24" s="18" t="s">
        <v>182</v>
      </c>
      <c r="T24" s="20" t="s">
        <v>182</v>
      </c>
      <c r="U24" s="18" t="n">
        <v>456.09739562</v>
      </c>
      <c r="V24" s="20" t="n">
        <v>15.50531548</v>
      </c>
    </row>
    <row r="25" spans="1:22">
      <c r="A25" s="15" t="s">
        <v>200</v>
      </c>
      <c r="B25" s="17" t="n">
        <v>5581</v>
      </c>
      <c r="C25" s="18">
        <f>(28.0/B25*100)</f>
        <v/>
      </c>
      <c r="D25" s="19" t="n">
        <v>5553</v>
      </c>
      <c r="E25" s="18" t="n">
        <v>492.89616413</v>
      </c>
      <c r="F25" s="20" t="n">
        <v>5.12076806</v>
      </c>
      <c r="G25" s="18" t="n">
        <v>516.52808448</v>
      </c>
      <c r="H25" s="20" t="n">
        <v>3.44717255</v>
      </c>
      <c r="I25" s="18" t="n">
        <v>519.43095111</v>
      </c>
      <c r="J25" s="20" t="n">
        <v>3.25428712</v>
      </c>
      <c r="K25" s="18" t="n">
        <v>545.49911551</v>
      </c>
      <c r="L25" s="20" t="n">
        <v>6.06187895</v>
      </c>
      <c r="M25" s="18" t="n">
        <v>398.37895835</v>
      </c>
      <c r="N25" s="20" t="n">
        <v>24.81113575</v>
      </c>
      <c r="O25" s="18" t="s">
        <v>182</v>
      </c>
      <c r="P25" s="20" t="s">
        <v>182</v>
      </c>
      <c r="Q25" s="18" t="s">
        <v>182</v>
      </c>
      <c r="R25" s="20" t="s">
        <v>182</v>
      </c>
      <c r="S25" s="18" t="s">
        <v>182</v>
      </c>
      <c r="T25" s="20" t="s">
        <v>182</v>
      </c>
      <c r="U25" s="18" t="n">
        <v>404.32375549</v>
      </c>
      <c r="V25" s="20" t="n">
        <v>19.29814309</v>
      </c>
    </row>
    <row r="26" spans="1:22">
      <c r="A26" s="15" t="s">
        <v>201</v>
      </c>
      <c r="B26" s="17" t="n">
        <v>4869</v>
      </c>
      <c r="C26" s="18">
        <f>(118.0/B26*100)</f>
        <v/>
      </c>
      <c r="D26" s="19" t="n">
        <v>4751</v>
      </c>
      <c r="E26" s="18" t="n">
        <v>467.67076301</v>
      </c>
      <c r="F26" s="20" t="n">
        <v>4.54448783</v>
      </c>
      <c r="G26" s="18" t="n">
        <v>493.7847623</v>
      </c>
      <c r="H26" s="20" t="n">
        <v>2.43306487</v>
      </c>
      <c r="I26" s="18" t="n">
        <v>493.59808268</v>
      </c>
      <c r="J26" s="20" t="n">
        <v>2.41922704</v>
      </c>
      <c r="K26" s="18" t="n">
        <v>503.5761754</v>
      </c>
      <c r="L26" s="20" t="n">
        <v>4.43502973</v>
      </c>
      <c r="M26" s="18" t="s">
        <v>182</v>
      </c>
      <c r="N26" s="20" t="s">
        <v>182</v>
      </c>
      <c r="O26" s="18" t="s">
        <v>182</v>
      </c>
      <c r="P26" s="20" t="s">
        <v>182</v>
      </c>
      <c r="Q26" s="18" t="s">
        <v>182</v>
      </c>
      <c r="R26" s="20" t="s">
        <v>182</v>
      </c>
      <c r="S26" s="18" t="s">
        <v>182</v>
      </c>
      <c r="T26" s="20" t="s">
        <v>182</v>
      </c>
      <c r="U26" s="18" t="n">
        <v>434.22909741</v>
      </c>
      <c r="V26" s="20" t="n">
        <v>9.261761030000001</v>
      </c>
    </row>
    <row r="27" spans="1:22">
      <c r="A27" s="15" t="s">
        <v>202</v>
      </c>
      <c r="B27" s="17" t="n">
        <v>5299</v>
      </c>
      <c r="C27" s="18">
        <f>(237.0/B27*100)</f>
        <v/>
      </c>
      <c r="D27" s="19" t="n">
        <v>5062</v>
      </c>
      <c r="E27" s="18" t="n">
        <v>448.47544663</v>
      </c>
      <c r="F27" s="20" t="n">
        <v>4.60321326</v>
      </c>
      <c r="G27" s="18" t="n">
        <v>495.94553395</v>
      </c>
      <c r="H27" s="20" t="n">
        <v>2.32229585</v>
      </c>
      <c r="I27" s="18" t="n">
        <v>500.8554367</v>
      </c>
      <c r="J27" s="20" t="n">
        <v>2.4112168</v>
      </c>
      <c r="K27" s="18" t="n">
        <v>497.58934497</v>
      </c>
      <c r="L27" s="20" t="n">
        <v>3.2146988</v>
      </c>
      <c r="M27" s="18" t="n">
        <v>423.08830904</v>
      </c>
      <c r="N27" s="20" t="n">
        <v>13.04402712</v>
      </c>
      <c r="O27" s="18" t="s">
        <v>182</v>
      </c>
      <c r="P27" s="20" t="s">
        <v>182</v>
      </c>
      <c r="Q27" s="18" t="s">
        <v>182</v>
      </c>
      <c r="R27" s="20" t="s">
        <v>182</v>
      </c>
      <c r="S27" s="18" t="s">
        <v>182</v>
      </c>
      <c r="T27" s="20" t="s">
        <v>182</v>
      </c>
      <c r="U27" s="18" t="n">
        <v>414.92974611</v>
      </c>
      <c r="V27" s="20" t="n">
        <v>4.0114638</v>
      </c>
    </row>
    <row r="28" spans="1:22">
      <c r="A28" s="15" t="s">
        <v>203</v>
      </c>
      <c r="B28" s="17" t="n">
        <v>7568</v>
      </c>
      <c r="C28" s="18">
        <f>(162.0/B28*100)</f>
        <v/>
      </c>
      <c r="D28" s="19" t="n">
        <v>7406</v>
      </c>
      <c r="E28" s="18" t="n">
        <v>375.44506696</v>
      </c>
      <c r="F28" s="20" t="n">
        <v>3.77035508</v>
      </c>
      <c r="G28" s="18" t="n">
        <v>402.71004758</v>
      </c>
      <c r="H28" s="20" t="n">
        <v>2.60973733</v>
      </c>
      <c r="I28" s="18" t="n">
        <v>424.70485834</v>
      </c>
      <c r="J28" s="20" t="n">
        <v>2.30221225</v>
      </c>
      <c r="K28" s="18" t="n">
        <v>441.49647464</v>
      </c>
      <c r="L28" s="20" t="n">
        <v>3.19355506</v>
      </c>
      <c r="M28" s="18" t="n">
        <v>344.27389666</v>
      </c>
      <c r="N28" s="20" t="n">
        <v>9.63881198</v>
      </c>
      <c r="O28" s="18" t="s">
        <v>182</v>
      </c>
      <c r="P28" s="20" t="s">
        <v>182</v>
      </c>
      <c r="Q28" s="18" t="s">
        <v>182</v>
      </c>
      <c r="R28" s="20" t="s">
        <v>182</v>
      </c>
      <c r="S28" s="18" t="s">
        <v>182</v>
      </c>
      <c r="T28" s="20" t="s">
        <v>182</v>
      </c>
      <c r="U28" s="18" t="n">
        <v>369.08293713</v>
      </c>
      <c r="V28" s="20" t="n">
        <v>6.93738954</v>
      </c>
    </row>
    <row r="29" spans="1:22">
      <c r="A29" s="15" t="s">
        <v>204</v>
      </c>
      <c r="B29" s="17" t="n">
        <v>5385</v>
      </c>
      <c r="C29" s="18">
        <f>(37.0/B29*100)</f>
        <v/>
      </c>
      <c r="D29" s="19" t="n">
        <v>5348</v>
      </c>
      <c r="E29" s="18" t="n">
        <v>460.48142096</v>
      </c>
      <c r="F29" s="20" t="n">
        <v>6.4864564</v>
      </c>
      <c r="G29" s="18" t="n">
        <v>509.87232994</v>
      </c>
      <c r="H29" s="20" t="n">
        <v>3.09676567</v>
      </c>
      <c r="I29" s="18" t="n">
        <v>524.16674174</v>
      </c>
      <c r="J29" s="20" t="n">
        <v>2.47553938</v>
      </c>
      <c r="K29" s="18" t="n">
        <v>512.6261041400001</v>
      </c>
      <c r="L29" s="20" t="n">
        <v>5.16566103</v>
      </c>
      <c r="M29" s="18" t="n">
        <v>388.44308495</v>
      </c>
      <c r="N29" s="20" t="n">
        <v>43.1387278</v>
      </c>
      <c r="O29" s="18" t="s">
        <v>182</v>
      </c>
      <c r="P29" s="20" t="s">
        <v>182</v>
      </c>
      <c r="Q29" s="18" t="n">
        <v>358.28551468</v>
      </c>
      <c r="R29" s="20" t="n">
        <v>8.567023300000001</v>
      </c>
      <c r="S29" s="18" t="s">
        <v>182</v>
      </c>
      <c r="T29" s="20" t="s">
        <v>182</v>
      </c>
      <c r="U29" s="18" t="n">
        <v>392.90506795</v>
      </c>
      <c r="V29" s="20" t="n">
        <v>12.72085729</v>
      </c>
    </row>
    <row r="30" spans="1:22">
      <c r="A30" s="15" t="s">
        <v>205</v>
      </c>
      <c r="B30" s="17" t="n">
        <v>4520</v>
      </c>
      <c r="C30" s="18">
        <f>(666.0/B30*100)</f>
        <v/>
      </c>
      <c r="D30" s="19" t="n">
        <v>3854</v>
      </c>
      <c r="E30" s="18" t="n">
        <v>479.34210662</v>
      </c>
      <c r="F30" s="20" t="n">
        <v>8.760865799999999</v>
      </c>
      <c r="G30" s="18" t="n">
        <v>522.03559426</v>
      </c>
      <c r="H30" s="20" t="n">
        <v>3.85744596</v>
      </c>
      <c r="I30" s="18" t="n">
        <v>528.35752051</v>
      </c>
      <c r="J30" s="20" t="n">
        <v>3.43848841</v>
      </c>
      <c r="K30" s="18" t="n">
        <v>526.7551660399999</v>
      </c>
      <c r="L30" s="20" t="n">
        <v>4.68320019</v>
      </c>
      <c r="M30" s="18" t="n">
        <v>424.31209289</v>
      </c>
      <c r="N30" s="20" t="n">
        <v>24.50636863</v>
      </c>
      <c r="O30" s="18" t="s">
        <v>182</v>
      </c>
      <c r="P30" s="20" t="s">
        <v>182</v>
      </c>
      <c r="Q30" s="18" t="s">
        <v>182</v>
      </c>
      <c r="R30" s="20" t="s">
        <v>182</v>
      </c>
      <c r="S30" s="18" t="s">
        <v>182</v>
      </c>
      <c r="T30" s="20" t="s">
        <v>182</v>
      </c>
      <c r="U30" s="18" t="n">
        <v>425.75967204</v>
      </c>
      <c r="V30" s="20" t="n">
        <v>6.4459987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452.76523929</v>
      </c>
      <c r="F32" s="20" t="n">
        <v>6.20228568</v>
      </c>
      <c r="G32" s="18" t="n">
        <v>488.55144772</v>
      </c>
      <c r="H32" s="20" t="n">
        <v>4.13036629</v>
      </c>
      <c r="I32" s="18" t="n">
        <v>509.33151122</v>
      </c>
      <c r="J32" s="20" t="n">
        <v>2.66497333</v>
      </c>
      <c r="K32" s="18" t="n">
        <v>520.48573509</v>
      </c>
      <c r="L32" s="20" t="n">
        <v>4.42013518</v>
      </c>
      <c r="M32" s="18" t="n">
        <v>431.81477785</v>
      </c>
      <c r="N32" s="20" t="n">
        <v>23.17705872</v>
      </c>
      <c r="O32" s="18" t="s">
        <v>182</v>
      </c>
      <c r="P32" s="20" t="s">
        <v>182</v>
      </c>
      <c r="Q32" s="18" t="s">
        <v>182</v>
      </c>
      <c r="R32" s="20" t="s">
        <v>182</v>
      </c>
      <c r="S32" s="18" t="s">
        <v>182</v>
      </c>
      <c r="T32" s="20" t="s">
        <v>182</v>
      </c>
      <c r="U32" s="18" t="n">
        <v>423.74251994</v>
      </c>
      <c r="V32" s="20" t="n">
        <v>10.93472394</v>
      </c>
    </row>
    <row r="33" spans="1:22">
      <c r="A33" s="15" t="s">
        <v>208</v>
      </c>
      <c r="B33" s="17" t="n">
        <v>7325</v>
      </c>
      <c r="C33" s="18">
        <f>(263.0/B33*100)</f>
        <v/>
      </c>
      <c r="D33" s="19" t="n">
        <v>7062</v>
      </c>
      <c r="E33" s="18" t="n">
        <v>452.83041966</v>
      </c>
      <c r="F33" s="20" t="n">
        <v>9.13271522</v>
      </c>
      <c r="G33" s="18" t="n">
        <v>492.14671674</v>
      </c>
      <c r="H33" s="20" t="n">
        <v>3.85739564</v>
      </c>
      <c r="I33" s="18" t="n">
        <v>504.11096533</v>
      </c>
      <c r="J33" s="20" t="n">
        <v>2.83608812</v>
      </c>
      <c r="K33" s="18" t="n">
        <v>515.22660028</v>
      </c>
      <c r="L33" s="20" t="n">
        <v>3.7358411</v>
      </c>
      <c r="M33" s="18" t="n">
        <v>370.51979334</v>
      </c>
      <c r="N33" s="20" t="n">
        <v>23.88304611</v>
      </c>
      <c r="O33" s="18" t="s">
        <v>182</v>
      </c>
      <c r="P33" s="20" t="s">
        <v>182</v>
      </c>
      <c r="Q33" s="18" t="s">
        <v>182</v>
      </c>
      <c r="R33" s="20" t="s">
        <v>182</v>
      </c>
      <c r="S33" s="18" t="s">
        <v>182</v>
      </c>
      <c r="T33" s="20" t="s">
        <v>182</v>
      </c>
      <c r="U33" s="18" t="n">
        <v>438.87530844</v>
      </c>
      <c r="V33" s="20" t="n">
        <v>9.98257939</v>
      </c>
    </row>
    <row r="34" spans="1:22">
      <c r="A34" s="15" t="s">
        <v>209</v>
      </c>
      <c r="B34" s="17" t="n">
        <v>6350</v>
      </c>
      <c r="C34" s="18">
        <f>(112.0/B34*100)</f>
        <v/>
      </c>
      <c r="D34" s="19" t="n">
        <v>6238</v>
      </c>
      <c r="E34" s="18" t="n">
        <v>410.59099722</v>
      </c>
      <c r="F34" s="20" t="n">
        <v>5.02427066</v>
      </c>
      <c r="G34" s="18" t="n">
        <v>465.60230198</v>
      </c>
      <c r="H34" s="20" t="n">
        <v>3.73442702</v>
      </c>
      <c r="I34" s="18" t="n">
        <v>479.33078634</v>
      </c>
      <c r="J34" s="20" t="n">
        <v>2.5631783</v>
      </c>
      <c r="K34" s="18" t="n">
        <v>489.5787477</v>
      </c>
      <c r="L34" s="20" t="n">
        <v>4.07918161</v>
      </c>
      <c r="M34" s="18" t="n">
        <v>365.38845725</v>
      </c>
      <c r="N34" s="20" t="n">
        <v>11.8756275</v>
      </c>
      <c r="O34" s="18" t="s">
        <v>182</v>
      </c>
      <c r="P34" s="20" t="s">
        <v>182</v>
      </c>
      <c r="Q34" s="18" t="n">
        <v>306.56969545</v>
      </c>
      <c r="R34" s="20" t="n">
        <v>10.27624616</v>
      </c>
      <c r="S34" s="18" t="s">
        <v>182</v>
      </c>
      <c r="T34" s="20" t="s">
        <v>182</v>
      </c>
      <c r="U34" s="18" t="n">
        <v>379.94641634</v>
      </c>
      <c r="V34" s="20" t="n">
        <v>7.26374348</v>
      </c>
    </row>
    <row r="35" spans="1:22">
      <c r="A35" s="15" t="s">
        <v>210</v>
      </c>
      <c r="B35" s="17" t="n">
        <v>6406</v>
      </c>
      <c r="C35" s="18">
        <f>(101.0/B35*100)</f>
        <v/>
      </c>
      <c r="D35" s="19" t="n">
        <v>6305</v>
      </c>
      <c r="E35" s="18" t="n">
        <v>478.39160792</v>
      </c>
      <c r="F35" s="20" t="n">
        <v>7.76297978</v>
      </c>
      <c r="G35" s="18" t="n">
        <v>518.01121625</v>
      </c>
      <c r="H35" s="20" t="n">
        <v>3.18543749</v>
      </c>
      <c r="I35" s="18" t="n">
        <v>521.89136551</v>
      </c>
      <c r="J35" s="20" t="n">
        <v>1.91903789</v>
      </c>
      <c r="K35" s="18" t="n">
        <v>525.5349708700001</v>
      </c>
      <c r="L35" s="20" t="n">
        <v>2.84598682</v>
      </c>
      <c r="M35" s="18" t="n">
        <v>449.89238615</v>
      </c>
      <c r="N35" s="20" t="n">
        <v>20.13442136</v>
      </c>
      <c r="O35" s="18" t="s">
        <v>182</v>
      </c>
      <c r="P35" s="20" t="s">
        <v>182</v>
      </c>
      <c r="Q35" s="18" t="n">
        <v>374.85244494</v>
      </c>
      <c r="R35" s="20" t="n">
        <v>5.84040672</v>
      </c>
      <c r="S35" s="18" t="s">
        <v>182</v>
      </c>
      <c r="T35" s="20" t="s">
        <v>182</v>
      </c>
      <c r="U35" s="18" t="n">
        <v>419.87774806</v>
      </c>
      <c r="V35" s="20" t="n">
        <v>6.42758412</v>
      </c>
    </row>
    <row r="36" spans="1:22">
      <c r="A36" s="15" t="s">
        <v>211</v>
      </c>
      <c r="B36" s="17" t="n">
        <v>6736</v>
      </c>
      <c r="C36" s="18">
        <f>(93.0/B36*100)</f>
        <v/>
      </c>
      <c r="D36" s="19" t="n">
        <v>6643</v>
      </c>
      <c r="E36" s="18" t="n">
        <v>445.70044763</v>
      </c>
      <c r="F36" s="20" t="n">
        <v>5.924708</v>
      </c>
      <c r="G36" s="18" t="n">
        <v>494.84843012</v>
      </c>
      <c r="H36" s="20" t="n">
        <v>3.07218351</v>
      </c>
      <c r="I36" s="18" t="n">
        <v>502.04205777</v>
      </c>
      <c r="J36" s="20" t="n">
        <v>2.08471571</v>
      </c>
      <c r="K36" s="18" t="n">
        <v>502.95989534</v>
      </c>
      <c r="L36" s="20" t="n">
        <v>3.16903034</v>
      </c>
      <c r="M36" s="18" t="n">
        <v>402.77024728</v>
      </c>
      <c r="N36" s="20" t="n">
        <v>20.07187489</v>
      </c>
      <c r="O36" s="18" t="s">
        <v>182</v>
      </c>
      <c r="P36" s="20" t="s">
        <v>182</v>
      </c>
      <c r="Q36" s="18" t="s">
        <v>182</v>
      </c>
      <c r="R36" s="20" t="s">
        <v>182</v>
      </c>
      <c r="S36" s="18" t="s">
        <v>182</v>
      </c>
      <c r="T36" s="20" t="s">
        <v>182</v>
      </c>
      <c r="U36" s="18" t="n">
        <v>419.74998575</v>
      </c>
      <c r="V36" s="20" t="n">
        <v>7.4944087</v>
      </c>
    </row>
    <row r="37" spans="1:22">
      <c r="A37" s="15" t="s">
        <v>212</v>
      </c>
      <c r="B37" s="17" t="n">
        <v>5458</v>
      </c>
      <c r="C37" s="18">
        <f>(362.0/B37*100)</f>
        <v/>
      </c>
      <c r="D37" s="19" t="n">
        <v>5096</v>
      </c>
      <c r="E37" s="18" t="n">
        <v>456.5263342</v>
      </c>
      <c r="F37" s="20" t="n">
        <v>7.05919399</v>
      </c>
      <c r="G37" s="18" t="n">
        <v>502.44778904</v>
      </c>
      <c r="H37" s="20" t="n">
        <v>4.38634152</v>
      </c>
      <c r="I37" s="18" t="n">
        <v>507.49600177</v>
      </c>
      <c r="J37" s="20" t="n">
        <v>3.42192214</v>
      </c>
      <c r="K37" s="18" t="n">
        <v>516.28813283</v>
      </c>
      <c r="L37" s="20" t="n">
        <v>3.96580287</v>
      </c>
      <c r="M37" s="18" t="n">
        <v>375.64834003</v>
      </c>
      <c r="N37" s="20" t="n">
        <v>18.6662725</v>
      </c>
      <c r="O37" s="18" t="s">
        <v>182</v>
      </c>
      <c r="P37" s="20" t="s">
        <v>182</v>
      </c>
      <c r="Q37" s="18" t="s">
        <v>182</v>
      </c>
      <c r="R37" s="20" t="s">
        <v>182</v>
      </c>
      <c r="S37" s="18" t="s">
        <v>182</v>
      </c>
      <c r="T37" s="20" t="s">
        <v>182</v>
      </c>
      <c r="U37" s="18" t="n">
        <v>408.27442265</v>
      </c>
      <c r="V37" s="20" t="n">
        <v>6.11092563</v>
      </c>
    </row>
    <row r="38" spans="1:22">
      <c r="A38" s="15" t="s">
        <v>213</v>
      </c>
      <c r="B38" s="17" t="n">
        <v>5860</v>
      </c>
      <c r="C38" s="18">
        <f>(78.0/B38*100)</f>
        <v/>
      </c>
      <c r="D38" s="19" t="n">
        <v>5782</v>
      </c>
      <c r="E38" s="18" t="n">
        <v>477.70595529</v>
      </c>
      <c r="F38" s="20" t="n">
        <v>5.64939801</v>
      </c>
      <c r="G38" s="18" t="n">
        <v>512.5171313</v>
      </c>
      <c r="H38" s="20" t="n">
        <v>3.00680926</v>
      </c>
      <c r="I38" s="18" t="n">
        <v>519.49955066</v>
      </c>
      <c r="J38" s="20" t="n">
        <v>3.63323572</v>
      </c>
      <c r="K38" s="18" t="n">
        <v>515.48375516</v>
      </c>
      <c r="L38" s="20" t="n">
        <v>4.80235289</v>
      </c>
      <c r="M38" s="18" t="n">
        <v>402.04188708</v>
      </c>
      <c r="N38" s="20" t="n">
        <v>20.43643395</v>
      </c>
      <c r="O38" s="18" t="s">
        <v>182</v>
      </c>
      <c r="P38" s="20" t="s">
        <v>182</v>
      </c>
      <c r="Q38" s="18" t="s">
        <v>182</v>
      </c>
      <c r="R38" s="20" t="s">
        <v>182</v>
      </c>
      <c r="S38" s="18" t="s">
        <v>182</v>
      </c>
      <c r="T38" s="20" t="s">
        <v>182</v>
      </c>
      <c r="U38" s="18" t="n">
        <v>436.54591942</v>
      </c>
      <c r="V38" s="20" t="n">
        <v>6.09602193</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(5697.0/B40*100)</f>
        <v/>
      </c>
      <c r="D40" s="19" t="n">
        <v>8460</v>
      </c>
      <c r="E40" s="18" t="n">
        <v>475.31547595</v>
      </c>
      <c r="F40" s="20" t="n">
        <v>9.27227734</v>
      </c>
      <c r="G40" s="18" t="n">
        <v>506.59207906</v>
      </c>
      <c r="H40" s="20" t="n">
        <v>4.68280185</v>
      </c>
      <c r="I40" s="18" t="n">
        <v>527.15836196</v>
      </c>
      <c r="J40" s="20" t="n">
        <v>3.27863075</v>
      </c>
      <c r="K40" s="18" t="n">
        <v>523.7988656799999</v>
      </c>
      <c r="L40" s="20" t="n">
        <v>4.07592031</v>
      </c>
      <c r="M40" s="18" t="n">
        <v>426.93516324</v>
      </c>
      <c r="N40" s="20" t="n">
        <v>18.49453323</v>
      </c>
      <c r="O40" s="18" t="s">
        <v>182</v>
      </c>
      <c r="P40" s="20" t="s">
        <v>182</v>
      </c>
      <c r="Q40" s="18" t="n">
        <v>496.75531263</v>
      </c>
      <c r="R40" s="20" t="n">
        <v>2.35939816</v>
      </c>
      <c r="S40" s="18" t="s">
        <v>182</v>
      </c>
      <c r="T40" s="20" t="s">
        <v>182</v>
      </c>
      <c r="U40" s="18" t="n">
        <v>414.16304692</v>
      </c>
      <c r="V40" s="20" t="n">
        <v>6.93189264</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(3006.0/B46*100)</f>
        <v/>
      </c>
      <c r="D46" s="19" t="n">
        <v>20135</v>
      </c>
      <c r="E46" s="18" t="n">
        <v>368.60255897</v>
      </c>
      <c r="F46" s="20" t="n">
        <v>4.10418235</v>
      </c>
      <c r="G46" s="18" t="n">
        <v>425.70145696</v>
      </c>
      <c r="H46" s="20" t="n">
        <v>4.10957787</v>
      </c>
      <c r="I46" s="18" t="n">
        <v>416.38903271</v>
      </c>
      <c r="J46" s="20" t="n">
        <v>3.16661458</v>
      </c>
      <c r="K46" s="18" t="n">
        <v>430.15475922</v>
      </c>
      <c r="L46" s="20" t="n">
        <v>4.2189291</v>
      </c>
      <c r="M46" s="18" t="n">
        <v>312.92535084</v>
      </c>
      <c r="N46" s="20" t="n">
        <v>7.92700056</v>
      </c>
      <c r="O46" s="18" t="s">
        <v>182</v>
      </c>
      <c r="P46" s="20" t="s">
        <v>182</v>
      </c>
      <c r="Q46" s="18" t="s">
        <v>182</v>
      </c>
      <c r="R46" s="20" t="s">
        <v>182</v>
      </c>
      <c r="S46" s="18" t="s">
        <v>182</v>
      </c>
      <c r="T46" s="20" t="s">
        <v>182</v>
      </c>
      <c r="U46" s="18" t="n">
        <v>384.9458488</v>
      </c>
      <c r="V46" s="20" t="n">
        <v>3.12949036</v>
      </c>
    </row>
    <row r="47" spans="1:22">
      <c r="A47" s="15" t="s">
        <v>222</v>
      </c>
      <c r="B47" s="17" t="n">
        <v>5928</v>
      </c>
      <c r="C47" s="18">
        <f>(262.0/B47*100)</f>
        <v/>
      </c>
      <c r="D47" s="19" t="n">
        <v>5666</v>
      </c>
      <c r="E47" s="18" t="n">
        <v>406.18235669</v>
      </c>
      <c r="F47" s="20" t="n">
        <v>6.26807444</v>
      </c>
      <c r="G47" s="18" t="n">
        <v>478.63569144</v>
      </c>
      <c r="H47" s="20" t="n">
        <v>4.9118018</v>
      </c>
      <c r="I47" s="18" t="n">
        <v>465.72389788</v>
      </c>
      <c r="J47" s="20" t="n">
        <v>4.05872774</v>
      </c>
      <c r="K47" s="18" t="n">
        <v>465.50632481</v>
      </c>
      <c r="L47" s="20" t="n">
        <v>6.41616796</v>
      </c>
      <c r="M47" s="18" t="n">
        <v>348.82167177</v>
      </c>
      <c r="N47" s="20" t="n">
        <v>12.30753065</v>
      </c>
      <c r="O47" s="18" t="s">
        <v>182</v>
      </c>
      <c r="P47" s="20" t="s">
        <v>182</v>
      </c>
      <c r="Q47" s="18" t="s">
        <v>182</v>
      </c>
      <c r="R47" s="20" t="s">
        <v>182</v>
      </c>
      <c r="S47" s="18" t="s">
        <v>182</v>
      </c>
      <c r="T47" s="20" t="s">
        <v>182</v>
      </c>
      <c r="U47" s="18" t="n">
        <v>382.98412051</v>
      </c>
      <c r="V47" s="20" t="n">
        <v>5.1020111</v>
      </c>
    </row>
    <row r="48" spans="1:22">
      <c r="A48" s="15" t="s">
        <v>223</v>
      </c>
      <c r="B48" s="17" t="n">
        <v>9841</v>
      </c>
      <c r="C48" s="18">
        <f>(19.0/B48*100)</f>
        <v/>
      </c>
      <c r="D48" s="19" t="n">
        <v>9822</v>
      </c>
      <c r="E48" s="18" t="n">
        <v>497.59672759</v>
      </c>
      <c r="F48" s="20" t="n">
        <v>5.78572551</v>
      </c>
      <c r="G48" s="18" t="n">
        <v>527.39509021</v>
      </c>
      <c r="H48" s="20" t="n">
        <v>4.22580775</v>
      </c>
      <c r="I48" s="18" t="n">
        <v>520.39948371</v>
      </c>
      <c r="J48" s="20" t="n">
        <v>6.01669267</v>
      </c>
      <c r="K48" s="18" t="n">
        <v>538.08581861</v>
      </c>
      <c r="L48" s="20" t="n">
        <v>9.765592870000001</v>
      </c>
      <c r="M48" s="18" t="n">
        <v>368.01592311</v>
      </c>
      <c r="N48" s="20" t="n">
        <v>9.39603602</v>
      </c>
      <c r="O48" s="18" t="s">
        <v>182</v>
      </c>
      <c r="P48" s="20" t="s">
        <v>182</v>
      </c>
      <c r="Q48" s="18" t="s">
        <v>182</v>
      </c>
      <c r="R48" s="20" t="s">
        <v>182</v>
      </c>
      <c r="S48" s="18" t="s">
        <v>182</v>
      </c>
      <c r="T48" s="20" t="s">
        <v>182</v>
      </c>
      <c r="U48" s="18" t="n">
        <v>450.2030191</v>
      </c>
      <c r="V48" s="20" t="n">
        <v>33.64072012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(1257.0/B50*100)</f>
        <v/>
      </c>
      <c r="D50" s="19" t="n">
        <v>10538</v>
      </c>
      <c r="E50" s="18" t="n">
        <v>377.16857769</v>
      </c>
      <c r="F50" s="20" t="n">
        <v>4.2980605</v>
      </c>
      <c r="G50" s="18" t="n">
        <v>415.4896876</v>
      </c>
      <c r="H50" s="20" t="n">
        <v>3.41775688</v>
      </c>
      <c r="I50" s="18" t="n">
        <v>430.88598525</v>
      </c>
      <c r="J50" s="20" t="n">
        <v>2.59530862</v>
      </c>
      <c r="K50" s="18" t="n">
        <v>443.5382702</v>
      </c>
      <c r="L50" s="20" t="n">
        <v>3.70041289</v>
      </c>
      <c r="M50" s="18" t="n">
        <v>342.28571311</v>
      </c>
      <c r="N50" s="20" t="n">
        <v>7.20984175</v>
      </c>
      <c r="O50" s="18" t="s">
        <v>182</v>
      </c>
      <c r="P50" s="20" t="s">
        <v>182</v>
      </c>
      <c r="Q50" s="18" t="s">
        <v>182</v>
      </c>
      <c r="R50" s="20" t="s">
        <v>182</v>
      </c>
      <c r="S50" s="18" t="s">
        <v>182</v>
      </c>
      <c r="T50" s="20" t="s">
        <v>182</v>
      </c>
      <c r="U50" s="18" t="n">
        <v>386.46071794</v>
      </c>
      <c r="V50" s="20" t="n">
        <v>6.76586168</v>
      </c>
    </row>
    <row r="51" spans="1:22">
      <c r="A51" s="15" t="s">
        <v>226</v>
      </c>
      <c r="B51" s="17" t="n">
        <v>6866</v>
      </c>
      <c r="C51" s="18">
        <f>(116.0/B51*100)</f>
        <v/>
      </c>
      <c r="D51" s="19" t="n">
        <v>6750</v>
      </c>
      <c r="E51" s="18" t="n">
        <v>392.95100755</v>
      </c>
      <c r="F51" s="20" t="n">
        <v>4.64481576</v>
      </c>
      <c r="G51" s="18" t="n">
        <v>425.24033433</v>
      </c>
      <c r="H51" s="20" t="n">
        <v>3.59539424</v>
      </c>
      <c r="I51" s="18" t="n">
        <v>428.34532033</v>
      </c>
      <c r="J51" s="20" t="n">
        <v>2.28091728</v>
      </c>
      <c r="K51" s="18" t="n">
        <v>430.71423997</v>
      </c>
      <c r="L51" s="20" t="n">
        <v>3.43752701</v>
      </c>
      <c r="M51" s="18" t="n">
        <v>338.25263876</v>
      </c>
      <c r="N51" s="20" t="n">
        <v>12.07032198</v>
      </c>
      <c r="O51" s="18" t="s">
        <v>182</v>
      </c>
      <c r="P51" s="20" t="s">
        <v>182</v>
      </c>
      <c r="Q51" s="18" t="n">
        <v>410.85572185</v>
      </c>
      <c r="R51" s="20" t="n">
        <v>3.7997542</v>
      </c>
      <c r="S51" s="18" t="s">
        <v>182</v>
      </c>
      <c r="T51" s="20" t="s">
        <v>182</v>
      </c>
      <c r="U51" s="18" t="n">
        <v>393.70326549</v>
      </c>
      <c r="V51" s="20" t="n">
        <v>4.56160912</v>
      </c>
    </row>
    <row r="52" spans="1:22">
      <c r="A52" s="15" t="s">
        <v>227</v>
      </c>
      <c r="B52" s="17" t="n">
        <v>5809</v>
      </c>
      <c r="C52" s="18">
        <f>(129.0/B52*100)</f>
        <v/>
      </c>
      <c r="D52" s="19" t="n">
        <v>5680</v>
      </c>
      <c r="E52" s="18" t="n">
        <v>407.02495274</v>
      </c>
      <c r="F52" s="20" t="n">
        <v>5.23783061</v>
      </c>
      <c r="G52" s="18" t="n">
        <v>469.70647997</v>
      </c>
      <c r="H52" s="20" t="n">
        <v>4.2301435</v>
      </c>
      <c r="I52" s="18" t="n">
        <v>482.46102698</v>
      </c>
      <c r="J52" s="20" t="n">
        <v>2.69109232</v>
      </c>
      <c r="K52" s="18" t="n">
        <v>495.74638731</v>
      </c>
      <c r="L52" s="20" t="n">
        <v>3.51034697</v>
      </c>
      <c r="M52" s="18" t="n">
        <v>375.14413407</v>
      </c>
      <c r="N52" s="20" t="n">
        <v>19.23248649</v>
      </c>
      <c r="O52" s="18" t="s">
        <v>182</v>
      </c>
      <c r="P52" s="20" t="s">
        <v>182</v>
      </c>
      <c r="Q52" s="18" t="s">
        <v>182</v>
      </c>
      <c r="R52" s="20" t="s">
        <v>182</v>
      </c>
      <c r="S52" s="18" t="s">
        <v>182</v>
      </c>
      <c r="T52" s="20" t="s">
        <v>182</v>
      </c>
      <c r="U52" s="18" t="n">
        <v>398.05858091</v>
      </c>
      <c r="V52" s="20" t="n">
        <v>6.30803001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(544.0/B54*100)</f>
        <v/>
      </c>
      <c r="D54" s="19" t="n">
        <v>4196</v>
      </c>
      <c r="E54" s="18" t="n">
        <v>315.61144726</v>
      </c>
      <c r="F54" s="20" t="n">
        <v>3.85531652</v>
      </c>
      <c r="G54" s="18" t="n">
        <v>357.21264524</v>
      </c>
      <c r="H54" s="20" t="n">
        <v>4.50851369</v>
      </c>
      <c r="I54" s="18" t="n">
        <v>342.59131829</v>
      </c>
      <c r="J54" s="20" t="n">
        <v>3.71762899</v>
      </c>
      <c r="K54" s="18" t="n">
        <v>354.78213575</v>
      </c>
      <c r="L54" s="20" t="n">
        <v>4.1909253</v>
      </c>
      <c r="M54" s="18" t="n">
        <v>287.87524075</v>
      </c>
      <c r="N54" s="20" t="n">
        <v>6.80918889</v>
      </c>
      <c r="O54" s="18" t="s">
        <v>182</v>
      </c>
      <c r="P54" s="20" t="s">
        <v>182</v>
      </c>
      <c r="Q54" s="18" t="s">
        <v>182</v>
      </c>
      <c r="R54" s="20" t="s">
        <v>182</v>
      </c>
      <c r="S54" s="18" t="s">
        <v>182</v>
      </c>
      <c r="T54" s="20" t="s">
        <v>182</v>
      </c>
      <c r="U54" s="18" t="n">
        <v>293.35829426</v>
      </c>
      <c r="V54" s="20" t="n">
        <v>4.07442857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477.18537416</v>
      </c>
      <c r="F56" s="20" t="n">
        <v>7.84554334</v>
      </c>
      <c r="G56" s="18" t="n">
        <v>519.2313014699999</v>
      </c>
      <c r="H56" s="20" t="n">
        <v>2.98306216</v>
      </c>
      <c r="I56" s="18" t="n">
        <v>529.2318225400001</v>
      </c>
      <c r="J56" s="20" t="n">
        <v>2.57217629</v>
      </c>
      <c r="K56" s="18" t="n">
        <v>530.47778873</v>
      </c>
      <c r="L56" s="20" t="n">
        <v>4.8906485</v>
      </c>
      <c r="M56" s="18" t="n">
        <v>436.58358831</v>
      </c>
      <c r="N56" s="20" t="n">
        <v>14.70024244</v>
      </c>
      <c r="O56" s="18" t="s">
        <v>182</v>
      </c>
      <c r="P56" s="20" t="s">
        <v>182</v>
      </c>
      <c r="Q56" s="18" t="s">
        <v>182</v>
      </c>
      <c r="R56" s="20" t="s">
        <v>182</v>
      </c>
      <c r="S56" s="18" t="s">
        <v>182</v>
      </c>
      <c r="T56" s="20" t="s">
        <v>182</v>
      </c>
      <c r="U56" s="18" t="n">
        <v>444.03104097</v>
      </c>
      <c r="V56" s="20" t="n">
        <v>17.2095111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(280.0/B61*100)</f>
        <v/>
      </c>
      <c r="D61" s="19" t="n">
        <v>6245</v>
      </c>
      <c r="E61" s="18" t="n">
        <v>440.5884487</v>
      </c>
      <c r="F61" s="20" t="n">
        <v>3.91055196</v>
      </c>
      <c r="G61" s="18" t="n">
        <v>471.59276808</v>
      </c>
      <c r="H61" s="20" t="n">
        <v>3.36760856</v>
      </c>
      <c r="I61" s="18" t="n">
        <v>488.71633935</v>
      </c>
      <c r="J61" s="20" t="n">
        <v>2.84856096</v>
      </c>
      <c r="K61" s="18" t="n">
        <v>517.06832933</v>
      </c>
      <c r="L61" s="20" t="n">
        <v>4.27346546</v>
      </c>
      <c r="M61" s="18" t="n">
        <v>391.25523445</v>
      </c>
      <c r="N61" s="20" t="n">
        <v>13.81308759</v>
      </c>
      <c r="O61" s="18" t="s">
        <v>182</v>
      </c>
      <c r="P61" s="20" t="s">
        <v>182</v>
      </c>
      <c r="Q61" s="18" t="s">
        <v>182</v>
      </c>
      <c r="R61" s="20" t="s">
        <v>182</v>
      </c>
      <c r="S61" s="18" t="s">
        <v>182</v>
      </c>
      <c r="T61" s="20" t="s">
        <v>182</v>
      </c>
      <c r="U61" s="18" t="n">
        <v>386.22436107</v>
      </c>
      <c r="V61" s="20" t="n">
        <v>6.41500068</v>
      </c>
    </row>
    <row r="62" spans="1:22">
      <c r="A62" s="15" t="s">
        <v>237</v>
      </c>
      <c r="B62" s="17" t="n">
        <v>4476</v>
      </c>
      <c r="C62" s="18">
        <f>(5.0/B62*100)</f>
        <v/>
      </c>
      <c r="D62" s="19" t="n">
        <v>4471</v>
      </c>
      <c r="E62" s="18" t="n">
        <v>503.92386792</v>
      </c>
      <c r="F62" s="20" t="n">
        <v>8.337418960000001</v>
      </c>
      <c r="G62" s="18" t="n">
        <v>528.95263655</v>
      </c>
      <c r="H62" s="20" t="n">
        <v>2.28246146</v>
      </c>
      <c r="I62" s="18" t="n">
        <v>530.85167287</v>
      </c>
      <c r="J62" s="20" t="n">
        <v>1.44468835</v>
      </c>
      <c r="K62" s="18" t="n">
        <v>530.72760452</v>
      </c>
      <c r="L62" s="20" t="n">
        <v>4.78257381</v>
      </c>
      <c r="M62" s="18" t="n">
        <v>440.45044192</v>
      </c>
      <c r="N62" s="20" t="n">
        <v>12.98438904</v>
      </c>
      <c r="O62" s="18" t="s">
        <v>182</v>
      </c>
      <c r="P62" s="20" t="s">
        <v>182</v>
      </c>
      <c r="Q62" s="18" t="s">
        <v>182</v>
      </c>
      <c r="R62" s="20" t="s">
        <v>182</v>
      </c>
      <c r="S62" s="18" t="s">
        <v>182</v>
      </c>
      <c r="T62" s="20" t="s">
        <v>182</v>
      </c>
      <c r="U62" s="18" t="n">
        <v>433.15690326</v>
      </c>
      <c r="V62" s="20" t="n">
        <v>29.14823047</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(768.0/B67*100)</f>
        <v/>
      </c>
      <c r="D67" s="19" t="n">
        <v>6203</v>
      </c>
      <c r="E67" s="18" t="n">
        <v>362.83521621</v>
      </c>
      <c r="F67" s="20" t="n">
        <v>4.52455221</v>
      </c>
      <c r="G67" s="18" t="n">
        <v>404.7866803</v>
      </c>
      <c r="H67" s="20" t="n">
        <v>3.09126685</v>
      </c>
      <c r="I67" s="18" t="n">
        <v>413.83973461</v>
      </c>
      <c r="J67" s="20" t="n">
        <v>2.47745188</v>
      </c>
      <c r="K67" s="18" t="n">
        <v>421.57533681</v>
      </c>
      <c r="L67" s="20" t="n">
        <v>4.07214004</v>
      </c>
      <c r="M67" s="18" t="n">
        <v>314.73335773</v>
      </c>
      <c r="N67" s="20" t="n">
        <v>5.00611208</v>
      </c>
      <c r="O67" s="18" t="s">
        <v>182</v>
      </c>
      <c r="P67" s="20" t="s">
        <v>182</v>
      </c>
      <c r="Q67" s="18" t="s">
        <v>182</v>
      </c>
      <c r="R67" s="20" t="s">
        <v>182</v>
      </c>
      <c r="S67" s="18" t="s">
        <v>182</v>
      </c>
      <c r="T67" s="20" t="s">
        <v>182</v>
      </c>
      <c r="U67" s="18" t="n">
        <v>343.25300521</v>
      </c>
      <c r="V67" s="20" t="n">
        <v>6.66148913</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451.07380849</v>
      </c>
      <c r="F70" s="20" t="n">
        <v>6.4245025</v>
      </c>
      <c r="G70" s="18" t="n">
        <v>487.14766269</v>
      </c>
      <c r="H70" s="20" t="n">
        <v>3.75435406</v>
      </c>
      <c r="I70" s="18" t="n">
        <v>494.54626392</v>
      </c>
      <c r="J70" s="20" t="n">
        <v>2.48085249</v>
      </c>
      <c r="K70" s="18" t="n">
        <v>503.25550852</v>
      </c>
      <c r="L70" s="20" t="n">
        <v>4.96868815</v>
      </c>
      <c r="M70" s="18" t="n">
        <v>426.80252046</v>
      </c>
      <c r="N70" s="20" t="n">
        <v>12.48021567</v>
      </c>
      <c r="O70" s="18" t="s">
        <v>182</v>
      </c>
      <c r="P70" s="20" t="s">
        <v>182</v>
      </c>
      <c r="Q70" s="18" t="s">
        <v>182</v>
      </c>
      <c r="R70" s="20" t="s">
        <v>182</v>
      </c>
      <c r="S70" s="18" t="s">
        <v>182</v>
      </c>
      <c r="T70" s="20" t="s">
        <v>182</v>
      </c>
      <c r="U70" s="18" t="n">
        <v>429.36556569</v>
      </c>
      <c r="V70" s="20" t="n">
        <v>7.22762314</v>
      </c>
    </row>
    <row r="71" spans="1:22">
      <c r="A71" s="15" t="s">
        <v>246</v>
      </c>
      <c r="B71" s="17" t="n">
        <v>6115</v>
      </c>
      <c r="C71" s="18">
        <f>(126.0/B71*100)</f>
        <v/>
      </c>
      <c r="D71" s="19" t="n">
        <v>5989</v>
      </c>
      <c r="E71" s="18" t="n">
        <v>527.93818373</v>
      </c>
      <c r="F71" s="20" t="n">
        <v>4.83845059</v>
      </c>
      <c r="G71" s="18" t="n">
        <v>557.54216588</v>
      </c>
      <c r="H71" s="20" t="n">
        <v>2.25838551</v>
      </c>
      <c r="I71" s="18" t="n">
        <v>556.25039825</v>
      </c>
      <c r="J71" s="20" t="n">
        <v>2.01693769</v>
      </c>
      <c r="K71" s="18" t="n">
        <v>569.55487561</v>
      </c>
      <c r="L71" s="20" t="n">
        <v>4.09775091</v>
      </c>
      <c r="M71" s="18" t="n">
        <v>471.86148039</v>
      </c>
      <c r="N71" s="20" t="n">
        <v>16.79592165</v>
      </c>
      <c r="O71" s="18" t="s">
        <v>182</v>
      </c>
      <c r="P71" s="20" t="s">
        <v>182</v>
      </c>
      <c r="Q71" s="18" t="s">
        <v>182</v>
      </c>
      <c r="R71" s="20" t="s">
        <v>182</v>
      </c>
      <c r="S71" s="18" t="s">
        <v>182</v>
      </c>
      <c r="T71" s="20" t="s">
        <v>182</v>
      </c>
      <c r="U71" s="18" t="n">
        <v>533.24160068</v>
      </c>
      <c r="V71" s="20" t="n">
        <v>14.12117343</v>
      </c>
    </row>
    <row r="72" spans="1:22">
      <c r="A72" s="15" t="s">
        <v>247</v>
      </c>
      <c r="B72" s="17" t="n">
        <v>7708</v>
      </c>
      <c r="C72" s="18">
        <f>(9.0/B72*100)</f>
        <v/>
      </c>
      <c r="D72" s="19" t="n">
        <v>7699</v>
      </c>
      <c r="E72" s="18" t="n">
        <v>477.89217143</v>
      </c>
      <c r="F72" s="20" t="n">
        <v>5.44497425</v>
      </c>
      <c r="G72" s="18" t="n">
        <v>530.92779222</v>
      </c>
      <c r="H72" s="20" t="n">
        <v>2.7928041</v>
      </c>
      <c r="I72" s="18" t="n">
        <v>535.1406147599999</v>
      </c>
      <c r="J72" s="20" t="n">
        <v>3.06670595</v>
      </c>
      <c r="K72" s="18" t="n">
        <v>559.42801257</v>
      </c>
      <c r="L72" s="20" t="n">
        <v>4.57888239</v>
      </c>
      <c r="M72" s="18" t="n">
        <v>372.27040999</v>
      </c>
      <c r="N72" s="20" t="n">
        <v>12.74001428</v>
      </c>
      <c r="O72" s="18" t="s">
        <v>182</v>
      </c>
      <c r="P72" s="20" t="s">
        <v>182</v>
      </c>
      <c r="Q72" s="18" t="s">
        <v>182</v>
      </c>
      <c r="R72" s="20" t="s">
        <v>182</v>
      </c>
      <c r="S72" s="18" t="s">
        <v>182</v>
      </c>
      <c r="T72" s="20" t="s">
        <v>182</v>
      </c>
      <c r="U72" s="18" t="n">
        <v>443.16734511</v>
      </c>
      <c r="V72" s="20" t="n">
        <v>32.84436247</v>
      </c>
    </row>
    <row r="73" spans="1:22">
      <c r="A73" s="15" t="s">
        <v>248</v>
      </c>
      <c r="B73" s="17" t="n">
        <v>8249</v>
      </c>
      <c r="C73" s="18">
        <f>(270.0/B73*100)</f>
        <v/>
      </c>
      <c r="D73" s="19" t="n">
        <v>7979</v>
      </c>
      <c r="E73" s="18" t="n">
        <v>401.01232238</v>
      </c>
      <c r="F73" s="20" t="n">
        <v>4.74760386</v>
      </c>
      <c r="G73" s="18" t="n">
        <v>421.37148152</v>
      </c>
      <c r="H73" s="20" t="n">
        <v>3.49330571</v>
      </c>
      <c r="I73" s="18" t="n">
        <v>425.77877145</v>
      </c>
      <c r="J73" s="20" t="n">
        <v>2.90792797</v>
      </c>
      <c r="K73" s="18" t="n">
        <v>445.45746393</v>
      </c>
      <c r="L73" s="20" t="n">
        <v>5.59901068</v>
      </c>
      <c r="M73" s="18" t="n">
        <v>365.92427462</v>
      </c>
      <c r="N73" s="20" t="n">
        <v>6.5296247</v>
      </c>
      <c r="O73" s="18" t="s">
        <v>182</v>
      </c>
      <c r="P73" s="20" t="s">
        <v>182</v>
      </c>
      <c r="Q73" s="18" t="s">
        <v>182</v>
      </c>
      <c r="R73" s="20" t="s">
        <v>182</v>
      </c>
      <c r="S73" s="18" t="s">
        <v>182</v>
      </c>
      <c r="T73" s="20" t="s">
        <v>182</v>
      </c>
      <c r="U73" s="18" t="n">
        <v>360.94171033</v>
      </c>
      <c r="V73" s="20" t="n">
        <v>8.40839068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(334.0/B77*100)</f>
        <v/>
      </c>
      <c r="D77" s="19" t="n">
        <v>5728</v>
      </c>
      <c r="E77" s="18" t="n">
        <v>400.12471666</v>
      </c>
      <c r="F77" s="20" t="n">
        <v>4.19141643</v>
      </c>
      <c r="G77" s="18" t="n">
        <v>459.04831917</v>
      </c>
      <c r="H77" s="20" t="n">
        <v>3.2745704</v>
      </c>
      <c r="I77" s="18" t="n">
        <v>455.67678975</v>
      </c>
      <c r="J77" s="20" t="n">
        <v>2.48703329</v>
      </c>
      <c r="K77" s="18" t="n">
        <v>452.6642061</v>
      </c>
      <c r="L77" s="20" t="n">
        <v>4.12672248</v>
      </c>
      <c r="M77" s="18" t="n">
        <v>348.85074945</v>
      </c>
      <c r="N77" s="20" t="n">
        <v>12.28258255</v>
      </c>
      <c r="O77" s="18" t="s">
        <v>182</v>
      </c>
      <c r="P77" s="20" t="s">
        <v>182</v>
      </c>
      <c r="Q77" s="18" t="s">
        <v>182</v>
      </c>
      <c r="R77" s="20" t="s">
        <v>182</v>
      </c>
      <c r="S77" s="18" t="s">
        <v>182</v>
      </c>
      <c r="T77" s="20" t="s">
        <v>182</v>
      </c>
      <c r="U77" s="18" t="n">
        <v>388.07641555</v>
      </c>
      <c r="V77" s="20" t="n">
        <v>3.69970502</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360</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507.22961634</v>
      </c>
      <c r="F7" s="20" t="n">
        <v>6.56671437</v>
      </c>
      <c r="G7" s="18" t="n">
        <v>519.37151853</v>
      </c>
      <c r="H7" s="20" t="n">
        <v>3.0688282</v>
      </c>
      <c r="I7" s="18" t="n">
        <v>513.77392974</v>
      </c>
      <c r="J7" s="20" t="n">
        <v>2.02610286</v>
      </c>
      <c r="K7" s="18" t="n">
        <v>524.37987035</v>
      </c>
      <c r="L7" s="20" t="n">
        <v>2.79491495</v>
      </c>
      <c r="M7" s="18" t="n">
        <v>399.22513467</v>
      </c>
      <c r="N7" s="20" t="n">
        <v>11.70453418</v>
      </c>
      <c r="O7" s="18" t="s">
        <v>182</v>
      </c>
      <c r="P7" s="20" t="s">
        <v>182</v>
      </c>
      <c r="Q7" s="18" t="s">
        <v>182</v>
      </c>
      <c r="R7" s="20" t="s">
        <v>182</v>
      </c>
      <c r="S7" s="18" t="s">
        <v>182</v>
      </c>
      <c r="T7" s="20" t="s">
        <v>182</v>
      </c>
      <c r="U7" s="18" t="n">
        <v>479.91292482</v>
      </c>
      <c r="V7" s="20" t="n">
        <v>4.28847123</v>
      </c>
    </row>
    <row r="8" spans="1:22">
      <c r="A8" s="15" t="s">
        <v>183</v>
      </c>
      <c r="B8" s="17" t="n">
        <v>7007</v>
      </c>
      <c r="C8" s="18">
        <f>(253.0/B8*100)</f>
        <v/>
      </c>
      <c r="D8" s="19" t="n">
        <v>6754</v>
      </c>
      <c r="E8" s="18" t="n">
        <v>493.74985484</v>
      </c>
      <c r="F8" s="20" t="n">
        <v>5.26703926</v>
      </c>
      <c r="G8" s="18" t="n">
        <v>496.66012912</v>
      </c>
      <c r="H8" s="20" t="n">
        <v>3.36511009</v>
      </c>
      <c r="I8" s="18" t="n">
        <v>503.88785647</v>
      </c>
      <c r="J8" s="20" t="n">
        <v>3.01343104</v>
      </c>
      <c r="K8" s="18" t="n">
        <v>512.89140048</v>
      </c>
      <c r="L8" s="20" t="n">
        <v>3.71586648</v>
      </c>
      <c r="M8" s="18" t="n">
        <v>404.28336089</v>
      </c>
      <c r="N8" s="20" t="n">
        <v>27.90899541</v>
      </c>
      <c r="O8" s="18" t="s">
        <v>182</v>
      </c>
      <c r="P8" s="20" t="s">
        <v>182</v>
      </c>
      <c r="Q8" s="18" t="n">
        <v>368.48347797</v>
      </c>
      <c r="R8" s="20" t="n">
        <v>14.99112476</v>
      </c>
      <c r="S8" s="18" t="s">
        <v>182</v>
      </c>
      <c r="T8" s="20" t="s">
        <v>182</v>
      </c>
      <c r="U8" s="18" t="n">
        <v>412.75471304</v>
      </c>
      <c r="V8" s="20" t="n">
        <v>6.39898373</v>
      </c>
    </row>
    <row r="9" spans="1:22">
      <c r="A9" s="15" t="s">
        <v>184</v>
      </c>
      <c r="B9" s="17" t="n">
        <v>9651</v>
      </c>
      <c r="C9" s="18">
        <f>(652.0/B9*100)</f>
        <v/>
      </c>
      <c r="D9" s="19" t="n">
        <v>8999</v>
      </c>
      <c r="E9" s="18" t="n">
        <v>505.64616258</v>
      </c>
      <c r="F9" s="20" t="n">
        <v>6.56392987</v>
      </c>
      <c r="G9" s="18" t="n">
        <v>523.74046279</v>
      </c>
      <c r="H9" s="20" t="n">
        <v>3.31141474</v>
      </c>
      <c r="I9" s="18" t="n">
        <v>513.8749963</v>
      </c>
      <c r="J9" s="20" t="n">
        <v>2.4444962</v>
      </c>
      <c r="K9" s="18" t="n">
        <v>511.28619405</v>
      </c>
      <c r="L9" s="20" t="n">
        <v>3.27598145</v>
      </c>
      <c r="M9" s="18" t="n">
        <v>463.23865553</v>
      </c>
      <c r="N9" s="20" t="n">
        <v>37.28992185</v>
      </c>
      <c r="O9" s="18" t="s">
        <v>182</v>
      </c>
      <c r="P9" s="20" t="s">
        <v>182</v>
      </c>
      <c r="Q9" s="18" t="n">
        <v>374.78530698</v>
      </c>
      <c r="R9" s="20" t="n">
        <v>11.62763904</v>
      </c>
      <c r="S9" s="18" t="s">
        <v>182</v>
      </c>
      <c r="T9" s="20" t="s">
        <v>182</v>
      </c>
      <c r="U9" s="18" t="n">
        <v>421.38463058</v>
      </c>
      <c r="V9" s="20" t="n">
        <v>6.04779255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(171.0/B11*100)</f>
        <v/>
      </c>
      <c r="D11" s="19" t="n">
        <v>6882</v>
      </c>
      <c r="E11" s="18" t="n">
        <v>432.52963879</v>
      </c>
      <c r="F11" s="20" t="n">
        <v>6.89065437</v>
      </c>
      <c r="G11" s="18" t="n">
        <v>450.06964768</v>
      </c>
      <c r="H11" s="20" t="n">
        <v>3.53711749</v>
      </c>
      <c r="I11" s="18" t="n">
        <v>450.97305223</v>
      </c>
      <c r="J11" s="20" t="n">
        <v>2.89621667</v>
      </c>
      <c r="K11" s="18" t="n">
        <v>465.63144741</v>
      </c>
      <c r="L11" s="20" t="n">
        <v>3.6880368</v>
      </c>
      <c r="M11" s="18" t="n">
        <v>334.19992151</v>
      </c>
      <c r="N11" s="20" t="n">
        <v>26.53553138</v>
      </c>
      <c r="O11" s="18" t="s">
        <v>182</v>
      </c>
      <c r="P11" s="20" t="s">
        <v>182</v>
      </c>
      <c r="Q11" s="18" t="s">
        <v>182</v>
      </c>
      <c r="R11" s="20" t="s">
        <v>182</v>
      </c>
      <c r="S11" s="18" t="s">
        <v>182</v>
      </c>
      <c r="T11" s="20" t="s">
        <v>182</v>
      </c>
      <c r="U11" s="18" t="n">
        <v>408.49303849</v>
      </c>
      <c r="V11" s="20" t="n">
        <v>6.21080082</v>
      </c>
    </row>
    <row r="12" spans="1:22">
      <c r="A12" s="15" t="s">
        <v>187</v>
      </c>
      <c r="B12" s="17" t="n">
        <v>6894</v>
      </c>
      <c r="C12" s="18">
        <f>(128.0/B12*100)</f>
        <v/>
      </c>
      <c r="D12" s="19" t="n">
        <v>6766</v>
      </c>
      <c r="E12" s="18" t="n">
        <v>485.80518579</v>
      </c>
      <c r="F12" s="20" t="n">
        <v>6.04850381</v>
      </c>
      <c r="G12" s="18" t="n">
        <v>501.85210272</v>
      </c>
      <c r="H12" s="20" t="n">
        <v>2.89858551</v>
      </c>
      <c r="I12" s="18" t="n">
        <v>499.05742247</v>
      </c>
      <c r="J12" s="20" t="n">
        <v>2.22074255</v>
      </c>
      <c r="K12" s="18" t="n">
        <v>515.85764374</v>
      </c>
      <c r="L12" s="20" t="n">
        <v>3.79740807</v>
      </c>
      <c r="M12" s="18" t="n">
        <v>437.59846771</v>
      </c>
      <c r="N12" s="20" t="n">
        <v>23.70905564</v>
      </c>
      <c r="O12" s="18" t="s">
        <v>182</v>
      </c>
      <c r="P12" s="20" t="s">
        <v>182</v>
      </c>
      <c r="Q12" s="18" t="n">
        <v>366.6777112</v>
      </c>
      <c r="R12" s="20" t="n">
        <v>14.39052153</v>
      </c>
      <c r="S12" s="18" t="s">
        <v>182</v>
      </c>
      <c r="T12" s="20" t="s">
        <v>182</v>
      </c>
      <c r="U12" s="18" t="n">
        <v>410.78556444</v>
      </c>
      <c r="V12" s="20" t="n">
        <v>5.88159309</v>
      </c>
    </row>
    <row r="13" spans="1:22">
      <c r="A13" s="15" t="s">
        <v>188</v>
      </c>
      <c r="B13" s="17" t="n">
        <v>7161</v>
      </c>
      <c r="C13" s="18">
        <f>(368.0/B13*100)</f>
        <v/>
      </c>
      <c r="D13" s="19" t="n">
        <v>6793</v>
      </c>
      <c r="E13" s="18" t="n">
        <v>497.55241881</v>
      </c>
      <c r="F13" s="20" t="n">
        <v>7.20597712</v>
      </c>
      <c r="G13" s="18" t="n">
        <v>517.71142966</v>
      </c>
      <c r="H13" s="20" t="n">
        <v>3.70986976</v>
      </c>
      <c r="I13" s="18" t="n">
        <v>508.18613388</v>
      </c>
      <c r="J13" s="20" t="n">
        <v>2.35067541</v>
      </c>
      <c r="K13" s="18" t="n">
        <v>523.52867029</v>
      </c>
      <c r="L13" s="20" t="n">
        <v>3.12809239</v>
      </c>
      <c r="M13" s="18" t="n">
        <v>390.10166835</v>
      </c>
      <c r="N13" s="20" t="n">
        <v>18.95112793</v>
      </c>
      <c r="O13" s="18" t="s">
        <v>182</v>
      </c>
      <c r="P13" s="20" t="s">
        <v>182</v>
      </c>
      <c r="Q13" s="18" t="n">
        <v>436.36003517</v>
      </c>
      <c r="R13" s="20" t="n">
        <v>6.43426798</v>
      </c>
      <c r="S13" s="18" t="s">
        <v>182</v>
      </c>
      <c r="T13" s="20" t="s">
        <v>182</v>
      </c>
      <c r="U13" s="18" t="n">
        <v>407.52660534</v>
      </c>
      <c r="V13" s="20" t="n">
        <v>5.18519453</v>
      </c>
    </row>
    <row r="14" spans="1:22">
      <c r="A14" s="15" t="s">
        <v>189</v>
      </c>
      <c r="B14" s="17" t="n">
        <v>5587</v>
      </c>
      <c r="C14" s="18">
        <f>(208.0/B14*100)</f>
        <v/>
      </c>
      <c r="D14" s="19" t="n">
        <v>5379</v>
      </c>
      <c r="E14" s="18" t="n">
        <v>527.95663556</v>
      </c>
      <c r="F14" s="20" t="n">
        <v>6.45124968</v>
      </c>
      <c r="G14" s="18" t="n">
        <v>542.36096839</v>
      </c>
      <c r="H14" s="20" t="n">
        <v>3.26844765</v>
      </c>
      <c r="I14" s="18" t="n">
        <v>534.27658523</v>
      </c>
      <c r="J14" s="20" t="n">
        <v>2.36630517</v>
      </c>
      <c r="K14" s="18" t="n">
        <v>543.6467578100001</v>
      </c>
      <c r="L14" s="20" t="n">
        <v>3.76254349</v>
      </c>
      <c r="M14" s="18" t="n">
        <v>411.80482108</v>
      </c>
      <c r="N14" s="20" t="n">
        <v>14.84367386</v>
      </c>
      <c r="O14" s="18" t="s">
        <v>182</v>
      </c>
      <c r="P14" s="20" t="s">
        <v>182</v>
      </c>
      <c r="Q14" s="18" t="s">
        <v>182</v>
      </c>
      <c r="R14" s="20" t="s">
        <v>182</v>
      </c>
      <c r="S14" s="18" t="s">
        <v>182</v>
      </c>
      <c r="T14" s="20" t="s">
        <v>182</v>
      </c>
      <c r="U14" s="18" t="n">
        <v>456.29124525</v>
      </c>
      <c r="V14" s="20" t="n">
        <v>8.520106030000001</v>
      </c>
    </row>
    <row r="15" spans="1:22">
      <c r="A15" s="15" t="s">
        <v>190</v>
      </c>
      <c r="B15" s="17" t="n">
        <v>5882</v>
      </c>
      <c r="C15" s="18">
        <f>(193.0/B15*100)</f>
        <v/>
      </c>
      <c r="D15" s="19" t="n">
        <v>5689</v>
      </c>
      <c r="E15" s="18" t="n">
        <v>516.53807617</v>
      </c>
      <c r="F15" s="20" t="n">
        <v>7.34556996</v>
      </c>
      <c r="G15" s="18" t="n">
        <v>539.15176434</v>
      </c>
      <c r="H15" s="20" t="n">
        <v>3.73273806</v>
      </c>
      <c r="I15" s="18" t="n">
        <v>536.03279609</v>
      </c>
      <c r="J15" s="20" t="n">
        <v>2.34551106</v>
      </c>
      <c r="K15" s="18" t="n">
        <v>547.1120055599999</v>
      </c>
      <c r="L15" s="20" t="n">
        <v>3.73021739</v>
      </c>
      <c r="M15" s="18" t="n">
        <v>369.57234507</v>
      </c>
      <c r="N15" s="20" t="n">
        <v>20.35970452</v>
      </c>
      <c r="O15" s="18" t="s">
        <v>182</v>
      </c>
      <c r="P15" s="20" t="s">
        <v>182</v>
      </c>
      <c r="Q15" s="18" t="n">
        <v>375.95013089</v>
      </c>
      <c r="R15" s="20" t="n">
        <v>17.42774697</v>
      </c>
      <c r="S15" s="18" t="s">
        <v>182</v>
      </c>
      <c r="T15" s="20" t="s">
        <v>182</v>
      </c>
      <c r="U15" s="18" t="n">
        <v>462.61122972</v>
      </c>
      <c r="V15" s="20" t="n">
        <v>8.4196803</v>
      </c>
    </row>
    <row r="16" spans="1:22">
      <c r="A16" s="15" t="s">
        <v>191</v>
      </c>
      <c r="B16" s="17" t="n">
        <v>6108</v>
      </c>
      <c r="C16" s="18">
        <f>(280.0/B16*100)</f>
        <v/>
      </c>
      <c r="D16" s="19" t="n">
        <v>5828</v>
      </c>
      <c r="E16" s="18" t="n">
        <v>475.30227927</v>
      </c>
      <c r="F16" s="20" t="n">
        <v>7.76013619</v>
      </c>
      <c r="G16" s="18" t="n">
        <v>525.28364872</v>
      </c>
      <c r="H16" s="20" t="n">
        <v>4.19914069</v>
      </c>
      <c r="I16" s="18" t="n">
        <v>506.99455451</v>
      </c>
      <c r="J16" s="20" t="n">
        <v>2.29343678</v>
      </c>
      <c r="K16" s="18" t="n">
        <v>505.6732566</v>
      </c>
      <c r="L16" s="20" t="n">
        <v>3.14604652</v>
      </c>
      <c r="M16" s="18" t="n">
        <v>357.87742959</v>
      </c>
      <c r="N16" s="20" t="n">
        <v>15.84799712</v>
      </c>
      <c r="O16" s="18" t="s">
        <v>182</v>
      </c>
      <c r="P16" s="20" t="s">
        <v>182</v>
      </c>
      <c r="Q16" s="18" t="s">
        <v>182</v>
      </c>
      <c r="R16" s="20" t="s">
        <v>182</v>
      </c>
      <c r="S16" s="18" t="s">
        <v>182</v>
      </c>
      <c r="T16" s="20" t="s">
        <v>182</v>
      </c>
      <c r="U16" s="18" t="n">
        <v>403.39159314</v>
      </c>
      <c r="V16" s="20" t="n">
        <v>6.43558032</v>
      </c>
    </row>
    <row r="17" spans="1:22">
      <c r="A17" s="15" t="s">
        <v>192</v>
      </c>
      <c r="B17" s="17" t="n">
        <v>6504</v>
      </c>
      <c r="C17" s="18">
        <f>(834.0/B17*100)</f>
        <v/>
      </c>
      <c r="D17" s="19" t="n">
        <v>5670</v>
      </c>
      <c r="E17" s="18" t="n">
        <v>516.95957717</v>
      </c>
      <c r="F17" s="20" t="n">
        <v>4.60964016</v>
      </c>
      <c r="G17" s="18" t="n">
        <v>517.47147588</v>
      </c>
      <c r="H17" s="20" t="n">
        <v>3.80133933</v>
      </c>
      <c r="I17" s="18" t="n">
        <v>521.50385407</v>
      </c>
      <c r="J17" s="20" t="n">
        <v>2.60073546</v>
      </c>
      <c r="K17" s="18" t="n">
        <v>531.1161719200001</v>
      </c>
      <c r="L17" s="20" t="n">
        <v>3.72443733</v>
      </c>
      <c r="M17" s="18" t="s">
        <v>182</v>
      </c>
      <c r="N17" s="20" t="s">
        <v>182</v>
      </c>
      <c r="O17" s="18" t="s">
        <v>182</v>
      </c>
      <c r="P17" s="20" t="s">
        <v>182</v>
      </c>
      <c r="Q17" s="18" t="n">
        <v>360.48925247</v>
      </c>
      <c r="R17" s="20" t="n">
        <v>12.44339086</v>
      </c>
      <c r="S17" s="18" t="s">
        <v>182</v>
      </c>
      <c r="T17" s="20" t="s">
        <v>182</v>
      </c>
      <c r="U17" s="18" t="n">
        <v>423.44066145</v>
      </c>
      <c r="V17" s="20" t="n">
        <v>8.14564008</v>
      </c>
    </row>
    <row r="18" spans="1:22">
      <c r="A18" s="15" t="s">
        <v>193</v>
      </c>
      <c r="B18" s="17" t="n">
        <v>5532</v>
      </c>
      <c r="C18" s="18">
        <f>(41.0/B18*100)</f>
        <v/>
      </c>
      <c r="D18" s="19" t="n">
        <v>5491</v>
      </c>
      <c r="E18" s="18" t="n">
        <v>434.54459354</v>
      </c>
      <c r="F18" s="20" t="n">
        <v>9.368177620000001</v>
      </c>
      <c r="G18" s="18" t="n">
        <v>452.20424163</v>
      </c>
      <c r="H18" s="20" t="n">
        <v>5.1782607</v>
      </c>
      <c r="I18" s="18" t="n">
        <v>463.15259692</v>
      </c>
      <c r="J18" s="20" t="n">
        <v>3.43894566</v>
      </c>
      <c r="K18" s="18" t="n">
        <v>474.60333693</v>
      </c>
      <c r="L18" s="20" t="n">
        <v>4.01501878</v>
      </c>
      <c r="M18" s="18" t="n">
        <v>360.38730974</v>
      </c>
      <c r="N18" s="20" t="n">
        <v>15.45481746</v>
      </c>
      <c r="O18" s="18" t="s">
        <v>182</v>
      </c>
      <c r="P18" s="20" t="s">
        <v>182</v>
      </c>
      <c r="Q18" s="18" t="s">
        <v>182</v>
      </c>
      <c r="R18" s="20" t="s">
        <v>182</v>
      </c>
      <c r="S18" s="18" t="s">
        <v>182</v>
      </c>
      <c r="T18" s="20" t="s">
        <v>182</v>
      </c>
      <c r="U18" s="18" t="n">
        <v>381.41251598</v>
      </c>
      <c r="V18" s="20" t="n">
        <v>7.75881677</v>
      </c>
    </row>
    <row r="19" spans="1:22">
      <c r="A19" s="15" t="s">
        <v>194</v>
      </c>
      <c r="B19" s="17" t="n">
        <v>5658</v>
      </c>
      <c r="C19" s="18">
        <f>(267.0/B19*100)</f>
        <v/>
      </c>
      <c r="D19" s="19" t="n">
        <v>5391</v>
      </c>
      <c r="E19" s="18" t="n">
        <v>469.25826382</v>
      </c>
      <c r="F19" s="20" t="n">
        <v>7.75686156</v>
      </c>
      <c r="G19" s="18" t="n">
        <v>488.32063079</v>
      </c>
      <c r="H19" s="20" t="n">
        <v>4.36628809</v>
      </c>
      <c r="I19" s="18" t="n">
        <v>480.22756656</v>
      </c>
      <c r="J19" s="20" t="n">
        <v>2.84070765</v>
      </c>
      <c r="K19" s="18" t="n">
        <v>489.66912496</v>
      </c>
      <c r="L19" s="20" t="n">
        <v>4.286793</v>
      </c>
      <c r="M19" s="18" t="n">
        <v>398.28162032</v>
      </c>
      <c r="N19" s="20" t="n">
        <v>18.24528118</v>
      </c>
      <c r="O19" s="18" t="s">
        <v>182</v>
      </c>
      <c r="P19" s="20" t="s">
        <v>182</v>
      </c>
      <c r="Q19" s="18" t="s">
        <v>182</v>
      </c>
      <c r="R19" s="20" t="s">
        <v>182</v>
      </c>
      <c r="S19" s="18" t="s">
        <v>182</v>
      </c>
      <c r="T19" s="20" t="s">
        <v>182</v>
      </c>
      <c r="U19" s="18" t="n">
        <v>396.95154056</v>
      </c>
      <c r="V19" s="20" t="n">
        <v>6.63469052</v>
      </c>
    </row>
    <row r="20" spans="1:22">
      <c r="A20" s="15" t="s">
        <v>195</v>
      </c>
      <c r="B20" s="17" t="n">
        <v>3371</v>
      </c>
      <c r="C20" s="18">
        <f>(81.0/B20*100)</f>
        <v/>
      </c>
      <c r="D20" s="19" t="n">
        <v>3290</v>
      </c>
      <c r="E20" s="18" t="n">
        <v>468.62017604</v>
      </c>
      <c r="F20" s="20" t="n">
        <v>7.15873111</v>
      </c>
      <c r="G20" s="18" t="n">
        <v>476.80074796</v>
      </c>
      <c r="H20" s="20" t="n">
        <v>4.51099169</v>
      </c>
      <c r="I20" s="18" t="n">
        <v>477.56887249</v>
      </c>
      <c r="J20" s="20" t="n">
        <v>2.14071826</v>
      </c>
      <c r="K20" s="18" t="n">
        <v>486.31194378</v>
      </c>
      <c r="L20" s="20" t="n">
        <v>4.19652361</v>
      </c>
      <c r="M20" s="18" t="s">
        <v>182</v>
      </c>
      <c r="N20" s="20" t="s">
        <v>182</v>
      </c>
      <c r="O20" s="18" t="s">
        <v>182</v>
      </c>
      <c r="P20" s="20" t="s">
        <v>182</v>
      </c>
      <c r="Q20" s="18" t="s">
        <v>182</v>
      </c>
      <c r="R20" s="20" t="s">
        <v>182</v>
      </c>
      <c r="S20" s="18" t="s">
        <v>182</v>
      </c>
      <c r="T20" s="20" t="s">
        <v>182</v>
      </c>
      <c r="U20" s="18" t="n">
        <v>415.16253659</v>
      </c>
      <c r="V20" s="20" t="n">
        <v>6.20830314</v>
      </c>
    </row>
    <row r="21" spans="1:22">
      <c r="A21" s="15" t="s">
        <v>196</v>
      </c>
      <c r="B21" s="17" t="n">
        <v>5741</v>
      </c>
      <c r="C21" s="18">
        <f>(109.0/B21*100)</f>
        <v/>
      </c>
      <c r="D21" s="19" t="n">
        <v>5632</v>
      </c>
      <c r="E21" s="18" t="n">
        <v>476.74128159</v>
      </c>
      <c r="F21" s="20" t="n">
        <v>7.50616814</v>
      </c>
      <c r="G21" s="18" t="n">
        <v>509.63669248</v>
      </c>
      <c r="H21" s="20" t="n">
        <v>4.48181881</v>
      </c>
      <c r="I21" s="18" t="n">
        <v>501.47535888</v>
      </c>
      <c r="J21" s="20" t="n">
        <v>2.52173944</v>
      </c>
      <c r="K21" s="18" t="n">
        <v>515.3769994199999</v>
      </c>
      <c r="L21" s="20" t="n">
        <v>3.25734821</v>
      </c>
      <c r="M21" s="18" t="n">
        <v>391.25398188</v>
      </c>
      <c r="N21" s="20" t="n">
        <v>27.06373982</v>
      </c>
      <c r="O21" s="18" t="s">
        <v>182</v>
      </c>
      <c r="P21" s="20" t="s">
        <v>182</v>
      </c>
      <c r="Q21" s="18" t="s">
        <v>182</v>
      </c>
      <c r="R21" s="20" t="s">
        <v>182</v>
      </c>
      <c r="S21" s="18" t="s">
        <v>182</v>
      </c>
      <c r="T21" s="20" t="s">
        <v>182</v>
      </c>
      <c r="U21" s="18" t="n">
        <v>438.981204</v>
      </c>
      <c r="V21" s="20" t="n">
        <v>8.349134660000001</v>
      </c>
    </row>
    <row r="22" spans="1:22">
      <c r="A22" s="15" t="s">
        <v>197</v>
      </c>
      <c r="B22" s="17" t="n">
        <v>6598</v>
      </c>
      <c r="C22" s="18">
        <f>(106.0/B22*100)</f>
        <v/>
      </c>
      <c r="D22" s="19" t="n">
        <v>6492</v>
      </c>
      <c r="E22" s="18" t="n">
        <v>455.23270894</v>
      </c>
      <c r="F22" s="20" t="n">
        <v>8.430729599999999</v>
      </c>
      <c r="G22" s="18" t="n">
        <v>484.72885744</v>
      </c>
      <c r="H22" s="20" t="n">
        <v>6.38019741</v>
      </c>
      <c r="I22" s="18" t="n">
        <v>481.36239175</v>
      </c>
      <c r="J22" s="20" t="n">
        <v>3.67078999</v>
      </c>
      <c r="K22" s="18" t="n">
        <v>493.74746752</v>
      </c>
      <c r="L22" s="20" t="n">
        <v>3.88484915</v>
      </c>
      <c r="M22" s="18" t="n">
        <v>369.67259299</v>
      </c>
      <c r="N22" s="20" t="n">
        <v>6.57132704</v>
      </c>
      <c r="O22" s="18" t="s">
        <v>182</v>
      </c>
      <c r="P22" s="20" t="s">
        <v>182</v>
      </c>
      <c r="Q22" s="18" t="n">
        <v>448.28166515</v>
      </c>
      <c r="R22" s="20" t="n">
        <v>8.782882710000001</v>
      </c>
      <c r="S22" s="18" t="s">
        <v>182</v>
      </c>
      <c r="T22" s="20" t="s">
        <v>182</v>
      </c>
      <c r="U22" s="18" t="n">
        <v>374.40886516</v>
      </c>
      <c r="V22" s="20" t="n">
        <v>8.137083779999999</v>
      </c>
    </row>
    <row r="23" spans="1:22">
      <c r="A23" s="15" t="s">
        <v>198</v>
      </c>
      <c r="B23" s="17" t="n">
        <v>11583</v>
      </c>
      <c r="C23" s="18">
        <f>(563.0/B23*100)</f>
        <v/>
      </c>
      <c r="D23" s="19" t="n">
        <v>11020</v>
      </c>
      <c r="E23" s="18" t="n">
        <v>472.91383587</v>
      </c>
      <c r="F23" s="20" t="n">
        <v>6.6277083</v>
      </c>
      <c r="G23" s="18" t="n">
        <v>485.34369281</v>
      </c>
      <c r="H23" s="20" t="n">
        <v>3.78229377</v>
      </c>
      <c r="I23" s="18" t="n">
        <v>487.43352068</v>
      </c>
      <c r="J23" s="20" t="n">
        <v>2.9436551</v>
      </c>
      <c r="K23" s="18" t="n">
        <v>495.56235421</v>
      </c>
      <c r="L23" s="20" t="n">
        <v>4.14353455</v>
      </c>
      <c r="M23" s="18" t="n">
        <v>422.45727389</v>
      </c>
      <c r="N23" s="20" t="n">
        <v>20.79919267</v>
      </c>
      <c r="O23" s="18" t="s">
        <v>182</v>
      </c>
      <c r="P23" s="20" t="s">
        <v>182</v>
      </c>
      <c r="Q23" s="18" t="s">
        <v>182</v>
      </c>
      <c r="R23" s="20" t="s">
        <v>182</v>
      </c>
      <c r="S23" s="18" t="s">
        <v>182</v>
      </c>
      <c r="T23" s="20" t="s">
        <v>182</v>
      </c>
      <c r="U23" s="18" t="n">
        <v>418.02327483</v>
      </c>
      <c r="V23" s="20" t="n">
        <v>6.83358786</v>
      </c>
    </row>
    <row r="24" spans="1:22">
      <c r="A24" s="15" t="s">
        <v>199</v>
      </c>
      <c r="B24" s="17" t="n">
        <v>6647</v>
      </c>
      <c r="C24" s="18">
        <f>(29.0/B24*100)</f>
        <v/>
      </c>
      <c r="D24" s="19" t="n">
        <v>6618</v>
      </c>
      <c r="E24" s="18" t="n">
        <v>527.32695659</v>
      </c>
      <c r="F24" s="20" t="n">
        <v>4.1645437</v>
      </c>
      <c r="G24" s="18" t="n">
        <v>547.41912622</v>
      </c>
      <c r="H24" s="20" t="n">
        <v>3.04580435</v>
      </c>
      <c r="I24" s="18" t="n">
        <v>543.7188254599999</v>
      </c>
      <c r="J24" s="20" t="n">
        <v>3.25071563</v>
      </c>
      <c r="K24" s="18" t="n">
        <v>545.68869969</v>
      </c>
      <c r="L24" s="20" t="n">
        <v>4.57105487</v>
      </c>
      <c r="M24" s="18" t="n">
        <v>433.56577698</v>
      </c>
      <c r="N24" s="20" t="n">
        <v>16.09010253</v>
      </c>
      <c r="O24" s="18" t="s">
        <v>182</v>
      </c>
      <c r="P24" s="20" t="s">
        <v>182</v>
      </c>
      <c r="Q24" s="18" t="s">
        <v>182</v>
      </c>
      <c r="R24" s="20" t="s">
        <v>182</v>
      </c>
      <c r="S24" s="18" t="s">
        <v>182</v>
      </c>
      <c r="T24" s="20" t="s">
        <v>182</v>
      </c>
      <c r="U24" s="18" t="n">
        <v>467.21451181</v>
      </c>
      <c r="V24" s="20" t="n">
        <v>14.32598624</v>
      </c>
    </row>
    <row r="25" spans="1:22">
      <c r="A25" s="15" t="s">
        <v>200</v>
      </c>
      <c r="B25" s="17" t="n">
        <v>5581</v>
      </c>
      <c r="C25" s="18">
        <f>(28.0/B25*100)</f>
        <v/>
      </c>
      <c r="D25" s="19" t="n">
        <v>5553</v>
      </c>
      <c r="E25" s="18" t="n">
        <v>510.04881003</v>
      </c>
      <c r="F25" s="20" t="n">
        <v>5.01654261</v>
      </c>
      <c r="G25" s="18" t="n">
        <v>516.80597042</v>
      </c>
      <c r="H25" s="20" t="n">
        <v>3.46488143</v>
      </c>
      <c r="I25" s="18" t="n">
        <v>515.23488409</v>
      </c>
      <c r="J25" s="20" t="n">
        <v>3.23455142</v>
      </c>
      <c r="K25" s="18" t="n">
        <v>543.81822303</v>
      </c>
      <c r="L25" s="20" t="n">
        <v>6.59133559</v>
      </c>
      <c r="M25" s="18" t="n">
        <v>398.37895835</v>
      </c>
      <c r="N25" s="20" t="n">
        <v>24.81113575</v>
      </c>
      <c r="O25" s="18" t="s">
        <v>182</v>
      </c>
      <c r="P25" s="20" t="s">
        <v>182</v>
      </c>
      <c r="Q25" s="18" t="s">
        <v>182</v>
      </c>
      <c r="R25" s="20" t="s">
        <v>182</v>
      </c>
      <c r="S25" s="18" t="s">
        <v>182</v>
      </c>
      <c r="T25" s="20" t="s">
        <v>182</v>
      </c>
      <c r="U25" s="18" t="n">
        <v>433.48181314</v>
      </c>
      <c r="V25" s="20" t="n">
        <v>19.24776265</v>
      </c>
    </row>
    <row r="26" spans="1:22">
      <c r="A26" s="15" t="s">
        <v>201</v>
      </c>
      <c r="B26" s="17" t="n">
        <v>4869</v>
      </c>
      <c r="C26" s="18">
        <f>(118.0/B26*100)</f>
        <v/>
      </c>
      <c r="D26" s="19" t="n">
        <v>4751</v>
      </c>
      <c r="E26" s="18" t="n">
        <v>470.19126719</v>
      </c>
      <c r="F26" s="20" t="n">
        <v>6.03944494</v>
      </c>
      <c r="G26" s="18" t="n">
        <v>487.5813982</v>
      </c>
      <c r="H26" s="20" t="n">
        <v>3.41366712</v>
      </c>
      <c r="I26" s="18" t="n">
        <v>490.64834792</v>
      </c>
      <c r="J26" s="20" t="n">
        <v>1.96702795</v>
      </c>
      <c r="K26" s="18" t="n">
        <v>511.99407163</v>
      </c>
      <c r="L26" s="20" t="n">
        <v>3.54663907</v>
      </c>
      <c r="M26" s="18" t="s">
        <v>182</v>
      </c>
      <c r="N26" s="20" t="s">
        <v>182</v>
      </c>
      <c r="O26" s="18" t="s">
        <v>182</v>
      </c>
      <c r="P26" s="20" t="s">
        <v>182</v>
      </c>
      <c r="Q26" s="18" t="s">
        <v>182</v>
      </c>
      <c r="R26" s="20" t="s">
        <v>182</v>
      </c>
      <c r="S26" s="18" t="s">
        <v>182</v>
      </c>
      <c r="T26" s="20" t="s">
        <v>182</v>
      </c>
      <c r="U26" s="18" t="n">
        <v>430.30807029</v>
      </c>
      <c r="V26" s="20" t="n">
        <v>8.53583147</v>
      </c>
    </row>
    <row r="27" spans="1:22">
      <c r="A27" s="15" t="s">
        <v>202</v>
      </c>
      <c r="B27" s="17" t="n">
        <v>5299</v>
      </c>
      <c r="C27" s="18">
        <f>(237.0/B27*100)</f>
        <v/>
      </c>
      <c r="D27" s="19" t="n">
        <v>5062</v>
      </c>
      <c r="E27" s="18" t="n">
        <v>476.87747561</v>
      </c>
      <c r="F27" s="20" t="n">
        <v>4.48950662</v>
      </c>
      <c r="G27" s="18" t="n">
        <v>493.00620986</v>
      </c>
      <c r="H27" s="20" t="n">
        <v>2.75128182</v>
      </c>
      <c r="I27" s="18" t="n">
        <v>493.72325094</v>
      </c>
      <c r="J27" s="20" t="n">
        <v>2.32345018</v>
      </c>
      <c r="K27" s="18" t="n">
        <v>503.33448322</v>
      </c>
      <c r="L27" s="20" t="n">
        <v>3.14376525</v>
      </c>
      <c r="M27" s="18" t="n">
        <v>423.08830904</v>
      </c>
      <c r="N27" s="20" t="n">
        <v>13.04402712</v>
      </c>
      <c r="O27" s="18" t="s">
        <v>182</v>
      </c>
      <c r="P27" s="20" t="s">
        <v>182</v>
      </c>
      <c r="Q27" s="18" t="s">
        <v>182</v>
      </c>
      <c r="R27" s="20" t="s">
        <v>182</v>
      </c>
      <c r="S27" s="18" t="s">
        <v>182</v>
      </c>
      <c r="T27" s="20" t="s">
        <v>182</v>
      </c>
      <c r="U27" s="18" t="n">
        <v>415.815213</v>
      </c>
      <c r="V27" s="20" t="n">
        <v>3.82199858</v>
      </c>
    </row>
    <row r="28" spans="1:22">
      <c r="A28" s="15" t="s">
        <v>203</v>
      </c>
      <c r="B28" s="17" t="n">
        <v>7568</v>
      </c>
      <c r="C28" s="18">
        <f>(162.0/B28*100)</f>
        <v/>
      </c>
      <c r="D28" s="19" t="n">
        <v>7406</v>
      </c>
      <c r="E28" s="18" t="n">
        <v>389.59521731</v>
      </c>
      <c r="F28" s="20" t="n">
        <v>4.08225669</v>
      </c>
      <c r="G28" s="18" t="n">
        <v>412.89712131</v>
      </c>
      <c r="H28" s="20" t="n">
        <v>2.71373424</v>
      </c>
      <c r="I28" s="18" t="n">
        <v>419.46359239</v>
      </c>
      <c r="J28" s="20" t="n">
        <v>2.30143566</v>
      </c>
      <c r="K28" s="18" t="n">
        <v>440.18077963</v>
      </c>
      <c r="L28" s="20" t="n">
        <v>3.6563001</v>
      </c>
      <c r="M28" s="18" t="n">
        <v>344.27389666</v>
      </c>
      <c r="N28" s="20" t="n">
        <v>9.63881198</v>
      </c>
      <c r="O28" s="18" t="s">
        <v>182</v>
      </c>
      <c r="P28" s="20" t="s">
        <v>182</v>
      </c>
      <c r="Q28" s="18" t="s">
        <v>182</v>
      </c>
      <c r="R28" s="20" t="s">
        <v>182</v>
      </c>
      <c r="S28" s="18" t="s">
        <v>182</v>
      </c>
      <c r="T28" s="20" t="s">
        <v>182</v>
      </c>
      <c r="U28" s="18" t="n">
        <v>371.53879231</v>
      </c>
      <c r="V28" s="20" t="n">
        <v>7.06572494</v>
      </c>
    </row>
    <row r="29" spans="1:22">
      <c r="A29" s="15" t="s">
        <v>204</v>
      </c>
      <c r="B29" s="17" t="n">
        <v>5385</v>
      </c>
      <c r="C29" s="18">
        <f>(37.0/B29*100)</f>
        <v/>
      </c>
      <c r="D29" s="19" t="n">
        <v>5348</v>
      </c>
      <c r="E29" s="18" t="n">
        <v>497.94564867</v>
      </c>
      <c r="F29" s="20" t="n">
        <v>7.58852119</v>
      </c>
      <c r="G29" s="18" t="n">
        <v>516.1239391399999</v>
      </c>
      <c r="H29" s="20" t="n">
        <v>3.65198767</v>
      </c>
      <c r="I29" s="18" t="n">
        <v>513.91613507</v>
      </c>
      <c r="J29" s="20" t="n">
        <v>2.56223812</v>
      </c>
      <c r="K29" s="18" t="n">
        <v>523.82590869</v>
      </c>
      <c r="L29" s="20" t="n">
        <v>3.95132165</v>
      </c>
      <c r="M29" s="18" t="n">
        <v>388.44308495</v>
      </c>
      <c r="N29" s="20" t="n">
        <v>43.1387278</v>
      </c>
      <c r="O29" s="18" t="s">
        <v>182</v>
      </c>
      <c r="P29" s="20" t="s">
        <v>182</v>
      </c>
      <c r="Q29" s="18" t="n">
        <v>358.28551468</v>
      </c>
      <c r="R29" s="20" t="n">
        <v>8.567023300000001</v>
      </c>
      <c r="S29" s="18" t="s">
        <v>182</v>
      </c>
      <c r="T29" s="20" t="s">
        <v>182</v>
      </c>
      <c r="U29" s="18" t="n">
        <v>390.39499742</v>
      </c>
      <c r="V29" s="20" t="n">
        <v>11.83314902</v>
      </c>
    </row>
    <row r="30" spans="1:22">
      <c r="A30" s="15" t="s">
        <v>205</v>
      </c>
      <c r="B30" s="17" t="n">
        <v>4520</v>
      </c>
      <c r="C30" s="18">
        <f>(666.0/B30*100)</f>
        <v/>
      </c>
      <c r="D30" s="19" t="n">
        <v>3854</v>
      </c>
      <c r="E30" s="18" t="n">
        <v>517.64476845</v>
      </c>
      <c r="F30" s="20" t="n">
        <v>8.96665621</v>
      </c>
      <c r="G30" s="18" t="n">
        <v>529.47210648</v>
      </c>
      <c r="H30" s="20" t="n">
        <v>5.04907917</v>
      </c>
      <c r="I30" s="18" t="n">
        <v>521.6226147</v>
      </c>
      <c r="J30" s="20" t="n">
        <v>3.14054132</v>
      </c>
      <c r="K30" s="18" t="n">
        <v>533.41973506</v>
      </c>
      <c r="L30" s="20" t="n">
        <v>4.32269849</v>
      </c>
      <c r="M30" s="18" t="n">
        <v>424.31209289</v>
      </c>
      <c r="N30" s="20" t="n">
        <v>24.50636863</v>
      </c>
      <c r="O30" s="18" t="s">
        <v>182</v>
      </c>
      <c r="P30" s="20" t="s">
        <v>182</v>
      </c>
      <c r="Q30" s="18" t="s">
        <v>182</v>
      </c>
      <c r="R30" s="20" t="s">
        <v>182</v>
      </c>
      <c r="S30" s="18" t="s">
        <v>182</v>
      </c>
      <c r="T30" s="20" t="s">
        <v>182</v>
      </c>
      <c r="U30" s="18" t="n">
        <v>426.39277199</v>
      </c>
      <c r="V30" s="20" t="n">
        <v>6.26126835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484.80256579</v>
      </c>
      <c r="F32" s="20" t="n">
        <v>7.70180113</v>
      </c>
      <c r="G32" s="18" t="n">
        <v>505.41061423</v>
      </c>
      <c r="H32" s="20" t="n">
        <v>3.81988078</v>
      </c>
      <c r="I32" s="18" t="n">
        <v>500.15935736</v>
      </c>
      <c r="J32" s="20" t="n">
        <v>2.74924574</v>
      </c>
      <c r="K32" s="18" t="n">
        <v>520.40714043</v>
      </c>
      <c r="L32" s="20" t="n">
        <v>4.217706</v>
      </c>
      <c r="M32" s="18" t="n">
        <v>431.81477785</v>
      </c>
      <c r="N32" s="20" t="n">
        <v>23.17705872</v>
      </c>
      <c r="O32" s="18" t="s">
        <v>182</v>
      </c>
      <c r="P32" s="20" t="s">
        <v>182</v>
      </c>
      <c r="Q32" s="18" t="s">
        <v>182</v>
      </c>
      <c r="R32" s="20" t="s">
        <v>182</v>
      </c>
      <c r="S32" s="18" t="s">
        <v>182</v>
      </c>
      <c r="T32" s="20" t="s">
        <v>182</v>
      </c>
      <c r="U32" s="18" t="n">
        <v>423.5952897</v>
      </c>
      <c r="V32" s="20" t="n">
        <v>10.43145307</v>
      </c>
    </row>
    <row r="33" spans="1:22">
      <c r="A33" s="15" t="s">
        <v>208</v>
      </c>
      <c r="B33" s="17" t="n">
        <v>7325</v>
      </c>
      <c r="C33" s="18">
        <f>(263.0/B33*100)</f>
        <v/>
      </c>
      <c r="D33" s="19" t="n">
        <v>7062</v>
      </c>
      <c r="E33" s="18" t="n">
        <v>482.94942342</v>
      </c>
      <c r="F33" s="20" t="n">
        <v>10.74469355</v>
      </c>
      <c r="G33" s="18" t="n">
        <v>511.41042351</v>
      </c>
      <c r="H33" s="20" t="n">
        <v>4.59434964</v>
      </c>
      <c r="I33" s="18" t="n">
        <v>498.08980584</v>
      </c>
      <c r="J33" s="20" t="n">
        <v>2.70115115</v>
      </c>
      <c r="K33" s="18" t="n">
        <v>515.287525</v>
      </c>
      <c r="L33" s="20" t="n">
        <v>3.26835277</v>
      </c>
      <c r="M33" s="18" t="n">
        <v>370.51979334</v>
      </c>
      <c r="N33" s="20" t="n">
        <v>23.88304611</v>
      </c>
      <c r="O33" s="18" t="s">
        <v>182</v>
      </c>
      <c r="P33" s="20" t="s">
        <v>182</v>
      </c>
      <c r="Q33" s="18" t="s">
        <v>182</v>
      </c>
      <c r="R33" s="20" t="s">
        <v>182</v>
      </c>
      <c r="S33" s="18" t="s">
        <v>182</v>
      </c>
      <c r="T33" s="20" t="s">
        <v>182</v>
      </c>
      <c r="U33" s="18" t="n">
        <v>435.9624646</v>
      </c>
      <c r="V33" s="20" t="n">
        <v>9.70002238</v>
      </c>
    </row>
    <row r="34" spans="1:22">
      <c r="A34" s="15" t="s">
        <v>209</v>
      </c>
      <c r="B34" s="17" t="n">
        <v>6350</v>
      </c>
      <c r="C34" s="18">
        <f>(112.0/B34*100)</f>
        <v/>
      </c>
      <c r="D34" s="19" t="n">
        <v>6238</v>
      </c>
      <c r="E34" s="18" t="n">
        <v>437.7219713</v>
      </c>
      <c r="F34" s="20" t="n">
        <v>6.53645377</v>
      </c>
      <c r="G34" s="18" t="n">
        <v>468.56958737</v>
      </c>
      <c r="H34" s="20" t="n">
        <v>3.49611915</v>
      </c>
      <c r="I34" s="18" t="n">
        <v>473.09733614</v>
      </c>
      <c r="J34" s="20" t="n">
        <v>2.68167691</v>
      </c>
      <c r="K34" s="18" t="n">
        <v>484.69687322</v>
      </c>
      <c r="L34" s="20" t="n">
        <v>4.19336199</v>
      </c>
      <c r="M34" s="18" t="n">
        <v>365.38845725</v>
      </c>
      <c r="N34" s="20" t="n">
        <v>11.8756275</v>
      </c>
      <c r="O34" s="18" t="s">
        <v>182</v>
      </c>
      <c r="P34" s="20" t="s">
        <v>182</v>
      </c>
      <c r="Q34" s="18" t="n">
        <v>306.56969545</v>
      </c>
      <c r="R34" s="20" t="n">
        <v>10.27624616</v>
      </c>
      <c r="S34" s="18" t="s">
        <v>182</v>
      </c>
      <c r="T34" s="20" t="s">
        <v>182</v>
      </c>
      <c r="U34" s="18" t="n">
        <v>380.6235801</v>
      </c>
      <c r="V34" s="20" t="n">
        <v>7.56063042</v>
      </c>
    </row>
    <row r="35" spans="1:22">
      <c r="A35" s="15" t="s">
        <v>210</v>
      </c>
      <c r="B35" s="17" t="n">
        <v>6406</v>
      </c>
      <c r="C35" s="18">
        <f>(101.0/B35*100)</f>
        <v/>
      </c>
      <c r="D35" s="19" t="n">
        <v>6305</v>
      </c>
      <c r="E35" s="18" t="n">
        <v>526.12375486</v>
      </c>
      <c r="F35" s="20" t="n">
        <v>6.7665744</v>
      </c>
      <c r="G35" s="18" t="n">
        <v>531.34686457</v>
      </c>
      <c r="H35" s="20" t="n">
        <v>3.54996512</v>
      </c>
      <c r="I35" s="18" t="n">
        <v>512.4452594000001</v>
      </c>
      <c r="J35" s="20" t="n">
        <v>1.90519241</v>
      </c>
      <c r="K35" s="18" t="n">
        <v>522.16369442</v>
      </c>
      <c r="L35" s="20" t="n">
        <v>3.21341174</v>
      </c>
      <c r="M35" s="18" t="n">
        <v>449.89238615</v>
      </c>
      <c r="N35" s="20" t="n">
        <v>20.13442136</v>
      </c>
      <c r="O35" s="18" t="s">
        <v>182</v>
      </c>
      <c r="P35" s="20" t="s">
        <v>182</v>
      </c>
      <c r="Q35" s="18" t="n">
        <v>374.85244494</v>
      </c>
      <c r="R35" s="20" t="n">
        <v>5.84040672</v>
      </c>
      <c r="S35" s="18" t="s">
        <v>182</v>
      </c>
      <c r="T35" s="20" t="s">
        <v>182</v>
      </c>
      <c r="U35" s="18" t="n">
        <v>423.77432207</v>
      </c>
      <c r="V35" s="20" t="n">
        <v>6.38537541</v>
      </c>
    </row>
    <row r="36" spans="1:22">
      <c r="A36" s="15" t="s">
        <v>211</v>
      </c>
      <c r="B36" s="17" t="n">
        <v>6736</v>
      </c>
      <c r="C36" s="18">
        <f>(93.0/B36*100)</f>
        <v/>
      </c>
      <c r="D36" s="19" t="n">
        <v>6643</v>
      </c>
      <c r="E36" s="18" t="n">
        <v>476.58539172</v>
      </c>
      <c r="F36" s="20" t="n">
        <v>6.37591933</v>
      </c>
      <c r="G36" s="18" t="n">
        <v>503.00432056</v>
      </c>
      <c r="H36" s="20" t="n">
        <v>3.85043983</v>
      </c>
      <c r="I36" s="18" t="n">
        <v>494.42727594</v>
      </c>
      <c r="J36" s="20" t="n">
        <v>2.04813051</v>
      </c>
      <c r="K36" s="18" t="n">
        <v>503.82537193</v>
      </c>
      <c r="L36" s="20" t="n">
        <v>2.80694091</v>
      </c>
      <c r="M36" s="18" t="n">
        <v>402.77024728</v>
      </c>
      <c r="N36" s="20" t="n">
        <v>20.07187489</v>
      </c>
      <c r="O36" s="18" t="s">
        <v>182</v>
      </c>
      <c r="P36" s="20" t="s">
        <v>182</v>
      </c>
      <c r="Q36" s="18" t="s">
        <v>182</v>
      </c>
      <c r="R36" s="20" t="s">
        <v>182</v>
      </c>
      <c r="S36" s="18" t="s">
        <v>182</v>
      </c>
      <c r="T36" s="20" t="s">
        <v>182</v>
      </c>
      <c r="U36" s="18" t="n">
        <v>418.15507141</v>
      </c>
      <c r="V36" s="20" t="n">
        <v>7.12126911</v>
      </c>
    </row>
    <row r="37" spans="1:22">
      <c r="A37" s="15" t="s">
        <v>212</v>
      </c>
      <c r="B37" s="17" t="n">
        <v>5458</v>
      </c>
      <c r="C37" s="18">
        <f>(362.0/B37*100)</f>
        <v/>
      </c>
      <c r="D37" s="19" t="n">
        <v>5096</v>
      </c>
      <c r="E37" s="18" t="n">
        <v>486.16258742</v>
      </c>
      <c r="F37" s="20" t="n">
        <v>7.281154</v>
      </c>
      <c r="G37" s="18" t="n">
        <v>498.78379171</v>
      </c>
      <c r="H37" s="20" t="n">
        <v>4.56924659</v>
      </c>
      <c r="I37" s="18" t="n">
        <v>504.00890211</v>
      </c>
      <c r="J37" s="20" t="n">
        <v>3.83110956</v>
      </c>
      <c r="K37" s="18" t="n">
        <v>517.8696341</v>
      </c>
      <c r="L37" s="20" t="n">
        <v>3.91889365</v>
      </c>
      <c r="M37" s="18" t="n">
        <v>375.64834003</v>
      </c>
      <c r="N37" s="20" t="n">
        <v>18.6662725</v>
      </c>
      <c r="O37" s="18" t="s">
        <v>182</v>
      </c>
      <c r="P37" s="20" t="s">
        <v>182</v>
      </c>
      <c r="Q37" s="18" t="s">
        <v>182</v>
      </c>
      <c r="R37" s="20" t="s">
        <v>182</v>
      </c>
      <c r="S37" s="18" t="s">
        <v>182</v>
      </c>
      <c r="T37" s="20" t="s">
        <v>182</v>
      </c>
      <c r="U37" s="18" t="n">
        <v>409.73447178</v>
      </c>
      <c r="V37" s="20" t="n">
        <v>6.17326649</v>
      </c>
    </row>
    <row r="38" spans="1:22">
      <c r="A38" s="15" t="s">
        <v>213</v>
      </c>
      <c r="B38" s="17" t="n">
        <v>5860</v>
      </c>
      <c r="C38" s="18">
        <f>(78.0/B38*100)</f>
        <v/>
      </c>
      <c r="D38" s="19" t="n">
        <v>5782</v>
      </c>
      <c r="E38" s="18" t="n">
        <v>515.9542740099999</v>
      </c>
      <c r="F38" s="20" t="n">
        <v>5.19798821</v>
      </c>
      <c r="G38" s="18" t="n">
        <v>518.20990981</v>
      </c>
      <c r="H38" s="20" t="n">
        <v>3.96066457</v>
      </c>
      <c r="I38" s="18" t="n">
        <v>510.96712327</v>
      </c>
      <c r="J38" s="20" t="n">
        <v>3.5974066</v>
      </c>
      <c r="K38" s="18" t="n">
        <v>512.06467531</v>
      </c>
      <c r="L38" s="20" t="n">
        <v>4.07791474</v>
      </c>
      <c r="M38" s="18" t="n">
        <v>402.04188708</v>
      </c>
      <c r="N38" s="20" t="n">
        <v>20.43643395</v>
      </c>
      <c r="O38" s="18" t="s">
        <v>182</v>
      </c>
      <c r="P38" s="20" t="s">
        <v>182</v>
      </c>
      <c r="Q38" s="18" t="s">
        <v>182</v>
      </c>
      <c r="R38" s="20" t="s">
        <v>182</v>
      </c>
      <c r="S38" s="18" t="s">
        <v>182</v>
      </c>
      <c r="T38" s="20" t="s">
        <v>182</v>
      </c>
      <c r="U38" s="18" t="n">
        <v>437.01281828</v>
      </c>
      <c r="V38" s="20" t="n">
        <v>6.00572488</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(5697.0/B40*100)</f>
        <v/>
      </c>
      <c r="D40" s="19" t="n">
        <v>8460</v>
      </c>
      <c r="E40" s="18" t="n">
        <v>491.89374701</v>
      </c>
      <c r="F40" s="20" t="n">
        <v>9.017610339999999</v>
      </c>
      <c r="G40" s="18" t="n">
        <v>522.91196367</v>
      </c>
      <c r="H40" s="20" t="n">
        <v>5.88082998</v>
      </c>
      <c r="I40" s="18" t="n">
        <v>517.9003204000001</v>
      </c>
      <c r="J40" s="20" t="n">
        <v>3.25235435</v>
      </c>
      <c r="K40" s="18" t="n">
        <v>529.25802585</v>
      </c>
      <c r="L40" s="20" t="n">
        <v>3.9153352</v>
      </c>
      <c r="M40" s="18" t="n">
        <v>426.93516324</v>
      </c>
      <c r="N40" s="20" t="n">
        <v>18.49453323</v>
      </c>
      <c r="O40" s="18" t="s">
        <v>182</v>
      </c>
      <c r="P40" s="20" t="s">
        <v>182</v>
      </c>
      <c r="Q40" s="18" t="n">
        <v>496.75531263</v>
      </c>
      <c r="R40" s="20" t="n">
        <v>2.35939816</v>
      </c>
      <c r="S40" s="18" t="s">
        <v>182</v>
      </c>
      <c r="T40" s="20" t="s">
        <v>182</v>
      </c>
      <c r="U40" s="18" t="n">
        <v>414.02965219</v>
      </c>
      <c r="V40" s="20" t="n">
        <v>7.06204963</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(3006.0/B46*100)</f>
        <v/>
      </c>
      <c r="D46" s="19" t="n">
        <v>20135</v>
      </c>
      <c r="E46" s="18" t="n">
        <v>368.43559705</v>
      </c>
      <c r="F46" s="20" t="n">
        <v>4.7476682</v>
      </c>
      <c r="G46" s="18" t="n">
        <v>406.53989742</v>
      </c>
      <c r="H46" s="20" t="n">
        <v>4.39171546</v>
      </c>
      <c r="I46" s="18" t="n">
        <v>416.98027813</v>
      </c>
      <c r="J46" s="20" t="n">
        <v>3.05675596</v>
      </c>
      <c r="K46" s="18" t="n">
        <v>440.05245054</v>
      </c>
      <c r="L46" s="20" t="n">
        <v>4.21931011</v>
      </c>
      <c r="M46" s="18" t="n">
        <v>312.92535084</v>
      </c>
      <c r="N46" s="20" t="n">
        <v>7.92700056</v>
      </c>
      <c r="O46" s="18" t="s">
        <v>182</v>
      </c>
      <c r="P46" s="20" t="s">
        <v>182</v>
      </c>
      <c r="Q46" s="18" t="s">
        <v>182</v>
      </c>
      <c r="R46" s="20" t="s">
        <v>182</v>
      </c>
      <c r="S46" s="18" t="s">
        <v>182</v>
      </c>
      <c r="T46" s="20" t="s">
        <v>182</v>
      </c>
      <c r="U46" s="18" t="n">
        <v>384.41709445</v>
      </c>
      <c r="V46" s="20" t="n">
        <v>3.10766503</v>
      </c>
    </row>
    <row r="47" spans="1:22">
      <c r="A47" s="15" t="s">
        <v>222</v>
      </c>
      <c r="B47" s="17" t="n">
        <v>5928</v>
      </c>
      <c r="C47" s="18">
        <f>(262.0/B47*100)</f>
        <v/>
      </c>
      <c r="D47" s="19" t="n">
        <v>5666</v>
      </c>
      <c r="E47" s="18" t="n">
        <v>409.76746094</v>
      </c>
      <c r="F47" s="20" t="n">
        <v>8.06159669</v>
      </c>
      <c r="G47" s="18" t="n">
        <v>456.09759033</v>
      </c>
      <c r="H47" s="20" t="n">
        <v>5.75508332</v>
      </c>
      <c r="I47" s="18" t="n">
        <v>464.88965675</v>
      </c>
      <c r="J47" s="20" t="n">
        <v>3.78491166</v>
      </c>
      <c r="K47" s="18" t="n">
        <v>479.23971762</v>
      </c>
      <c r="L47" s="20" t="n">
        <v>5.90365004</v>
      </c>
      <c r="M47" s="18" t="n">
        <v>348.82167177</v>
      </c>
      <c r="N47" s="20" t="n">
        <v>12.30753065</v>
      </c>
      <c r="O47" s="18" t="s">
        <v>182</v>
      </c>
      <c r="P47" s="20" t="s">
        <v>182</v>
      </c>
      <c r="Q47" s="18" t="s">
        <v>182</v>
      </c>
      <c r="R47" s="20" t="s">
        <v>182</v>
      </c>
      <c r="S47" s="18" t="s">
        <v>182</v>
      </c>
      <c r="T47" s="20" t="s">
        <v>182</v>
      </c>
      <c r="U47" s="18" t="n">
        <v>382.15325835</v>
      </c>
      <c r="V47" s="20" t="n">
        <v>5.0272802</v>
      </c>
    </row>
    <row r="48" spans="1:22">
      <c r="A48" s="15" t="s">
        <v>223</v>
      </c>
      <c r="B48" s="17" t="n">
        <v>9841</v>
      </c>
      <c r="C48" s="18">
        <f>(19.0/B48*100)</f>
        <v/>
      </c>
      <c r="D48" s="19" t="n">
        <v>9822</v>
      </c>
      <c r="E48" s="18" t="n">
        <v>479.26718793</v>
      </c>
      <c r="F48" s="20" t="n">
        <v>7.00268463</v>
      </c>
      <c r="G48" s="18" t="n">
        <v>522.2389263699999</v>
      </c>
      <c r="H48" s="20" t="n">
        <v>5.0148692</v>
      </c>
      <c r="I48" s="18" t="n">
        <v>522.86791139</v>
      </c>
      <c r="J48" s="20" t="n">
        <v>4.68518983</v>
      </c>
      <c r="K48" s="18" t="n">
        <v>554.4019131</v>
      </c>
      <c r="L48" s="20" t="n">
        <v>7.04129795</v>
      </c>
      <c r="M48" s="18" t="n">
        <v>368.01592311</v>
      </c>
      <c r="N48" s="20" t="n">
        <v>9.39603602</v>
      </c>
      <c r="O48" s="18" t="s">
        <v>182</v>
      </c>
      <c r="P48" s="20" t="s">
        <v>182</v>
      </c>
      <c r="Q48" s="18" t="s">
        <v>182</v>
      </c>
      <c r="R48" s="20" t="s">
        <v>182</v>
      </c>
      <c r="S48" s="18" t="s">
        <v>182</v>
      </c>
      <c r="T48" s="20" t="s">
        <v>182</v>
      </c>
      <c r="U48" s="18" t="n">
        <v>450.3065759</v>
      </c>
      <c r="V48" s="20" t="n">
        <v>28.98828746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(1257.0/B50*100)</f>
        <v/>
      </c>
      <c r="D50" s="19" t="n">
        <v>10538</v>
      </c>
      <c r="E50" s="18" t="n">
        <v>397.72905527</v>
      </c>
      <c r="F50" s="20" t="n">
        <v>5.40322275</v>
      </c>
      <c r="G50" s="18" t="n">
        <v>417.75335718</v>
      </c>
      <c r="H50" s="20" t="n">
        <v>3.08579446</v>
      </c>
      <c r="I50" s="18" t="n">
        <v>424.63212699</v>
      </c>
      <c r="J50" s="20" t="n">
        <v>2.46803437</v>
      </c>
      <c r="K50" s="18" t="n">
        <v>443.56295999</v>
      </c>
      <c r="L50" s="20" t="n">
        <v>4.212568</v>
      </c>
      <c r="M50" s="18" t="n">
        <v>342.28571311</v>
      </c>
      <c r="N50" s="20" t="n">
        <v>7.20984175</v>
      </c>
      <c r="O50" s="18" t="s">
        <v>182</v>
      </c>
      <c r="P50" s="20" t="s">
        <v>182</v>
      </c>
      <c r="Q50" s="18" t="s">
        <v>182</v>
      </c>
      <c r="R50" s="20" t="s">
        <v>182</v>
      </c>
      <c r="S50" s="18" t="s">
        <v>182</v>
      </c>
      <c r="T50" s="20" t="s">
        <v>182</v>
      </c>
      <c r="U50" s="18" t="n">
        <v>386.67326133</v>
      </c>
      <c r="V50" s="20" t="n">
        <v>6.35560987</v>
      </c>
    </row>
    <row r="51" spans="1:22">
      <c r="A51" s="15" t="s">
        <v>226</v>
      </c>
      <c r="B51" s="17" t="n">
        <v>6866</v>
      </c>
      <c r="C51" s="18">
        <f>(116.0/B51*100)</f>
        <v/>
      </c>
      <c r="D51" s="19" t="n">
        <v>6750</v>
      </c>
      <c r="E51" s="18" t="n">
        <v>401.45528578</v>
      </c>
      <c r="F51" s="20" t="n">
        <v>5.14438118</v>
      </c>
      <c r="G51" s="18" t="n">
        <v>420.65296636</v>
      </c>
      <c r="H51" s="20" t="n">
        <v>3.31533666</v>
      </c>
      <c r="I51" s="18" t="n">
        <v>423.72487636</v>
      </c>
      <c r="J51" s="20" t="n">
        <v>2.48737173</v>
      </c>
      <c r="K51" s="18" t="n">
        <v>440.55817574</v>
      </c>
      <c r="L51" s="20" t="n">
        <v>3.15848417</v>
      </c>
      <c r="M51" s="18" t="n">
        <v>338.25263876</v>
      </c>
      <c r="N51" s="20" t="n">
        <v>12.07032198</v>
      </c>
      <c r="O51" s="18" t="s">
        <v>182</v>
      </c>
      <c r="P51" s="20" t="s">
        <v>182</v>
      </c>
      <c r="Q51" s="18" t="n">
        <v>410.85572185</v>
      </c>
      <c r="R51" s="20" t="n">
        <v>3.7997542</v>
      </c>
      <c r="S51" s="18" t="s">
        <v>182</v>
      </c>
      <c r="T51" s="20" t="s">
        <v>182</v>
      </c>
      <c r="U51" s="18" t="n">
        <v>393.80791651</v>
      </c>
      <c r="V51" s="20" t="n">
        <v>4.35687053</v>
      </c>
    </row>
    <row r="52" spans="1:22">
      <c r="A52" s="15" t="s">
        <v>227</v>
      </c>
      <c r="B52" s="17" t="n">
        <v>5809</v>
      </c>
      <c r="C52" s="18">
        <f>(129.0/B52*100)</f>
        <v/>
      </c>
      <c r="D52" s="19" t="n">
        <v>5680</v>
      </c>
      <c r="E52" s="18" t="n">
        <v>438.91526009</v>
      </c>
      <c r="F52" s="20" t="n">
        <v>6.50154514</v>
      </c>
      <c r="G52" s="18" t="n">
        <v>488.90800646</v>
      </c>
      <c r="H52" s="20" t="n">
        <v>3.70423365</v>
      </c>
      <c r="I52" s="18" t="n">
        <v>476.47716958</v>
      </c>
      <c r="J52" s="20" t="n">
        <v>2.63591336</v>
      </c>
      <c r="K52" s="18" t="n">
        <v>491.15071818</v>
      </c>
      <c r="L52" s="20" t="n">
        <v>3.48255063</v>
      </c>
      <c r="M52" s="18" t="n">
        <v>375.14413407</v>
      </c>
      <c r="N52" s="20" t="n">
        <v>19.23248649</v>
      </c>
      <c r="O52" s="18" t="s">
        <v>182</v>
      </c>
      <c r="P52" s="20" t="s">
        <v>182</v>
      </c>
      <c r="Q52" s="18" t="s">
        <v>182</v>
      </c>
      <c r="R52" s="20" t="s">
        <v>182</v>
      </c>
      <c r="S52" s="18" t="s">
        <v>182</v>
      </c>
      <c r="T52" s="20" t="s">
        <v>182</v>
      </c>
      <c r="U52" s="18" t="n">
        <v>399.84997466</v>
      </c>
      <c r="V52" s="20" t="n">
        <v>6.18196179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(544.0/B54*100)</f>
        <v/>
      </c>
      <c r="D54" s="19" t="n">
        <v>4196</v>
      </c>
      <c r="E54" s="18" t="n">
        <v>311.54645095</v>
      </c>
      <c r="F54" s="20" t="n">
        <v>4.3457043</v>
      </c>
      <c r="G54" s="18" t="n">
        <v>335.09212672</v>
      </c>
      <c r="H54" s="20" t="n">
        <v>4.66871994</v>
      </c>
      <c r="I54" s="18" t="n">
        <v>346.30790331</v>
      </c>
      <c r="J54" s="20" t="n">
        <v>3.25821442</v>
      </c>
      <c r="K54" s="18" t="n">
        <v>364.00628121</v>
      </c>
      <c r="L54" s="20" t="n">
        <v>3.95822257</v>
      </c>
      <c r="M54" s="18" t="n">
        <v>287.87524075</v>
      </c>
      <c r="N54" s="20" t="n">
        <v>6.80918889</v>
      </c>
      <c r="O54" s="18" t="s">
        <v>182</v>
      </c>
      <c r="P54" s="20" t="s">
        <v>182</v>
      </c>
      <c r="Q54" s="18" t="s">
        <v>182</v>
      </c>
      <c r="R54" s="20" t="s">
        <v>182</v>
      </c>
      <c r="S54" s="18" t="s">
        <v>182</v>
      </c>
      <c r="T54" s="20" t="s">
        <v>182</v>
      </c>
      <c r="U54" s="18" t="n">
        <v>292.72920935</v>
      </c>
      <c r="V54" s="20" t="n">
        <v>4.12982657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516.18704919</v>
      </c>
      <c r="F56" s="20" t="n">
        <v>7.43267697</v>
      </c>
      <c r="G56" s="18" t="n">
        <v>537.0947159999999</v>
      </c>
      <c r="H56" s="20" t="n">
        <v>3.1336417</v>
      </c>
      <c r="I56" s="18" t="n">
        <v>520.12909818</v>
      </c>
      <c r="J56" s="20" t="n">
        <v>2.64485477</v>
      </c>
      <c r="K56" s="18" t="n">
        <v>527.200117</v>
      </c>
      <c r="L56" s="20" t="n">
        <v>4.28262569</v>
      </c>
      <c r="M56" s="18" t="n">
        <v>436.58358831</v>
      </c>
      <c r="N56" s="20" t="n">
        <v>14.70024244</v>
      </c>
      <c r="O56" s="18" t="s">
        <v>182</v>
      </c>
      <c r="P56" s="20" t="s">
        <v>182</v>
      </c>
      <c r="Q56" s="18" t="s">
        <v>182</v>
      </c>
      <c r="R56" s="20" t="s">
        <v>182</v>
      </c>
      <c r="S56" s="18" t="s">
        <v>182</v>
      </c>
      <c r="T56" s="20" t="s">
        <v>182</v>
      </c>
      <c r="U56" s="18" t="n">
        <v>456.50047827</v>
      </c>
      <c r="V56" s="20" t="n">
        <v>16.57885497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(280.0/B61*100)</f>
        <v/>
      </c>
      <c r="D61" s="19" t="n">
        <v>6245</v>
      </c>
      <c r="E61" s="18" t="n">
        <v>452.06827069</v>
      </c>
      <c r="F61" s="20" t="n">
        <v>5.00191579</v>
      </c>
      <c r="G61" s="18" t="n">
        <v>464.33551591</v>
      </c>
      <c r="H61" s="20" t="n">
        <v>4.18295765</v>
      </c>
      <c r="I61" s="18" t="n">
        <v>482.73036012</v>
      </c>
      <c r="J61" s="20" t="n">
        <v>2.72652396</v>
      </c>
      <c r="K61" s="18" t="n">
        <v>507.18937104</v>
      </c>
      <c r="L61" s="20" t="n">
        <v>4.02601356</v>
      </c>
      <c r="M61" s="18" t="n">
        <v>391.25523445</v>
      </c>
      <c r="N61" s="20" t="n">
        <v>13.81308759</v>
      </c>
      <c r="O61" s="18" t="s">
        <v>182</v>
      </c>
      <c r="P61" s="20" t="s">
        <v>182</v>
      </c>
      <c r="Q61" s="18" t="s">
        <v>182</v>
      </c>
      <c r="R61" s="20" t="s">
        <v>182</v>
      </c>
      <c r="S61" s="18" t="s">
        <v>182</v>
      </c>
      <c r="T61" s="20" t="s">
        <v>182</v>
      </c>
      <c r="U61" s="18" t="n">
        <v>386.68416147</v>
      </c>
      <c r="V61" s="20" t="n">
        <v>6.43905367</v>
      </c>
    </row>
    <row r="62" spans="1:22">
      <c r="A62" s="15" t="s">
        <v>237</v>
      </c>
      <c r="B62" s="17" t="n">
        <v>4476</v>
      </c>
      <c r="C62" s="18">
        <f>(5.0/B62*100)</f>
        <v/>
      </c>
      <c r="D62" s="19" t="n">
        <v>4471</v>
      </c>
      <c r="E62" s="18" t="n">
        <v>525.60903337</v>
      </c>
      <c r="F62" s="20" t="n">
        <v>8.724720850000001</v>
      </c>
      <c r="G62" s="18" t="n">
        <v>536.74384935</v>
      </c>
      <c r="H62" s="20" t="n">
        <v>2.39054349</v>
      </c>
      <c r="I62" s="18" t="n">
        <v>525.8717983499999</v>
      </c>
      <c r="J62" s="20" t="n">
        <v>1.44355792</v>
      </c>
      <c r="K62" s="18" t="n">
        <v>532.95256984</v>
      </c>
      <c r="L62" s="20" t="n">
        <v>4.02871873</v>
      </c>
      <c r="M62" s="18" t="n">
        <v>440.45044192</v>
      </c>
      <c r="N62" s="20" t="n">
        <v>12.98438904</v>
      </c>
      <c r="O62" s="18" t="s">
        <v>182</v>
      </c>
      <c r="P62" s="20" t="s">
        <v>182</v>
      </c>
      <c r="Q62" s="18" t="s">
        <v>182</v>
      </c>
      <c r="R62" s="20" t="s">
        <v>182</v>
      </c>
      <c r="S62" s="18" t="s">
        <v>182</v>
      </c>
      <c r="T62" s="20" t="s">
        <v>182</v>
      </c>
      <c r="U62" s="18" t="n">
        <v>448.97607921</v>
      </c>
      <c r="V62" s="20" t="n">
        <v>21.9301698</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(768.0/B67*100)</f>
        <v/>
      </c>
      <c r="D67" s="19" t="n">
        <v>6203</v>
      </c>
      <c r="E67" s="18" t="n">
        <v>384.80230071</v>
      </c>
      <c r="F67" s="20" t="n">
        <v>4.32080105</v>
      </c>
      <c r="G67" s="18" t="n">
        <v>408.63387312</v>
      </c>
      <c r="H67" s="20" t="n">
        <v>2.88833008</v>
      </c>
      <c r="I67" s="18" t="n">
        <v>409.72084638</v>
      </c>
      <c r="J67" s="20" t="n">
        <v>2.6839571</v>
      </c>
      <c r="K67" s="18" t="n">
        <v>423.4347426</v>
      </c>
      <c r="L67" s="20" t="n">
        <v>4.64928873</v>
      </c>
      <c r="M67" s="18" t="n">
        <v>314.73335773</v>
      </c>
      <c r="N67" s="20" t="n">
        <v>5.00611208</v>
      </c>
      <c r="O67" s="18" t="s">
        <v>182</v>
      </c>
      <c r="P67" s="20" t="s">
        <v>182</v>
      </c>
      <c r="Q67" s="18" t="s">
        <v>182</v>
      </c>
      <c r="R67" s="20" t="s">
        <v>182</v>
      </c>
      <c r="S67" s="18" t="s">
        <v>182</v>
      </c>
      <c r="T67" s="20" t="s">
        <v>182</v>
      </c>
      <c r="U67" s="18" t="n">
        <v>347.03461224</v>
      </c>
      <c r="V67" s="20" t="n">
        <v>5.63043302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467.34241253</v>
      </c>
      <c r="F70" s="20" t="n">
        <v>7.89943157</v>
      </c>
      <c r="G70" s="18" t="n">
        <v>491.34535085</v>
      </c>
      <c r="H70" s="20" t="n">
        <v>5.01800706</v>
      </c>
      <c r="I70" s="18" t="n">
        <v>490.49060174</v>
      </c>
      <c r="J70" s="20" t="n">
        <v>2.65833212</v>
      </c>
      <c r="K70" s="18" t="n">
        <v>502.24231767</v>
      </c>
      <c r="L70" s="20" t="n">
        <v>4.20873723</v>
      </c>
      <c r="M70" s="18" t="n">
        <v>426.80252046</v>
      </c>
      <c r="N70" s="20" t="n">
        <v>12.48021567</v>
      </c>
      <c r="O70" s="18" t="s">
        <v>182</v>
      </c>
      <c r="P70" s="20" t="s">
        <v>182</v>
      </c>
      <c r="Q70" s="18" t="s">
        <v>182</v>
      </c>
      <c r="R70" s="20" t="s">
        <v>182</v>
      </c>
      <c r="S70" s="18" t="s">
        <v>182</v>
      </c>
      <c r="T70" s="20" t="s">
        <v>182</v>
      </c>
      <c r="U70" s="18" t="n">
        <v>433.28009611</v>
      </c>
      <c r="V70" s="20" t="n">
        <v>7.00520105</v>
      </c>
    </row>
    <row r="71" spans="1:22">
      <c r="A71" s="15" t="s">
        <v>246</v>
      </c>
      <c r="B71" s="17" t="n">
        <v>6115</v>
      </c>
      <c r="C71" s="18">
        <f>(126.0/B71*100)</f>
        <v/>
      </c>
      <c r="D71" s="19" t="n">
        <v>5989</v>
      </c>
      <c r="E71" s="18" t="n">
        <v>558.19924596</v>
      </c>
      <c r="F71" s="20" t="n">
        <v>4.97112579</v>
      </c>
      <c r="G71" s="18" t="n">
        <v>571.7674694900001</v>
      </c>
      <c r="H71" s="20" t="n">
        <v>2.3127742</v>
      </c>
      <c r="I71" s="18" t="n">
        <v>545.66130663</v>
      </c>
      <c r="J71" s="20" t="n">
        <v>1.99317594</v>
      </c>
      <c r="K71" s="18" t="n">
        <v>569.5877848</v>
      </c>
      <c r="L71" s="20" t="n">
        <v>3.74436717</v>
      </c>
      <c r="M71" s="18" t="n">
        <v>471.86148039</v>
      </c>
      <c r="N71" s="20" t="n">
        <v>16.79592165</v>
      </c>
      <c r="O71" s="18" t="s">
        <v>182</v>
      </c>
      <c r="P71" s="20" t="s">
        <v>182</v>
      </c>
      <c r="Q71" s="18" t="s">
        <v>182</v>
      </c>
      <c r="R71" s="20" t="s">
        <v>182</v>
      </c>
      <c r="S71" s="18" t="s">
        <v>182</v>
      </c>
      <c r="T71" s="20" t="s">
        <v>182</v>
      </c>
      <c r="U71" s="18" t="n">
        <v>533.06685566</v>
      </c>
      <c r="V71" s="20" t="n">
        <v>12.14778838</v>
      </c>
    </row>
    <row r="72" spans="1:22">
      <c r="A72" s="15" t="s">
        <v>247</v>
      </c>
      <c r="B72" s="17" t="n">
        <v>7708</v>
      </c>
      <c r="C72" s="18">
        <f>(9.0/B72*100)</f>
        <v/>
      </c>
      <c r="D72" s="19" t="n">
        <v>7699</v>
      </c>
      <c r="E72" s="18" t="n">
        <v>519.75914252</v>
      </c>
      <c r="F72" s="20" t="n">
        <v>6.53619021</v>
      </c>
      <c r="G72" s="18" t="n">
        <v>553.87492252</v>
      </c>
      <c r="H72" s="20" t="n">
        <v>3.61393046</v>
      </c>
      <c r="I72" s="18" t="n">
        <v>523.26211238</v>
      </c>
      <c r="J72" s="20" t="n">
        <v>2.76840087</v>
      </c>
      <c r="K72" s="18" t="n">
        <v>540.86495072</v>
      </c>
      <c r="L72" s="20" t="n">
        <v>3.78011935</v>
      </c>
      <c r="M72" s="18" t="n">
        <v>372.27040999</v>
      </c>
      <c r="N72" s="20" t="n">
        <v>12.74001428</v>
      </c>
      <c r="O72" s="18" t="s">
        <v>182</v>
      </c>
      <c r="P72" s="20" t="s">
        <v>182</v>
      </c>
      <c r="Q72" s="18" t="s">
        <v>182</v>
      </c>
      <c r="R72" s="20" t="s">
        <v>182</v>
      </c>
      <c r="S72" s="18" t="s">
        <v>182</v>
      </c>
      <c r="T72" s="20" t="s">
        <v>182</v>
      </c>
      <c r="U72" s="18" t="n">
        <v>475.80954178</v>
      </c>
      <c r="V72" s="20" t="n">
        <v>32.94090493</v>
      </c>
    </row>
    <row r="73" spans="1:22">
      <c r="A73" s="15" t="s">
        <v>248</v>
      </c>
      <c r="B73" s="17" t="n">
        <v>8249</v>
      </c>
      <c r="C73" s="18">
        <f>(270.0/B73*100)</f>
        <v/>
      </c>
      <c r="D73" s="19" t="n">
        <v>7979</v>
      </c>
      <c r="E73" s="18" t="n">
        <v>401.21635894</v>
      </c>
      <c r="F73" s="20" t="n">
        <v>5.93922964</v>
      </c>
      <c r="G73" s="18" t="n">
        <v>420.44797624</v>
      </c>
      <c r="H73" s="20" t="n">
        <v>3.61481741</v>
      </c>
      <c r="I73" s="18" t="n">
        <v>424.77421782</v>
      </c>
      <c r="J73" s="20" t="n">
        <v>2.90585637</v>
      </c>
      <c r="K73" s="18" t="n">
        <v>444.58751506</v>
      </c>
      <c r="L73" s="20" t="n">
        <v>5.10986324</v>
      </c>
      <c r="M73" s="18" t="n">
        <v>365.92427462</v>
      </c>
      <c r="N73" s="20" t="n">
        <v>6.5296247</v>
      </c>
      <c r="O73" s="18" t="s">
        <v>182</v>
      </c>
      <c r="P73" s="20" t="s">
        <v>182</v>
      </c>
      <c r="Q73" s="18" t="s">
        <v>182</v>
      </c>
      <c r="R73" s="20" t="s">
        <v>182</v>
      </c>
      <c r="S73" s="18" t="s">
        <v>182</v>
      </c>
      <c r="T73" s="20" t="s">
        <v>182</v>
      </c>
      <c r="U73" s="18" t="n">
        <v>366.0377748</v>
      </c>
      <c r="V73" s="20" t="n">
        <v>7.54275995</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(334.0/B77*100)</f>
        <v/>
      </c>
      <c r="D77" s="19" t="n">
        <v>5728</v>
      </c>
      <c r="E77" s="18" t="n">
        <v>410.46035447</v>
      </c>
      <c r="F77" s="20" t="n">
        <v>5.91712907</v>
      </c>
      <c r="G77" s="18" t="n">
        <v>440.30633923</v>
      </c>
      <c r="H77" s="20" t="n">
        <v>4.17013422</v>
      </c>
      <c r="I77" s="18" t="n">
        <v>455.88149554</v>
      </c>
      <c r="J77" s="20" t="n">
        <v>2.55737455</v>
      </c>
      <c r="K77" s="18" t="n">
        <v>462.64221961</v>
      </c>
      <c r="L77" s="20" t="n">
        <v>4.06868678</v>
      </c>
      <c r="M77" s="18" t="n">
        <v>348.85074945</v>
      </c>
      <c r="N77" s="20" t="n">
        <v>12.28258255</v>
      </c>
      <c r="O77" s="18" t="s">
        <v>182</v>
      </c>
      <c r="P77" s="20" t="s">
        <v>182</v>
      </c>
      <c r="Q77" s="18" t="s">
        <v>182</v>
      </c>
      <c r="R77" s="20" t="s">
        <v>182</v>
      </c>
      <c r="S77" s="18" t="s">
        <v>182</v>
      </c>
      <c r="T77" s="20" t="s">
        <v>182</v>
      </c>
      <c r="U77" s="18" t="n">
        <v>385.12892632</v>
      </c>
      <c r="V77" s="20" t="n">
        <v>3.52696661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361</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417.52263037</v>
      </c>
      <c r="F7" s="20" t="n">
        <v>11.22625195</v>
      </c>
      <c r="G7" s="18" t="n">
        <v>441.26614572</v>
      </c>
      <c r="H7" s="20" t="n">
        <v>7.68955608</v>
      </c>
      <c r="I7" s="18" t="n">
        <v>503.5402681</v>
      </c>
      <c r="J7" s="20" t="n">
        <v>2.08153765</v>
      </c>
      <c r="K7" s="18" t="n">
        <v>537.23481243</v>
      </c>
      <c r="L7" s="20" t="n">
        <v>2.02620916</v>
      </c>
      <c r="M7" s="18" t="n">
        <v>399.22513467</v>
      </c>
      <c r="N7" s="20" t="n">
        <v>11.70453418</v>
      </c>
      <c r="O7" s="18" t="s">
        <v>182</v>
      </c>
      <c r="P7" s="20" t="s">
        <v>182</v>
      </c>
      <c r="Q7" s="18" t="s">
        <v>182</v>
      </c>
      <c r="R7" s="20" t="s">
        <v>182</v>
      </c>
      <c r="S7" s="18" t="s">
        <v>182</v>
      </c>
      <c r="T7" s="20" t="s">
        <v>182</v>
      </c>
      <c r="U7" s="18" t="n">
        <v>478.65290828</v>
      </c>
      <c r="V7" s="20" t="n">
        <v>4.2537511</v>
      </c>
    </row>
    <row r="8" spans="1:22">
      <c r="A8" s="15" t="s">
        <v>183</v>
      </c>
      <c r="B8" s="17" t="n">
        <v>7007</v>
      </c>
      <c r="C8" s="18">
        <f>(253.0/B8*100)</f>
        <v/>
      </c>
      <c r="D8" s="19" t="n">
        <v>6754</v>
      </c>
      <c r="E8" s="18" t="n">
        <v>437.49811112</v>
      </c>
      <c r="F8" s="20" t="n">
        <v>5.78667688</v>
      </c>
      <c r="G8" s="18" t="n">
        <v>457.25012227</v>
      </c>
      <c r="H8" s="20" t="n">
        <v>4.95040388</v>
      </c>
      <c r="I8" s="18" t="n">
        <v>507.03059861</v>
      </c>
      <c r="J8" s="20" t="n">
        <v>2.82747961</v>
      </c>
      <c r="K8" s="18" t="n">
        <v>514.91656499</v>
      </c>
      <c r="L8" s="20" t="n">
        <v>2.91070863</v>
      </c>
      <c r="M8" s="18" t="n">
        <v>404.28336089</v>
      </c>
      <c r="N8" s="20" t="n">
        <v>27.90899541</v>
      </c>
      <c r="O8" s="18" t="s">
        <v>182</v>
      </c>
      <c r="P8" s="20" t="s">
        <v>182</v>
      </c>
      <c r="Q8" s="18" t="n">
        <v>368.48347797</v>
      </c>
      <c r="R8" s="20" t="n">
        <v>14.99112476</v>
      </c>
      <c r="S8" s="18" t="s">
        <v>182</v>
      </c>
      <c r="T8" s="20" t="s">
        <v>182</v>
      </c>
      <c r="U8" s="18" t="n">
        <v>422.90365107</v>
      </c>
      <c r="V8" s="20" t="n">
        <v>6.27683911</v>
      </c>
    </row>
    <row r="9" spans="1:22">
      <c r="A9" s="15" t="s">
        <v>184</v>
      </c>
      <c r="B9" s="17" t="n">
        <v>9651</v>
      </c>
      <c r="C9" s="18">
        <f>(652.0/B9*100)</f>
        <v/>
      </c>
      <c r="D9" s="19" t="n">
        <v>8999</v>
      </c>
      <c r="E9" s="18" t="n">
        <v>445.1203603</v>
      </c>
      <c r="F9" s="20" t="n">
        <v>9.981779769999999</v>
      </c>
      <c r="G9" s="18" t="n">
        <v>463.13155954</v>
      </c>
      <c r="H9" s="20" t="n">
        <v>6.0255917</v>
      </c>
      <c r="I9" s="18" t="n">
        <v>515.837361</v>
      </c>
      <c r="J9" s="20" t="n">
        <v>2.42741246</v>
      </c>
      <c r="K9" s="18" t="n">
        <v>523.24290483</v>
      </c>
      <c r="L9" s="20" t="n">
        <v>2.735126</v>
      </c>
      <c r="M9" s="18" t="n">
        <v>463.23865553</v>
      </c>
      <c r="N9" s="20" t="n">
        <v>37.28992185</v>
      </c>
      <c r="O9" s="18" t="s">
        <v>182</v>
      </c>
      <c r="P9" s="20" t="s">
        <v>182</v>
      </c>
      <c r="Q9" s="18" t="n">
        <v>374.78530698</v>
      </c>
      <c r="R9" s="20" t="n">
        <v>11.62763904</v>
      </c>
      <c r="S9" s="18" t="s">
        <v>182</v>
      </c>
      <c r="T9" s="20" t="s">
        <v>182</v>
      </c>
      <c r="U9" s="18" t="n">
        <v>422.83292837</v>
      </c>
      <c r="V9" s="20" t="n">
        <v>5.96458187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(171.0/B11*100)</f>
        <v/>
      </c>
      <c r="D11" s="19" t="n">
        <v>6882</v>
      </c>
      <c r="E11" s="18" t="n">
        <v>398.27314816</v>
      </c>
      <c r="F11" s="20" t="n">
        <v>7.02099157</v>
      </c>
      <c r="G11" s="18" t="n">
        <v>405.38982608</v>
      </c>
      <c r="H11" s="20" t="n">
        <v>5.27677486</v>
      </c>
      <c r="I11" s="18" t="n">
        <v>448.21060363</v>
      </c>
      <c r="J11" s="20" t="n">
        <v>2.67136852</v>
      </c>
      <c r="K11" s="18" t="n">
        <v>471.38288436</v>
      </c>
      <c r="L11" s="20" t="n">
        <v>3.08855101</v>
      </c>
      <c r="M11" s="18" t="n">
        <v>334.19992151</v>
      </c>
      <c r="N11" s="20" t="n">
        <v>26.53553138</v>
      </c>
      <c r="O11" s="18" t="s">
        <v>182</v>
      </c>
      <c r="P11" s="20" t="s">
        <v>182</v>
      </c>
      <c r="Q11" s="18" t="s">
        <v>182</v>
      </c>
      <c r="R11" s="20" t="s">
        <v>182</v>
      </c>
      <c r="S11" s="18" t="s">
        <v>182</v>
      </c>
      <c r="T11" s="20" t="s">
        <v>182</v>
      </c>
      <c r="U11" s="18" t="n">
        <v>408.71115576</v>
      </c>
      <c r="V11" s="20" t="n">
        <v>5.93192548</v>
      </c>
    </row>
    <row r="12" spans="1:22">
      <c r="A12" s="15" t="s">
        <v>187</v>
      </c>
      <c r="B12" s="17" t="n">
        <v>6894</v>
      </c>
      <c r="C12" s="18">
        <f>(128.0/B12*100)</f>
        <v/>
      </c>
      <c r="D12" s="19" t="n">
        <v>6766</v>
      </c>
      <c r="E12" s="18" t="n">
        <v>427.93333025</v>
      </c>
      <c r="F12" s="20" t="n">
        <v>6.80385884</v>
      </c>
      <c r="G12" s="18" t="n">
        <v>449.085443</v>
      </c>
      <c r="H12" s="20" t="n">
        <v>5.1955262</v>
      </c>
      <c r="I12" s="18" t="n">
        <v>501.80637635</v>
      </c>
      <c r="J12" s="20" t="n">
        <v>2.10411711</v>
      </c>
      <c r="K12" s="18" t="n">
        <v>519.07826266</v>
      </c>
      <c r="L12" s="20" t="n">
        <v>3.31571474</v>
      </c>
      <c r="M12" s="18" t="n">
        <v>437.59846771</v>
      </c>
      <c r="N12" s="20" t="n">
        <v>23.70905564</v>
      </c>
      <c r="O12" s="18" t="s">
        <v>182</v>
      </c>
      <c r="P12" s="20" t="s">
        <v>182</v>
      </c>
      <c r="Q12" s="18" t="n">
        <v>366.6777112</v>
      </c>
      <c r="R12" s="20" t="n">
        <v>14.39052153</v>
      </c>
      <c r="S12" s="18" t="s">
        <v>182</v>
      </c>
      <c r="T12" s="20" t="s">
        <v>182</v>
      </c>
      <c r="U12" s="18" t="n">
        <v>416.33514471</v>
      </c>
      <c r="V12" s="20" t="n">
        <v>5.79910198</v>
      </c>
    </row>
    <row r="13" spans="1:22">
      <c r="A13" s="15" t="s">
        <v>188</v>
      </c>
      <c r="B13" s="17" t="n">
        <v>7161</v>
      </c>
      <c r="C13" s="18">
        <f>(368.0/B13*100)</f>
        <v/>
      </c>
      <c r="D13" s="19" t="n">
        <v>6793</v>
      </c>
      <c r="E13" s="18" t="n">
        <v>436.17700343</v>
      </c>
      <c r="F13" s="20" t="n">
        <v>13.53685026</v>
      </c>
      <c r="G13" s="18" t="n">
        <v>452.2773949</v>
      </c>
      <c r="H13" s="20" t="n">
        <v>11.0703166</v>
      </c>
      <c r="I13" s="18" t="n">
        <v>503.02843577</v>
      </c>
      <c r="J13" s="20" t="n">
        <v>2.31572668</v>
      </c>
      <c r="K13" s="18" t="n">
        <v>529.43365375</v>
      </c>
      <c r="L13" s="20" t="n">
        <v>2.59798791</v>
      </c>
      <c r="M13" s="18" t="n">
        <v>390.10166835</v>
      </c>
      <c r="N13" s="20" t="n">
        <v>18.95112793</v>
      </c>
      <c r="O13" s="18" t="s">
        <v>182</v>
      </c>
      <c r="P13" s="20" t="s">
        <v>182</v>
      </c>
      <c r="Q13" s="18" t="n">
        <v>436.36003517</v>
      </c>
      <c r="R13" s="20" t="n">
        <v>6.43426798</v>
      </c>
      <c r="S13" s="18" t="s">
        <v>182</v>
      </c>
      <c r="T13" s="20" t="s">
        <v>182</v>
      </c>
      <c r="U13" s="18" t="n">
        <v>409.65115139</v>
      </c>
      <c r="V13" s="20" t="n">
        <v>5.38839374</v>
      </c>
    </row>
    <row r="14" spans="1:22">
      <c r="A14" s="15" t="s">
        <v>189</v>
      </c>
      <c r="B14" s="17" t="n">
        <v>5587</v>
      </c>
      <c r="C14" s="18">
        <f>(208.0/B14*100)</f>
        <v/>
      </c>
      <c r="D14" s="19" t="n">
        <v>5379</v>
      </c>
      <c r="E14" s="18" t="n">
        <v>471.84813318</v>
      </c>
      <c r="F14" s="20" t="n">
        <v>9.063907159999999</v>
      </c>
      <c r="G14" s="18" t="n">
        <v>481.72543495</v>
      </c>
      <c r="H14" s="20" t="n">
        <v>6.49301003</v>
      </c>
      <c r="I14" s="18" t="n">
        <v>530.5868860099999</v>
      </c>
      <c r="J14" s="20" t="n">
        <v>2.08860172</v>
      </c>
      <c r="K14" s="18" t="n">
        <v>563.40854943</v>
      </c>
      <c r="L14" s="20" t="n">
        <v>2.88493736</v>
      </c>
      <c r="M14" s="18" t="n">
        <v>411.80482108</v>
      </c>
      <c r="N14" s="20" t="n">
        <v>14.84367386</v>
      </c>
      <c r="O14" s="18" t="s">
        <v>182</v>
      </c>
      <c r="P14" s="20" t="s">
        <v>182</v>
      </c>
      <c r="Q14" s="18" t="s">
        <v>182</v>
      </c>
      <c r="R14" s="20" t="s">
        <v>182</v>
      </c>
      <c r="S14" s="18" t="s">
        <v>182</v>
      </c>
      <c r="T14" s="20" t="s">
        <v>182</v>
      </c>
      <c r="U14" s="18" t="n">
        <v>465.34068628</v>
      </c>
      <c r="V14" s="20" t="n">
        <v>7.63654634</v>
      </c>
    </row>
    <row r="15" spans="1:22">
      <c r="A15" s="15" t="s">
        <v>190</v>
      </c>
      <c r="B15" s="17" t="n">
        <v>5882</v>
      </c>
      <c r="C15" s="18">
        <f>(193.0/B15*100)</f>
        <v/>
      </c>
      <c r="D15" s="19" t="n">
        <v>5689</v>
      </c>
      <c r="E15" s="18" t="n">
        <v>466.27881777</v>
      </c>
      <c r="F15" s="20" t="n">
        <v>8.77076486</v>
      </c>
      <c r="G15" s="18" t="n">
        <v>486.41691807</v>
      </c>
      <c r="H15" s="20" t="n">
        <v>6.94672824</v>
      </c>
      <c r="I15" s="18" t="n">
        <v>537.46028012</v>
      </c>
      <c r="J15" s="20" t="n">
        <v>2.31791127</v>
      </c>
      <c r="K15" s="18" t="n">
        <v>550.78337664</v>
      </c>
      <c r="L15" s="20" t="n">
        <v>3.03274506</v>
      </c>
      <c r="M15" s="18" t="n">
        <v>369.57234507</v>
      </c>
      <c r="N15" s="20" t="n">
        <v>20.35970452</v>
      </c>
      <c r="O15" s="18" t="s">
        <v>182</v>
      </c>
      <c r="P15" s="20" t="s">
        <v>182</v>
      </c>
      <c r="Q15" s="18" t="n">
        <v>375.95013089</v>
      </c>
      <c r="R15" s="20" t="n">
        <v>17.42774697</v>
      </c>
      <c r="S15" s="18" t="s">
        <v>182</v>
      </c>
      <c r="T15" s="20" t="s">
        <v>182</v>
      </c>
      <c r="U15" s="18" t="n">
        <v>465.83586435</v>
      </c>
      <c r="V15" s="20" t="n">
        <v>7.86798108</v>
      </c>
    </row>
    <row r="16" spans="1:22">
      <c r="A16" s="15" t="s">
        <v>191</v>
      </c>
      <c r="B16" s="17" t="n">
        <v>6108</v>
      </c>
      <c r="C16" s="18">
        <f>(280.0/B16*100)</f>
        <v/>
      </c>
      <c r="D16" s="19" t="n">
        <v>5828</v>
      </c>
      <c r="E16" s="18" t="n">
        <v>455.21498689</v>
      </c>
      <c r="F16" s="20" t="n">
        <v>9.696113309999999</v>
      </c>
      <c r="G16" s="18" t="n">
        <v>450.78082976</v>
      </c>
      <c r="H16" s="20" t="n">
        <v>9.054691119999999</v>
      </c>
      <c r="I16" s="18" t="n">
        <v>505.00284427</v>
      </c>
      <c r="J16" s="20" t="n">
        <v>2.49941536</v>
      </c>
      <c r="K16" s="18" t="n">
        <v>519.40143063</v>
      </c>
      <c r="L16" s="20" t="n">
        <v>2.64649517</v>
      </c>
      <c r="M16" s="18" t="n">
        <v>357.87742959</v>
      </c>
      <c r="N16" s="20" t="n">
        <v>15.84799712</v>
      </c>
      <c r="O16" s="18" t="s">
        <v>182</v>
      </c>
      <c r="P16" s="20" t="s">
        <v>182</v>
      </c>
      <c r="Q16" s="18" t="s">
        <v>182</v>
      </c>
      <c r="R16" s="20" t="s">
        <v>182</v>
      </c>
      <c r="S16" s="18" t="s">
        <v>182</v>
      </c>
      <c r="T16" s="20" t="s">
        <v>182</v>
      </c>
      <c r="U16" s="18" t="n">
        <v>406.41936071</v>
      </c>
      <c r="V16" s="20" t="n">
        <v>6.67363683</v>
      </c>
    </row>
    <row r="17" spans="1:22">
      <c r="A17" s="15" t="s">
        <v>192</v>
      </c>
      <c r="B17" s="17" t="n">
        <v>6504</v>
      </c>
      <c r="C17" s="18">
        <f>(834.0/B17*100)</f>
        <v/>
      </c>
      <c r="D17" s="19" t="n">
        <v>5670</v>
      </c>
      <c r="E17" s="18" t="n">
        <v>474.38968716</v>
      </c>
      <c r="F17" s="20" t="n">
        <v>8.3978856</v>
      </c>
      <c r="G17" s="18" t="n">
        <v>503.80790168</v>
      </c>
      <c r="H17" s="20" t="n">
        <v>5.02467468</v>
      </c>
      <c r="I17" s="18" t="n">
        <v>527.98548177</v>
      </c>
      <c r="J17" s="20" t="n">
        <v>2.75756961</v>
      </c>
      <c r="K17" s="18" t="n">
        <v>523.1242851</v>
      </c>
      <c r="L17" s="20" t="n">
        <v>3.36024784</v>
      </c>
      <c r="M17" s="18" t="s">
        <v>182</v>
      </c>
      <c r="N17" s="20" t="s">
        <v>182</v>
      </c>
      <c r="O17" s="18" t="s">
        <v>182</v>
      </c>
      <c r="P17" s="20" t="s">
        <v>182</v>
      </c>
      <c r="Q17" s="18" t="n">
        <v>360.48925247</v>
      </c>
      <c r="R17" s="20" t="n">
        <v>12.44339086</v>
      </c>
      <c r="S17" s="18" t="s">
        <v>182</v>
      </c>
      <c r="T17" s="20" t="s">
        <v>182</v>
      </c>
      <c r="U17" s="18" t="n">
        <v>429.32839798</v>
      </c>
      <c r="V17" s="20" t="n">
        <v>8.04569047</v>
      </c>
    </row>
    <row r="18" spans="1:22">
      <c r="A18" s="15" t="s">
        <v>193</v>
      </c>
      <c r="B18" s="17" t="n">
        <v>5532</v>
      </c>
      <c r="C18" s="18">
        <f>(41.0/B18*100)</f>
        <v/>
      </c>
      <c r="D18" s="19" t="n">
        <v>5491</v>
      </c>
      <c r="E18" s="18" t="n">
        <v>390.71828752</v>
      </c>
      <c r="F18" s="20" t="n">
        <v>7.11403183</v>
      </c>
      <c r="G18" s="18" t="n">
        <v>398.07876898</v>
      </c>
      <c r="H18" s="20" t="n">
        <v>6.72930231</v>
      </c>
      <c r="I18" s="18" t="n">
        <v>459.66651727</v>
      </c>
      <c r="J18" s="20" t="n">
        <v>3.49992277</v>
      </c>
      <c r="K18" s="18" t="n">
        <v>484.10109581</v>
      </c>
      <c r="L18" s="20" t="n">
        <v>3.64536312</v>
      </c>
      <c r="M18" s="18" t="n">
        <v>360.38730974</v>
      </c>
      <c r="N18" s="20" t="n">
        <v>15.45481746</v>
      </c>
      <c r="O18" s="18" t="s">
        <v>182</v>
      </c>
      <c r="P18" s="20" t="s">
        <v>182</v>
      </c>
      <c r="Q18" s="18" t="s">
        <v>182</v>
      </c>
      <c r="R18" s="20" t="s">
        <v>182</v>
      </c>
      <c r="S18" s="18" t="s">
        <v>182</v>
      </c>
      <c r="T18" s="20" t="s">
        <v>182</v>
      </c>
      <c r="U18" s="18" t="n">
        <v>384.87515228</v>
      </c>
      <c r="V18" s="20" t="n">
        <v>7.08328015</v>
      </c>
    </row>
    <row r="19" spans="1:22">
      <c r="A19" s="15" t="s">
        <v>194</v>
      </c>
      <c r="B19" s="17" t="n">
        <v>5658</v>
      </c>
      <c r="C19" s="18">
        <f>(267.0/B19*100)</f>
        <v/>
      </c>
      <c r="D19" s="19" t="n">
        <v>5391</v>
      </c>
      <c r="E19" s="18" t="n">
        <v>403.31707899</v>
      </c>
      <c r="F19" s="20" t="n">
        <v>7.88149853</v>
      </c>
      <c r="G19" s="18" t="n">
        <v>404.50827137</v>
      </c>
      <c r="H19" s="20" t="n">
        <v>5.08705847</v>
      </c>
      <c r="I19" s="18" t="n">
        <v>479.40787104</v>
      </c>
      <c r="J19" s="20" t="n">
        <v>2.93885192</v>
      </c>
      <c r="K19" s="18" t="n">
        <v>509.91214644</v>
      </c>
      <c r="L19" s="20" t="n">
        <v>3.31950631</v>
      </c>
      <c r="M19" s="18" t="n">
        <v>398.28162032</v>
      </c>
      <c r="N19" s="20" t="n">
        <v>18.24528118</v>
      </c>
      <c r="O19" s="18" t="s">
        <v>182</v>
      </c>
      <c r="P19" s="20" t="s">
        <v>182</v>
      </c>
      <c r="Q19" s="18" t="s">
        <v>182</v>
      </c>
      <c r="R19" s="20" t="s">
        <v>182</v>
      </c>
      <c r="S19" s="18" t="s">
        <v>182</v>
      </c>
      <c r="T19" s="20" t="s">
        <v>182</v>
      </c>
      <c r="U19" s="18" t="n">
        <v>400.01728816</v>
      </c>
      <c r="V19" s="20" t="n">
        <v>6.77340894</v>
      </c>
    </row>
    <row r="20" spans="1:22">
      <c r="A20" s="15" t="s">
        <v>195</v>
      </c>
      <c r="B20" s="17" t="n">
        <v>3371</v>
      </c>
      <c r="C20" s="18">
        <f>(81.0/B20*100)</f>
        <v/>
      </c>
      <c r="D20" s="19" t="n">
        <v>3290</v>
      </c>
      <c r="E20" s="18" t="n">
        <v>415.13049516</v>
      </c>
      <c r="F20" s="20" t="n">
        <v>10.34595517</v>
      </c>
      <c r="G20" s="18" t="n">
        <v>450.5693774</v>
      </c>
      <c r="H20" s="20" t="n">
        <v>7.61946514</v>
      </c>
      <c r="I20" s="18" t="n">
        <v>480.19711054</v>
      </c>
      <c r="J20" s="20" t="n">
        <v>1.87434566</v>
      </c>
      <c r="K20" s="18" t="n">
        <v>487.75915015</v>
      </c>
      <c r="L20" s="20" t="n">
        <v>4.02281214</v>
      </c>
      <c r="M20" s="18" t="s">
        <v>182</v>
      </c>
      <c r="N20" s="20" t="s">
        <v>182</v>
      </c>
      <c r="O20" s="18" t="s">
        <v>182</v>
      </c>
      <c r="P20" s="20" t="s">
        <v>182</v>
      </c>
      <c r="Q20" s="18" t="s">
        <v>182</v>
      </c>
      <c r="R20" s="20" t="s">
        <v>182</v>
      </c>
      <c r="S20" s="18" t="s">
        <v>182</v>
      </c>
      <c r="T20" s="20" t="s">
        <v>182</v>
      </c>
      <c r="U20" s="18" t="n">
        <v>416.78685973</v>
      </c>
      <c r="V20" s="20" t="n">
        <v>6.1272085</v>
      </c>
    </row>
    <row r="21" spans="1:22">
      <c r="A21" s="15" t="s">
        <v>196</v>
      </c>
      <c r="B21" s="17" t="n">
        <v>5741</v>
      </c>
      <c r="C21" s="18">
        <f>(109.0/B21*100)</f>
        <v/>
      </c>
      <c r="D21" s="19" t="n">
        <v>5632</v>
      </c>
      <c r="E21" s="18" t="n">
        <v>445.68928523</v>
      </c>
      <c r="F21" s="20" t="n">
        <v>13.50443173</v>
      </c>
      <c r="G21" s="18" t="n">
        <v>427.76924371</v>
      </c>
      <c r="H21" s="20" t="n">
        <v>10.68836891</v>
      </c>
      <c r="I21" s="18" t="n">
        <v>494.50611681</v>
      </c>
      <c r="J21" s="20" t="n">
        <v>2.63232875</v>
      </c>
      <c r="K21" s="18" t="n">
        <v>520.24297437</v>
      </c>
      <c r="L21" s="20" t="n">
        <v>2.63258741</v>
      </c>
      <c r="M21" s="18" t="n">
        <v>391.25398188</v>
      </c>
      <c r="N21" s="20" t="n">
        <v>27.06373982</v>
      </c>
      <c r="O21" s="18" t="s">
        <v>182</v>
      </c>
      <c r="P21" s="20" t="s">
        <v>182</v>
      </c>
      <c r="Q21" s="18" t="s">
        <v>182</v>
      </c>
      <c r="R21" s="20" t="s">
        <v>182</v>
      </c>
      <c r="S21" s="18" t="s">
        <v>182</v>
      </c>
      <c r="T21" s="20" t="s">
        <v>182</v>
      </c>
      <c r="U21" s="18" t="n">
        <v>441.802566</v>
      </c>
      <c r="V21" s="20" t="n">
        <v>8.475580559999999</v>
      </c>
    </row>
    <row r="22" spans="1:22">
      <c r="A22" s="15" t="s">
        <v>197</v>
      </c>
      <c r="B22" s="17" t="n">
        <v>6598</v>
      </c>
      <c r="C22" s="18">
        <f>(106.0/B22*100)</f>
        <v/>
      </c>
      <c r="D22" s="19" t="n">
        <v>6492</v>
      </c>
      <c r="E22" s="18" t="n">
        <v>400.72838744</v>
      </c>
      <c r="F22" s="20" t="n">
        <v>6.99884477</v>
      </c>
      <c r="G22" s="18" t="n">
        <v>420.66224136</v>
      </c>
      <c r="H22" s="20" t="n">
        <v>6.41360043</v>
      </c>
      <c r="I22" s="18" t="n">
        <v>480.63284749</v>
      </c>
      <c r="J22" s="20" t="n">
        <v>4.22254114</v>
      </c>
      <c r="K22" s="18" t="n">
        <v>512.98852259</v>
      </c>
      <c r="L22" s="20" t="n">
        <v>3.54736595</v>
      </c>
      <c r="M22" s="18" t="n">
        <v>369.67259299</v>
      </c>
      <c r="N22" s="20" t="n">
        <v>6.57132704</v>
      </c>
      <c r="O22" s="18" t="s">
        <v>182</v>
      </c>
      <c r="P22" s="20" t="s">
        <v>182</v>
      </c>
      <c r="Q22" s="18" t="n">
        <v>448.28166515</v>
      </c>
      <c r="R22" s="20" t="n">
        <v>8.782882710000001</v>
      </c>
      <c r="S22" s="18" t="s">
        <v>182</v>
      </c>
      <c r="T22" s="20" t="s">
        <v>182</v>
      </c>
      <c r="U22" s="18" t="n">
        <v>374.56893721</v>
      </c>
      <c r="V22" s="20" t="n">
        <v>8.082396320000001</v>
      </c>
    </row>
    <row r="23" spans="1:22">
      <c r="A23" s="15" t="s">
        <v>198</v>
      </c>
      <c r="B23" s="17" t="n">
        <v>11583</v>
      </c>
      <c r="C23" s="18">
        <f>(563.0/B23*100)</f>
        <v/>
      </c>
      <c r="D23" s="19" t="n">
        <v>11020</v>
      </c>
      <c r="E23" s="18" t="n">
        <v>429.78017714</v>
      </c>
      <c r="F23" s="20" t="n">
        <v>8.213710409999999</v>
      </c>
      <c r="G23" s="18" t="n">
        <v>446.77985249</v>
      </c>
      <c r="H23" s="20" t="n">
        <v>4.83192287</v>
      </c>
      <c r="I23" s="18" t="n">
        <v>486.63038891</v>
      </c>
      <c r="J23" s="20" t="n">
        <v>2.82613762</v>
      </c>
      <c r="K23" s="18" t="n">
        <v>504.64818603</v>
      </c>
      <c r="L23" s="20" t="n">
        <v>3.70820446</v>
      </c>
      <c r="M23" s="18" t="n">
        <v>422.45727389</v>
      </c>
      <c r="N23" s="20" t="n">
        <v>20.79919267</v>
      </c>
      <c r="O23" s="18" t="s">
        <v>182</v>
      </c>
      <c r="P23" s="20" t="s">
        <v>182</v>
      </c>
      <c r="Q23" s="18" t="s">
        <v>182</v>
      </c>
      <c r="R23" s="20" t="s">
        <v>182</v>
      </c>
      <c r="S23" s="18" t="s">
        <v>182</v>
      </c>
      <c r="T23" s="20" t="s">
        <v>182</v>
      </c>
      <c r="U23" s="18" t="n">
        <v>418.109927</v>
      </c>
      <c r="V23" s="20" t="n">
        <v>6.72051011</v>
      </c>
    </row>
    <row r="24" spans="1:22">
      <c r="A24" s="15" t="s">
        <v>199</v>
      </c>
      <c r="B24" s="17" t="n">
        <v>6647</v>
      </c>
      <c r="C24" s="18">
        <f>(29.0/B24*100)</f>
        <v/>
      </c>
      <c r="D24" s="19" t="n">
        <v>6618</v>
      </c>
      <c r="E24" s="18" t="n">
        <v>507.09126515</v>
      </c>
      <c r="F24" s="20" t="n">
        <v>4.98761102</v>
      </c>
      <c r="G24" s="18" t="n">
        <v>543.60304501</v>
      </c>
      <c r="H24" s="20" t="n">
        <v>3.39235954</v>
      </c>
      <c r="I24" s="18" t="n">
        <v>552.63534844</v>
      </c>
      <c r="J24" s="20" t="n">
        <v>3.01626335</v>
      </c>
      <c r="K24" s="18" t="n">
        <v>539.9094751600001</v>
      </c>
      <c r="L24" s="20" t="n">
        <v>3.90618661</v>
      </c>
      <c r="M24" s="18" t="n">
        <v>433.56577698</v>
      </c>
      <c r="N24" s="20" t="n">
        <v>16.09010253</v>
      </c>
      <c r="O24" s="18" t="s">
        <v>182</v>
      </c>
      <c r="P24" s="20" t="s">
        <v>182</v>
      </c>
      <c r="Q24" s="18" t="s">
        <v>182</v>
      </c>
      <c r="R24" s="20" t="s">
        <v>182</v>
      </c>
      <c r="S24" s="18" t="s">
        <v>182</v>
      </c>
      <c r="T24" s="20" t="s">
        <v>182</v>
      </c>
      <c r="U24" s="18" t="n">
        <v>464.61410343</v>
      </c>
      <c r="V24" s="20" t="n">
        <v>13.73285581</v>
      </c>
    </row>
    <row r="25" spans="1:22">
      <c r="A25" s="15" t="s">
        <v>200</v>
      </c>
      <c r="B25" s="17" t="n">
        <v>5581</v>
      </c>
      <c r="C25" s="18">
        <f>(28.0/B25*100)</f>
        <v/>
      </c>
      <c r="D25" s="19" t="n">
        <v>5553</v>
      </c>
      <c r="E25" s="18" t="n">
        <v>454.20620133</v>
      </c>
      <c r="F25" s="20" t="n">
        <v>7.06327787</v>
      </c>
      <c r="G25" s="18" t="n">
        <v>471.18197885</v>
      </c>
      <c r="H25" s="20" t="n">
        <v>5.87848488</v>
      </c>
      <c r="I25" s="18" t="n">
        <v>520.44535826</v>
      </c>
      <c r="J25" s="20" t="n">
        <v>3.05984293</v>
      </c>
      <c r="K25" s="18" t="n">
        <v>541.08845878</v>
      </c>
      <c r="L25" s="20" t="n">
        <v>4.27184581</v>
      </c>
      <c r="M25" s="18" t="n">
        <v>398.37895835</v>
      </c>
      <c r="N25" s="20" t="n">
        <v>24.81113575</v>
      </c>
      <c r="O25" s="18" t="s">
        <v>182</v>
      </c>
      <c r="P25" s="20" t="s">
        <v>182</v>
      </c>
      <c r="Q25" s="18" t="s">
        <v>182</v>
      </c>
      <c r="R25" s="20" t="s">
        <v>182</v>
      </c>
      <c r="S25" s="18" t="s">
        <v>182</v>
      </c>
      <c r="T25" s="20" t="s">
        <v>182</v>
      </c>
      <c r="U25" s="18" t="n">
        <v>446.51743856</v>
      </c>
      <c r="V25" s="20" t="n">
        <v>15.50184141</v>
      </c>
    </row>
    <row r="26" spans="1:22">
      <c r="A26" s="15" t="s">
        <v>201</v>
      </c>
      <c r="B26" s="17" t="n">
        <v>4869</v>
      </c>
      <c r="C26" s="18">
        <f>(118.0/B26*100)</f>
        <v/>
      </c>
      <c r="D26" s="19" t="n">
        <v>4751</v>
      </c>
      <c r="E26" s="18" t="n">
        <v>455.73277341</v>
      </c>
      <c r="F26" s="20" t="n">
        <v>6.791909</v>
      </c>
      <c r="G26" s="18" t="n">
        <v>444.00994349</v>
      </c>
      <c r="H26" s="20" t="n">
        <v>5.30820494</v>
      </c>
      <c r="I26" s="18" t="n">
        <v>489.3946409</v>
      </c>
      <c r="J26" s="20" t="n">
        <v>1.94460141</v>
      </c>
      <c r="K26" s="18" t="n">
        <v>522.54799049</v>
      </c>
      <c r="L26" s="20" t="n">
        <v>2.73675277</v>
      </c>
      <c r="M26" s="18" t="s">
        <v>182</v>
      </c>
      <c r="N26" s="20" t="s">
        <v>182</v>
      </c>
      <c r="O26" s="18" t="s">
        <v>182</v>
      </c>
      <c r="P26" s="20" t="s">
        <v>182</v>
      </c>
      <c r="Q26" s="18" t="s">
        <v>182</v>
      </c>
      <c r="R26" s="20" t="s">
        <v>182</v>
      </c>
      <c r="S26" s="18" t="s">
        <v>182</v>
      </c>
      <c r="T26" s="20" t="s">
        <v>182</v>
      </c>
      <c r="U26" s="18" t="n">
        <v>435.75121379</v>
      </c>
      <c r="V26" s="20" t="n">
        <v>8.57122577</v>
      </c>
    </row>
    <row r="27" spans="1:22">
      <c r="A27" s="15" t="s">
        <v>202</v>
      </c>
      <c r="B27" s="17" t="n">
        <v>5299</v>
      </c>
      <c r="C27" s="18">
        <f>(237.0/B27*100)</f>
        <v/>
      </c>
      <c r="D27" s="19" t="n">
        <v>5062</v>
      </c>
      <c r="E27" s="18" t="n">
        <v>425.57525913</v>
      </c>
      <c r="F27" s="20" t="n">
        <v>7.4367891</v>
      </c>
      <c r="G27" s="18" t="n">
        <v>440.51946494</v>
      </c>
      <c r="H27" s="20" t="n">
        <v>5.13945287</v>
      </c>
      <c r="I27" s="18" t="n">
        <v>488.02552313</v>
      </c>
      <c r="J27" s="20" t="n">
        <v>2.13338731</v>
      </c>
      <c r="K27" s="18" t="n">
        <v>519.29273375</v>
      </c>
      <c r="L27" s="20" t="n">
        <v>1.98176932</v>
      </c>
      <c r="M27" s="18" t="n">
        <v>423.08830904</v>
      </c>
      <c r="N27" s="20" t="n">
        <v>13.04402712</v>
      </c>
      <c r="O27" s="18" t="s">
        <v>182</v>
      </c>
      <c r="P27" s="20" t="s">
        <v>182</v>
      </c>
      <c r="Q27" s="18" t="s">
        <v>182</v>
      </c>
      <c r="R27" s="20" t="s">
        <v>182</v>
      </c>
      <c r="S27" s="18" t="s">
        <v>182</v>
      </c>
      <c r="T27" s="20" t="s">
        <v>182</v>
      </c>
      <c r="U27" s="18" t="n">
        <v>417.40411108</v>
      </c>
      <c r="V27" s="20" t="n">
        <v>3.94333318</v>
      </c>
    </row>
    <row r="28" spans="1:22">
      <c r="A28" s="15" t="s">
        <v>203</v>
      </c>
      <c r="B28" s="17" t="n">
        <v>7568</v>
      </c>
      <c r="C28" s="18">
        <f>(162.0/B28*100)</f>
        <v/>
      </c>
      <c r="D28" s="19" t="n">
        <v>7406</v>
      </c>
      <c r="E28" s="18" t="n">
        <v>383.12000774</v>
      </c>
      <c r="F28" s="20" t="n">
        <v>3.90400787</v>
      </c>
      <c r="G28" s="18" t="n">
        <v>390.60548092</v>
      </c>
      <c r="H28" s="20" t="n">
        <v>2.83608069</v>
      </c>
      <c r="I28" s="18" t="n">
        <v>420.46332117</v>
      </c>
      <c r="J28" s="20" t="n">
        <v>2.12025088</v>
      </c>
      <c r="K28" s="18" t="n">
        <v>444.50236316</v>
      </c>
      <c r="L28" s="20" t="n">
        <v>3.133718</v>
      </c>
      <c r="M28" s="18" t="n">
        <v>344.27389666</v>
      </c>
      <c r="N28" s="20" t="n">
        <v>9.63881198</v>
      </c>
      <c r="O28" s="18" t="s">
        <v>182</v>
      </c>
      <c r="P28" s="20" t="s">
        <v>182</v>
      </c>
      <c r="Q28" s="18" t="s">
        <v>182</v>
      </c>
      <c r="R28" s="20" t="s">
        <v>182</v>
      </c>
      <c r="S28" s="18" t="s">
        <v>182</v>
      </c>
      <c r="T28" s="20" t="s">
        <v>182</v>
      </c>
      <c r="U28" s="18" t="n">
        <v>377.23749229</v>
      </c>
      <c r="V28" s="20" t="n">
        <v>6.27999097</v>
      </c>
    </row>
    <row r="29" spans="1:22">
      <c r="A29" s="15" t="s">
        <v>204</v>
      </c>
      <c r="B29" s="17" t="n">
        <v>5385</v>
      </c>
      <c r="C29" s="18">
        <f>(37.0/B29*100)</f>
        <v/>
      </c>
      <c r="D29" s="19" t="n">
        <v>5348</v>
      </c>
      <c r="E29" s="18" t="n">
        <v>424.62277067</v>
      </c>
      <c r="F29" s="20" t="n">
        <v>14.38982521</v>
      </c>
      <c r="G29" s="18" t="n">
        <v>455.22939695</v>
      </c>
      <c r="H29" s="20" t="n">
        <v>7.33220182</v>
      </c>
      <c r="I29" s="18" t="n">
        <v>515.22130832</v>
      </c>
      <c r="J29" s="20" t="n">
        <v>2.39584609</v>
      </c>
      <c r="K29" s="18" t="n">
        <v>530.85446616</v>
      </c>
      <c r="L29" s="20" t="n">
        <v>3.56900377</v>
      </c>
      <c r="M29" s="18" t="n">
        <v>388.44308495</v>
      </c>
      <c r="N29" s="20" t="n">
        <v>43.1387278</v>
      </c>
      <c r="O29" s="18" t="s">
        <v>182</v>
      </c>
      <c r="P29" s="20" t="s">
        <v>182</v>
      </c>
      <c r="Q29" s="18" t="n">
        <v>358.28551468</v>
      </c>
      <c r="R29" s="20" t="n">
        <v>8.567023300000001</v>
      </c>
      <c r="S29" s="18" t="s">
        <v>182</v>
      </c>
      <c r="T29" s="20" t="s">
        <v>182</v>
      </c>
      <c r="U29" s="18" t="n">
        <v>402.01720035</v>
      </c>
      <c r="V29" s="20" t="n">
        <v>12.88686738</v>
      </c>
    </row>
    <row r="30" spans="1:22">
      <c r="A30" s="15" t="s">
        <v>205</v>
      </c>
      <c r="B30" s="17" t="n">
        <v>4520</v>
      </c>
      <c r="C30" s="18">
        <f>(666.0/B30*100)</f>
        <v/>
      </c>
      <c r="D30" s="19" t="n">
        <v>3854</v>
      </c>
      <c r="E30" s="18" t="n">
        <v>452.79489975</v>
      </c>
      <c r="F30" s="20" t="n">
        <v>13.41879977</v>
      </c>
      <c r="G30" s="18" t="n">
        <v>438.49531237</v>
      </c>
      <c r="H30" s="20" t="n">
        <v>9.739080660000001</v>
      </c>
      <c r="I30" s="18" t="n">
        <v>511.77573742</v>
      </c>
      <c r="J30" s="20" t="n">
        <v>3.30574849</v>
      </c>
      <c r="K30" s="18" t="n">
        <v>545.91132926</v>
      </c>
      <c r="L30" s="20" t="n">
        <v>2.98404123</v>
      </c>
      <c r="M30" s="18" t="n">
        <v>424.31209289</v>
      </c>
      <c r="N30" s="20" t="n">
        <v>24.50636863</v>
      </c>
      <c r="O30" s="18" t="s">
        <v>182</v>
      </c>
      <c r="P30" s="20" t="s">
        <v>182</v>
      </c>
      <c r="Q30" s="18" t="s">
        <v>182</v>
      </c>
      <c r="R30" s="20" t="s">
        <v>182</v>
      </c>
      <c r="S30" s="18" t="s">
        <v>182</v>
      </c>
      <c r="T30" s="20" t="s">
        <v>182</v>
      </c>
      <c r="U30" s="18" t="n">
        <v>430.7661545</v>
      </c>
      <c r="V30" s="20" t="n">
        <v>6.14286992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434.51092011</v>
      </c>
      <c r="F32" s="20" t="n">
        <v>10.63585591</v>
      </c>
      <c r="G32" s="18" t="n">
        <v>436.34846712</v>
      </c>
      <c r="H32" s="20" t="n">
        <v>6.4362703</v>
      </c>
      <c r="I32" s="18" t="n">
        <v>500.13823257</v>
      </c>
      <c r="J32" s="20" t="n">
        <v>2.57323293</v>
      </c>
      <c r="K32" s="18" t="n">
        <v>527.8428871900001</v>
      </c>
      <c r="L32" s="20" t="n">
        <v>3.15126448</v>
      </c>
      <c r="M32" s="18" t="n">
        <v>431.81477785</v>
      </c>
      <c r="N32" s="20" t="n">
        <v>23.17705872</v>
      </c>
      <c r="O32" s="18" t="s">
        <v>182</v>
      </c>
      <c r="P32" s="20" t="s">
        <v>182</v>
      </c>
      <c r="Q32" s="18" t="s">
        <v>182</v>
      </c>
      <c r="R32" s="20" t="s">
        <v>182</v>
      </c>
      <c r="S32" s="18" t="s">
        <v>182</v>
      </c>
      <c r="T32" s="20" t="s">
        <v>182</v>
      </c>
      <c r="U32" s="18" t="n">
        <v>427.12729163</v>
      </c>
      <c r="V32" s="20" t="n">
        <v>10.31579115</v>
      </c>
    </row>
    <row r="33" spans="1:22">
      <c r="A33" s="15" t="s">
        <v>208</v>
      </c>
      <c r="B33" s="17" t="n">
        <v>7325</v>
      </c>
      <c r="C33" s="18">
        <f>(263.0/B33*100)</f>
        <v/>
      </c>
      <c r="D33" s="19" t="n">
        <v>7062</v>
      </c>
      <c r="E33" s="18" t="n">
        <v>428.40945312</v>
      </c>
      <c r="F33" s="20" t="n">
        <v>14.11320992</v>
      </c>
      <c r="G33" s="18" t="n">
        <v>433.06387471</v>
      </c>
      <c r="H33" s="20" t="n">
        <v>8.65532954</v>
      </c>
      <c r="I33" s="18" t="n">
        <v>487.06203022</v>
      </c>
      <c r="J33" s="20" t="n">
        <v>2.74540031</v>
      </c>
      <c r="K33" s="18" t="n">
        <v>525.97856644</v>
      </c>
      <c r="L33" s="20" t="n">
        <v>2.58222167</v>
      </c>
      <c r="M33" s="18" t="n">
        <v>370.51979334</v>
      </c>
      <c r="N33" s="20" t="n">
        <v>23.88304611</v>
      </c>
      <c r="O33" s="18" t="s">
        <v>182</v>
      </c>
      <c r="P33" s="20" t="s">
        <v>182</v>
      </c>
      <c r="Q33" s="18" t="s">
        <v>182</v>
      </c>
      <c r="R33" s="20" t="s">
        <v>182</v>
      </c>
      <c r="S33" s="18" t="s">
        <v>182</v>
      </c>
      <c r="T33" s="20" t="s">
        <v>182</v>
      </c>
      <c r="U33" s="18" t="n">
        <v>444.04056115</v>
      </c>
      <c r="V33" s="20" t="n">
        <v>8.621130669999999</v>
      </c>
    </row>
    <row r="34" spans="1:22">
      <c r="A34" s="15" t="s">
        <v>209</v>
      </c>
      <c r="B34" s="17" t="n">
        <v>6350</v>
      </c>
      <c r="C34" s="18">
        <f>(112.0/B34*100)</f>
        <v/>
      </c>
      <c r="D34" s="19" t="n">
        <v>6238</v>
      </c>
      <c r="E34" s="18" t="n">
        <v>398.3057507</v>
      </c>
      <c r="F34" s="20" t="n">
        <v>6.19122599</v>
      </c>
      <c r="G34" s="18" t="n">
        <v>414.54071447</v>
      </c>
      <c r="H34" s="20" t="n">
        <v>5.51183826</v>
      </c>
      <c r="I34" s="18" t="n">
        <v>471.08212029</v>
      </c>
      <c r="J34" s="20" t="n">
        <v>2.49574781</v>
      </c>
      <c r="K34" s="18" t="n">
        <v>503.38465927</v>
      </c>
      <c r="L34" s="20" t="n">
        <v>3.40488745</v>
      </c>
      <c r="M34" s="18" t="n">
        <v>365.38845725</v>
      </c>
      <c r="N34" s="20" t="n">
        <v>11.8756275</v>
      </c>
      <c r="O34" s="18" t="s">
        <v>182</v>
      </c>
      <c r="P34" s="20" t="s">
        <v>182</v>
      </c>
      <c r="Q34" s="18" t="n">
        <v>306.56969545</v>
      </c>
      <c r="R34" s="20" t="n">
        <v>10.27624616</v>
      </c>
      <c r="S34" s="18" t="s">
        <v>182</v>
      </c>
      <c r="T34" s="20" t="s">
        <v>182</v>
      </c>
      <c r="U34" s="18" t="n">
        <v>381.84465877</v>
      </c>
      <c r="V34" s="20" t="n">
        <v>7.52185446</v>
      </c>
    </row>
    <row r="35" spans="1:22">
      <c r="A35" s="15" t="s">
        <v>210</v>
      </c>
      <c r="B35" s="17" t="n">
        <v>6406</v>
      </c>
      <c r="C35" s="18">
        <f>(101.0/B35*100)</f>
        <v/>
      </c>
      <c r="D35" s="19" t="n">
        <v>6305</v>
      </c>
      <c r="E35" s="18" t="n">
        <v>447.06585869</v>
      </c>
      <c r="F35" s="20" t="n">
        <v>8.84147877</v>
      </c>
      <c r="G35" s="18" t="n">
        <v>471.72178561</v>
      </c>
      <c r="H35" s="20" t="n">
        <v>7.63240566</v>
      </c>
      <c r="I35" s="18" t="n">
        <v>511.62181596</v>
      </c>
      <c r="J35" s="20" t="n">
        <v>1.85932847</v>
      </c>
      <c r="K35" s="18" t="n">
        <v>541.2321222100001</v>
      </c>
      <c r="L35" s="20" t="n">
        <v>2.22583772</v>
      </c>
      <c r="M35" s="18" t="n">
        <v>449.89238615</v>
      </c>
      <c r="N35" s="20" t="n">
        <v>20.13442136</v>
      </c>
      <c r="O35" s="18" t="s">
        <v>182</v>
      </c>
      <c r="P35" s="20" t="s">
        <v>182</v>
      </c>
      <c r="Q35" s="18" t="n">
        <v>374.85244494</v>
      </c>
      <c r="R35" s="20" t="n">
        <v>5.84040672</v>
      </c>
      <c r="S35" s="18" t="s">
        <v>182</v>
      </c>
      <c r="T35" s="20" t="s">
        <v>182</v>
      </c>
      <c r="U35" s="18" t="n">
        <v>425.13912034</v>
      </c>
      <c r="V35" s="20" t="n">
        <v>6.00672555</v>
      </c>
    </row>
    <row r="36" spans="1:22">
      <c r="A36" s="15" t="s">
        <v>211</v>
      </c>
      <c r="B36" s="17" t="n">
        <v>6736</v>
      </c>
      <c r="C36" s="18">
        <f>(93.0/B36*100)</f>
        <v/>
      </c>
      <c r="D36" s="19" t="n">
        <v>6643</v>
      </c>
      <c r="E36" s="18" t="n">
        <v>418.88189202</v>
      </c>
      <c r="F36" s="20" t="n">
        <v>9.358123150000001</v>
      </c>
      <c r="G36" s="18" t="n">
        <v>445.83340247</v>
      </c>
      <c r="H36" s="20" t="n">
        <v>6.78730527</v>
      </c>
      <c r="I36" s="18" t="n">
        <v>493.23851666</v>
      </c>
      <c r="J36" s="20" t="n">
        <v>2.11252926</v>
      </c>
      <c r="K36" s="18" t="n">
        <v>511.39527551</v>
      </c>
      <c r="L36" s="20" t="n">
        <v>2.24209232</v>
      </c>
      <c r="M36" s="18" t="n">
        <v>402.77024728</v>
      </c>
      <c r="N36" s="20" t="n">
        <v>20.07187489</v>
      </c>
      <c r="O36" s="18" t="s">
        <v>182</v>
      </c>
      <c r="P36" s="20" t="s">
        <v>182</v>
      </c>
      <c r="Q36" s="18" t="s">
        <v>182</v>
      </c>
      <c r="R36" s="20" t="s">
        <v>182</v>
      </c>
      <c r="S36" s="18" t="s">
        <v>182</v>
      </c>
      <c r="T36" s="20" t="s">
        <v>182</v>
      </c>
      <c r="U36" s="18" t="n">
        <v>424.482913</v>
      </c>
      <c r="V36" s="20" t="n">
        <v>6.97952266</v>
      </c>
    </row>
    <row r="37" spans="1:22">
      <c r="A37" s="15" t="s">
        <v>212</v>
      </c>
      <c r="B37" s="17" t="n">
        <v>5458</v>
      </c>
      <c r="C37" s="18">
        <f>(362.0/B37*100)</f>
        <v/>
      </c>
      <c r="D37" s="19" t="n">
        <v>5096</v>
      </c>
      <c r="E37" s="18" t="n">
        <v>426.07711533</v>
      </c>
      <c r="F37" s="20" t="n">
        <v>11.94020749</v>
      </c>
      <c r="G37" s="18" t="n">
        <v>422.25544213</v>
      </c>
      <c r="H37" s="20" t="n">
        <v>8.92115765</v>
      </c>
      <c r="I37" s="18" t="n">
        <v>493.39079941</v>
      </c>
      <c r="J37" s="20" t="n">
        <v>3.36987649</v>
      </c>
      <c r="K37" s="18" t="n">
        <v>526.40981247</v>
      </c>
      <c r="L37" s="20" t="n">
        <v>3.57555891</v>
      </c>
      <c r="M37" s="18" t="n">
        <v>375.64834003</v>
      </c>
      <c r="N37" s="20" t="n">
        <v>18.6662725</v>
      </c>
      <c r="O37" s="18" t="s">
        <v>182</v>
      </c>
      <c r="P37" s="20" t="s">
        <v>182</v>
      </c>
      <c r="Q37" s="18" t="s">
        <v>182</v>
      </c>
      <c r="R37" s="20" t="s">
        <v>182</v>
      </c>
      <c r="S37" s="18" t="s">
        <v>182</v>
      </c>
      <c r="T37" s="20" t="s">
        <v>182</v>
      </c>
      <c r="U37" s="18" t="n">
        <v>411.80580324</v>
      </c>
      <c r="V37" s="20" t="n">
        <v>6.08602492</v>
      </c>
    </row>
    <row r="38" spans="1:22">
      <c r="A38" s="15" t="s">
        <v>213</v>
      </c>
      <c r="B38" s="17" t="n">
        <v>5860</v>
      </c>
      <c r="C38" s="18">
        <f>(78.0/B38*100)</f>
        <v/>
      </c>
      <c r="D38" s="19" t="n">
        <v>5782</v>
      </c>
      <c r="E38" s="18" t="n">
        <v>449.21255313</v>
      </c>
      <c r="F38" s="20" t="n">
        <v>9.06749346</v>
      </c>
      <c r="G38" s="18" t="n">
        <v>461.78034706</v>
      </c>
      <c r="H38" s="20" t="n">
        <v>5.89289564</v>
      </c>
      <c r="I38" s="18" t="n">
        <v>510.40428669</v>
      </c>
      <c r="J38" s="20" t="n">
        <v>2.86136547</v>
      </c>
      <c r="K38" s="18" t="n">
        <v>528.06695369</v>
      </c>
      <c r="L38" s="20" t="n">
        <v>3.67246116</v>
      </c>
      <c r="M38" s="18" t="n">
        <v>402.04188708</v>
      </c>
      <c r="N38" s="20" t="n">
        <v>20.43643395</v>
      </c>
      <c r="O38" s="18" t="s">
        <v>182</v>
      </c>
      <c r="P38" s="20" t="s">
        <v>182</v>
      </c>
      <c r="Q38" s="18" t="s">
        <v>182</v>
      </c>
      <c r="R38" s="20" t="s">
        <v>182</v>
      </c>
      <c r="S38" s="18" t="s">
        <v>182</v>
      </c>
      <c r="T38" s="20" t="s">
        <v>182</v>
      </c>
      <c r="U38" s="18" t="n">
        <v>439.57180624</v>
      </c>
      <c r="V38" s="20" t="n">
        <v>6.4241064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(5697.0/B40*100)</f>
        <v/>
      </c>
      <c r="D40" s="19" t="n">
        <v>8460</v>
      </c>
      <c r="E40" s="18" t="n">
        <v>448.1569326</v>
      </c>
      <c r="F40" s="20" t="n">
        <v>12.96431073</v>
      </c>
      <c r="G40" s="18" t="n">
        <v>431.46946855</v>
      </c>
      <c r="H40" s="20" t="n">
        <v>13.60868567</v>
      </c>
      <c r="I40" s="18" t="n">
        <v>511.22248167</v>
      </c>
      <c r="J40" s="20" t="n">
        <v>3.67009153</v>
      </c>
      <c r="K40" s="18" t="n">
        <v>534.52868247</v>
      </c>
      <c r="L40" s="20" t="n">
        <v>2.95810543</v>
      </c>
      <c r="M40" s="18" t="n">
        <v>426.93516324</v>
      </c>
      <c r="N40" s="20" t="n">
        <v>18.49453323</v>
      </c>
      <c r="O40" s="18" t="s">
        <v>182</v>
      </c>
      <c r="P40" s="20" t="s">
        <v>182</v>
      </c>
      <c r="Q40" s="18" t="n">
        <v>496.75531263</v>
      </c>
      <c r="R40" s="20" t="n">
        <v>2.35939816</v>
      </c>
      <c r="S40" s="18" t="s">
        <v>182</v>
      </c>
      <c r="T40" s="20" t="s">
        <v>182</v>
      </c>
      <c r="U40" s="18" t="n">
        <v>414.9187846</v>
      </c>
      <c r="V40" s="20" t="n">
        <v>6.92841636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(3006.0/B46*100)</f>
        <v/>
      </c>
      <c r="D46" s="19" t="n">
        <v>20135</v>
      </c>
      <c r="E46" s="18" t="n">
        <v>347.14453026</v>
      </c>
      <c r="F46" s="20" t="n">
        <v>5.23658867</v>
      </c>
      <c r="G46" s="18" t="n">
        <v>366.18772015</v>
      </c>
      <c r="H46" s="20" t="n">
        <v>4.87840959</v>
      </c>
      <c r="I46" s="18" t="n">
        <v>413.71204481</v>
      </c>
      <c r="J46" s="20" t="n">
        <v>2.9781189</v>
      </c>
      <c r="K46" s="18" t="n">
        <v>444.56603317</v>
      </c>
      <c r="L46" s="20" t="n">
        <v>3.70954458</v>
      </c>
      <c r="M46" s="18" t="n">
        <v>312.92535084</v>
      </c>
      <c r="N46" s="20" t="n">
        <v>7.92700056</v>
      </c>
      <c r="O46" s="18" t="s">
        <v>182</v>
      </c>
      <c r="P46" s="20" t="s">
        <v>182</v>
      </c>
      <c r="Q46" s="18" t="s">
        <v>182</v>
      </c>
      <c r="R46" s="20" t="s">
        <v>182</v>
      </c>
      <c r="S46" s="18" t="s">
        <v>182</v>
      </c>
      <c r="T46" s="20" t="s">
        <v>182</v>
      </c>
      <c r="U46" s="18" t="n">
        <v>384.5352548</v>
      </c>
      <c r="V46" s="20" t="n">
        <v>3.13979146</v>
      </c>
    </row>
    <row r="47" spans="1:22">
      <c r="A47" s="15" t="s">
        <v>222</v>
      </c>
      <c r="B47" s="17" t="n">
        <v>5928</v>
      </c>
      <c r="C47" s="18">
        <f>(262.0/B47*100)</f>
        <v/>
      </c>
      <c r="D47" s="19" t="n">
        <v>5666</v>
      </c>
      <c r="E47" s="18" t="n">
        <v>381.17563338</v>
      </c>
      <c r="F47" s="20" t="n">
        <v>6.3755203</v>
      </c>
      <c r="G47" s="18" t="n">
        <v>403.88181732</v>
      </c>
      <c r="H47" s="20" t="n">
        <v>6.38654361</v>
      </c>
      <c r="I47" s="18" t="n">
        <v>461.30162367</v>
      </c>
      <c r="J47" s="20" t="n">
        <v>3.72720453</v>
      </c>
      <c r="K47" s="18" t="n">
        <v>495.24238977</v>
      </c>
      <c r="L47" s="20" t="n">
        <v>4.91304255</v>
      </c>
      <c r="M47" s="18" t="n">
        <v>348.82167177</v>
      </c>
      <c r="N47" s="20" t="n">
        <v>12.30753065</v>
      </c>
      <c r="O47" s="18" t="s">
        <v>182</v>
      </c>
      <c r="P47" s="20" t="s">
        <v>182</v>
      </c>
      <c r="Q47" s="18" t="s">
        <v>182</v>
      </c>
      <c r="R47" s="20" t="s">
        <v>182</v>
      </c>
      <c r="S47" s="18" t="s">
        <v>182</v>
      </c>
      <c r="T47" s="20" t="s">
        <v>182</v>
      </c>
      <c r="U47" s="18" t="n">
        <v>383.39589059</v>
      </c>
      <c r="V47" s="20" t="n">
        <v>4.91115014</v>
      </c>
    </row>
    <row r="48" spans="1:22">
      <c r="A48" s="15" t="s">
        <v>223</v>
      </c>
      <c r="B48" s="17" t="n">
        <v>9841</v>
      </c>
      <c r="C48" s="18">
        <f>(19.0/B48*100)</f>
        <v/>
      </c>
      <c r="D48" s="19" t="n">
        <v>9822</v>
      </c>
      <c r="E48" s="18" t="n">
        <v>449.14120956</v>
      </c>
      <c r="F48" s="20" t="n">
        <v>7.99581023</v>
      </c>
      <c r="G48" s="18" t="n">
        <v>476.28474454</v>
      </c>
      <c r="H48" s="20" t="n">
        <v>5.4426467</v>
      </c>
      <c r="I48" s="18" t="n">
        <v>530.43141564</v>
      </c>
      <c r="J48" s="20" t="n">
        <v>4.68146265</v>
      </c>
      <c r="K48" s="18" t="n">
        <v>555.62224131</v>
      </c>
      <c r="L48" s="20" t="n">
        <v>5.3140023</v>
      </c>
      <c r="M48" s="18" t="n">
        <v>368.01592311</v>
      </c>
      <c r="N48" s="20" t="n">
        <v>9.39603602</v>
      </c>
      <c r="O48" s="18" t="s">
        <v>182</v>
      </c>
      <c r="P48" s="20" t="s">
        <v>182</v>
      </c>
      <c r="Q48" s="18" t="s">
        <v>182</v>
      </c>
      <c r="R48" s="20" t="s">
        <v>182</v>
      </c>
      <c r="S48" s="18" t="s">
        <v>182</v>
      </c>
      <c r="T48" s="20" t="s">
        <v>182</v>
      </c>
      <c r="U48" s="18" t="n">
        <v>451.90271688</v>
      </c>
      <c r="V48" s="20" t="n">
        <v>21.46697566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(1257.0/B50*100)</f>
        <v/>
      </c>
      <c r="D50" s="19" t="n">
        <v>10538</v>
      </c>
      <c r="E50" s="18" t="n">
        <v>373.66256511</v>
      </c>
      <c r="F50" s="20" t="n">
        <v>4.70106331</v>
      </c>
      <c r="G50" s="18" t="n">
        <v>381.97407278</v>
      </c>
      <c r="H50" s="20" t="n">
        <v>3.74701569</v>
      </c>
      <c r="I50" s="18" t="n">
        <v>424.55757544</v>
      </c>
      <c r="J50" s="20" t="n">
        <v>2.40175026</v>
      </c>
      <c r="K50" s="18" t="n">
        <v>452.26926726</v>
      </c>
      <c r="L50" s="20" t="n">
        <v>3.52937862</v>
      </c>
      <c r="M50" s="18" t="n">
        <v>342.28571311</v>
      </c>
      <c r="N50" s="20" t="n">
        <v>7.20984175</v>
      </c>
      <c r="O50" s="18" t="s">
        <v>182</v>
      </c>
      <c r="P50" s="20" t="s">
        <v>182</v>
      </c>
      <c r="Q50" s="18" t="s">
        <v>182</v>
      </c>
      <c r="R50" s="20" t="s">
        <v>182</v>
      </c>
      <c r="S50" s="18" t="s">
        <v>182</v>
      </c>
      <c r="T50" s="20" t="s">
        <v>182</v>
      </c>
      <c r="U50" s="18" t="n">
        <v>385.72638422</v>
      </c>
      <c r="V50" s="20" t="n">
        <v>6.5687977</v>
      </c>
    </row>
    <row r="51" spans="1:22">
      <c r="A51" s="15" t="s">
        <v>226</v>
      </c>
      <c r="B51" s="17" t="n">
        <v>6866</v>
      </c>
      <c r="C51" s="18">
        <f>(116.0/B51*100)</f>
        <v/>
      </c>
      <c r="D51" s="19" t="n">
        <v>6750</v>
      </c>
      <c r="E51" s="18" t="n">
        <v>375.91458527</v>
      </c>
      <c r="F51" s="20" t="n">
        <v>6.95096605</v>
      </c>
      <c r="G51" s="18" t="n">
        <v>397.26701869</v>
      </c>
      <c r="H51" s="20" t="n">
        <v>4.54072034</v>
      </c>
      <c r="I51" s="18" t="n">
        <v>424.93974121</v>
      </c>
      <c r="J51" s="20" t="n">
        <v>2.37993579</v>
      </c>
      <c r="K51" s="18" t="n">
        <v>439.18549416</v>
      </c>
      <c r="L51" s="20" t="n">
        <v>2.83899749</v>
      </c>
      <c r="M51" s="18" t="n">
        <v>338.25263876</v>
      </c>
      <c r="N51" s="20" t="n">
        <v>12.07032198</v>
      </c>
      <c r="O51" s="18" t="s">
        <v>182</v>
      </c>
      <c r="P51" s="20" t="s">
        <v>182</v>
      </c>
      <c r="Q51" s="18" t="n">
        <v>410.85572185</v>
      </c>
      <c r="R51" s="20" t="n">
        <v>3.7997542</v>
      </c>
      <c r="S51" s="18" t="s">
        <v>182</v>
      </c>
      <c r="T51" s="20" t="s">
        <v>182</v>
      </c>
      <c r="U51" s="18" t="n">
        <v>393.94011639</v>
      </c>
      <c r="V51" s="20" t="n">
        <v>4.49040904</v>
      </c>
    </row>
    <row r="52" spans="1:22">
      <c r="A52" s="15" t="s">
        <v>227</v>
      </c>
      <c r="B52" s="17" t="n">
        <v>5809</v>
      </c>
      <c r="C52" s="18">
        <f>(129.0/B52*100)</f>
        <v/>
      </c>
      <c r="D52" s="19" t="n">
        <v>5680</v>
      </c>
      <c r="E52" s="18" t="n">
        <v>396.62825373</v>
      </c>
      <c r="F52" s="20" t="n">
        <v>7.2077867</v>
      </c>
      <c r="G52" s="18" t="n">
        <v>430.45982435</v>
      </c>
      <c r="H52" s="20" t="n">
        <v>6.15470969</v>
      </c>
      <c r="I52" s="18" t="n">
        <v>465.67868099</v>
      </c>
      <c r="J52" s="20" t="n">
        <v>2.71123027</v>
      </c>
      <c r="K52" s="18" t="n">
        <v>503.7812452</v>
      </c>
      <c r="L52" s="20" t="n">
        <v>2.90076713</v>
      </c>
      <c r="M52" s="18" t="n">
        <v>375.14413407</v>
      </c>
      <c r="N52" s="20" t="n">
        <v>19.23248649</v>
      </c>
      <c r="O52" s="18" t="s">
        <v>182</v>
      </c>
      <c r="P52" s="20" t="s">
        <v>182</v>
      </c>
      <c r="Q52" s="18" t="s">
        <v>182</v>
      </c>
      <c r="R52" s="20" t="s">
        <v>182</v>
      </c>
      <c r="S52" s="18" t="s">
        <v>182</v>
      </c>
      <c r="T52" s="20" t="s">
        <v>182</v>
      </c>
      <c r="U52" s="18" t="n">
        <v>403.46281714</v>
      </c>
      <c r="V52" s="20" t="n">
        <v>6.27493981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(544.0/B54*100)</f>
        <v/>
      </c>
      <c r="D54" s="19" t="n">
        <v>4196</v>
      </c>
      <c r="E54" s="18" t="n">
        <v>300.93141221</v>
      </c>
      <c r="F54" s="20" t="n">
        <v>4.23906284</v>
      </c>
      <c r="G54" s="18" t="n">
        <v>308.08530056</v>
      </c>
      <c r="H54" s="20" t="n">
        <v>4.56979211</v>
      </c>
      <c r="I54" s="18" t="n">
        <v>337.94741813</v>
      </c>
      <c r="J54" s="20" t="n">
        <v>2.91938712</v>
      </c>
      <c r="K54" s="18" t="n">
        <v>371.92840727</v>
      </c>
      <c r="L54" s="20" t="n">
        <v>4.07895917</v>
      </c>
      <c r="M54" s="18" t="n">
        <v>287.87524075</v>
      </c>
      <c r="N54" s="20" t="n">
        <v>6.80918889</v>
      </c>
      <c r="O54" s="18" t="s">
        <v>182</v>
      </c>
      <c r="P54" s="20" t="s">
        <v>182</v>
      </c>
      <c r="Q54" s="18" t="s">
        <v>182</v>
      </c>
      <c r="R54" s="20" t="s">
        <v>182</v>
      </c>
      <c r="S54" s="18" t="s">
        <v>182</v>
      </c>
      <c r="T54" s="20" t="s">
        <v>182</v>
      </c>
      <c r="U54" s="18" t="n">
        <v>292.61692045</v>
      </c>
      <c r="V54" s="20" t="n">
        <v>3.96395486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468.56672638</v>
      </c>
      <c r="F56" s="20" t="n">
        <v>9.51602668</v>
      </c>
      <c r="G56" s="18" t="n">
        <v>491.11081962</v>
      </c>
      <c r="H56" s="20" t="n">
        <v>5.84782352</v>
      </c>
      <c r="I56" s="18" t="n">
        <v>526.07485516</v>
      </c>
      <c r="J56" s="20" t="n">
        <v>2.46440411</v>
      </c>
      <c r="K56" s="18" t="n">
        <v>537.52655377</v>
      </c>
      <c r="L56" s="20" t="n">
        <v>3.73447684</v>
      </c>
      <c r="M56" s="18" t="n">
        <v>436.58358831</v>
      </c>
      <c r="N56" s="20" t="n">
        <v>14.70024244</v>
      </c>
      <c r="O56" s="18" t="s">
        <v>182</v>
      </c>
      <c r="P56" s="20" t="s">
        <v>182</v>
      </c>
      <c r="Q56" s="18" t="s">
        <v>182</v>
      </c>
      <c r="R56" s="20" t="s">
        <v>182</v>
      </c>
      <c r="S56" s="18" t="s">
        <v>182</v>
      </c>
      <c r="T56" s="20" t="s">
        <v>182</v>
      </c>
      <c r="U56" s="18" t="n">
        <v>452.56553561</v>
      </c>
      <c r="V56" s="20" t="n">
        <v>14.639758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(280.0/B61*100)</f>
        <v/>
      </c>
      <c r="D61" s="19" t="n">
        <v>6245</v>
      </c>
      <c r="E61" s="18" t="n">
        <v>427.00803905</v>
      </c>
      <c r="F61" s="20" t="n">
        <v>4.35269564</v>
      </c>
      <c r="G61" s="18" t="n">
        <v>432.36084101</v>
      </c>
      <c r="H61" s="20" t="n">
        <v>3.27410789</v>
      </c>
      <c r="I61" s="18" t="n">
        <v>463.9170052</v>
      </c>
      <c r="J61" s="20" t="n">
        <v>2.60346213</v>
      </c>
      <c r="K61" s="18" t="n">
        <v>526.5700487</v>
      </c>
      <c r="L61" s="20" t="n">
        <v>3.19084019</v>
      </c>
      <c r="M61" s="18" t="n">
        <v>391.25523445</v>
      </c>
      <c r="N61" s="20" t="n">
        <v>13.81308759</v>
      </c>
      <c r="O61" s="18" t="s">
        <v>182</v>
      </c>
      <c r="P61" s="20" t="s">
        <v>182</v>
      </c>
      <c r="Q61" s="18" t="s">
        <v>182</v>
      </c>
      <c r="R61" s="20" t="s">
        <v>182</v>
      </c>
      <c r="S61" s="18" t="s">
        <v>182</v>
      </c>
      <c r="T61" s="20" t="s">
        <v>182</v>
      </c>
      <c r="U61" s="18" t="n">
        <v>390.40624833</v>
      </c>
      <c r="V61" s="20" t="n">
        <v>6.63997926</v>
      </c>
    </row>
    <row r="62" spans="1:22">
      <c r="A62" s="15" t="s">
        <v>237</v>
      </c>
      <c r="B62" s="17" t="n">
        <v>4476</v>
      </c>
      <c r="C62" s="18">
        <f>(5.0/B62*100)</f>
        <v/>
      </c>
      <c r="D62" s="19" t="n">
        <v>4471</v>
      </c>
      <c r="E62" s="18" t="n">
        <v>472.226833</v>
      </c>
      <c r="F62" s="20" t="n">
        <v>11.30369973</v>
      </c>
      <c r="G62" s="18" t="n">
        <v>484.04061265</v>
      </c>
      <c r="H62" s="20" t="n">
        <v>5.56361592</v>
      </c>
      <c r="I62" s="18" t="n">
        <v>530.34338111</v>
      </c>
      <c r="J62" s="20" t="n">
        <v>1.37314707</v>
      </c>
      <c r="K62" s="18" t="n">
        <v>542.4716110000001</v>
      </c>
      <c r="L62" s="20" t="n">
        <v>2.38998305</v>
      </c>
      <c r="M62" s="18" t="n">
        <v>440.45044192</v>
      </c>
      <c r="N62" s="20" t="n">
        <v>12.98438904</v>
      </c>
      <c r="O62" s="18" t="s">
        <v>182</v>
      </c>
      <c r="P62" s="20" t="s">
        <v>182</v>
      </c>
      <c r="Q62" s="18" t="s">
        <v>182</v>
      </c>
      <c r="R62" s="20" t="s">
        <v>182</v>
      </c>
      <c r="S62" s="18" t="s">
        <v>182</v>
      </c>
      <c r="T62" s="20" t="s">
        <v>182</v>
      </c>
      <c r="U62" s="18" t="n">
        <v>467.57663819</v>
      </c>
      <c r="V62" s="20" t="n">
        <v>17.6967421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(768.0/B67*100)</f>
        <v/>
      </c>
      <c r="D67" s="19" t="n">
        <v>6203</v>
      </c>
      <c r="E67" s="18" t="n">
        <v>361.34191446</v>
      </c>
      <c r="F67" s="20" t="n">
        <v>5.10125485</v>
      </c>
      <c r="G67" s="18" t="n">
        <v>377.73105237</v>
      </c>
      <c r="H67" s="20" t="n">
        <v>3.44280005</v>
      </c>
      <c r="I67" s="18" t="n">
        <v>413.2352632</v>
      </c>
      <c r="J67" s="20" t="n">
        <v>2.39072569</v>
      </c>
      <c r="K67" s="18" t="n">
        <v>428.87751206</v>
      </c>
      <c r="L67" s="20" t="n">
        <v>3.92724211</v>
      </c>
      <c r="M67" s="18" t="n">
        <v>314.73335773</v>
      </c>
      <c r="N67" s="20" t="n">
        <v>5.00611208</v>
      </c>
      <c r="O67" s="18" t="s">
        <v>182</v>
      </c>
      <c r="P67" s="20" t="s">
        <v>182</v>
      </c>
      <c r="Q67" s="18" t="s">
        <v>182</v>
      </c>
      <c r="R67" s="20" t="s">
        <v>182</v>
      </c>
      <c r="S67" s="18" t="s">
        <v>182</v>
      </c>
      <c r="T67" s="20" t="s">
        <v>182</v>
      </c>
      <c r="U67" s="18" t="n">
        <v>349.76663483</v>
      </c>
      <c r="V67" s="20" t="n">
        <v>4.90475377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445.42088722</v>
      </c>
      <c r="F70" s="20" t="n">
        <v>7.89704029</v>
      </c>
      <c r="G70" s="18" t="n">
        <v>448.83494724</v>
      </c>
      <c r="H70" s="20" t="n">
        <v>6.26686278</v>
      </c>
      <c r="I70" s="18" t="n">
        <v>491.89967775</v>
      </c>
      <c r="J70" s="20" t="n">
        <v>2.63216409</v>
      </c>
      <c r="K70" s="18" t="n">
        <v>509.52545889</v>
      </c>
      <c r="L70" s="20" t="n">
        <v>3.76513308</v>
      </c>
      <c r="M70" s="18" t="n">
        <v>426.80252046</v>
      </c>
      <c r="N70" s="20" t="n">
        <v>12.48021567</v>
      </c>
      <c r="O70" s="18" t="s">
        <v>182</v>
      </c>
      <c r="P70" s="20" t="s">
        <v>182</v>
      </c>
      <c r="Q70" s="18" t="s">
        <v>182</v>
      </c>
      <c r="R70" s="20" t="s">
        <v>182</v>
      </c>
      <c r="S70" s="18" t="s">
        <v>182</v>
      </c>
      <c r="T70" s="20" t="s">
        <v>182</v>
      </c>
      <c r="U70" s="18" t="n">
        <v>436.41824304</v>
      </c>
      <c r="V70" s="20" t="n">
        <v>6.44953697</v>
      </c>
    </row>
    <row r="71" spans="1:22">
      <c r="A71" s="15" t="s">
        <v>246</v>
      </c>
      <c r="B71" s="17" t="n">
        <v>6115</v>
      </c>
      <c r="C71" s="18">
        <f>(126.0/B71*100)</f>
        <v/>
      </c>
      <c r="D71" s="19" t="n">
        <v>5989</v>
      </c>
      <c r="E71" s="18" t="n">
        <v>466.50994156</v>
      </c>
      <c r="F71" s="20" t="n">
        <v>11.91431143</v>
      </c>
      <c r="G71" s="18" t="n">
        <v>497.51104696</v>
      </c>
      <c r="H71" s="20" t="n">
        <v>7.80388813</v>
      </c>
      <c r="I71" s="18" t="n">
        <v>547.02655774</v>
      </c>
      <c r="J71" s="20" t="n">
        <v>1.97186675</v>
      </c>
      <c r="K71" s="18" t="n">
        <v>576.24156643</v>
      </c>
      <c r="L71" s="20" t="n">
        <v>2.32263248</v>
      </c>
      <c r="M71" s="18" t="n">
        <v>471.86148039</v>
      </c>
      <c r="N71" s="20" t="n">
        <v>16.79592165</v>
      </c>
      <c r="O71" s="18" t="s">
        <v>182</v>
      </c>
      <c r="P71" s="20" t="s">
        <v>182</v>
      </c>
      <c r="Q71" s="18" t="s">
        <v>182</v>
      </c>
      <c r="R71" s="20" t="s">
        <v>182</v>
      </c>
      <c r="S71" s="18" t="s">
        <v>182</v>
      </c>
      <c r="T71" s="20" t="s">
        <v>182</v>
      </c>
      <c r="U71" s="18" t="n">
        <v>544.66998927</v>
      </c>
      <c r="V71" s="20" t="n">
        <v>11.87174468</v>
      </c>
    </row>
    <row r="72" spans="1:22">
      <c r="A72" s="15" t="s">
        <v>247</v>
      </c>
      <c r="B72" s="17" t="n">
        <v>7708</v>
      </c>
      <c r="C72" s="18">
        <f>(9.0/B72*100)</f>
        <v/>
      </c>
      <c r="D72" s="19" t="n">
        <v>7699</v>
      </c>
      <c r="E72" s="18" t="n">
        <v>466.98549531</v>
      </c>
      <c r="F72" s="20" t="n">
        <v>9.723480439999999</v>
      </c>
      <c r="G72" s="18" t="n">
        <v>512.49981918</v>
      </c>
      <c r="H72" s="20" t="n">
        <v>4.67302385</v>
      </c>
      <c r="I72" s="18" t="n">
        <v>529.37528791</v>
      </c>
      <c r="J72" s="20" t="n">
        <v>2.83719497</v>
      </c>
      <c r="K72" s="18" t="n">
        <v>556.1703274</v>
      </c>
      <c r="L72" s="20" t="n">
        <v>3.22354995</v>
      </c>
      <c r="M72" s="18" t="n">
        <v>372.27040999</v>
      </c>
      <c r="N72" s="20" t="n">
        <v>12.74001428</v>
      </c>
      <c r="O72" s="18" t="s">
        <v>182</v>
      </c>
      <c r="P72" s="20" t="s">
        <v>182</v>
      </c>
      <c r="Q72" s="18" t="s">
        <v>182</v>
      </c>
      <c r="R72" s="20" t="s">
        <v>182</v>
      </c>
      <c r="S72" s="18" t="s">
        <v>182</v>
      </c>
      <c r="T72" s="20" t="s">
        <v>182</v>
      </c>
      <c r="U72" s="18" t="n">
        <v>473.85614827</v>
      </c>
      <c r="V72" s="20" t="n">
        <v>20.24668531</v>
      </c>
    </row>
    <row r="73" spans="1:22">
      <c r="A73" s="15" t="s">
        <v>248</v>
      </c>
      <c r="B73" s="17" t="n">
        <v>8249</v>
      </c>
      <c r="C73" s="18">
        <f>(270.0/B73*100)</f>
        <v/>
      </c>
      <c r="D73" s="19" t="n">
        <v>7979</v>
      </c>
      <c r="E73" s="18" t="n">
        <v>395.39129619</v>
      </c>
      <c r="F73" s="20" t="n">
        <v>4.74038144</v>
      </c>
      <c r="G73" s="18" t="n">
        <v>403.15722299</v>
      </c>
      <c r="H73" s="20" t="n">
        <v>3.17745856</v>
      </c>
      <c r="I73" s="18" t="n">
        <v>425.71044097</v>
      </c>
      <c r="J73" s="20" t="n">
        <v>2.70178337</v>
      </c>
      <c r="K73" s="18" t="n">
        <v>458.64751759</v>
      </c>
      <c r="L73" s="20" t="n">
        <v>5.54058491</v>
      </c>
      <c r="M73" s="18" t="n">
        <v>365.92427462</v>
      </c>
      <c r="N73" s="20" t="n">
        <v>6.5296247</v>
      </c>
      <c r="O73" s="18" t="s">
        <v>182</v>
      </c>
      <c r="P73" s="20" t="s">
        <v>182</v>
      </c>
      <c r="Q73" s="18" t="s">
        <v>182</v>
      </c>
      <c r="R73" s="20" t="s">
        <v>182</v>
      </c>
      <c r="S73" s="18" t="s">
        <v>182</v>
      </c>
      <c r="T73" s="20" t="s">
        <v>182</v>
      </c>
      <c r="U73" s="18" t="n">
        <v>373.16289646</v>
      </c>
      <c r="V73" s="20" t="n">
        <v>8.25971528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(334.0/B77*100)</f>
        <v/>
      </c>
      <c r="D77" s="19" t="n">
        <v>5728</v>
      </c>
      <c r="E77" s="18" t="n">
        <v>398.2036551</v>
      </c>
      <c r="F77" s="20" t="n">
        <v>5.97546241</v>
      </c>
      <c r="G77" s="18" t="n">
        <v>416.79497982</v>
      </c>
      <c r="H77" s="20" t="n">
        <v>5.58254947</v>
      </c>
      <c r="I77" s="18" t="n">
        <v>451.17291308</v>
      </c>
      <c r="J77" s="20" t="n">
        <v>2.37320895</v>
      </c>
      <c r="K77" s="18" t="n">
        <v>468.88381668</v>
      </c>
      <c r="L77" s="20" t="n">
        <v>3.73904384</v>
      </c>
      <c r="M77" s="18" t="n">
        <v>348.85074945</v>
      </c>
      <c r="N77" s="20" t="n">
        <v>12.28258255</v>
      </c>
      <c r="O77" s="18" t="s">
        <v>182</v>
      </c>
      <c r="P77" s="20" t="s">
        <v>182</v>
      </c>
      <c r="Q77" s="18" t="s">
        <v>182</v>
      </c>
      <c r="R77" s="20" t="s">
        <v>182</v>
      </c>
      <c r="S77" s="18" t="s">
        <v>182</v>
      </c>
      <c r="T77" s="20" t="s">
        <v>182</v>
      </c>
      <c r="U77" s="18" t="n">
        <v>386.73709262</v>
      </c>
      <c r="V77" s="20" t="n">
        <v>3.34352416</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362</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462.73263383</v>
      </c>
      <c r="F7" s="20" t="n">
        <v>8.59060292</v>
      </c>
      <c r="G7" s="18" t="n">
        <v>514.28204543</v>
      </c>
      <c r="H7" s="20" t="n">
        <v>3.49637087</v>
      </c>
      <c r="I7" s="18" t="n">
        <v>515.94519134</v>
      </c>
      <c r="J7" s="20" t="n">
        <v>1.98499124</v>
      </c>
      <c r="K7" s="18" t="n">
        <v>527.61488538</v>
      </c>
      <c r="L7" s="20" t="n">
        <v>2.75044743</v>
      </c>
      <c r="M7" s="18" t="n">
        <v>399.22513467</v>
      </c>
      <c r="N7" s="20" t="n">
        <v>11.70453418</v>
      </c>
      <c r="O7" s="18" t="s">
        <v>182</v>
      </c>
      <c r="P7" s="20" t="s">
        <v>182</v>
      </c>
      <c r="Q7" s="18" t="s">
        <v>182</v>
      </c>
      <c r="R7" s="20" t="s">
        <v>182</v>
      </c>
      <c r="S7" s="18" t="s">
        <v>182</v>
      </c>
      <c r="T7" s="20" t="s">
        <v>182</v>
      </c>
      <c r="U7" s="18" t="n">
        <v>478.14164791</v>
      </c>
      <c r="V7" s="20" t="n">
        <v>4.43832618</v>
      </c>
    </row>
    <row r="8" spans="1:22">
      <c r="A8" s="15" t="s">
        <v>183</v>
      </c>
      <c r="B8" s="17" t="n">
        <v>7007</v>
      </c>
      <c r="C8" s="18">
        <f>(253.0/B8*100)</f>
        <v/>
      </c>
      <c r="D8" s="19" t="n">
        <v>6754</v>
      </c>
      <c r="E8" s="18" t="n">
        <v>470.29128874</v>
      </c>
      <c r="F8" s="20" t="n">
        <v>5.79494907</v>
      </c>
      <c r="G8" s="18" t="n">
        <v>492.92457332</v>
      </c>
      <c r="H8" s="20" t="n">
        <v>3.47409814</v>
      </c>
      <c r="I8" s="18" t="n">
        <v>507.71521757</v>
      </c>
      <c r="J8" s="20" t="n">
        <v>2.78821451</v>
      </c>
      <c r="K8" s="18" t="n">
        <v>512.01036431</v>
      </c>
      <c r="L8" s="20" t="n">
        <v>3.83510411</v>
      </c>
      <c r="M8" s="18" t="n">
        <v>404.28336089</v>
      </c>
      <c r="N8" s="20" t="n">
        <v>27.90899541</v>
      </c>
      <c r="O8" s="18" t="s">
        <v>182</v>
      </c>
      <c r="P8" s="20" t="s">
        <v>182</v>
      </c>
      <c r="Q8" s="18" t="n">
        <v>368.48347797</v>
      </c>
      <c r="R8" s="20" t="n">
        <v>14.99112476</v>
      </c>
      <c r="S8" s="18" t="s">
        <v>182</v>
      </c>
      <c r="T8" s="20" t="s">
        <v>182</v>
      </c>
      <c r="U8" s="18" t="n">
        <v>416.18814677</v>
      </c>
      <c r="V8" s="20" t="n">
        <v>6.39607423</v>
      </c>
    </row>
    <row r="9" spans="1:22">
      <c r="A9" s="15" t="s">
        <v>184</v>
      </c>
      <c r="B9" s="17" t="n">
        <v>9651</v>
      </c>
      <c r="C9" s="18">
        <f>(652.0/B9*100)</f>
        <v/>
      </c>
      <c r="D9" s="19" t="n">
        <v>8999</v>
      </c>
      <c r="E9" s="18" t="n">
        <v>483.04326073</v>
      </c>
      <c r="F9" s="20" t="n">
        <v>6.88533013</v>
      </c>
      <c r="G9" s="18" t="n">
        <v>518.77619897</v>
      </c>
      <c r="H9" s="20" t="n">
        <v>2.89429514</v>
      </c>
      <c r="I9" s="18" t="n">
        <v>518.2376511</v>
      </c>
      <c r="J9" s="20" t="n">
        <v>2.50605297</v>
      </c>
      <c r="K9" s="18" t="n">
        <v>511.28908466</v>
      </c>
      <c r="L9" s="20" t="n">
        <v>3.16786255</v>
      </c>
      <c r="M9" s="18" t="n">
        <v>463.23865553</v>
      </c>
      <c r="N9" s="20" t="n">
        <v>37.28992185</v>
      </c>
      <c r="O9" s="18" t="s">
        <v>182</v>
      </c>
      <c r="P9" s="20" t="s">
        <v>182</v>
      </c>
      <c r="Q9" s="18" t="n">
        <v>374.78530698</v>
      </c>
      <c r="R9" s="20" t="n">
        <v>11.62763904</v>
      </c>
      <c r="S9" s="18" t="s">
        <v>182</v>
      </c>
      <c r="T9" s="20" t="s">
        <v>182</v>
      </c>
      <c r="U9" s="18" t="n">
        <v>419.44905335</v>
      </c>
      <c r="V9" s="20" t="n">
        <v>5.90771334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(171.0/B11*100)</f>
        <v/>
      </c>
      <c r="D11" s="19" t="n">
        <v>6882</v>
      </c>
      <c r="E11" s="18" t="n">
        <v>417.30562839</v>
      </c>
      <c r="F11" s="20" t="n">
        <v>6.69404871</v>
      </c>
      <c r="G11" s="18" t="n">
        <v>439.95746425</v>
      </c>
      <c r="H11" s="20" t="n">
        <v>3.49079427</v>
      </c>
      <c r="I11" s="18" t="n">
        <v>454.72671202</v>
      </c>
      <c r="J11" s="20" t="n">
        <v>2.88080949</v>
      </c>
      <c r="K11" s="18" t="n">
        <v>466.04284196</v>
      </c>
      <c r="L11" s="20" t="n">
        <v>3.27596292</v>
      </c>
      <c r="M11" s="18" t="n">
        <v>334.19992151</v>
      </c>
      <c r="N11" s="20" t="n">
        <v>26.53553138</v>
      </c>
      <c r="O11" s="18" t="s">
        <v>182</v>
      </c>
      <c r="P11" s="20" t="s">
        <v>182</v>
      </c>
      <c r="Q11" s="18" t="s">
        <v>182</v>
      </c>
      <c r="R11" s="20" t="s">
        <v>182</v>
      </c>
      <c r="S11" s="18" t="s">
        <v>182</v>
      </c>
      <c r="T11" s="20" t="s">
        <v>182</v>
      </c>
      <c r="U11" s="18" t="n">
        <v>409.1794689</v>
      </c>
      <c r="V11" s="20" t="n">
        <v>6.39310112</v>
      </c>
    </row>
    <row r="12" spans="1:22">
      <c r="A12" s="15" t="s">
        <v>187</v>
      </c>
      <c r="B12" s="17" t="n">
        <v>6894</v>
      </c>
      <c r="C12" s="18">
        <f>(128.0/B12*100)</f>
        <v/>
      </c>
      <c r="D12" s="19" t="n">
        <v>6766</v>
      </c>
      <c r="E12" s="18" t="n">
        <v>471.34518987</v>
      </c>
      <c r="F12" s="20" t="n">
        <v>6.22194786</v>
      </c>
      <c r="G12" s="18" t="n">
        <v>501.23413416</v>
      </c>
      <c r="H12" s="20" t="n">
        <v>2.80097733</v>
      </c>
      <c r="I12" s="18" t="n">
        <v>504.62653475</v>
      </c>
      <c r="J12" s="20" t="n">
        <v>2.39663855</v>
      </c>
      <c r="K12" s="18" t="n">
        <v>505.80794038</v>
      </c>
      <c r="L12" s="20" t="n">
        <v>4.46067472</v>
      </c>
      <c r="M12" s="18" t="n">
        <v>437.59846771</v>
      </c>
      <c r="N12" s="20" t="n">
        <v>23.70905564</v>
      </c>
      <c r="O12" s="18" t="s">
        <v>182</v>
      </c>
      <c r="P12" s="20" t="s">
        <v>182</v>
      </c>
      <c r="Q12" s="18" t="n">
        <v>366.6777112</v>
      </c>
      <c r="R12" s="20" t="n">
        <v>14.39052153</v>
      </c>
      <c r="S12" s="18" t="s">
        <v>182</v>
      </c>
      <c r="T12" s="20" t="s">
        <v>182</v>
      </c>
      <c r="U12" s="18" t="n">
        <v>410.93898116</v>
      </c>
      <c r="V12" s="20" t="n">
        <v>5.64051549</v>
      </c>
    </row>
    <row r="13" spans="1:22">
      <c r="A13" s="15" t="s">
        <v>188</v>
      </c>
      <c r="B13" s="17" t="n">
        <v>7161</v>
      </c>
      <c r="C13" s="18">
        <f>(368.0/B13*100)</f>
        <v/>
      </c>
      <c r="D13" s="19" t="n">
        <v>6793</v>
      </c>
      <c r="E13" s="18" t="n">
        <v>471.52955444</v>
      </c>
      <c r="F13" s="20" t="n">
        <v>9.88640588</v>
      </c>
      <c r="G13" s="18" t="n">
        <v>504.27701074</v>
      </c>
      <c r="H13" s="20" t="n">
        <v>3.7566056</v>
      </c>
      <c r="I13" s="18" t="n">
        <v>511.84191041</v>
      </c>
      <c r="J13" s="20" t="n">
        <v>2.22180296</v>
      </c>
      <c r="K13" s="18" t="n">
        <v>524.66359267</v>
      </c>
      <c r="L13" s="20" t="n">
        <v>3.19404716</v>
      </c>
      <c r="M13" s="18" t="n">
        <v>390.10166835</v>
      </c>
      <c r="N13" s="20" t="n">
        <v>18.95112793</v>
      </c>
      <c r="O13" s="18" t="s">
        <v>182</v>
      </c>
      <c r="P13" s="20" t="s">
        <v>182</v>
      </c>
      <c r="Q13" s="18" t="n">
        <v>436.36003517</v>
      </c>
      <c r="R13" s="20" t="n">
        <v>6.43426798</v>
      </c>
      <c r="S13" s="18" t="s">
        <v>182</v>
      </c>
      <c r="T13" s="20" t="s">
        <v>182</v>
      </c>
      <c r="U13" s="18" t="n">
        <v>409.66844623</v>
      </c>
      <c r="V13" s="20" t="n">
        <v>5.84598469</v>
      </c>
    </row>
    <row r="14" spans="1:22">
      <c r="A14" s="15" t="s">
        <v>189</v>
      </c>
      <c r="B14" s="17" t="n">
        <v>5587</v>
      </c>
      <c r="C14" s="18">
        <f>(208.0/B14*100)</f>
        <v/>
      </c>
      <c r="D14" s="19" t="n">
        <v>5379</v>
      </c>
      <c r="E14" s="18" t="n">
        <v>500.34771531</v>
      </c>
      <c r="F14" s="20" t="n">
        <v>7.57656632</v>
      </c>
      <c r="G14" s="18" t="n">
        <v>526.19183326</v>
      </c>
      <c r="H14" s="20" t="n">
        <v>3.51234806</v>
      </c>
      <c r="I14" s="18" t="n">
        <v>541.70025522</v>
      </c>
      <c r="J14" s="20" t="n">
        <v>2.33368115</v>
      </c>
      <c r="K14" s="18" t="n">
        <v>545.59788156</v>
      </c>
      <c r="L14" s="20" t="n">
        <v>3.77067428</v>
      </c>
      <c r="M14" s="18" t="n">
        <v>411.80482108</v>
      </c>
      <c r="N14" s="20" t="n">
        <v>14.84367386</v>
      </c>
      <c r="O14" s="18" t="s">
        <v>182</v>
      </c>
      <c r="P14" s="20" t="s">
        <v>182</v>
      </c>
      <c r="Q14" s="18" t="s">
        <v>182</v>
      </c>
      <c r="R14" s="20" t="s">
        <v>182</v>
      </c>
      <c r="S14" s="18" t="s">
        <v>182</v>
      </c>
      <c r="T14" s="20" t="s">
        <v>182</v>
      </c>
      <c r="U14" s="18" t="n">
        <v>459.55918362</v>
      </c>
      <c r="V14" s="20" t="n">
        <v>7.71334074</v>
      </c>
    </row>
    <row r="15" spans="1:22">
      <c r="A15" s="15" t="s">
        <v>190</v>
      </c>
      <c r="B15" s="17" t="n">
        <v>5882</v>
      </c>
      <c r="C15" s="18">
        <f>(193.0/B15*100)</f>
        <v/>
      </c>
      <c r="D15" s="19" t="n">
        <v>5689</v>
      </c>
      <c r="E15" s="18" t="n">
        <v>505.45031199</v>
      </c>
      <c r="F15" s="20" t="n">
        <v>6.68412739</v>
      </c>
      <c r="G15" s="18" t="n">
        <v>533.6446340799999</v>
      </c>
      <c r="H15" s="20" t="n">
        <v>3.09451624</v>
      </c>
      <c r="I15" s="18" t="n">
        <v>538.79417125</v>
      </c>
      <c r="J15" s="20" t="n">
        <v>2.3575928</v>
      </c>
      <c r="K15" s="18" t="n">
        <v>548.3773445</v>
      </c>
      <c r="L15" s="20" t="n">
        <v>4.26359749</v>
      </c>
      <c r="M15" s="18" t="n">
        <v>369.57234507</v>
      </c>
      <c r="N15" s="20" t="n">
        <v>20.35970452</v>
      </c>
      <c r="O15" s="18" t="s">
        <v>182</v>
      </c>
      <c r="P15" s="20" t="s">
        <v>182</v>
      </c>
      <c r="Q15" s="18" t="n">
        <v>375.95013089</v>
      </c>
      <c r="R15" s="20" t="n">
        <v>17.42774697</v>
      </c>
      <c r="S15" s="18" t="s">
        <v>182</v>
      </c>
      <c r="T15" s="20" t="s">
        <v>182</v>
      </c>
      <c r="U15" s="18" t="n">
        <v>461.50921692</v>
      </c>
      <c r="V15" s="20" t="n">
        <v>8.435217290000001</v>
      </c>
    </row>
    <row r="16" spans="1:22">
      <c r="A16" s="15" t="s">
        <v>191</v>
      </c>
      <c r="B16" s="17" t="n">
        <v>6108</v>
      </c>
      <c r="C16" s="18">
        <f>(280.0/B16*100)</f>
        <v/>
      </c>
      <c r="D16" s="19" t="n">
        <v>5828</v>
      </c>
      <c r="E16" s="18" t="n">
        <v>466.60825231</v>
      </c>
      <c r="F16" s="20" t="n">
        <v>6.61255428</v>
      </c>
      <c r="G16" s="18" t="n">
        <v>508.94943074</v>
      </c>
      <c r="H16" s="20" t="n">
        <v>3.24716494</v>
      </c>
      <c r="I16" s="18" t="n">
        <v>513.27420374</v>
      </c>
      <c r="J16" s="20" t="n">
        <v>2.58404411</v>
      </c>
      <c r="K16" s="18" t="n">
        <v>506.60245089</v>
      </c>
      <c r="L16" s="20" t="n">
        <v>3.53546912</v>
      </c>
      <c r="M16" s="18" t="n">
        <v>357.87742959</v>
      </c>
      <c r="N16" s="20" t="n">
        <v>15.84799712</v>
      </c>
      <c r="O16" s="18" t="s">
        <v>182</v>
      </c>
      <c r="P16" s="20" t="s">
        <v>182</v>
      </c>
      <c r="Q16" s="18" t="s">
        <v>182</v>
      </c>
      <c r="R16" s="20" t="s">
        <v>182</v>
      </c>
      <c r="S16" s="18" t="s">
        <v>182</v>
      </c>
      <c r="T16" s="20" t="s">
        <v>182</v>
      </c>
      <c r="U16" s="18" t="n">
        <v>402.411354</v>
      </c>
      <c r="V16" s="20" t="n">
        <v>6.38377817</v>
      </c>
    </row>
    <row r="17" spans="1:22">
      <c r="A17" s="15" t="s">
        <v>192</v>
      </c>
      <c r="B17" s="17" t="n">
        <v>6504</v>
      </c>
      <c r="C17" s="18">
        <f>(834.0/B17*100)</f>
        <v/>
      </c>
      <c r="D17" s="19" t="n">
        <v>5670</v>
      </c>
      <c r="E17" s="18" t="n">
        <v>501.71227517</v>
      </c>
      <c r="F17" s="20" t="n">
        <v>4.89352752</v>
      </c>
      <c r="G17" s="18" t="n">
        <v>515.94998714</v>
      </c>
      <c r="H17" s="20" t="n">
        <v>3.74144458</v>
      </c>
      <c r="I17" s="18" t="n">
        <v>524.86200831</v>
      </c>
      <c r="J17" s="20" t="n">
        <v>2.87831828</v>
      </c>
      <c r="K17" s="18" t="n">
        <v>529.68967539</v>
      </c>
      <c r="L17" s="20" t="n">
        <v>3.96996386</v>
      </c>
      <c r="M17" s="18" t="s">
        <v>182</v>
      </c>
      <c r="N17" s="20" t="s">
        <v>182</v>
      </c>
      <c r="O17" s="18" t="s">
        <v>182</v>
      </c>
      <c r="P17" s="20" t="s">
        <v>182</v>
      </c>
      <c r="Q17" s="18" t="n">
        <v>360.48925247</v>
      </c>
      <c r="R17" s="20" t="n">
        <v>12.44339086</v>
      </c>
      <c r="S17" s="18" t="s">
        <v>182</v>
      </c>
      <c r="T17" s="20" t="s">
        <v>182</v>
      </c>
      <c r="U17" s="18" t="n">
        <v>421.7540162</v>
      </c>
      <c r="V17" s="20" t="n">
        <v>7.82894969</v>
      </c>
    </row>
    <row r="18" spans="1:22">
      <c r="A18" s="15" t="s">
        <v>193</v>
      </c>
      <c r="B18" s="17" t="n">
        <v>5532</v>
      </c>
      <c r="C18" s="18">
        <f>(41.0/B18*100)</f>
        <v/>
      </c>
      <c r="D18" s="19" t="n">
        <v>5491</v>
      </c>
      <c r="E18" s="18" t="n">
        <v>428.3353477</v>
      </c>
      <c r="F18" s="20" t="n">
        <v>6.96906619</v>
      </c>
      <c r="G18" s="18" t="n">
        <v>452.96694484</v>
      </c>
      <c r="H18" s="20" t="n">
        <v>4.27831686</v>
      </c>
      <c r="I18" s="18" t="n">
        <v>466.36747917</v>
      </c>
      <c r="J18" s="20" t="n">
        <v>3.82009294</v>
      </c>
      <c r="K18" s="18" t="n">
        <v>472.25650944</v>
      </c>
      <c r="L18" s="20" t="n">
        <v>4.50364462</v>
      </c>
      <c r="M18" s="18" t="n">
        <v>360.38730974</v>
      </c>
      <c r="N18" s="20" t="n">
        <v>15.45481746</v>
      </c>
      <c r="O18" s="18" t="s">
        <v>182</v>
      </c>
      <c r="P18" s="20" t="s">
        <v>182</v>
      </c>
      <c r="Q18" s="18" t="s">
        <v>182</v>
      </c>
      <c r="R18" s="20" t="s">
        <v>182</v>
      </c>
      <c r="S18" s="18" t="s">
        <v>182</v>
      </c>
      <c r="T18" s="20" t="s">
        <v>182</v>
      </c>
      <c r="U18" s="18" t="n">
        <v>384.25334588</v>
      </c>
      <c r="V18" s="20" t="n">
        <v>7.99829172</v>
      </c>
    </row>
    <row r="19" spans="1:22">
      <c r="A19" s="15" t="s">
        <v>194</v>
      </c>
      <c r="B19" s="17" t="n">
        <v>5658</v>
      </c>
      <c r="C19" s="18">
        <f>(267.0/B19*100)</f>
        <v/>
      </c>
      <c r="D19" s="19" t="n">
        <v>5391</v>
      </c>
      <c r="E19" s="18" t="n">
        <v>426.43142828</v>
      </c>
      <c r="F19" s="20" t="n">
        <v>6.98648858</v>
      </c>
      <c r="G19" s="18" t="n">
        <v>468.96640019</v>
      </c>
      <c r="H19" s="20" t="n">
        <v>5.23211727</v>
      </c>
      <c r="I19" s="18" t="n">
        <v>486.98343315</v>
      </c>
      <c r="J19" s="20" t="n">
        <v>2.67524762</v>
      </c>
      <c r="K19" s="18" t="n">
        <v>495.03065405</v>
      </c>
      <c r="L19" s="20" t="n">
        <v>3.78874055</v>
      </c>
      <c r="M19" s="18" t="n">
        <v>398.28162032</v>
      </c>
      <c r="N19" s="20" t="n">
        <v>18.24528118</v>
      </c>
      <c r="O19" s="18" t="s">
        <v>182</v>
      </c>
      <c r="P19" s="20" t="s">
        <v>182</v>
      </c>
      <c r="Q19" s="18" t="s">
        <v>182</v>
      </c>
      <c r="R19" s="20" t="s">
        <v>182</v>
      </c>
      <c r="S19" s="18" t="s">
        <v>182</v>
      </c>
      <c r="T19" s="20" t="s">
        <v>182</v>
      </c>
      <c r="U19" s="18" t="n">
        <v>400.14155708</v>
      </c>
      <c r="V19" s="20" t="n">
        <v>7.01320566</v>
      </c>
    </row>
    <row r="20" spans="1:22">
      <c r="A20" s="15" t="s">
        <v>195</v>
      </c>
      <c r="B20" s="17" t="n">
        <v>3371</v>
      </c>
      <c r="C20" s="18">
        <f>(81.0/B20*100)</f>
        <v/>
      </c>
      <c r="D20" s="19" t="n">
        <v>3290</v>
      </c>
      <c r="E20" s="18" t="n">
        <v>447.79675432</v>
      </c>
      <c r="F20" s="20" t="n">
        <v>8.88032782</v>
      </c>
      <c r="G20" s="18" t="n">
        <v>479.55344154</v>
      </c>
      <c r="H20" s="20" t="n">
        <v>4.58826655</v>
      </c>
      <c r="I20" s="18" t="n">
        <v>476.36738295</v>
      </c>
      <c r="J20" s="20" t="n">
        <v>1.78278947</v>
      </c>
      <c r="K20" s="18" t="n">
        <v>491.8572573</v>
      </c>
      <c r="L20" s="20" t="n">
        <v>3.682202</v>
      </c>
      <c r="M20" s="18" t="s">
        <v>182</v>
      </c>
      <c r="N20" s="20" t="s">
        <v>182</v>
      </c>
      <c r="O20" s="18" t="s">
        <v>182</v>
      </c>
      <c r="P20" s="20" t="s">
        <v>182</v>
      </c>
      <c r="Q20" s="18" t="s">
        <v>182</v>
      </c>
      <c r="R20" s="20" t="s">
        <v>182</v>
      </c>
      <c r="S20" s="18" t="s">
        <v>182</v>
      </c>
      <c r="T20" s="20" t="s">
        <v>182</v>
      </c>
      <c r="U20" s="18" t="n">
        <v>414.73370502</v>
      </c>
      <c r="V20" s="20" t="n">
        <v>6.15325065</v>
      </c>
    </row>
    <row r="21" spans="1:22">
      <c r="A21" s="15" t="s">
        <v>196</v>
      </c>
      <c r="B21" s="17" t="n">
        <v>5741</v>
      </c>
      <c r="C21" s="18">
        <f>(109.0/B21*100)</f>
        <v/>
      </c>
      <c r="D21" s="19" t="n">
        <v>5632</v>
      </c>
      <c r="E21" s="18" t="n">
        <v>451.79586773</v>
      </c>
      <c r="F21" s="20" t="n">
        <v>8.50875278</v>
      </c>
      <c r="G21" s="18" t="n">
        <v>493.24556864</v>
      </c>
      <c r="H21" s="20" t="n">
        <v>3.40971185</v>
      </c>
      <c r="I21" s="18" t="n">
        <v>505.68236858</v>
      </c>
      <c r="J21" s="20" t="n">
        <v>2.68156717</v>
      </c>
      <c r="K21" s="18" t="n">
        <v>515.37204524</v>
      </c>
      <c r="L21" s="20" t="n">
        <v>3.09080145</v>
      </c>
      <c r="M21" s="18" t="n">
        <v>391.25398188</v>
      </c>
      <c r="N21" s="20" t="n">
        <v>27.06373982</v>
      </c>
      <c r="O21" s="18" t="s">
        <v>182</v>
      </c>
      <c r="P21" s="20" t="s">
        <v>182</v>
      </c>
      <c r="Q21" s="18" t="s">
        <v>182</v>
      </c>
      <c r="R21" s="20" t="s">
        <v>182</v>
      </c>
      <c r="S21" s="18" t="s">
        <v>182</v>
      </c>
      <c r="T21" s="20" t="s">
        <v>182</v>
      </c>
      <c r="U21" s="18" t="n">
        <v>441.21735469</v>
      </c>
      <c r="V21" s="20" t="n">
        <v>8.27470063</v>
      </c>
    </row>
    <row r="22" spans="1:22">
      <c r="A22" s="15" t="s">
        <v>197</v>
      </c>
      <c r="B22" s="17" t="n">
        <v>6598</v>
      </c>
      <c r="C22" s="18">
        <f>(106.0/B22*100)</f>
        <v/>
      </c>
      <c r="D22" s="19" t="n">
        <v>6492</v>
      </c>
      <c r="E22" s="18" t="n">
        <v>435.85630373</v>
      </c>
      <c r="F22" s="20" t="n">
        <v>7.91028471</v>
      </c>
      <c r="G22" s="18" t="n">
        <v>474.68347038</v>
      </c>
      <c r="H22" s="20" t="n">
        <v>5.3725453</v>
      </c>
      <c r="I22" s="18" t="n">
        <v>486.8686493</v>
      </c>
      <c r="J22" s="20" t="n">
        <v>4.10895254</v>
      </c>
      <c r="K22" s="18" t="n">
        <v>495.17419622</v>
      </c>
      <c r="L22" s="20" t="n">
        <v>3.78886821</v>
      </c>
      <c r="M22" s="18" t="n">
        <v>369.67259299</v>
      </c>
      <c r="N22" s="20" t="n">
        <v>6.57132704</v>
      </c>
      <c r="O22" s="18" t="s">
        <v>182</v>
      </c>
      <c r="P22" s="20" t="s">
        <v>182</v>
      </c>
      <c r="Q22" s="18" t="n">
        <v>448.28166515</v>
      </c>
      <c r="R22" s="20" t="n">
        <v>8.782882710000001</v>
      </c>
      <c r="S22" s="18" t="s">
        <v>182</v>
      </c>
      <c r="T22" s="20" t="s">
        <v>182</v>
      </c>
      <c r="U22" s="18" t="n">
        <v>372.20482999</v>
      </c>
      <c r="V22" s="20" t="n">
        <v>7.84073427</v>
      </c>
    </row>
    <row r="23" spans="1:22">
      <c r="A23" s="15" t="s">
        <v>198</v>
      </c>
      <c r="B23" s="17" t="n">
        <v>11583</v>
      </c>
      <c r="C23" s="18">
        <f>(563.0/B23*100)</f>
        <v/>
      </c>
      <c r="D23" s="19" t="n">
        <v>11020</v>
      </c>
      <c r="E23" s="18" t="n">
        <v>452.12940186</v>
      </c>
      <c r="F23" s="20" t="n">
        <v>6.55660216</v>
      </c>
      <c r="G23" s="18" t="n">
        <v>483.07142768</v>
      </c>
      <c r="H23" s="20" t="n">
        <v>3.92074627</v>
      </c>
      <c r="I23" s="18" t="n">
        <v>489.7370595</v>
      </c>
      <c r="J23" s="20" t="n">
        <v>2.65704339</v>
      </c>
      <c r="K23" s="18" t="n">
        <v>495.61390081</v>
      </c>
      <c r="L23" s="20" t="n">
        <v>4.5212172</v>
      </c>
      <c r="M23" s="18" t="n">
        <v>422.45727389</v>
      </c>
      <c r="N23" s="20" t="n">
        <v>20.79919267</v>
      </c>
      <c r="O23" s="18" t="s">
        <v>182</v>
      </c>
      <c r="P23" s="20" t="s">
        <v>182</v>
      </c>
      <c r="Q23" s="18" t="s">
        <v>182</v>
      </c>
      <c r="R23" s="20" t="s">
        <v>182</v>
      </c>
      <c r="S23" s="18" t="s">
        <v>182</v>
      </c>
      <c r="T23" s="20" t="s">
        <v>182</v>
      </c>
      <c r="U23" s="18" t="n">
        <v>418.23181729</v>
      </c>
      <c r="V23" s="20" t="n">
        <v>6.68334147</v>
      </c>
    </row>
    <row r="24" spans="1:22">
      <c r="A24" s="15" t="s">
        <v>199</v>
      </c>
      <c r="B24" s="17" t="n">
        <v>6647</v>
      </c>
      <c r="C24" s="18">
        <f>(29.0/B24*100)</f>
        <v/>
      </c>
      <c r="D24" s="19" t="n">
        <v>6618</v>
      </c>
      <c r="E24" s="18" t="n">
        <v>526.41305691</v>
      </c>
      <c r="F24" s="20" t="n">
        <v>3.73303338</v>
      </c>
      <c r="G24" s="18" t="n">
        <v>549.11647324</v>
      </c>
      <c r="H24" s="20" t="n">
        <v>3.08098045</v>
      </c>
      <c r="I24" s="18" t="n">
        <v>546.43407498</v>
      </c>
      <c r="J24" s="20" t="n">
        <v>3.8015559</v>
      </c>
      <c r="K24" s="18" t="n">
        <v>534.5099491</v>
      </c>
      <c r="L24" s="20" t="n">
        <v>5.33941933</v>
      </c>
      <c r="M24" s="18" t="n">
        <v>433.56577698</v>
      </c>
      <c r="N24" s="20" t="n">
        <v>16.09010253</v>
      </c>
      <c r="O24" s="18" t="s">
        <v>182</v>
      </c>
      <c r="P24" s="20" t="s">
        <v>182</v>
      </c>
      <c r="Q24" s="18" t="s">
        <v>182</v>
      </c>
      <c r="R24" s="20" t="s">
        <v>182</v>
      </c>
      <c r="S24" s="18" t="s">
        <v>182</v>
      </c>
      <c r="T24" s="20" t="s">
        <v>182</v>
      </c>
      <c r="U24" s="18" t="n">
        <v>462.37028037</v>
      </c>
      <c r="V24" s="20" t="n">
        <v>13.83449626</v>
      </c>
    </row>
    <row r="25" spans="1:22">
      <c r="A25" s="15" t="s">
        <v>200</v>
      </c>
      <c r="B25" s="17" t="n">
        <v>5581</v>
      </c>
      <c r="C25" s="18">
        <f>(28.0/B25*100)</f>
        <v/>
      </c>
      <c r="D25" s="19" t="n">
        <v>5553</v>
      </c>
      <c r="E25" s="18" t="n">
        <v>495.42871933</v>
      </c>
      <c r="F25" s="20" t="n">
        <v>4.91481783</v>
      </c>
      <c r="G25" s="18" t="n">
        <v>516.32188303</v>
      </c>
      <c r="H25" s="20" t="n">
        <v>3.33857244</v>
      </c>
      <c r="I25" s="18" t="n">
        <v>518.67573025</v>
      </c>
      <c r="J25" s="20" t="n">
        <v>3.46180239</v>
      </c>
      <c r="K25" s="18" t="n">
        <v>543.95496041</v>
      </c>
      <c r="L25" s="20" t="n">
        <v>5.88619075</v>
      </c>
      <c r="M25" s="18" t="n">
        <v>398.37895835</v>
      </c>
      <c r="N25" s="20" t="n">
        <v>24.81113575</v>
      </c>
      <c r="O25" s="18" t="s">
        <v>182</v>
      </c>
      <c r="P25" s="20" t="s">
        <v>182</v>
      </c>
      <c r="Q25" s="18" t="s">
        <v>182</v>
      </c>
      <c r="R25" s="20" t="s">
        <v>182</v>
      </c>
      <c r="S25" s="18" t="s">
        <v>182</v>
      </c>
      <c r="T25" s="20" t="s">
        <v>182</v>
      </c>
      <c r="U25" s="18" t="n">
        <v>429.51921442</v>
      </c>
      <c r="V25" s="20" t="n">
        <v>17.90283928</v>
      </c>
    </row>
    <row r="26" spans="1:22">
      <c r="A26" s="15" t="s">
        <v>201</v>
      </c>
      <c r="B26" s="17" t="n">
        <v>4869</v>
      </c>
      <c r="C26" s="18">
        <f>(118.0/B26*100)</f>
        <v/>
      </c>
      <c r="D26" s="19" t="n">
        <v>4751</v>
      </c>
      <c r="E26" s="18" t="n">
        <v>466.96110566</v>
      </c>
      <c r="F26" s="20" t="n">
        <v>5.43551121</v>
      </c>
      <c r="G26" s="18" t="n">
        <v>479.57966264</v>
      </c>
      <c r="H26" s="20" t="n">
        <v>3.08900652</v>
      </c>
      <c r="I26" s="18" t="n">
        <v>493.98053054</v>
      </c>
      <c r="J26" s="20" t="n">
        <v>1.9490032</v>
      </c>
      <c r="K26" s="18" t="n">
        <v>513.1871344</v>
      </c>
      <c r="L26" s="20" t="n">
        <v>3.4993734</v>
      </c>
      <c r="M26" s="18" t="s">
        <v>182</v>
      </c>
      <c r="N26" s="20" t="s">
        <v>182</v>
      </c>
      <c r="O26" s="18" t="s">
        <v>182</v>
      </c>
      <c r="P26" s="20" t="s">
        <v>182</v>
      </c>
      <c r="Q26" s="18" t="s">
        <v>182</v>
      </c>
      <c r="R26" s="20" t="s">
        <v>182</v>
      </c>
      <c r="S26" s="18" t="s">
        <v>182</v>
      </c>
      <c r="T26" s="20" t="s">
        <v>182</v>
      </c>
      <c r="U26" s="18" t="n">
        <v>429.78693059</v>
      </c>
      <c r="V26" s="20" t="n">
        <v>7.78063845</v>
      </c>
    </row>
    <row r="27" spans="1:22">
      <c r="A27" s="15" t="s">
        <v>202</v>
      </c>
      <c r="B27" s="17" t="n">
        <v>5299</v>
      </c>
      <c r="C27" s="18">
        <f>(237.0/B27*100)</f>
        <v/>
      </c>
      <c r="D27" s="19" t="n">
        <v>5062</v>
      </c>
      <c r="E27" s="18" t="n">
        <v>452.28795463</v>
      </c>
      <c r="F27" s="20" t="n">
        <v>5.6414033</v>
      </c>
      <c r="G27" s="18" t="n">
        <v>483.30744794</v>
      </c>
      <c r="H27" s="20" t="n">
        <v>3.40507546</v>
      </c>
      <c r="I27" s="18" t="n">
        <v>497.3587633</v>
      </c>
      <c r="J27" s="20" t="n">
        <v>2.23130725</v>
      </c>
      <c r="K27" s="18" t="n">
        <v>507.12939774</v>
      </c>
      <c r="L27" s="20" t="n">
        <v>2.54896774</v>
      </c>
      <c r="M27" s="18" t="n">
        <v>423.08830904</v>
      </c>
      <c r="N27" s="20" t="n">
        <v>13.04402712</v>
      </c>
      <c r="O27" s="18" t="s">
        <v>182</v>
      </c>
      <c r="P27" s="20" t="s">
        <v>182</v>
      </c>
      <c r="Q27" s="18" t="s">
        <v>182</v>
      </c>
      <c r="R27" s="20" t="s">
        <v>182</v>
      </c>
      <c r="S27" s="18" t="s">
        <v>182</v>
      </c>
      <c r="T27" s="20" t="s">
        <v>182</v>
      </c>
      <c r="U27" s="18" t="n">
        <v>417.02971953</v>
      </c>
      <c r="V27" s="20" t="n">
        <v>3.92757098</v>
      </c>
    </row>
    <row r="28" spans="1:22">
      <c r="A28" s="15" t="s">
        <v>203</v>
      </c>
      <c r="B28" s="17" t="n">
        <v>7568</v>
      </c>
      <c r="C28" s="18">
        <f>(162.0/B28*100)</f>
        <v/>
      </c>
      <c r="D28" s="19" t="n">
        <v>7406</v>
      </c>
      <c r="E28" s="18" t="n">
        <v>382.35282865</v>
      </c>
      <c r="F28" s="20" t="n">
        <v>4.35726358</v>
      </c>
      <c r="G28" s="18" t="n">
        <v>408.68694084</v>
      </c>
      <c r="H28" s="20" t="n">
        <v>2.43781532</v>
      </c>
      <c r="I28" s="18" t="n">
        <v>422.82778216</v>
      </c>
      <c r="J28" s="20" t="n">
        <v>2.20859821</v>
      </c>
      <c r="K28" s="18" t="n">
        <v>438.3764121</v>
      </c>
      <c r="L28" s="20" t="n">
        <v>3.57555224</v>
      </c>
      <c r="M28" s="18" t="n">
        <v>344.27389666</v>
      </c>
      <c r="N28" s="20" t="n">
        <v>9.63881198</v>
      </c>
      <c r="O28" s="18" t="s">
        <v>182</v>
      </c>
      <c r="P28" s="20" t="s">
        <v>182</v>
      </c>
      <c r="Q28" s="18" t="s">
        <v>182</v>
      </c>
      <c r="R28" s="20" t="s">
        <v>182</v>
      </c>
      <c r="S28" s="18" t="s">
        <v>182</v>
      </c>
      <c r="T28" s="20" t="s">
        <v>182</v>
      </c>
      <c r="U28" s="18" t="n">
        <v>369.19309761</v>
      </c>
      <c r="V28" s="20" t="n">
        <v>6.46099616</v>
      </c>
    </row>
    <row r="29" spans="1:22">
      <c r="A29" s="15" t="s">
        <v>204</v>
      </c>
      <c r="B29" s="17" t="n">
        <v>5385</v>
      </c>
      <c r="C29" s="18">
        <f>(37.0/B29*100)</f>
        <v/>
      </c>
      <c r="D29" s="19" t="n">
        <v>5348</v>
      </c>
      <c r="E29" s="18" t="n">
        <v>475.68497411</v>
      </c>
      <c r="F29" s="20" t="n">
        <v>8.908936840000001</v>
      </c>
      <c r="G29" s="18" t="n">
        <v>505.67834886</v>
      </c>
      <c r="H29" s="20" t="n">
        <v>3.89198771</v>
      </c>
      <c r="I29" s="18" t="n">
        <v>516.62160785</v>
      </c>
      <c r="J29" s="20" t="n">
        <v>2.434213</v>
      </c>
      <c r="K29" s="18" t="n">
        <v>527.13110746</v>
      </c>
      <c r="L29" s="20" t="n">
        <v>4.01213219</v>
      </c>
      <c r="M29" s="18" t="n">
        <v>388.44308495</v>
      </c>
      <c r="N29" s="20" t="n">
        <v>43.1387278</v>
      </c>
      <c r="O29" s="18" t="s">
        <v>182</v>
      </c>
      <c r="P29" s="20" t="s">
        <v>182</v>
      </c>
      <c r="Q29" s="18" t="n">
        <v>358.28551468</v>
      </c>
      <c r="R29" s="20" t="n">
        <v>8.567023300000001</v>
      </c>
      <c r="S29" s="18" t="s">
        <v>182</v>
      </c>
      <c r="T29" s="20" t="s">
        <v>182</v>
      </c>
      <c r="U29" s="18" t="n">
        <v>397.16552629</v>
      </c>
      <c r="V29" s="20" t="n">
        <v>11.70914743</v>
      </c>
    </row>
    <row r="30" spans="1:22">
      <c r="A30" s="15" t="s">
        <v>205</v>
      </c>
      <c r="B30" s="17" t="n">
        <v>4520</v>
      </c>
      <c r="C30" s="18">
        <f>(666.0/B30*100)</f>
        <v/>
      </c>
      <c r="D30" s="19" t="n">
        <v>3854</v>
      </c>
      <c r="E30" s="18" t="n">
        <v>501.64534783</v>
      </c>
      <c r="F30" s="20" t="n">
        <v>11.70840138</v>
      </c>
      <c r="G30" s="18" t="n">
        <v>513.68795305</v>
      </c>
      <c r="H30" s="20" t="n">
        <v>6.32508416</v>
      </c>
      <c r="I30" s="18" t="n">
        <v>523.9078035799999</v>
      </c>
      <c r="J30" s="20" t="n">
        <v>3.46148762</v>
      </c>
      <c r="K30" s="18" t="n">
        <v>538.04276429</v>
      </c>
      <c r="L30" s="20" t="n">
        <v>3.64789806</v>
      </c>
      <c r="M30" s="18" t="n">
        <v>424.31209289</v>
      </c>
      <c r="N30" s="20" t="n">
        <v>24.50636863</v>
      </c>
      <c r="O30" s="18" t="s">
        <v>182</v>
      </c>
      <c r="P30" s="20" t="s">
        <v>182</v>
      </c>
      <c r="Q30" s="18" t="s">
        <v>182</v>
      </c>
      <c r="R30" s="20" t="s">
        <v>182</v>
      </c>
      <c r="S30" s="18" t="s">
        <v>182</v>
      </c>
      <c r="T30" s="20" t="s">
        <v>182</v>
      </c>
      <c r="U30" s="18" t="n">
        <v>428.09049386</v>
      </c>
      <c r="V30" s="20" t="n">
        <v>6.40110419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447.08932294</v>
      </c>
      <c r="F32" s="20" t="n">
        <v>7.72113969</v>
      </c>
      <c r="G32" s="18" t="n">
        <v>486.54925431</v>
      </c>
      <c r="H32" s="20" t="n">
        <v>4.74393602</v>
      </c>
      <c r="I32" s="18" t="n">
        <v>504.43427933</v>
      </c>
      <c r="J32" s="20" t="n">
        <v>2.71362195</v>
      </c>
      <c r="K32" s="18" t="n">
        <v>525.64653876</v>
      </c>
      <c r="L32" s="20" t="n">
        <v>3.75756785</v>
      </c>
      <c r="M32" s="18" t="n">
        <v>431.81477785</v>
      </c>
      <c r="N32" s="20" t="n">
        <v>23.17705872</v>
      </c>
      <c r="O32" s="18" t="s">
        <v>182</v>
      </c>
      <c r="P32" s="20" t="s">
        <v>182</v>
      </c>
      <c r="Q32" s="18" t="s">
        <v>182</v>
      </c>
      <c r="R32" s="20" t="s">
        <v>182</v>
      </c>
      <c r="S32" s="18" t="s">
        <v>182</v>
      </c>
      <c r="T32" s="20" t="s">
        <v>182</v>
      </c>
      <c r="U32" s="18" t="n">
        <v>427.5424783</v>
      </c>
      <c r="V32" s="20" t="n">
        <v>10.07358633</v>
      </c>
    </row>
    <row r="33" spans="1:22">
      <c r="A33" s="15" t="s">
        <v>208</v>
      </c>
      <c r="B33" s="17" t="n">
        <v>7325</v>
      </c>
      <c r="C33" s="18">
        <f>(263.0/B33*100)</f>
        <v/>
      </c>
      <c r="D33" s="19" t="n">
        <v>7062</v>
      </c>
      <c r="E33" s="18" t="n">
        <v>462.80749835</v>
      </c>
      <c r="F33" s="20" t="n">
        <v>11.54633915</v>
      </c>
      <c r="G33" s="18" t="n">
        <v>502.38864727</v>
      </c>
      <c r="H33" s="20" t="n">
        <v>4.73713883</v>
      </c>
      <c r="I33" s="18" t="n">
        <v>500.88582279</v>
      </c>
      <c r="J33" s="20" t="n">
        <v>2.60366008</v>
      </c>
      <c r="K33" s="18" t="n">
        <v>514.90119004</v>
      </c>
      <c r="L33" s="20" t="n">
        <v>3.67857229</v>
      </c>
      <c r="M33" s="18" t="n">
        <v>370.51979334</v>
      </c>
      <c r="N33" s="20" t="n">
        <v>23.88304611</v>
      </c>
      <c r="O33" s="18" t="s">
        <v>182</v>
      </c>
      <c r="P33" s="20" t="s">
        <v>182</v>
      </c>
      <c r="Q33" s="18" t="s">
        <v>182</v>
      </c>
      <c r="R33" s="20" t="s">
        <v>182</v>
      </c>
      <c r="S33" s="18" t="s">
        <v>182</v>
      </c>
      <c r="T33" s="20" t="s">
        <v>182</v>
      </c>
      <c r="U33" s="18" t="n">
        <v>441.62273151</v>
      </c>
      <c r="V33" s="20" t="n">
        <v>8.95822519</v>
      </c>
    </row>
    <row r="34" spans="1:22">
      <c r="A34" s="15" t="s">
        <v>209</v>
      </c>
      <c r="B34" s="17" t="n">
        <v>6350</v>
      </c>
      <c r="C34" s="18">
        <f>(112.0/B34*100)</f>
        <v/>
      </c>
      <c r="D34" s="19" t="n">
        <v>6238</v>
      </c>
      <c r="E34" s="18" t="n">
        <v>421.86953112</v>
      </c>
      <c r="F34" s="20" t="n">
        <v>6.33258726</v>
      </c>
      <c r="G34" s="18" t="n">
        <v>463.19175684</v>
      </c>
      <c r="H34" s="20" t="n">
        <v>3.56674868</v>
      </c>
      <c r="I34" s="18" t="n">
        <v>479.69198066</v>
      </c>
      <c r="J34" s="20" t="n">
        <v>2.55644931</v>
      </c>
      <c r="K34" s="18" t="n">
        <v>477.4379051</v>
      </c>
      <c r="L34" s="20" t="n">
        <v>4.180091</v>
      </c>
      <c r="M34" s="18" t="n">
        <v>365.38845725</v>
      </c>
      <c r="N34" s="20" t="n">
        <v>11.8756275</v>
      </c>
      <c r="O34" s="18" t="s">
        <v>182</v>
      </c>
      <c r="P34" s="20" t="s">
        <v>182</v>
      </c>
      <c r="Q34" s="18" t="n">
        <v>306.56969545</v>
      </c>
      <c r="R34" s="20" t="n">
        <v>10.27624616</v>
      </c>
      <c r="S34" s="18" t="s">
        <v>182</v>
      </c>
      <c r="T34" s="20" t="s">
        <v>182</v>
      </c>
      <c r="U34" s="18" t="n">
        <v>378.27882509</v>
      </c>
      <c r="V34" s="20" t="n">
        <v>7.36158322</v>
      </c>
    </row>
    <row r="35" spans="1:22">
      <c r="A35" s="15" t="s">
        <v>210</v>
      </c>
      <c r="B35" s="17" t="n">
        <v>6406</v>
      </c>
      <c r="C35" s="18">
        <f>(101.0/B35*100)</f>
        <v/>
      </c>
      <c r="D35" s="19" t="n">
        <v>6305</v>
      </c>
      <c r="E35" s="18" t="n">
        <v>488.43572152</v>
      </c>
      <c r="F35" s="20" t="n">
        <v>8.569116749999999</v>
      </c>
      <c r="G35" s="18" t="n">
        <v>518.86149821</v>
      </c>
      <c r="H35" s="20" t="n">
        <v>4.26465201</v>
      </c>
      <c r="I35" s="18" t="n">
        <v>519.2431573699999</v>
      </c>
      <c r="J35" s="20" t="n">
        <v>1.972454</v>
      </c>
      <c r="K35" s="18" t="n">
        <v>526.90495206</v>
      </c>
      <c r="L35" s="20" t="n">
        <v>3.37473679</v>
      </c>
      <c r="M35" s="18" t="n">
        <v>449.89238615</v>
      </c>
      <c r="N35" s="20" t="n">
        <v>20.13442136</v>
      </c>
      <c r="O35" s="18" t="s">
        <v>182</v>
      </c>
      <c r="P35" s="20" t="s">
        <v>182</v>
      </c>
      <c r="Q35" s="18" t="n">
        <v>374.85244494</v>
      </c>
      <c r="R35" s="20" t="n">
        <v>5.84040672</v>
      </c>
      <c r="S35" s="18" t="s">
        <v>182</v>
      </c>
      <c r="T35" s="20" t="s">
        <v>182</v>
      </c>
      <c r="U35" s="18" t="n">
        <v>428.60191123</v>
      </c>
      <c r="V35" s="20" t="n">
        <v>6.35231652</v>
      </c>
    </row>
    <row r="36" spans="1:22">
      <c r="A36" s="15" t="s">
        <v>211</v>
      </c>
      <c r="B36" s="17" t="n">
        <v>6736</v>
      </c>
      <c r="C36" s="18">
        <f>(93.0/B36*100)</f>
        <v/>
      </c>
      <c r="D36" s="19" t="n">
        <v>6643</v>
      </c>
      <c r="E36" s="18" t="n">
        <v>456.96774117</v>
      </c>
      <c r="F36" s="20" t="n">
        <v>5.93926655</v>
      </c>
      <c r="G36" s="18" t="n">
        <v>491.59948879</v>
      </c>
      <c r="H36" s="20" t="n">
        <v>3.42669767</v>
      </c>
      <c r="I36" s="18" t="n">
        <v>500.98822021</v>
      </c>
      <c r="J36" s="20" t="n">
        <v>2.24307819</v>
      </c>
      <c r="K36" s="18" t="n">
        <v>502.73972474</v>
      </c>
      <c r="L36" s="20" t="n">
        <v>2.72801339</v>
      </c>
      <c r="M36" s="18" t="n">
        <v>402.77024728</v>
      </c>
      <c r="N36" s="20" t="n">
        <v>20.07187489</v>
      </c>
      <c r="O36" s="18" t="s">
        <v>182</v>
      </c>
      <c r="P36" s="20" t="s">
        <v>182</v>
      </c>
      <c r="Q36" s="18" t="s">
        <v>182</v>
      </c>
      <c r="R36" s="20" t="s">
        <v>182</v>
      </c>
      <c r="S36" s="18" t="s">
        <v>182</v>
      </c>
      <c r="T36" s="20" t="s">
        <v>182</v>
      </c>
      <c r="U36" s="18" t="n">
        <v>419.21916748</v>
      </c>
      <c r="V36" s="20" t="n">
        <v>7.08689019</v>
      </c>
    </row>
    <row r="37" spans="1:22">
      <c r="A37" s="15" t="s">
        <v>212</v>
      </c>
      <c r="B37" s="17" t="n">
        <v>5458</v>
      </c>
      <c r="C37" s="18">
        <f>(362.0/B37*100)</f>
        <v/>
      </c>
      <c r="D37" s="19" t="n">
        <v>5096</v>
      </c>
      <c r="E37" s="18" t="n">
        <v>461.04514672</v>
      </c>
      <c r="F37" s="20" t="n">
        <v>8.58750347</v>
      </c>
      <c r="G37" s="18" t="n">
        <v>500.40513457</v>
      </c>
      <c r="H37" s="20" t="n">
        <v>5.39407866</v>
      </c>
      <c r="I37" s="18" t="n">
        <v>504.13293273</v>
      </c>
      <c r="J37" s="20" t="n">
        <v>3.61366268</v>
      </c>
      <c r="K37" s="18" t="n">
        <v>518.50803387</v>
      </c>
      <c r="L37" s="20" t="n">
        <v>3.90126185</v>
      </c>
      <c r="M37" s="18" t="n">
        <v>375.64834003</v>
      </c>
      <c r="N37" s="20" t="n">
        <v>18.6662725</v>
      </c>
      <c r="O37" s="18" t="s">
        <v>182</v>
      </c>
      <c r="P37" s="20" t="s">
        <v>182</v>
      </c>
      <c r="Q37" s="18" t="s">
        <v>182</v>
      </c>
      <c r="R37" s="20" t="s">
        <v>182</v>
      </c>
      <c r="S37" s="18" t="s">
        <v>182</v>
      </c>
      <c r="T37" s="20" t="s">
        <v>182</v>
      </c>
      <c r="U37" s="18" t="n">
        <v>411.13993369</v>
      </c>
      <c r="V37" s="20" t="n">
        <v>5.99096626</v>
      </c>
    </row>
    <row r="38" spans="1:22">
      <c r="A38" s="15" t="s">
        <v>213</v>
      </c>
      <c r="B38" s="17" t="n">
        <v>5860</v>
      </c>
      <c r="C38" s="18">
        <f>(78.0/B38*100)</f>
        <v/>
      </c>
      <c r="D38" s="19" t="n">
        <v>5782</v>
      </c>
      <c r="E38" s="18" t="n">
        <v>486.29559056</v>
      </c>
      <c r="F38" s="20" t="n">
        <v>7.18931992</v>
      </c>
      <c r="G38" s="18" t="n">
        <v>510.14682074</v>
      </c>
      <c r="H38" s="20" t="n">
        <v>3.73644961</v>
      </c>
      <c r="I38" s="18" t="n">
        <v>514.6071730899999</v>
      </c>
      <c r="J38" s="20" t="n">
        <v>3.2601159</v>
      </c>
      <c r="K38" s="18" t="n">
        <v>520.2256521100001</v>
      </c>
      <c r="L38" s="20" t="n">
        <v>4.01828998</v>
      </c>
      <c r="M38" s="18" t="n">
        <v>402.04188708</v>
      </c>
      <c r="N38" s="20" t="n">
        <v>20.43643395</v>
      </c>
      <c r="O38" s="18" t="s">
        <v>182</v>
      </c>
      <c r="P38" s="20" t="s">
        <v>182</v>
      </c>
      <c r="Q38" s="18" t="s">
        <v>182</v>
      </c>
      <c r="R38" s="20" t="s">
        <v>182</v>
      </c>
      <c r="S38" s="18" t="s">
        <v>182</v>
      </c>
      <c r="T38" s="20" t="s">
        <v>182</v>
      </c>
      <c r="U38" s="18" t="n">
        <v>437.15127863</v>
      </c>
      <c r="V38" s="20" t="n">
        <v>5.98484187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(5697.0/B40*100)</f>
        <v/>
      </c>
      <c r="D40" s="19" t="n">
        <v>8460</v>
      </c>
      <c r="E40" s="18" t="n">
        <v>466.39391312</v>
      </c>
      <c r="F40" s="20" t="n">
        <v>10.36840234</v>
      </c>
      <c r="G40" s="18" t="n">
        <v>516.77492194</v>
      </c>
      <c r="H40" s="20" t="n">
        <v>5.76257196</v>
      </c>
      <c r="I40" s="18" t="n">
        <v>522.17682695</v>
      </c>
      <c r="J40" s="20" t="n">
        <v>3.12141687</v>
      </c>
      <c r="K40" s="18" t="n">
        <v>525.19831956</v>
      </c>
      <c r="L40" s="20" t="n">
        <v>3.77443528</v>
      </c>
      <c r="M40" s="18" t="n">
        <v>426.93516324</v>
      </c>
      <c r="N40" s="20" t="n">
        <v>18.49453323</v>
      </c>
      <c r="O40" s="18" t="s">
        <v>182</v>
      </c>
      <c r="P40" s="20" t="s">
        <v>182</v>
      </c>
      <c r="Q40" s="18" t="n">
        <v>496.75531263</v>
      </c>
      <c r="R40" s="20" t="n">
        <v>2.35939816</v>
      </c>
      <c r="S40" s="18" t="s">
        <v>182</v>
      </c>
      <c r="T40" s="20" t="s">
        <v>182</v>
      </c>
      <c r="U40" s="18" t="n">
        <v>414.08486858</v>
      </c>
      <c r="V40" s="20" t="n">
        <v>6.61514977</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(3006.0/B46*100)</f>
        <v/>
      </c>
      <c r="D46" s="19" t="n">
        <v>20135</v>
      </c>
      <c r="E46" s="18" t="n">
        <v>377.15335648</v>
      </c>
      <c r="F46" s="20" t="n">
        <v>5.12243406</v>
      </c>
      <c r="G46" s="18" t="n">
        <v>406.88411222</v>
      </c>
      <c r="H46" s="20" t="n">
        <v>3.54780087</v>
      </c>
      <c r="I46" s="18" t="n">
        <v>421.37562196</v>
      </c>
      <c r="J46" s="20" t="n">
        <v>3.23882971</v>
      </c>
      <c r="K46" s="18" t="n">
        <v>434.42694467</v>
      </c>
      <c r="L46" s="20" t="n">
        <v>4.14600454</v>
      </c>
      <c r="M46" s="18" t="n">
        <v>312.92535084</v>
      </c>
      <c r="N46" s="20" t="n">
        <v>7.92700056</v>
      </c>
      <c r="O46" s="18" t="s">
        <v>182</v>
      </c>
      <c r="P46" s="20" t="s">
        <v>182</v>
      </c>
      <c r="Q46" s="18" t="s">
        <v>182</v>
      </c>
      <c r="R46" s="20" t="s">
        <v>182</v>
      </c>
      <c r="S46" s="18" t="s">
        <v>182</v>
      </c>
      <c r="T46" s="20" t="s">
        <v>182</v>
      </c>
      <c r="U46" s="18" t="n">
        <v>383.65085482</v>
      </c>
      <c r="V46" s="20" t="n">
        <v>3.08581326</v>
      </c>
    </row>
    <row r="47" spans="1:22">
      <c r="A47" s="15" t="s">
        <v>222</v>
      </c>
      <c r="B47" s="17" t="n">
        <v>5928</v>
      </c>
      <c r="C47" s="18">
        <f>(262.0/B47*100)</f>
        <v/>
      </c>
      <c r="D47" s="19" t="n">
        <v>5666</v>
      </c>
      <c r="E47" s="18" t="n">
        <v>398.52288484</v>
      </c>
      <c r="F47" s="20" t="n">
        <v>7.50575523</v>
      </c>
      <c r="G47" s="18" t="n">
        <v>459.07419473</v>
      </c>
      <c r="H47" s="20" t="n">
        <v>5.12103707</v>
      </c>
      <c r="I47" s="18" t="n">
        <v>467.84972401</v>
      </c>
      <c r="J47" s="20" t="n">
        <v>4.19852914</v>
      </c>
      <c r="K47" s="18" t="n">
        <v>473.32898597</v>
      </c>
      <c r="L47" s="20" t="n">
        <v>5.778239</v>
      </c>
      <c r="M47" s="18" t="n">
        <v>348.82167177</v>
      </c>
      <c r="N47" s="20" t="n">
        <v>12.30753065</v>
      </c>
      <c r="O47" s="18" t="s">
        <v>182</v>
      </c>
      <c r="P47" s="20" t="s">
        <v>182</v>
      </c>
      <c r="Q47" s="18" t="s">
        <v>182</v>
      </c>
      <c r="R47" s="20" t="s">
        <v>182</v>
      </c>
      <c r="S47" s="18" t="s">
        <v>182</v>
      </c>
      <c r="T47" s="20" t="s">
        <v>182</v>
      </c>
      <c r="U47" s="18" t="n">
        <v>383.28567552</v>
      </c>
      <c r="V47" s="20" t="n">
        <v>4.72451312</v>
      </c>
    </row>
    <row r="48" spans="1:22">
      <c r="A48" s="15" t="s">
        <v>223</v>
      </c>
      <c r="B48" s="17" t="n">
        <v>9841</v>
      </c>
      <c r="C48" s="18">
        <f>(19.0/B48*100)</f>
        <v/>
      </c>
      <c r="D48" s="19" t="n">
        <v>9822</v>
      </c>
      <c r="E48" s="18" t="n">
        <v>476.05939189</v>
      </c>
      <c r="F48" s="20" t="n">
        <v>6.72118161</v>
      </c>
      <c r="G48" s="18" t="n">
        <v>512.18668323</v>
      </c>
      <c r="H48" s="20" t="n">
        <v>4.57330261</v>
      </c>
      <c r="I48" s="18" t="n">
        <v>531.23717399</v>
      </c>
      <c r="J48" s="20" t="n">
        <v>4.89460758</v>
      </c>
      <c r="K48" s="18" t="n">
        <v>557.17374726</v>
      </c>
      <c r="L48" s="20" t="n">
        <v>6.95864764</v>
      </c>
      <c r="M48" s="18" t="n">
        <v>368.01592311</v>
      </c>
      <c r="N48" s="20" t="n">
        <v>9.39603602</v>
      </c>
      <c r="O48" s="18" t="s">
        <v>182</v>
      </c>
      <c r="P48" s="20" t="s">
        <v>182</v>
      </c>
      <c r="Q48" s="18" t="s">
        <v>182</v>
      </c>
      <c r="R48" s="20" t="s">
        <v>182</v>
      </c>
      <c r="S48" s="18" t="s">
        <v>182</v>
      </c>
      <c r="T48" s="20" t="s">
        <v>182</v>
      </c>
      <c r="U48" s="18" t="n">
        <v>438.43242429</v>
      </c>
      <c r="V48" s="20" t="n">
        <v>30.1512718</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(1257.0/B50*100)</f>
        <v/>
      </c>
      <c r="D50" s="19" t="n">
        <v>10538</v>
      </c>
      <c r="E50" s="18" t="n">
        <v>375.53282156</v>
      </c>
      <c r="F50" s="20" t="n">
        <v>5.48504162</v>
      </c>
      <c r="G50" s="18" t="n">
        <v>398.68052703</v>
      </c>
      <c r="H50" s="20" t="n">
        <v>3.71305421</v>
      </c>
      <c r="I50" s="18" t="n">
        <v>426.4875777</v>
      </c>
      <c r="J50" s="20" t="n">
        <v>2.42087247</v>
      </c>
      <c r="K50" s="18" t="n">
        <v>447.90576057</v>
      </c>
      <c r="L50" s="20" t="n">
        <v>3.53572733</v>
      </c>
      <c r="M50" s="18" t="n">
        <v>342.28571311</v>
      </c>
      <c r="N50" s="20" t="n">
        <v>7.20984175</v>
      </c>
      <c r="O50" s="18" t="s">
        <v>182</v>
      </c>
      <c r="P50" s="20" t="s">
        <v>182</v>
      </c>
      <c r="Q50" s="18" t="s">
        <v>182</v>
      </c>
      <c r="R50" s="20" t="s">
        <v>182</v>
      </c>
      <c r="S50" s="18" t="s">
        <v>182</v>
      </c>
      <c r="T50" s="20" t="s">
        <v>182</v>
      </c>
      <c r="U50" s="18" t="n">
        <v>388.74461812</v>
      </c>
      <c r="V50" s="20" t="n">
        <v>6.12633133</v>
      </c>
    </row>
    <row r="51" spans="1:22">
      <c r="A51" s="15" t="s">
        <v>226</v>
      </c>
      <c r="B51" s="17" t="n">
        <v>6866</v>
      </c>
      <c r="C51" s="18">
        <f>(116.0/B51*100)</f>
        <v/>
      </c>
      <c r="D51" s="19" t="n">
        <v>6750</v>
      </c>
      <c r="E51" s="18" t="n">
        <v>397.71498494</v>
      </c>
      <c r="F51" s="20" t="n">
        <v>5.06072899</v>
      </c>
      <c r="G51" s="18" t="n">
        <v>411.72142545</v>
      </c>
      <c r="H51" s="20" t="n">
        <v>3.02386837</v>
      </c>
      <c r="I51" s="18" t="n">
        <v>429.88998555</v>
      </c>
      <c r="J51" s="20" t="n">
        <v>2.47674865</v>
      </c>
      <c r="K51" s="18" t="n">
        <v>439.51879918</v>
      </c>
      <c r="L51" s="20" t="n">
        <v>3.23435588</v>
      </c>
      <c r="M51" s="18" t="n">
        <v>338.25263876</v>
      </c>
      <c r="N51" s="20" t="n">
        <v>12.07032198</v>
      </c>
      <c r="O51" s="18" t="s">
        <v>182</v>
      </c>
      <c r="P51" s="20" t="s">
        <v>182</v>
      </c>
      <c r="Q51" s="18" t="n">
        <v>410.85572185</v>
      </c>
      <c r="R51" s="20" t="n">
        <v>3.7997542</v>
      </c>
      <c r="S51" s="18" t="s">
        <v>182</v>
      </c>
      <c r="T51" s="20" t="s">
        <v>182</v>
      </c>
      <c r="U51" s="18" t="n">
        <v>392.79908116</v>
      </c>
      <c r="V51" s="20" t="n">
        <v>4.30105032</v>
      </c>
    </row>
    <row r="52" spans="1:22">
      <c r="A52" s="15" t="s">
        <v>227</v>
      </c>
      <c r="B52" s="17" t="n">
        <v>5809</v>
      </c>
      <c r="C52" s="18">
        <f>(129.0/B52*100)</f>
        <v/>
      </c>
      <c r="D52" s="19" t="n">
        <v>5680</v>
      </c>
      <c r="E52" s="18" t="n">
        <v>415.89940251</v>
      </c>
      <c r="F52" s="20" t="n">
        <v>6.35752639</v>
      </c>
      <c r="G52" s="18" t="n">
        <v>469.15788622</v>
      </c>
      <c r="H52" s="20" t="n">
        <v>3.72168904</v>
      </c>
      <c r="I52" s="18" t="n">
        <v>481.36211026</v>
      </c>
      <c r="J52" s="20" t="n">
        <v>2.78301384</v>
      </c>
      <c r="K52" s="18" t="n">
        <v>494.25262895</v>
      </c>
      <c r="L52" s="20" t="n">
        <v>3.79610954</v>
      </c>
      <c r="M52" s="18" t="n">
        <v>375.14413407</v>
      </c>
      <c r="N52" s="20" t="n">
        <v>19.23248649</v>
      </c>
      <c r="O52" s="18" t="s">
        <v>182</v>
      </c>
      <c r="P52" s="20" t="s">
        <v>182</v>
      </c>
      <c r="Q52" s="18" t="s">
        <v>182</v>
      </c>
      <c r="R52" s="20" t="s">
        <v>182</v>
      </c>
      <c r="S52" s="18" t="s">
        <v>182</v>
      </c>
      <c r="T52" s="20" t="s">
        <v>182</v>
      </c>
      <c r="U52" s="18" t="n">
        <v>399.36519997</v>
      </c>
      <c r="V52" s="20" t="n">
        <v>6.50459028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(544.0/B54*100)</f>
        <v/>
      </c>
      <c r="D54" s="19" t="n">
        <v>4196</v>
      </c>
      <c r="E54" s="18" t="n">
        <v>314.34299975</v>
      </c>
      <c r="F54" s="20" t="n">
        <v>4.58558064</v>
      </c>
      <c r="G54" s="18" t="n">
        <v>342.02571309</v>
      </c>
      <c r="H54" s="20" t="n">
        <v>4.39578413</v>
      </c>
      <c r="I54" s="18" t="n">
        <v>345.92623405</v>
      </c>
      <c r="J54" s="20" t="n">
        <v>3.53254925</v>
      </c>
      <c r="K54" s="18" t="n">
        <v>365.68677112</v>
      </c>
      <c r="L54" s="20" t="n">
        <v>4.32087982</v>
      </c>
      <c r="M54" s="18" t="n">
        <v>287.87524075</v>
      </c>
      <c r="N54" s="20" t="n">
        <v>6.80918889</v>
      </c>
      <c r="O54" s="18" t="s">
        <v>182</v>
      </c>
      <c r="P54" s="20" t="s">
        <v>182</v>
      </c>
      <c r="Q54" s="18" t="s">
        <v>182</v>
      </c>
      <c r="R54" s="20" t="s">
        <v>182</v>
      </c>
      <c r="S54" s="18" t="s">
        <v>182</v>
      </c>
      <c r="T54" s="20" t="s">
        <v>182</v>
      </c>
      <c r="U54" s="18" t="n">
        <v>292.29933601</v>
      </c>
      <c r="V54" s="20" t="n">
        <v>3.74777198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488.88978028</v>
      </c>
      <c r="F56" s="20" t="n">
        <v>8.29275</v>
      </c>
      <c r="G56" s="18" t="n">
        <v>518.26303751</v>
      </c>
      <c r="H56" s="20" t="n">
        <v>4.43685547</v>
      </c>
      <c r="I56" s="18" t="n">
        <v>526.852582</v>
      </c>
      <c r="J56" s="20" t="n">
        <v>2.43791687</v>
      </c>
      <c r="K56" s="18" t="n">
        <v>530.0807904</v>
      </c>
      <c r="L56" s="20" t="n">
        <v>3.93240526</v>
      </c>
      <c r="M56" s="18" t="n">
        <v>436.58358831</v>
      </c>
      <c r="N56" s="20" t="n">
        <v>14.70024244</v>
      </c>
      <c r="O56" s="18" t="s">
        <v>182</v>
      </c>
      <c r="P56" s="20" t="s">
        <v>182</v>
      </c>
      <c r="Q56" s="18" t="s">
        <v>182</v>
      </c>
      <c r="R56" s="20" t="s">
        <v>182</v>
      </c>
      <c r="S56" s="18" t="s">
        <v>182</v>
      </c>
      <c r="T56" s="20" t="s">
        <v>182</v>
      </c>
      <c r="U56" s="18" t="n">
        <v>455.92735297</v>
      </c>
      <c r="V56" s="20" t="n">
        <v>15.37613308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(280.0/B61*100)</f>
        <v/>
      </c>
      <c r="D61" s="19" t="n">
        <v>6245</v>
      </c>
      <c r="E61" s="18" t="n">
        <v>424.89028858</v>
      </c>
      <c r="F61" s="20" t="n">
        <v>4.86904142</v>
      </c>
      <c r="G61" s="18" t="n">
        <v>453.37514432</v>
      </c>
      <c r="H61" s="20" t="n">
        <v>4.03188198</v>
      </c>
      <c r="I61" s="18" t="n">
        <v>486.67919814</v>
      </c>
      <c r="J61" s="20" t="n">
        <v>2.18275549</v>
      </c>
      <c r="K61" s="18" t="n">
        <v>511.19055173</v>
      </c>
      <c r="L61" s="20" t="n">
        <v>4.09246813</v>
      </c>
      <c r="M61" s="18" t="n">
        <v>391.25523445</v>
      </c>
      <c r="N61" s="20" t="n">
        <v>13.81308759</v>
      </c>
      <c r="O61" s="18" t="s">
        <v>182</v>
      </c>
      <c r="P61" s="20" t="s">
        <v>182</v>
      </c>
      <c r="Q61" s="18" t="s">
        <v>182</v>
      </c>
      <c r="R61" s="20" t="s">
        <v>182</v>
      </c>
      <c r="S61" s="18" t="s">
        <v>182</v>
      </c>
      <c r="T61" s="20" t="s">
        <v>182</v>
      </c>
      <c r="U61" s="18" t="n">
        <v>393.19567875</v>
      </c>
      <c r="V61" s="20" t="n">
        <v>6.78176318</v>
      </c>
    </row>
    <row r="62" spans="1:22">
      <c r="A62" s="15" t="s">
        <v>237</v>
      </c>
      <c r="B62" s="17" t="n">
        <v>4476</v>
      </c>
      <c r="C62" s="18">
        <f>(5.0/B62*100)</f>
        <v/>
      </c>
      <c r="D62" s="19" t="n">
        <v>4471</v>
      </c>
      <c r="E62" s="18" t="n">
        <v>514.23436965</v>
      </c>
      <c r="F62" s="20" t="n">
        <v>8.25857678</v>
      </c>
      <c r="G62" s="18" t="n">
        <v>532.19133817</v>
      </c>
      <c r="H62" s="20" t="n">
        <v>2.78900783</v>
      </c>
      <c r="I62" s="18" t="n">
        <v>528.02311952</v>
      </c>
      <c r="J62" s="20" t="n">
        <v>1.4782139</v>
      </c>
      <c r="K62" s="18" t="n">
        <v>534.5863518899999</v>
      </c>
      <c r="L62" s="20" t="n">
        <v>3.834209</v>
      </c>
      <c r="M62" s="18" t="n">
        <v>440.45044192</v>
      </c>
      <c r="N62" s="20" t="n">
        <v>12.98438904</v>
      </c>
      <c r="O62" s="18" t="s">
        <v>182</v>
      </c>
      <c r="P62" s="20" t="s">
        <v>182</v>
      </c>
      <c r="Q62" s="18" t="s">
        <v>182</v>
      </c>
      <c r="R62" s="20" t="s">
        <v>182</v>
      </c>
      <c r="S62" s="18" t="s">
        <v>182</v>
      </c>
      <c r="T62" s="20" t="s">
        <v>182</v>
      </c>
      <c r="U62" s="18" t="n">
        <v>450.79084184</v>
      </c>
      <c r="V62" s="20" t="n">
        <v>22.69659382</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(768.0/B67*100)</f>
        <v/>
      </c>
      <c r="D67" s="19" t="n">
        <v>6203</v>
      </c>
      <c r="E67" s="18" t="n">
        <v>375.7351276</v>
      </c>
      <c r="F67" s="20" t="n">
        <v>4.69816374</v>
      </c>
      <c r="G67" s="18" t="n">
        <v>396.48524677</v>
      </c>
      <c r="H67" s="20" t="n">
        <v>2.81949057</v>
      </c>
      <c r="I67" s="18" t="n">
        <v>416.73589405</v>
      </c>
      <c r="J67" s="20" t="n">
        <v>2.5931637</v>
      </c>
      <c r="K67" s="18" t="n">
        <v>432.93600237</v>
      </c>
      <c r="L67" s="20" t="n">
        <v>4.75414573</v>
      </c>
      <c r="M67" s="18" t="n">
        <v>314.73335773</v>
      </c>
      <c r="N67" s="20" t="n">
        <v>5.00611208</v>
      </c>
      <c r="O67" s="18" t="s">
        <v>182</v>
      </c>
      <c r="P67" s="20" t="s">
        <v>182</v>
      </c>
      <c r="Q67" s="18" t="s">
        <v>182</v>
      </c>
      <c r="R67" s="20" t="s">
        <v>182</v>
      </c>
      <c r="S67" s="18" t="s">
        <v>182</v>
      </c>
      <c r="T67" s="20" t="s">
        <v>182</v>
      </c>
      <c r="U67" s="18" t="n">
        <v>349.41207651</v>
      </c>
      <c r="V67" s="20" t="n">
        <v>4.79654107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450.3485206</v>
      </c>
      <c r="F70" s="20" t="n">
        <v>7.46665158</v>
      </c>
      <c r="G70" s="18" t="n">
        <v>490.51265036</v>
      </c>
      <c r="H70" s="20" t="n">
        <v>3.61153524</v>
      </c>
      <c r="I70" s="18" t="n">
        <v>492.8082181</v>
      </c>
      <c r="J70" s="20" t="n">
        <v>2.93013751</v>
      </c>
      <c r="K70" s="18" t="n">
        <v>499.78037617</v>
      </c>
      <c r="L70" s="20" t="n">
        <v>4.48769417</v>
      </c>
      <c r="M70" s="18" t="n">
        <v>426.80252046</v>
      </c>
      <c r="N70" s="20" t="n">
        <v>12.48021567</v>
      </c>
      <c r="O70" s="18" t="s">
        <v>182</v>
      </c>
      <c r="P70" s="20" t="s">
        <v>182</v>
      </c>
      <c r="Q70" s="18" t="s">
        <v>182</v>
      </c>
      <c r="R70" s="20" t="s">
        <v>182</v>
      </c>
      <c r="S70" s="18" t="s">
        <v>182</v>
      </c>
      <c r="T70" s="20" t="s">
        <v>182</v>
      </c>
      <c r="U70" s="18" t="n">
        <v>432.49808209</v>
      </c>
      <c r="V70" s="20" t="n">
        <v>6.44778084</v>
      </c>
    </row>
    <row r="71" spans="1:22">
      <c r="A71" s="15" t="s">
        <v>246</v>
      </c>
      <c r="B71" s="17" t="n">
        <v>6115</v>
      </c>
      <c r="C71" s="18">
        <f>(126.0/B71*100)</f>
        <v/>
      </c>
      <c r="D71" s="19" t="n">
        <v>5989</v>
      </c>
      <c r="E71" s="18" t="n">
        <v>535.29312082</v>
      </c>
      <c r="F71" s="20" t="n">
        <v>6.92439363</v>
      </c>
      <c r="G71" s="18" t="n">
        <v>555.97591296</v>
      </c>
      <c r="H71" s="20" t="n">
        <v>2.99895119</v>
      </c>
      <c r="I71" s="18" t="n">
        <v>554.9505556</v>
      </c>
      <c r="J71" s="20" t="n">
        <v>1.6310778</v>
      </c>
      <c r="K71" s="18" t="n">
        <v>568.50819615</v>
      </c>
      <c r="L71" s="20" t="n">
        <v>3.23630836</v>
      </c>
      <c r="M71" s="18" t="n">
        <v>471.86148039</v>
      </c>
      <c r="N71" s="20" t="n">
        <v>16.79592165</v>
      </c>
      <c r="O71" s="18" t="s">
        <v>182</v>
      </c>
      <c r="P71" s="20" t="s">
        <v>182</v>
      </c>
      <c r="Q71" s="18" t="s">
        <v>182</v>
      </c>
      <c r="R71" s="20" t="s">
        <v>182</v>
      </c>
      <c r="S71" s="18" t="s">
        <v>182</v>
      </c>
      <c r="T71" s="20" t="s">
        <v>182</v>
      </c>
      <c r="U71" s="18" t="n">
        <v>516.74473879</v>
      </c>
      <c r="V71" s="20" t="n">
        <v>13.38838606</v>
      </c>
    </row>
    <row r="72" spans="1:22">
      <c r="A72" s="15" t="s">
        <v>247</v>
      </c>
      <c r="B72" s="17" t="n">
        <v>7708</v>
      </c>
      <c r="C72" s="18">
        <f>(9.0/B72*100)</f>
        <v/>
      </c>
      <c r="D72" s="19" t="n">
        <v>7699</v>
      </c>
      <c r="E72" s="18" t="n">
        <v>485.57768602</v>
      </c>
      <c r="F72" s="20" t="n">
        <v>7.30993692</v>
      </c>
      <c r="G72" s="18" t="n">
        <v>535.77358851</v>
      </c>
      <c r="H72" s="20" t="n">
        <v>3.31286806</v>
      </c>
      <c r="I72" s="18" t="n">
        <v>530.34298515</v>
      </c>
      <c r="J72" s="20" t="n">
        <v>2.93585319</v>
      </c>
      <c r="K72" s="18" t="n">
        <v>554.31741106</v>
      </c>
      <c r="L72" s="20" t="n">
        <v>3.98289391</v>
      </c>
      <c r="M72" s="18" t="n">
        <v>372.27040999</v>
      </c>
      <c r="N72" s="20" t="n">
        <v>12.74001428</v>
      </c>
      <c r="O72" s="18" t="s">
        <v>182</v>
      </c>
      <c r="P72" s="20" t="s">
        <v>182</v>
      </c>
      <c r="Q72" s="18" t="s">
        <v>182</v>
      </c>
      <c r="R72" s="20" t="s">
        <v>182</v>
      </c>
      <c r="S72" s="18" t="s">
        <v>182</v>
      </c>
      <c r="T72" s="20" t="s">
        <v>182</v>
      </c>
      <c r="U72" s="18" t="n">
        <v>477.98119729</v>
      </c>
      <c r="V72" s="20" t="n">
        <v>22.33435582</v>
      </c>
    </row>
    <row r="73" spans="1:22">
      <c r="A73" s="15" t="s">
        <v>248</v>
      </c>
      <c r="B73" s="17" t="n">
        <v>8249</v>
      </c>
      <c r="C73" s="18">
        <f>(270.0/B73*100)</f>
        <v/>
      </c>
      <c r="D73" s="19" t="n">
        <v>7979</v>
      </c>
      <c r="E73" s="18" t="n">
        <v>396.28778612</v>
      </c>
      <c r="F73" s="20" t="n">
        <v>4.71189358</v>
      </c>
      <c r="G73" s="18" t="n">
        <v>421.53956753</v>
      </c>
      <c r="H73" s="20" t="n">
        <v>3.25686098</v>
      </c>
      <c r="I73" s="18" t="n">
        <v>426.88338812</v>
      </c>
      <c r="J73" s="20" t="n">
        <v>3.13776716</v>
      </c>
      <c r="K73" s="18" t="n">
        <v>438.00583237</v>
      </c>
      <c r="L73" s="20" t="n">
        <v>5.80919425</v>
      </c>
      <c r="M73" s="18" t="n">
        <v>365.92427462</v>
      </c>
      <c r="N73" s="20" t="n">
        <v>6.5296247</v>
      </c>
      <c r="O73" s="18" t="s">
        <v>182</v>
      </c>
      <c r="P73" s="20" t="s">
        <v>182</v>
      </c>
      <c r="Q73" s="18" t="s">
        <v>182</v>
      </c>
      <c r="R73" s="20" t="s">
        <v>182</v>
      </c>
      <c r="S73" s="18" t="s">
        <v>182</v>
      </c>
      <c r="T73" s="20" t="s">
        <v>182</v>
      </c>
      <c r="U73" s="18" t="n">
        <v>360.97216574</v>
      </c>
      <c r="V73" s="20" t="n">
        <v>7.51503154</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(334.0/B77*100)</f>
        <v/>
      </c>
      <c r="D77" s="19" t="n">
        <v>5728</v>
      </c>
      <c r="E77" s="18" t="n">
        <v>415.52420272</v>
      </c>
      <c r="F77" s="20" t="n">
        <v>4.84919666</v>
      </c>
      <c r="G77" s="18" t="n">
        <v>436.51255586</v>
      </c>
      <c r="H77" s="20" t="n">
        <v>4.63930677</v>
      </c>
      <c r="I77" s="18" t="n">
        <v>458.83135499</v>
      </c>
      <c r="J77" s="20" t="n">
        <v>2.3026908</v>
      </c>
      <c r="K77" s="18" t="n">
        <v>462.43086486</v>
      </c>
      <c r="L77" s="20" t="n">
        <v>4.48798456</v>
      </c>
      <c r="M77" s="18" t="n">
        <v>348.85074945</v>
      </c>
      <c r="N77" s="20" t="n">
        <v>12.28258255</v>
      </c>
      <c r="O77" s="18" t="s">
        <v>182</v>
      </c>
      <c r="P77" s="20" t="s">
        <v>182</v>
      </c>
      <c r="Q77" s="18" t="s">
        <v>182</v>
      </c>
      <c r="R77" s="20" t="s">
        <v>182</v>
      </c>
      <c r="S77" s="18" t="s">
        <v>182</v>
      </c>
      <c r="T77" s="20" t="s">
        <v>182</v>
      </c>
      <c r="U77" s="18" t="n">
        <v>384.84564286</v>
      </c>
      <c r="V77" s="20" t="n">
        <v>3.35775734</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363</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491.98440829</v>
      </c>
      <c r="F7" s="20" t="n">
        <v>7.25741933</v>
      </c>
      <c r="G7" s="18" t="n">
        <v>524.25054987</v>
      </c>
      <c r="H7" s="20" t="n">
        <v>3.52646297</v>
      </c>
      <c r="I7" s="18" t="n">
        <v>515.02920737</v>
      </c>
      <c r="J7" s="20" t="n">
        <v>2.00416278</v>
      </c>
      <c r="K7" s="18" t="n">
        <v>521.96624108</v>
      </c>
      <c r="L7" s="20" t="n">
        <v>2.84750831</v>
      </c>
      <c r="M7" s="18" t="n">
        <v>399.22513467</v>
      </c>
      <c r="N7" s="20" t="n">
        <v>11.70453418</v>
      </c>
      <c r="O7" s="18" t="s">
        <v>182</v>
      </c>
      <c r="P7" s="20" t="s">
        <v>182</v>
      </c>
      <c r="Q7" s="18" t="s">
        <v>182</v>
      </c>
      <c r="R7" s="20" t="s">
        <v>182</v>
      </c>
      <c r="S7" s="18" t="s">
        <v>182</v>
      </c>
      <c r="T7" s="20" t="s">
        <v>182</v>
      </c>
      <c r="U7" s="18" t="n">
        <v>478.62381428</v>
      </c>
      <c r="V7" s="20" t="n">
        <v>4.35146046</v>
      </c>
    </row>
    <row r="8" spans="1:22">
      <c r="A8" s="15" t="s">
        <v>183</v>
      </c>
      <c r="B8" s="17" t="n">
        <v>7007</v>
      </c>
      <c r="C8" s="18">
        <f>(253.0/B8*100)</f>
        <v/>
      </c>
      <c r="D8" s="19" t="n">
        <v>6754</v>
      </c>
      <c r="E8" s="18" t="n">
        <v>489.27008301</v>
      </c>
      <c r="F8" s="20" t="n">
        <v>4.717004</v>
      </c>
      <c r="G8" s="18" t="n">
        <v>505.3782392</v>
      </c>
      <c r="H8" s="20" t="n">
        <v>3.55916899</v>
      </c>
      <c r="I8" s="18" t="n">
        <v>505.96159159</v>
      </c>
      <c r="J8" s="20" t="n">
        <v>3.02136372</v>
      </c>
      <c r="K8" s="18" t="n">
        <v>502.7113843</v>
      </c>
      <c r="L8" s="20" t="n">
        <v>3.94828881</v>
      </c>
      <c r="M8" s="18" t="n">
        <v>404.28336089</v>
      </c>
      <c r="N8" s="20" t="n">
        <v>27.90899541</v>
      </c>
      <c r="O8" s="18" t="s">
        <v>182</v>
      </c>
      <c r="P8" s="20" t="s">
        <v>182</v>
      </c>
      <c r="Q8" s="18" t="n">
        <v>368.48347797</v>
      </c>
      <c r="R8" s="20" t="n">
        <v>14.99112476</v>
      </c>
      <c r="S8" s="18" t="s">
        <v>182</v>
      </c>
      <c r="T8" s="20" t="s">
        <v>182</v>
      </c>
      <c r="U8" s="18" t="n">
        <v>414.91906265</v>
      </c>
      <c r="V8" s="20" t="n">
        <v>6.21262559</v>
      </c>
    </row>
    <row r="9" spans="1:22">
      <c r="A9" s="15" t="s">
        <v>184</v>
      </c>
      <c r="B9" s="17" t="n">
        <v>9651</v>
      </c>
      <c r="C9" s="18">
        <f>(652.0/B9*100)</f>
        <v/>
      </c>
      <c r="D9" s="19" t="n">
        <v>8999</v>
      </c>
      <c r="E9" s="18" t="n">
        <v>501.45558688</v>
      </c>
      <c r="F9" s="20" t="n">
        <v>6.08810801</v>
      </c>
      <c r="G9" s="18" t="n">
        <v>529.5882864</v>
      </c>
      <c r="H9" s="20" t="n">
        <v>3.43318691</v>
      </c>
      <c r="I9" s="18" t="n">
        <v>515.48990455</v>
      </c>
      <c r="J9" s="20" t="n">
        <v>2.49949724</v>
      </c>
      <c r="K9" s="18" t="n">
        <v>504.09387302</v>
      </c>
      <c r="L9" s="20" t="n">
        <v>3.14038871</v>
      </c>
      <c r="M9" s="18" t="n">
        <v>463.23865553</v>
      </c>
      <c r="N9" s="20" t="n">
        <v>37.28992185</v>
      </c>
      <c r="O9" s="18" t="s">
        <v>182</v>
      </c>
      <c r="P9" s="20" t="s">
        <v>182</v>
      </c>
      <c r="Q9" s="18" t="n">
        <v>374.78530698</v>
      </c>
      <c r="R9" s="20" t="n">
        <v>11.62763904</v>
      </c>
      <c r="S9" s="18" t="s">
        <v>182</v>
      </c>
      <c r="T9" s="20" t="s">
        <v>182</v>
      </c>
      <c r="U9" s="18" t="n">
        <v>422.52974039</v>
      </c>
      <c r="V9" s="20" t="n">
        <v>6.09010897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(171.0/B11*100)</f>
        <v/>
      </c>
      <c r="D11" s="19" t="n">
        <v>6882</v>
      </c>
      <c r="E11" s="18" t="n">
        <v>431.84703235</v>
      </c>
      <c r="F11" s="20" t="n">
        <v>5.8018296</v>
      </c>
      <c r="G11" s="18" t="n">
        <v>447.7271488</v>
      </c>
      <c r="H11" s="20" t="n">
        <v>3.93023424</v>
      </c>
      <c r="I11" s="18" t="n">
        <v>453.65675489</v>
      </c>
      <c r="J11" s="20" t="n">
        <v>3.057649</v>
      </c>
      <c r="K11" s="18" t="n">
        <v>460.04185748</v>
      </c>
      <c r="L11" s="20" t="n">
        <v>3.0578182</v>
      </c>
      <c r="M11" s="18" t="n">
        <v>334.19992151</v>
      </c>
      <c r="N11" s="20" t="n">
        <v>26.53553138</v>
      </c>
      <c r="O11" s="18" t="s">
        <v>182</v>
      </c>
      <c r="P11" s="20" t="s">
        <v>182</v>
      </c>
      <c r="Q11" s="18" t="s">
        <v>182</v>
      </c>
      <c r="R11" s="20" t="s">
        <v>182</v>
      </c>
      <c r="S11" s="18" t="s">
        <v>182</v>
      </c>
      <c r="T11" s="20" t="s">
        <v>182</v>
      </c>
      <c r="U11" s="18" t="n">
        <v>408.4246347</v>
      </c>
      <c r="V11" s="20" t="n">
        <v>6.22544447</v>
      </c>
    </row>
    <row r="12" spans="1:22">
      <c r="A12" s="15" t="s">
        <v>187</v>
      </c>
      <c r="B12" s="17" t="n">
        <v>6894</v>
      </c>
      <c r="C12" s="18">
        <f>(128.0/B12*100)</f>
        <v/>
      </c>
      <c r="D12" s="19" t="n">
        <v>6766</v>
      </c>
      <c r="E12" s="18" t="n">
        <v>480.69104539</v>
      </c>
      <c r="F12" s="20" t="n">
        <v>6.31641539</v>
      </c>
      <c r="G12" s="18" t="n">
        <v>506.24599187</v>
      </c>
      <c r="H12" s="20" t="n">
        <v>3.03584273</v>
      </c>
      <c r="I12" s="18" t="n">
        <v>502.54813324</v>
      </c>
      <c r="J12" s="20" t="n">
        <v>2.23096543</v>
      </c>
      <c r="K12" s="18" t="n">
        <v>503.59978283</v>
      </c>
      <c r="L12" s="20" t="n">
        <v>4.33187953</v>
      </c>
      <c r="M12" s="18" t="n">
        <v>437.59846771</v>
      </c>
      <c r="N12" s="20" t="n">
        <v>23.70905564</v>
      </c>
      <c r="O12" s="18" t="s">
        <v>182</v>
      </c>
      <c r="P12" s="20" t="s">
        <v>182</v>
      </c>
      <c r="Q12" s="18" t="n">
        <v>366.6777112</v>
      </c>
      <c r="R12" s="20" t="n">
        <v>14.39052153</v>
      </c>
      <c r="S12" s="18" t="s">
        <v>182</v>
      </c>
      <c r="T12" s="20" t="s">
        <v>182</v>
      </c>
      <c r="U12" s="18" t="n">
        <v>412.4012229</v>
      </c>
      <c r="V12" s="20" t="n">
        <v>5.87155496</v>
      </c>
    </row>
    <row r="13" spans="1:22">
      <c r="A13" s="15" t="s">
        <v>188</v>
      </c>
      <c r="B13" s="17" t="n">
        <v>7161</v>
      </c>
      <c r="C13" s="18">
        <f>(368.0/B13*100)</f>
        <v/>
      </c>
      <c r="D13" s="19" t="n">
        <v>6793</v>
      </c>
      <c r="E13" s="18" t="n">
        <v>492.60105615</v>
      </c>
      <c r="F13" s="20" t="n">
        <v>7.45920647</v>
      </c>
      <c r="G13" s="18" t="n">
        <v>516.2203570200001</v>
      </c>
      <c r="H13" s="20" t="n">
        <v>4.10181857</v>
      </c>
      <c r="I13" s="18" t="n">
        <v>512.14951536</v>
      </c>
      <c r="J13" s="20" t="n">
        <v>2.21980374</v>
      </c>
      <c r="K13" s="18" t="n">
        <v>517.45167445</v>
      </c>
      <c r="L13" s="20" t="n">
        <v>3.02865892</v>
      </c>
      <c r="M13" s="18" t="n">
        <v>390.10166835</v>
      </c>
      <c r="N13" s="20" t="n">
        <v>18.95112793</v>
      </c>
      <c r="O13" s="18" t="s">
        <v>182</v>
      </c>
      <c r="P13" s="20" t="s">
        <v>182</v>
      </c>
      <c r="Q13" s="18" t="n">
        <v>436.36003517</v>
      </c>
      <c r="R13" s="20" t="n">
        <v>6.43426798</v>
      </c>
      <c r="S13" s="18" t="s">
        <v>182</v>
      </c>
      <c r="T13" s="20" t="s">
        <v>182</v>
      </c>
      <c r="U13" s="18" t="n">
        <v>409.45551144</v>
      </c>
      <c r="V13" s="20" t="n">
        <v>5.79176895</v>
      </c>
    </row>
    <row r="14" spans="1:22">
      <c r="A14" s="15" t="s">
        <v>189</v>
      </c>
      <c r="B14" s="17" t="n">
        <v>5587</v>
      </c>
      <c r="C14" s="18">
        <f>(208.0/B14*100)</f>
        <v/>
      </c>
      <c r="D14" s="19" t="n">
        <v>5379</v>
      </c>
      <c r="E14" s="18" t="n">
        <v>528.8173434300001</v>
      </c>
      <c r="F14" s="20" t="n">
        <v>6.02559137</v>
      </c>
      <c r="G14" s="18" t="n">
        <v>544.09385009</v>
      </c>
      <c r="H14" s="20" t="n">
        <v>3.14355862</v>
      </c>
      <c r="I14" s="18" t="n">
        <v>535.46341571</v>
      </c>
      <c r="J14" s="20" t="n">
        <v>2.3542912</v>
      </c>
      <c r="K14" s="18" t="n">
        <v>537.87310286</v>
      </c>
      <c r="L14" s="20" t="n">
        <v>4.13847514</v>
      </c>
      <c r="M14" s="18" t="n">
        <v>411.80482108</v>
      </c>
      <c r="N14" s="20" t="n">
        <v>14.84367386</v>
      </c>
      <c r="O14" s="18" t="s">
        <v>182</v>
      </c>
      <c r="P14" s="20" t="s">
        <v>182</v>
      </c>
      <c r="Q14" s="18" t="s">
        <v>182</v>
      </c>
      <c r="R14" s="20" t="s">
        <v>182</v>
      </c>
      <c r="S14" s="18" t="s">
        <v>182</v>
      </c>
      <c r="T14" s="20" t="s">
        <v>182</v>
      </c>
      <c r="U14" s="18" t="n">
        <v>468.65451854</v>
      </c>
      <c r="V14" s="20" t="n">
        <v>8.039588739999999</v>
      </c>
    </row>
    <row r="15" spans="1:22">
      <c r="A15" s="15" t="s">
        <v>190</v>
      </c>
      <c r="B15" s="17" t="n">
        <v>5882</v>
      </c>
      <c r="C15" s="18">
        <f>(193.0/B15*100)</f>
        <v/>
      </c>
      <c r="D15" s="19" t="n">
        <v>5689</v>
      </c>
      <c r="E15" s="18" t="n">
        <v>515.85976564</v>
      </c>
      <c r="F15" s="20" t="n">
        <v>6.64391727</v>
      </c>
      <c r="G15" s="18" t="n">
        <v>542.81056819</v>
      </c>
      <c r="H15" s="20" t="n">
        <v>3.3707445</v>
      </c>
      <c r="I15" s="18" t="n">
        <v>537.47375064</v>
      </c>
      <c r="J15" s="20" t="n">
        <v>2.29805485</v>
      </c>
      <c r="K15" s="18" t="n">
        <v>540.10939137</v>
      </c>
      <c r="L15" s="20" t="n">
        <v>4.39220108</v>
      </c>
      <c r="M15" s="18" t="n">
        <v>369.57234507</v>
      </c>
      <c r="N15" s="20" t="n">
        <v>20.35970452</v>
      </c>
      <c r="O15" s="18" t="s">
        <v>182</v>
      </c>
      <c r="P15" s="20" t="s">
        <v>182</v>
      </c>
      <c r="Q15" s="18" t="n">
        <v>375.95013089</v>
      </c>
      <c r="R15" s="20" t="n">
        <v>17.42774697</v>
      </c>
      <c r="S15" s="18" t="s">
        <v>182</v>
      </c>
      <c r="T15" s="20" t="s">
        <v>182</v>
      </c>
      <c r="U15" s="18" t="n">
        <v>463.88284833</v>
      </c>
      <c r="V15" s="20" t="n">
        <v>8.352811089999999</v>
      </c>
    </row>
    <row r="16" spans="1:22">
      <c r="A16" s="15" t="s">
        <v>191</v>
      </c>
      <c r="B16" s="17" t="n">
        <v>6108</v>
      </c>
      <c r="C16" s="18">
        <f>(280.0/B16*100)</f>
        <v/>
      </c>
      <c r="D16" s="19" t="n">
        <v>5828</v>
      </c>
      <c r="E16" s="18" t="n">
        <v>480.30040192</v>
      </c>
      <c r="F16" s="20" t="n">
        <v>5.83224404</v>
      </c>
      <c r="G16" s="18" t="n">
        <v>521.71701805</v>
      </c>
      <c r="H16" s="20" t="n">
        <v>3.82769761</v>
      </c>
      <c r="I16" s="18" t="n">
        <v>511.68114056</v>
      </c>
      <c r="J16" s="20" t="n">
        <v>2.28780646</v>
      </c>
      <c r="K16" s="18" t="n">
        <v>500.8595887</v>
      </c>
      <c r="L16" s="20" t="n">
        <v>3.50366935</v>
      </c>
      <c r="M16" s="18" t="n">
        <v>357.87742959</v>
      </c>
      <c r="N16" s="20" t="n">
        <v>15.84799712</v>
      </c>
      <c r="O16" s="18" t="s">
        <v>182</v>
      </c>
      <c r="P16" s="20" t="s">
        <v>182</v>
      </c>
      <c r="Q16" s="18" t="s">
        <v>182</v>
      </c>
      <c r="R16" s="20" t="s">
        <v>182</v>
      </c>
      <c r="S16" s="18" t="s">
        <v>182</v>
      </c>
      <c r="T16" s="20" t="s">
        <v>182</v>
      </c>
      <c r="U16" s="18" t="n">
        <v>405.57956927</v>
      </c>
      <c r="V16" s="20" t="n">
        <v>6.23622538</v>
      </c>
    </row>
    <row r="17" spans="1:22">
      <c r="A17" s="15" t="s">
        <v>192</v>
      </c>
      <c r="B17" s="17" t="n">
        <v>6504</v>
      </c>
      <c r="C17" s="18">
        <f>(834.0/B17*100)</f>
        <v/>
      </c>
      <c r="D17" s="19" t="n">
        <v>5670</v>
      </c>
      <c r="E17" s="18" t="n">
        <v>513.5919050799999</v>
      </c>
      <c r="F17" s="20" t="n">
        <v>5.1360599</v>
      </c>
      <c r="G17" s="18" t="n">
        <v>524.39341462</v>
      </c>
      <c r="H17" s="20" t="n">
        <v>3.25227659</v>
      </c>
      <c r="I17" s="18" t="n">
        <v>523.85704745</v>
      </c>
      <c r="J17" s="20" t="n">
        <v>2.94017585</v>
      </c>
      <c r="K17" s="18" t="n">
        <v>522.7825609400001</v>
      </c>
      <c r="L17" s="20" t="n">
        <v>4.2798885</v>
      </c>
      <c r="M17" s="18" t="s">
        <v>182</v>
      </c>
      <c r="N17" s="20" t="s">
        <v>182</v>
      </c>
      <c r="O17" s="18" t="s">
        <v>182</v>
      </c>
      <c r="P17" s="20" t="s">
        <v>182</v>
      </c>
      <c r="Q17" s="18" t="n">
        <v>360.48925247</v>
      </c>
      <c r="R17" s="20" t="n">
        <v>12.44339086</v>
      </c>
      <c r="S17" s="18" t="s">
        <v>182</v>
      </c>
      <c r="T17" s="20" t="s">
        <v>182</v>
      </c>
      <c r="U17" s="18" t="n">
        <v>425.71694083</v>
      </c>
      <c r="V17" s="20" t="n">
        <v>7.74609729</v>
      </c>
    </row>
    <row r="18" spans="1:22">
      <c r="A18" s="15" t="s">
        <v>193</v>
      </c>
      <c r="B18" s="17" t="n">
        <v>5532</v>
      </c>
      <c r="C18" s="18">
        <f>(41.0/B18*100)</f>
        <v/>
      </c>
      <c r="D18" s="19" t="n">
        <v>5491</v>
      </c>
      <c r="E18" s="18" t="n">
        <v>444.95398123</v>
      </c>
      <c r="F18" s="20" t="n">
        <v>8.159256510000001</v>
      </c>
      <c r="G18" s="18" t="n">
        <v>462.0815107</v>
      </c>
      <c r="H18" s="20" t="n">
        <v>4.57595878</v>
      </c>
      <c r="I18" s="18" t="n">
        <v>464.87379762</v>
      </c>
      <c r="J18" s="20" t="n">
        <v>3.65879196</v>
      </c>
      <c r="K18" s="18" t="n">
        <v>464.12997801</v>
      </c>
      <c r="L18" s="20" t="n">
        <v>4.35237426</v>
      </c>
      <c r="M18" s="18" t="n">
        <v>360.38730974</v>
      </c>
      <c r="N18" s="20" t="n">
        <v>15.45481746</v>
      </c>
      <c r="O18" s="18" t="s">
        <v>182</v>
      </c>
      <c r="P18" s="20" t="s">
        <v>182</v>
      </c>
      <c r="Q18" s="18" t="s">
        <v>182</v>
      </c>
      <c r="R18" s="20" t="s">
        <v>182</v>
      </c>
      <c r="S18" s="18" t="s">
        <v>182</v>
      </c>
      <c r="T18" s="20" t="s">
        <v>182</v>
      </c>
      <c r="U18" s="18" t="n">
        <v>381.68647295</v>
      </c>
      <c r="V18" s="20" t="n">
        <v>7.05631951</v>
      </c>
    </row>
    <row r="19" spans="1:22">
      <c r="A19" s="15" t="s">
        <v>194</v>
      </c>
      <c r="B19" s="17" t="n">
        <v>5658</v>
      </c>
      <c r="C19" s="18">
        <f>(267.0/B19*100)</f>
        <v/>
      </c>
      <c r="D19" s="19" t="n">
        <v>5391</v>
      </c>
      <c r="E19" s="18" t="n">
        <v>444.52032454</v>
      </c>
      <c r="F19" s="20" t="n">
        <v>7.70061105</v>
      </c>
      <c r="G19" s="18" t="n">
        <v>490.15667997</v>
      </c>
      <c r="H19" s="20" t="n">
        <v>4.38181276</v>
      </c>
      <c r="I19" s="18" t="n">
        <v>484.70102157</v>
      </c>
      <c r="J19" s="20" t="n">
        <v>2.47487592</v>
      </c>
      <c r="K19" s="18" t="n">
        <v>483.05602128</v>
      </c>
      <c r="L19" s="20" t="n">
        <v>4.02951506</v>
      </c>
      <c r="M19" s="18" t="n">
        <v>398.28162032</v>
      </c>
      <c r="N19" s="20" t="n">
        <v>18.24528118</v>
      </c>
      <c r="O19" s="18" t="s">
        <v>182</v>
      </c>
      <c r="P19" s="20" t="s">
        <v>182</v>
      </c>
      <c r="Q19" s="18" t="s">
        <v>182</v>
      </c>
      <c r="R19" s="20" t="s">
        <v>182</v>
      </c>
      <c r="S19" s="18" t="s">
        <v>182</v>
      </c>
      <c r="T19" s="20" t="s">
        <v>182</v>
      </c>
      <c r="U19" s="18" t="n">
        <v>404.04210185</v>
      </c>
      <c r="V19" s="20" t="n">
        <v>6.93631775</v>
      </c>
    </row>
    <row r="20" spans="1:22">
      <c r="A20" s="15" t="s">
        <v>195</v>
      </c>
      <c r="B20" s="17" t="n">
        <v>3371</v>
      </c>
      <c r="C20" s="18">
        <f>(81.0/B20*100)</f>
        <v/>
      </c>
      <c r="D20" s="19" t="n">
        <v>3290</v>
      </c>
      <c r="E20" s="18" t="n">
        <v>473.41985329</v>
      </c>
      <c r="F20" s="20" t="n">
        <v>8.110816570000001</v>
      </c>
      <c r="G20" s="18" t="n">
        <v>479.5045338</v>
      </c>
      <c r="H20" s="20" t="n">
        <v>4.74408493</v>
      </c>
      <c r="I20" s="18" t="n">
        <v>477.2137352</v>
      </c>
      <c r="J20" s="20" t="n">
        <v>2.09092896</v>
      </c>
      <c r="K20" s="18" t="n">
        <v>485.91051866</v>
      </c>
      <c r="L20" s="20" t="n">
        <v>3.72603279</v>
      </c>
      <c r="M20" s="18" t="s">
        <v>182</v>
      </c>
      <c r="N20" s="20" t="s">
        <v>182</v>
      </c>
      <c r="O20" s="18" t="s">
        <v>182</v>
      </c>
      <c r="P20" s="20" t="s">
        <v>182</v>
      </c>
      <c r="Q20" s="18" t="s">
        <v>182</v>
      </c>
      <c r="R20" s="20" t="s">
        <v>182</v>
      </c>
      <c r="S20" s="18" t="s">
        <v>182</v>
      </c>
      <c r="T20" s="20" t="s">
        <v>182</v>
      </c>
      <c r="U20" s="18" t="n">
        <v>414.80716121</v>
      </c>
      <c r="V20" s="20" t="n">
        <v>6.00704248</v>
      </c>
    </row>
    <row r="21" spans="1:22">
      <c r="A21" s="15" t="s">
        <v>196</v>
      </c>
      <c r="B21" s="17" t="n">
        <v>5741</v>
      </c>
      <c r="C21" s="18">
        <f>(109.0/B21*100)</f>
        <v/>
      </c>
      <c r="D21" s="19" t="n">
        <v>5632</v>
      </c>
      <c r="E21" s="18" t="n">
        <v>479.47219127</v>
      </c>
      <c r="F21" s="20" t="n">
        <v>7.15718127</v>
      </c>
      <c r="G21" s="18" t="n">
        <v>503.52136068</v>
      </c>
      <c r="H21" s="20" t="n">
        <v>3.37003743</v>
      </c>
      <c r="I21" s="18" t="n">
        <v>505.55594363</v>
      </c>
      <c r="J21" s="20" t="n">
        <v>2.64328508</v>
      </c>
      <c r="K21" s="18" t="n">
        <v>509.76679936</v>
      </c>
      <c r="L21" s="20" t="n">
        <v>3.46452482</v>
      </c>
      <c r="M21" s="18" t="n">
        <v>391.25398188</v>
      </c>
      <c r="N21" s="20" t="n">
        <v>27.06373982</v>
      </c>
      <c r="O21" s="18" t="s">
        <v>182</v>
      </c>
      <c r="P21" s="20" t="s">
        <v>182</v>
      </c>
      <c r="Q21" s="18" t="s">
        <v>182</v>
      </c>
      <c r="R21" s="20" t="s">
        <v>182</v>
      </c>
      <c r="S21" s="18" t="s">
        <v>182</v>
      </c>
      <c r="T21" s="20" t="s">
        <v>182</v>
      </c>
      <c r="U21" s="18" t="n">
        <v>440.74842226</v>
      </c>
      <c r="V21" s="20" t="n">
        <v>8.66222477</v>
      </c>
    </row>
    <row r="22" spans="1:22">
      <c r="A22" s="15" t="s">
        <v>197</v>
      </c>
      <c r="B22" s="17" t="n">
        <v>6598</v>
      </c>
      <c r="C22" s="18">
        <f>(106.0/B22*100)</f>
        <v/>
      </c>
      <c r="D22" s="19" t="n">
        <v>6492</v>
      </c>
      <c r="E22" s="18" t="n">
        <v>450.95598985</v>
      </c>
      <c r="F22" s="20" t="n">
        <v>7.39259068</v>
      </c>
      <c r="G22" s="18" t="n">
        <v>479.51656119</v>
      </c>
      <c r="H22" s="20" t="n">
        <v>5.71361744</v>
      </c>
      <c r="I22" s="18" t="n">
        <v>485.25146757</v>
      </c>
      <c r="J22" s="20" t="n">
        <v>4.07644257</v>
      </c>
      <c r="K22" s="18" t="n">
        <v>492.4522433</v>
      </c>
      <c r="L22" s="20" t="n">
        <v>3.86608656</v>
      </c>
      <c r="M22" s="18" t="n">
        <v>369.67259299</v>
      </c>
      <c r="N22" s="20" t="n">
        <v>6.57132704</v>
      </c>
      <c r="O22" s="18" t="s">
        <v>182</v>
      </c>
      <c r="P22" s="20" t="s">
        <v>182</v>
      </c>
      <c r="Q22" s="18" t="n">
        <v>448.28166515</v>
      </c>
      <c r="R22" s="20" t="n">
        <v>8.782882710000001</v>
      </c>
      <c r="S22" s="18" t="s">
        <v>182</v>
      </c>
      <c r="T22" s="20" t="s">
        <v>182</v>
      </c>
      <c r="U22" s="18" t="n">
        <v>373.52750112</v>
      </c>
      <c r="V22" s="20" t="n">
        <v>7.64690541</v>
      </c>
    </row>
    <row r="23" spans="1:22">
      <c r="A23" s="15" t="s">
        <v>198</v>
      </c>
      <c r="B23" s="17" t="n">
        <v>11583</v>
      </c>
      <c r="C23" s="18">
        <f>(563.0/B23*100)</f>
        <v/>
      </c>
      <c r="D23" s="19" t="n">
        <v>11020</v>
      </c>
      <c r="E23" s="18" t="n">
        <v>479.20426504</v>
      </c>
      <c r="F23" s="20" t="n">
        <v>6.05820736</v>
      </c>
      <c r="G23" s="18" t="n">
        <v>494.73356524</v>
      </c>
      <c r="H23" s="20" t="n">
        <v>4.10759646</v>
      </c>
      <c r="I23" s="18" t="n">
        <v>487.28086205</v>
      </c>
      <c r="J23" s="20" t="n">
        <v>2.69584399</v>
      </c>
      <c r="K23" s="18" t="n">
        <v>485.27945441</v>
      </c>
      <c r="L23" s="20" t="n">
        <v>4.97575824</v>
      </c>
      <c r="M23" s="18" t="n">
        <v>422.45727389</v>
      </c>
      <c r="N23" s="20" t="n">
        <v>20.79919267</v>
      </c>
      <c r="O23" s="18" t="s">
        <v>182</v>
      </c>
      <c r="P23" s="20" t="s">
        <v>182</v>
      </c>
      <c r="Q23" s="18" t="s">
        <v>182</v>
      </c>
      <c r="R23" s="20" t="s">
        <v>182</v>
      </c>
      <c r="S23" s="18" t="s">
        <v>182</v>
      </c>
      <c r="T23" s="20" t="s">
        <v>182</v>
      </c>
      <c r="U23" s="18" t="n">
        <v>419.51464396</v>
      </c>
      <c r="V23" s="20" t="n">
        <v>6.76186805</v>
      </c>
    </row>
    <row r="24" spans="1:22">
      <c r="A24" s="15" t="s">
        <v>199</v>
      </c>
      <c r="B24" s="17" t="n">
        <v>6647</v>
      </c>
      <c r="C24" s="18">
        <f>(29.0/B24*100)</f>
        <v/>
      </c>
      <c r="D24" s="19" t="n">
        <v>6618</v>
      </c>
      <c r="E24" s="18" t="n">
        <v>532.64014056</v>
      </c>
      <c r="F24" s="20" t="n">
        <v>3.94586427</v>
      </c>
      <c r="G24" s="18" t="n">
        <v>548.08151925</v>
      </c>
      <c r="H24" s="20" t="n">
        <v>2.86450507</v>
      </c>
      <c r="I24" s="18" t="n">
        <v>543.0568796</v>
      </c>
      <c r="J24" s="20" t="n">
        <v>4.10548133</v>
      </c>
      <c r="K24" s="18" t="n">
        <v>531.3633974000001</v>
      </c>
      <c r="L24" s="20" t="n">
        <v>5.16443551</v>
      </c>
      <c r="M24" s="18" t="n">
        <v>433.56577698</v>
      </c>
      <c r="N24" s="20" t="n">
        <v>16.09010253</v>
      </c>
      <c r="O24" s="18" t="s">
        <v>182</v>
      </c>
      <c r="P24" s="20" t="s">
        <v>182</v>
      </c>
      <c r="Q24" s="18" t="s">
        <v>182</v>
      </c>
      <c r="R24" s="20" t="s">
        <v>182</v>
      </c>
      <c r="S24" s="18" t="s">
        <v>182</v>
      </c>
      <c r="T24" s="20" t="s">
        <v>182</v>
      </c>
      <c r="U24" s="18" t="n">
        <v>454.46289598</v>
      </c>
      <c r="V24" s="20" t="n">
        <v>13.84933883</v>
      </c>
    </row>
    <row r="25" spans="1:22">
      <c r="A25" s="15" t="s">
        <v>200</v>
      </c>
      <c r="B25" s="17" t="n">
        <v>5581</v>
      </c>
      <c r="C25" s="18">
        <f>(28.0/B25*100)</f>
        <v/>
      </c>
      <c r="D25" s="19" t="n">
        <v>5553</v>
      </c>
      <c r="E25" s="18" t="n">
        <v>510.55853515</v>
      </c>
      <c r="F25" s="20" t="n">
        <v>4.78786187</v>
      </c>
      <c r="G25" s="18" t="n">
        <v>519.92504862</v>
      </c>
      <c r="H25" s="20" t="n">
        <v>3.14888462</v>
      </c>
      <c r="I25" s="18" t="n">
        <v>513.00997526</v>
      </c>
      <c r="J25" s="20" t="n">
        <v>3.76930227</v>
      </c>
      <c r="K25" s="18" t="n">
        <v>541.22198959</v>
      </c>
      <c r="L25" s="20" t="n">
        <v>6.2372608</v>
      </c>
      <c r="M25" s="18" t="n">
        <v>398.37895835</v>
      </c>
      <c r="N25" s="20" t="n">
        <v>24.81113575</v>
      </c>
      <c r="O25" s="18" t="s">
        <v>182</v>
      </c>
      <c r="P25" s="20" t="s">
        <v>182</v>
      </c>
      <c r="Q25" s="18" t="s">
        <v>182</v>
      </c>
      <c r="R25" s="20" t="s">
        <v>182</v>
      </c>
      <c r="S25" s="18" t="s">
        <v>182</v>
      </c>
      <c r="T25" s="20" t="s">
        <v>182</v>
      </c>
      <c r="U25" s="18" t="n">
        <v>401.60708491</v>
      </c>
      <c r="V25" s="20" t="n">
        <v>17.54206534</v>
      </c>
    </row>
    <row r="26" spans="1:22">
      <c r="A26" s="15" t="s">
        <v>201</v>
      </c>
      <c r="B26" s="17" t="n">
        <v>4869</v>
      </c>
      <c r="C26" s="18">
        <f>(118.0/B26*100)</f>
        <v/>
      </c>
      <c r="D26" s="19" t="n">
        <v>4751</v>
      </c>
      <c r="E26" s="18" t="n">
        <v>480.77264436</v>
      </c>
      <c r="F26" s="20" t="n">
        <v>5.22025289</v>
      </c>
      <c r="G26" s="18" t="n">
        <v>494.5111799</v>
      </c>
      <c r="H26" s="20" t="n">
        <v>3.07783339</v>
      </c>
      <c r="I26" s="18" t="n">
        <v>490.27524284</v>
      </c>
      <c r="J26" s="20" t="n">
        <v>2.10052145</v>
      </c>
      <c r="K26" s="18" t="n">
        <v>504.37248945</v>
      </c>
      <c r="L26" s="20" t="n">
        <v>3.75547401</v>
      </c>
      <c r="M26" s="18" t="s">
        <v>182</v>
      </c>
      <c r="N26" s="20" t="s">
        <v>182</v>
      </c>
      <c r="O26" s="18" t="s">
        <v>182</v>
      </c>
      <c r="P26" s="20" t="s">
        <v>182</v>
      </c>
      <c r="Q26" s="18" t="s">
        <v>182</v>
      </c>
      <c r="R26" s="20" t="s">
        <v>182</v>
      </c>
      <c r="S26" s="18" t="s">
        <v>182</v>
      </c>
      <c r="T26" s="20" t="s">
        <v>182</v>
      </c>
      <c r="U26" s="18" t="n">
        <v>432.31612449</v>
      </c>
      <c r="V26" s="20" t="n">
        <v>8.02630755</v>
      </c>
    </row>
    <row r="27" spans="1:22">
      <c r="A27" s="15" t="s">
        <v>202</v>
      </c>
      <c r="B27" s="17" t="n">
        <v>5299</v>
      </c>
      <c r="C27" s="18">
        <f>(237.0/B27*100)</f>
        <v/>
      </c>
      <c r="D27" s="19" t="n">
        <v>5062</v>
      </c>
      <c r="E27" s="18" t="n">
        <v>473.07541778</v>
      </c>
      <c r="F27" s="20" t="n">
        <v>4.98415112</v>
      </c>
      <c r="G27" s="18" t="n">
        <v>498.48459494</v>
      </c>
      <c r="H27" s="20" t="n">
        <v>3.74945541</v>
      </c>
      <c r="I27" s="18" t="n">
        <v>494.87421243</v>
      </c>
      <c r="J27" s="20" t="n">
        <v>2.34097218</v>
      </c>
      <c r="K27" s="18" t="n">
        <v>496.0890219</v>
      </c>
      <c r="L27" s="20" t="n">
        <v>2.64196796</v>
      </c>
      <c r="M27" s="18" t="n">
        <v>423.08830904</v>
      </c>
      <c r="N27" s="20" t="n">
        <v>13.04402712</v>
      </c>
      <c r="O27" s="18" t="s">
        <v>182</v>
      </c>
      <c r="P27" s="20" t="s">
        <v>182</v>
      </c>
      <c r="Q27" s="18" t="s">
        <v>182</v>
      </c>
      <c r="R27" s="20" t="s">
        <v>182</v>
      </c>
      <c r="S27" s="18" t="s">
        <v>182</v>
      </c>
      <c r="T27" s="20" t="s">
        <v>182</v>
      </c>
      <c r="U27" s="18" t="n">
        <v>419.27125817</v>
      </c>
      <c r="V27" s="20" t="n">
        <v>3.79363976</v>
      </c>
    </row>
    <row r="28" spans="1:22">
      <c r="A28" s="15" t="s">
        <v>203</v>
      </c>
      <c r="B28" s="17" t="n">
        <v>7568</v>
      </c>
      <c r="C28" s="18">
        <f>(162.0/B28*100)</f>
        <v/>
      </c>
      <c r="D28" s="19" t="n">
        <v>7406</v>
      </c>
      <c r="E28" s="18" t="n">
        <v>384.20862186</v>
      </c>
      <c r="F28" s="20" t="n">
        <v>4.51728994</v>
      </c>
      <c r="G28" s="18" t="n">
        <v>417.19967537</v>
      </c>
      <c r="H28" s="20" t="n">
        <v>2.50552131</v>
      </c>
      <c r="I28" s="18" t="n">
        <v>420.8148454</v>
      </c>
      <c r="J28" s="20" t="n">
        <v>2.17640516</v>
      </c>
      <c r="K28" s="18" t="n">
        <v>432.46306577</v>
      </c>
      <c r="L28" s="20" t="n">
        <v>3.678511</v>
      </c>
      <c r="M28" s="18" t="n">
        <v>344.27389666</v>
      </c>
      <c r="N28" s="20" t="n">
        <v>9.63881198</v>
      </c>
      <c r="O28" s="18" t="s">
        <v>182</v>
      </c>
      <c r="P28" s="20" t="s">
        <v>182</v>
      </c>
      <c r="Q28" s="18" t="s">
        <v>182</v>
      </c>
      <c r="R28" s="20" t="s">
        <v>182</v>
      </c>
      <c r="S28" s="18" t="s">
        <v>182</v>
      </c>
      <c r="T28" s="20" t="s">
        <v>182</v>
      </c>
      <c r="U28" s="18" t="n">
        <v>375.77750266</v>
      </c>
      <c r="V28" s="20" t="n">
        <v>6.60675806</v>
      </c>
    </row>
    <row r="29" spans="1:22">
      <c r="A29" s="15" t="s">
        <v>204</v>
      </c>
      <c r="B29" s="17" t="n">
        <v>5385</v>
      </c>
      <c r="C29" s="18">
        <f>(37.0/B29*100)</f>
        <v/>
      </c>
      <c r="D29" s="19" t="n">
        <v>5348</v>
      </c>
      <c r="E29" s="18" t="n">
        <v>499.19019207</v>
      </c>
      <c r="F29" s="20" t="n">
        <v>8.351137700000001</v>
      </c>
      <c r="G29" s="18" t="n">
        <v>517.57256899</v>
      </c>
      <c r="H29" s="20" t="n">
        <v>3.59378524</v>
      </c>
      <c r="I29" s="18" t="n">
        <v>515.04802645</v>
      </c>
      <c r="J29" s="20" t="n">
        <v>2.53554011</v>
      </c>
      <c r="K29" s="18" t="n">
        <v>517.53174544</v>
      </c>
      <c r="L29" s="20" t="n">
        <v>3.90601288</v>
      </c>
      <c r="M29" s="18" t="n">
        <v>388.44308495</v>
      </c>
      <c r="N29" s="20" t="n">
        <v>43.1387278</v>
      </c>
      <c r="O29" s="18" t="s">
        <v>182</v>
      </c>
      <c r="P29" s="20" t="s">
        <v>182</v>
      </c>
      <c r="Q29" s="18" t="n">
        <v>358.28551468</v>
      </c>
      <c r="R29" s="20" t="n">
        <v>8.567023300000001</v>
      </c>
      <c r="S29" s="18" t="s">
        <v>182</v>
      </c>
      <c r="T29" s="20" t="s">
        <v>182</v>
      </c>
      <c r="U29" s="18" t="n">
        <v>397.1278257</v>
      </c>
      <c r="V29" s="20" t="n">
        <v>11.55192083</v>
      </c>
    </row>
    <row r="30" spans="1:22">
      <c r="A30" s="15" t="s">
        <v>205</v>
      </c>
      <c r="B30" s="17" t="n">
        <v>4520</v>
      </c>
      <c r="C30" s="18">
        <f>(666.0/B30*100)</f>
        <v/>
      </c>
      <c r="D30" s="19" t="n">
        <v>3854</v>
      </c>
      <c r="E30" s="18" t="n">
        <v>517.72887215</v>
      </c>
      <c r="F30" s="20" t="n">
        <v>9.09987258</v>
      </c>
      <c r="G30" s="18" t="n">
        <v>528.82244578</v>
      </c>
      <c r="H30" s="20" t="n">
        <v>5.62182471</v>
      </c>
      <c r="I30" s="18" t="n">
        <v>522.01259582</v>
      </c>
      <c r="J30" s="20" t="n">
        <v>3.26257736</v>
      </c>
      <c r="K30" s="18" t="n">
        <v>534.24208275</v>
      </c>
      <c r="L30" s="20" t="n">
        <v>4.09416702</v>
      </c>
      <c r="M30" s="18" t="n">
        <v>424.31209289</v>
      </c>
      <c r="N30" s="20" t="n">
        <v>24.50636863</v>
      </c>
      <c r="O30" s="18" t="s">
        <v>182</v>
      </c>
      <c r="P30" s="20" t="s">
        <v>182</v>
      </c>
      <c r="Q30" s="18" t="s">
        <v>182</v>
      </c>
      <c r="R30" s="20" t="s">
        <v>182</v>
      </c>
      <c r="S30" s="18" t="s">
        <v>182</v>
      </c>
      <c r="T30" s="20" t="s">
        <v>182</v>
      </c>
      <c r="U30" s="18" t="n">
        <v>430.414075</v>
      </c>
      <c r="V30" s="20" t="n">
        <v>6.07480945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(19.0/B32*100)</f>
        <v/>
      </c>
      <c r="D32" s="19" t="n">
        <v>4459</v>
      </c>
      <c r="E32" s="18" t="n">
        <v>477.64136028</v>
      </c>
      <c r="F32" s="20" t="n">
        <v>7.2383781</v>
      </c>
      <c r="G32" s="18" t="n">
        <v>502.69597034</v>
      </c>
      <c r="H32" s="20" t="n">
        <v>4.21531276</v>
      </c>
      <c r="I32" s="18" t="n">
        <v>502.114666</v>
      </c>
      <c r="J32" s="20" t="n">
        <v>2.67610915</v>
      </c>
      <c r="K32" s="18" t="n">
        <v>519.63923966</v>
      </c>
      <c r="L32" s="20" t="n">
        <v>4.08570737</v>
      </c>
      <c r="M32" s="18" t="n">
        <v>431.81477785</v>
      </c>
      <c r="N32" s="20" t="n">
        <v>23.17705872</v>
      </c>
      <c r="O32" s="18" t="s">
        <v>182</v>
      </c>
      <c r="P32" s="20" t="s">
        <v>182</v>
      </c>
      <c r="Q32" s="18" t="s">
        <v>182</v>
      </c>
      <c r="R32" s="20" t="s">
        <v>182</v>
      </c>
      <c r="S32" s="18" t="s">
        <v>182</v>
      </c>
      <c r="T32" s="20" t="s">
        <v>182</v>
      </c>
      <c r="U32" s="18" t="n">
        <v>425.18010636</v>
      </c>
      <c r="V32" s="20" t="n">
        <v>9.99844845</v>
      </c>
    </row>
    <row r="33" spans="1:22">
      <c r="A33" s="15" t="s">
        <v>208</v>
      </c>
      <c r="B33" s="17" t="n">
        <v>7325</v>
      </c>
      <c r="C33" s="18">
        <f>(263.0/B33*100)</f>
        <v/>
      </c>
      <c r="D33" s="19" t="n">
        <v>7062</v>
      </c>
      <c r="E33" s="18" t="n">
        <v>494.57687968</v>
      </c>
      <c r="F33" s="20" t="n">
        <v>9.643128150000001</v>
      </c>
      <c r="G33" s="18" t="n">
        <v>515.51069238</v>
      </c>
      <c r="H33" s="20" t="n">
        <v>4.66652662</v>
      </c>
      <c r="I33" s="18" t="n">
        <v>500.70860969</v>
      </c>
      <c r="J33" s="20" t="n">
        <v>2.64380667</v>
      </c>
      <c r="K33" s="18" t="n">
        <v>508.16611439</v>
      </c>
      <c r="L33" s="20" t="n">
        <v>3.57947234</v>
      </c>
      <c r="M33" s="18" t="n">
        <v>370.51979334</v>
      </c>
      <c r="N33" s="20" t="n">
        <v>23.88304611</v>
      </c>
      <c r="O33" s="18" t="s">
        <v>182</v>
      </c>
      <c r="P33" s="20" t="s">
        <v>182</v>
      </c>
      <c r="Q33" s="18" t="s">
        <v>182</v>
      </c>
      <c r="R33" s="20" t="s">
        <v>182</v>
      </c>
      <c r="S33" s="18" t="s">
        <v>182</v>
      </c>
      <c r="T33" s="20" t="s">
        <v>182</v>
      </c>
      <c r="U33" s="18" t="n">
        <v>443.0889693</v>
      </c>
      <c r="V33" s="20" t="n">
        <v>8.55942903</v>
      </c>
    </row>
    <row r="34" spans="1:22">
      <c r="A34" s="15" t="s">
        <v>209</v>
      </c>
      <c r="B34" s="17" t="n">
        <v>6350</v>
      </c>
      <c r="C34" s="18">
        <f>(112.0/B34*100)</f>
        <v/>
      </c>
      <c r="D34" s="19" t="n">
        <v>6238</v>
      </c>
      <c r="E34" s="18" t="n">
        <v>440.30622413</v>
      </c>
      <c r="F34" s="20" t="n">
        <v>6.36997049</v>
      </c>
      <c r="G34" s="18" t="n">
        <v>472.23068013</v>
      </c>
      <c r="H34" s="20" t="n">
        <v>3.64496819</v>
      </c>
      <c r="I34" s="18" t="n">
        <v>476.43727355</v>
      </c>
      <c r="J34" s="20" t="n">
        <v>2.78659494</v>
      </c>
      <c r="K34" s="18" t="n">
        <v>472.74996796</v>
      </c>
      <c r="L34" s="20" t="n">
        <v>4.09945458</v>
      </c>
      <c r="M34" s="18" t="n">
        <v>365.38845725</v>
      </c>
      <c r="N34" s="20" t="n">
        <v>11.8756275</v>
      </c>
      <c r="O34" s="18" t="s">
        <v>182</v>
      </c>
      <c r="P34" s="20" t="s">
        <v>182</v>
      </c>
      <c r="Q34" s="18" t="n">
        <v>306.56969545</v>
      </c>
      <c r="R34" s="20" t="n">
        <v>10.27624616</v>
      </c>
      <c r="S34" s="18" t="s">
        <v>182</v>
      </c>
      <c r="T34" s="20" t="s">
        <v>182</v>
      </c>
      <c r="U34" s="18" t="n">
        <v>380.02591896</v>
      </c>
      <c r="V34" s="20" t="n">
        <v>7.63887239</v>
      </c>
    </row>
    <row r="35" spans="1:22">
      <c r="A35" s="15" t="s">
        <v>210</v>
      </c>
      <c r="B35" s="17" t="n">
        <v>6406</v>
      </c>
      <c r="C35" s="18">
        <f>(101.0/B35*100)</f>
        <v/>
      </c>
      <c r="D35" s="19" t="n">
        <v>6305</v>
      </c>
      <c r="E35" s="18" t="n">
        <v>522.37143684</v>
      </c>
      <c r="F35" s="20" t="n">
        <v>6.49849747</v>
      </c>
      <c r="G35" s="18" t="n">
        <v>530.34340854</v>
      </c>
      <c r="H35" s="20" t="n">
        <v>3.41557683</v>
      </c>
      <c r="I35" s="18" t="n">
        <v>516.3756456900001</v>
      </c>
      <c r="J35" s="20" t="n">
        <v>2.04440983</v>
      </c>
      <c r="K35" s="18" t="n">
        <v>517.9480069799999</v>
      </c>
      <c r="L35" s="20" t="n">
        <v>3.04555529</v>
      </c>
      <c r="M35" s="18" t="n">
        <v>449.89238615</v>
      </c>
      <c r="N35" s="20" t="n">
        <v>20.13442136</v>
      </c>
      <c r="O35" s="18" t="s">
        <v>182</v>
      </c>
      <c r="P35" s="20" t="s">
        <v>182</v>
      </c>
      <c r="Q35" s="18" t="n">
        <v>374.85244494</v>
      </c>
      <c r="R35" s="20" t="n">
        <v>5.84040672</v>
      </c>
      <c r="S35" s="18" t="s">
        <v>182</v>
      </c>
      <c r="T35" s="20" t="s">
        <v>182</v>
      </c>
      <c r="U35" s="18" t="n">
        <v>422.91515133</v>
      </c>
      <c r="V35" s="20" t="n">
        <v>6.12198392</v>
      </c>
    </row>
    <row r="36" spans="1:22">
      <c r="A36" s="15" t="s">
        <v>211</v>
      </c>
      <c r="B36" s="17" t="n">
        <v>6736</v>
      </c>
      <c r="C36" s="18">
        <f>(93.0/B36*100)</f>
        <v/>
      </c>
      <c r="D36" s="19" t="n">
        <v>6643</v>
      </c>
      <c r="E36" s="18" t="n">
        <v>473.05076071</v>
      </c>
      <c r="F36" s="20" t="n">
        <v>5.98900559</v>
      </c>
      <c r="G36" s="18" t="n">
        <v>502.66848342</v>
      </c>
      <c r="H36" s="20" t="n">
        <v>3.47032824</v>
      </c>
      <c r="I36" s="18" t="n">
        <v>498.6165933</v>
      </c>
      <c r="J36" s="20" t="n">
        <v>2.24032321</v>
      </c>
      <c r="K36" s="18" t="n">
        <v>497.96908585</v>
      </c>
      <c r="L36" s="20" t="n">
        <v>3.06498662</v>
      </c>
      <c r="M36" s="18" t="n">
        <v>402.77024728</v>
      </c>
      <c r="N36" s="20" t="n">
        <v>20.07187489</v>
      </c>
      <c r="O36" s="18" t="s">
        <v>182</v>
      </c>
      <c r="P36" s="20" t="s">
        <v>182</v>
      </c>
      <c r="Q36" s="18" t="s">
        <v>182</v>
      </c>
      <c r="R36" s="20" t="s">
        <v>182</v>
      </c>
      <c r="S36" s="18" t="s">
        <v>182</v>
      </c>
      <c r="T36" s="20" t="s">
        <v>182</v>
      </c>
      <c r="U36" s="18" t="n">
        <v>418.48977593</v>
      </c>
      <c r="V36" s="20" t="n">
        <v>6.69676555</v>
      </c>
    </row>
    <row r="37" spans="1:22">
      <c r="A37" s="15" t="s">
        <v>212</v>
      </c>
      <c r="B37" s="17" t="n">
        <v>5458</v>
      </c>
      <c r="C37" s="18">
        <f>(362.0/B37*100)</f>
        <v/>
      </c>
      <c r="D37" s="19" t="n">
        <v>5096</v>
      </c>
      <c r="E37" s="18" t="n">
        <v>491.81140072</v>
      </c>
      <c r="F37" s="20" t="n">
        <v>7.57054166</v>
      </c>
      <c r="G37" s="18" t="n">
        <v>512.5678189</v>
      </c>
      <c r="H37" s="20" t="n">
        <v>4.42669191</v>
      </c>
      <c r="I37" s="18" t="n">
        <v>502.44412597</v>
      </c>
      <c r="J37" s="20" t="n">
        <v>3.72449837</v>
      </c>
      <c r="K37" s="18" t="n">
        <v>512.13947233</v>
      </c>
      <c r="L37" s="20" t="n">
        <v>4.19505983</v>
      </c>
      <c r="M37" s="18" t="n">
        <v>375.64834003</v>
      </c>
      <c r="N37" s="20" t="n">
        <v>18.6662725</v>
      </c>
      <c r="O37" s="18" t="s">
        <v>182</v>
      </c>
      <c r="P37" s="20" t="s">
        <v>182</v>
      </c>
      <c r="Q37" s="18" t="s">
        <v>182</v>
      </c>
      <c r="R37" s="20" t="s">
        <v>182</v>
      </c>
      <c r="S37" s="18" t="s">
        <v>182</v>
      </c>
      <c r="T37" s="20" t="s">
        <v>182</v>
      </c>
      <c r="U37" s="18" t="n">
        <v>411.40749891</v>
      </c>
      <c r="V37" s="20" t="n">
        <v>6.00672452</v>
      </c>
    </row>
    <row r="38" spans="1:22">
      <c r="A38" s="15" t="s">
        <v>213</v>
      </c>
      <c r="B38" s="17" t="n">
        <v>5860</v>
      </c>
      <c r="C38" s="18">
        <f>(78.0/B38*100)</f>
        <v/>
      </c>
      <c r="D38" s="19" t="n">
        <v>5782</v>
      </c>
      <c r="E38" s="18" t="n">
        <v>507.18577973</v>
      </c>
      <c r="F38" s="20" t="n">
        <v>5.57319247</v>
      </c>
      <c r="G38" s="18" t="n">
        <v>520.06267732</v>
      </c>
      <c r="H38" s="20" t="n">
        <v>3.98402488</v>
      </c>
      <c r="I38" s="18" t="n">
        <v>514.16473388</v>
      </c>
      <c r="J38" s="20" t="n">
        <v>3.27889912</v>
      </c>
      <c r="K38" s="18" t="n">
        <v>508.85761969</v>
      </c>
      <c r="L38" s="20" t="n">
        <v>4.23813431</v>
      </c>
      <c r="M38" s="18" t="n">
        <v>402.04188708</v>
      </c>
      <c r="N38" s="20" t="n">
        <v>20.43643395</v>
      </c>
      <c r="O38" s="18" t="s">
        <v>182</v>
      </c>
      <c r="P38" s="20" t="s">
        <v>182</v>
      </c>
      <c r="Q38" s="18" t="s">
        <v>182</v>
      </c>
      <c r="R38" s="20" t="s">
        <v>182</v>
      </c>
      <c r="S38" s="18" t="s">
        <v>182</v>
      </c>
      <c r="T38" s="20" t="s">
        <v>182</v>
      </c>
      <c r="U38" s="18" t="n">
        <v>439.0317552</v>
      </c>
      <c r="V38" s="20" t="n">
        <v>5.9109713</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(5697.0/B40*100)</f>
        <v/>
      </c>
      <c r="D40" s="19" t="n">
        <v>8460</v>
      </c>
      <c r="E40" s="18" t="n">
        <v>492.63553555</v>
      </c>
      <c r="F40" s="20" t="n">
        <v>9.59889416</v>
      </c>
      <c r="G40" s="18" t="n">
        <v>531.66451022</v>
      </c>
      <c r="H40" s="20" t="n">
        <v>5.51048327</v>
      </c>
      <c r="I40" s="18" t="n">
        <v>519.9074146299999</v>
      </c>
      <c r="J40" s="20" t="n">
        <v>3.21848742</v>
      </c>
      <c r="K40" s="18" t="n">
        <v>521.93711678</v>
      </c>
      <c r="L40" s="20" t="n">
        <v>3.6643647</v>
      </c>
      <c r="M40" s="18" t="n">
        <v>426.93516324</v>
      </c>
      <c r="N40" s="20" t="n">
        <v>18.49453323</v>
      </c>
      <c r="O40" s="18" t="s">
        <v>182</v>
      </c>
      <c r="P40" s="20" t="s">
        <v>182</v>
      </c>
      <c r="Q40" s="18" t="n">
        <v>496.75531263</v>
      </c>
      <c r="R40" s="20" t="n">
        <v>2.35939816</v>
      </c>
      <c r="S40" s="18" t="s">
        <v>182</v>
      </c>
      <c r="T40" s="20" t="s">
        <v>182</v>
      </c>
      <c r="U40" s="18" t="n">
        <v>413.11811729</v>
      </c>
      <c r="V40" s="20" t="n">
        <v>6.68732334</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(3006.0/B46*100)</f>
        <v/>
      </c>
      <c r="D46" s="19" t="n">
        <v>20135</v>
      </c>
      <c r="E46" s="18" t="n">
        <v>384.53801944</v>
      </c>
      <c r="F46" s="20" t="n">
        <v>5.47407045</v>
      </c>
      <c r="G46" s="18" t="n">
        <v>413.36001041</v>
      </c>
      <c r="H46" s="20" t="n">
        <v>3.87457095</v>
      </c>
      <c r="I46" s="18" t="n">
        <v>419.14559375</v>
      </c>
      <c r="J46" s="20" t="n">
        <v>3.33334904</v>
      </c>
      <c r="K46" s="18" t="n">
        <v>430.00285569</v>
      </c>
      <c r="L46" s="20" t="n">
        <v>3.96985047</v>
      </c>
      <c r="M46" s="18" t="n">
        <v>312.92535084</v>
      </c>
      <c r="N46" s="20" t="n">
        <v>7.92700056</v>
      </c>
      <c r="O46" s="18" t="s">
        <v>182</v>
      </c>
      <c r="P46" s="20" t="s">
        <v>182</v>
      </c>
      <c r="Q46" s="18" t="s">
        <v>182</v>
      </c>
      <c r="R46" s="20" t="s">
        <v>182</v>
      </c>
      <c r="S46" s="18" t="s">
        <v>182</v>
      </c>
      <c r="T46" s="20" t="s">
        <v>182</v>
      </c>
      <c r="U46" s="18" t="n">
        <v>383.96473734</v>
      </c>
      <c r="V46" s="20" t="n">
        <v>3.08688106</v>
      </c>
    </row>
    <row r="47" spans="1:22">
      <c r="A47" s="15" t="s">
        <v>222</v>
      </c>
      <c r="B47" s="17" t="n">
        <v>5928</v>
      </c>
      <c r="C47" s="18">
        <f>(262.0/B47*100)</f>
        <v/>
      </c>
      <c r="D47" s="19" t="n">
        <v>5666</v>
      </c>
      <c r="E47" s="18" t="n">
        <v>410.83810539</v>
      </c>
      <c r="F47" s="20" t="n">
        <v>8.117941910000001</v>
      </c>
      <c r="G47" s="18" t="n">
        <v>465.1174245</v>
      </c>
      <c r="H47" s="20" t="n">
        <v>5.48678827</v>
      </c>
      <c r="I47" s="18" t="n">
        <v>467.70724172</v>
      </c>
      <c r="J47" s="20" t="n">
        <v>3.936615</v>
      </c>
      <c r="K47" s="18" t="n">
        <v>467.35503209</v>
      </c>
      <c r="L47" s="20" t="n">
        <v>5.82338485</v>
      </c>
      <c r="M47" s="18" t="n">
        <v>348.82167177</v>
      </c>
      <c r="N47" s="20" t="n">
        <v>12.30753065</v>
      </c>
      <c r="O47" s="18" t="s">
        <v>182</v>
      </c>
      <c r="P47" s="20" t="s">
        <v>182</v>
      </c>
      <c r="Q47" s="18" t="s">
        <v>182</v>
      </c>
      <c r="R47" s="20" t="s">
        <v>182</v>
      </c>
      <c r="S47" s="18" t="s">
        <v>182</v>
      </c>
      <c r="T47" s="20" t="s">
        <v>182</v>
      </c>
      <c r="U47" s="18" t="n">
        <v>381.58168395</v>
      </c>
      <c r="V47" s="20" t="n">
        <v>4.81730995</v>
      </c>
    </row>
    <row r="48" spans="1:22">
      <c r="A48" s="15" t="s">
        <v>223</v>
      </c>
      <c r="B48" s="17" t="n">
        <v>9841</v>
      </c>
      <c r="C48" s="18">
        <f>(19.0/B48*100)</f>
        <v/>
      </c>
      <c r="D48" s="19" t="n">
        <v>9822</v>
      </c>
      <c r="E48" s="18" t="n">
        <v>499.35674649</v>
      </c>
      <c r="F48" s="20" t="n">
        <v>7.1694713</v>
      </c>
      <c r="G48" s="18" t="n">
        <v>520.15321763</v>
      </c>
      <c r="H48" s="20" t="n">
        <v>4.23433157</v>
      </c>
      <c r="I48" s="18" t="n">
        <v>525.06484277</v>
      </c>
      <c r="J48" s="20" t="n">
        <v>5.19543995</v>
      </c>
      <c r="K48" s="18" t="n">
        <v>541.86659453</v>
      </c>
      <c r="L48" s="20" t="n">
        <v>7.49325379</v>
      </c>
      <c r="M48" s="18" t="n">
        <v>368.01592311</v>
      </c>
      <c r="N48" s="20" t="n">
        <v>9.39603602</v>
      </c>
      <c r="O48" s="18" t="s">
        <v>182</v>
      </c>
      <c r="P48" s="20" t="s">
        <v>182</v>
      </c>
      <c r="Q48" s="18" t="s">
        <v>182</v>
      </c>
      <c r="R48" s="20" t="s">
        <v>182</v>
      </c>
      <c r="S48" s="18" t="s">
        <v>182</v>
      </c>
      <c r="T48" s="20" t="s">
        <v>182</v>
      </c>
      <c r="U48" s="18" t="n">
        <v>441.58903323</v>
      </c>
      <c r="V48" s="20" t="n">
        <v>27.75464969</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(1257.0/B50*100)</f>
        <v/>
      </c>
      <c r="D50" s="19" t="n">
        <v>10538</v>
      </c>
      <c r="E50" s="18" t="n">
        <v>390.30829863</v>
      </c>
      <c r="F50" s="20" t="n">
        <v>5.16281466</v>
      </c>
      <c r="G50" s="18" t="n">
        <v>419.8591099</v>
      </c>
      <c r="H50" s="20" t="n">
        <v>3.78275737</v>
      </c>
      <c r="I50" s="18" t="n">
        <v>424.42920912</v>
      </c>
      <c r="J50" s="20" t="n">
        <v>2.47339722</v>
      </c>
      <c r="K50" s="18" t="n">
        <v>440.21125585</v>
      </c>
      <c r="L50" s="20" t="n">
        <v>3.79628317</v>
      </c>
      <c r="M50" s="18" t="n">
        <v>342.28571311</v>
      </c>
      <c r="N50" s="20" t="n">
        <v>7.20984175</v>
      </c>
      <c r="O50" s="18" t="s">
        <v>182</v>
      </c>
      <c r="P50" s="20" t="s">
        <v>182</v>
      </c>
      <c r="Q50" s="18" t="s">
        <v>182</v>
      </c>
      <c r="R50" s="20" t="s">
        <v>182</v>
      </c>
      <c r="S50" s="18" t="s">
        <v>182</v>
      </c>
      <c r="T50" s="20" t="s">
        <v>182</v>
      </c>
      <c r="U50" s="18" t="n">
        <v>385.45615896</v>
      </c>
      <c r="V50" s="20" t="n">
        <v>6.11457895</v>
      </c>
    </row>
    <row r="51" spans="1:22">
      <c r="A51" s="15" t="s">
        <v>226</v>
      </c>
      <c r="B51" s="17" t="n">
        <v>6866</v>
      </c>
      <c r="C51" s="18">
        <f>(116.0/B51*100)</f>
        <v/>
      </c>
      <c r="D51" s="19" t="n">
        <v>6750</v>
      </c>
      <c r="E51" s="18" t="n">
        <v>403.4515042</v>
      </c>
      <c r="F51" s="20" t="n">
        <v>4.92802663</v>
      </c>
      <c r="G51" s="18" t="n">
        <v>422.3070919</v>
      </c>
      <c r="H51" s="20" t="n">
        <v>3.7733137</v>
      </c>
      <c r="I51" s="18" t="n">
        <v>426.57655646</v>
      </c>
      <c r="J51" s="20" t="n">
        <v>2.40872799</v>
      </c>
      <c r="K51" s="18" t="n">
        <v>433.89232404</v>
      </c>
      <c r="L51" s="20" t="n">
        <v>3.12132385</v>
      </c>
      <c r="M51" s="18" t="n">
        <v>338.25263876</v>
      </c>
      <c r="N51" s="20" t="n">
        <v>12.07032198</v>
      </c>
      <c r="O51" s="18" t="s">
        <v>182</v>
      </c>
      <c r="P51" s="20" t="s">
        <v>182</v>
      </c>
      <c r="Q51" s="18" t="n">
        <v>410.85572185</v>
      </c>
      <c r="R51" s="20" t="n">
        <v>3.7997542</v>
      </c>
      <c r="S51" s="18" t="s">
        <v>182</v>
      </c>
      <c r="T51" s="20" t="s">
        <v>182</v>
      </c>
      <c r="U51" s="18" t="n">
        <v>392.1622116</v>
      </c>
      <c r="V51" s="20" t="n">
        <v>4.32222617</v>
      </c>
    </row>
    <row r="52" spans="1:22">
      <c r="A52" s="15" t="s">
        <v>227</v>
      </c>
      <c r="B52" s="17" t="n">
        <v>5809</v>
      </c>
      <c r="C52" s="18">
        <f>(129.0/B52*100)</f>
        <v/>
      </c>
      <c r="D52" s="19" t="n">
        <v>5680</v>
      </c>
      <c r="E52" s="18" t="n">
        <v>447.58756681</v>
      </c>
      <c r="F52" s="20" t="n">
        <v>6.44445108</v>
      </c>
      <c r="G52" s="18" t="n">
        <v>479.75181441</v>
      </c>
      <c r="H52" s="20" t="n">
        <v>3.61440322</v>
      </c>
      <c r="I52" s="18" t="n">
        <v>480.36249491</v>
      </c>
      <c r="J52" s="20" t="n">
        <v>2.66991111</v>
      </c>
      <c r="K52" s="18" t="n">
        <v>490.14668914</v>
      </c>
      <c r="L52" s="20" t="n">
        <v>3.84922453</v>
      </c>
      <c r="M52" s="18" t="n">
        <v>375.14413407</v>
      </c>
      <c r="N52" s="20" t="n">
        <v>19.23248649</v>
      </c>
      <c r="O52" s="18" t="s">
        <v>182</v>
      </c>
      <c r="P52" s="20" t="s">
        <v>182</v>
      </c>
      <c r="Q52" s="18" t="s">
        <v>182</v>
      </c>
      <c r="R52" s="20" t="s">
        <v>182</v>
      </c>
      <c r="S52" s="18" t="s">
        <v>182</v>
      </c>
      <c r="T52" s="20" t="s">
        <v>182</v>
      </c>
      <c r="U52" s="18" t="n">
        <v>397.15667517</v>
      </c>
      <c r="V52" s="20" t="n">
        <v>5.69241025</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(544.0/B54*100)</f>
        <v/>
      </c>
      <c r="D54" s="19" t="n">
        <v>4196</v>
      </c>
      <c r="E54" s="18" t="n">
        <v>316.48256306</v>
      </c>
      <c r="F54" s="20" t="n">
        <v>5.35848875</v>
      </c>
      <c r="G54" s="18" t="n">
        <v>342.59477692</v>
      </c>
      <c r="H54" s="20" t="n">
        <v>5.59246058</v>
      </c>
      <c r="I54" s="18" t="n">
        <v>344.98824895</v>
      </c>
      <c r="J54" s="20" t="n">
        <v>3.89952204</v>
      </c>
      <c r="K54" s="18" t="n">
        <v>361.21208468</v>
      </c>
      <c r="L54" s="20" t="n">
        <v>3.96852752</v>
      </c>
      <c r="M54" s="18" t="n">
        <v>287.87524075</v>
      </c>
      <c r="N54" s="20" t="n">
        <v>6.80918889</v>
      </c>
      <c r="O54" s="18" t="s">
        <v>182</v>
      </c>
      <c r="P54" s="20" t="s">
        <v>182</v>
      </c>
      <c r="Q54" s="18" t="s">
        <v>182</v>
      </c>
      <c r="R54" s="20" t="s">
        <v>182</v>
      </c>
      <c r="S54" s="18" t="s">
        <v>182</v>
      </c>
      <c r="T54" s="20" t="s">
        <v>182</v>
      </c>
      <c r="U54" s="18" t="n">
        <v>291.13326746</v>
      </c>
      <c r="V54" s="20" t="n">
        <v>3.84966539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509.66202705</v>
      </c>
      <c r="F56" s="20" t="n">
        <v>6.61402527</v>
      </c>
      <c r="G56" s="18" t="n">
        <v>533.3518497</v>
      </c>
      <c r="H56" s="20" t="n">
        <v>3.25470587</v>
      </c>
      <c r="I56" s="18" t="n">
        <v>523.15611395</v>
      </c>
      <c r="J56" s="20" t="n">
        <v>2.57348975</v>
      </c>
      <c r="K56" s="18" t="n">
        <v>527.41555641</v>
      </c>
      <c r="L56" s="20" t="n">
        <v>4.41181742</v>
      </c>
      <c r="M56" s="18" t="n">
        <v>436.58358831</v>
      </c>
      <c r="N56" s="20" t="n">
        <v>14.70024244</v>
      </c>
      <c r="O56" s="18" t="s">
        <v>182</v>
      </c>
      <c r="P56" s="20" t="s">
        <v>182</v>
      </c>
      <c r="Q56" s="18" t="s">
        <v>182</v>
      </c>
      <c r="R56" s="20" t="s">
        <v>182</v>
      </c>
      <c r="S56" s="18" t="s">
        <v>182</v>
      </c>
      <c r="T56" s="20" t="s">
        <v>182</v>
      </c>
      <c r="U56" s="18" t="n">
        <v>440.84718081</v>
      </c>
      <c r="V56" s="20" t="n">
        <v>17.16262824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(280.0/B61*100)</f>
        <v/>
      </c>
      <c r="D61" s="19" t="n">
        <v>6245</v>
      </c>
      <c r="E61" s="18" t="n">
        <v>447.4698025</v>
      </c>
      <c r="F61" s="20" t="n">
        <v>5.9561153</v>
      </c>
      <c r="G61" s="18" t="n">
        <v>462.78753279</v>
      </c>
      <c r="H61" s="20" t="n">
        <v>4.15620263</v>
      </c>
      <c r="I61" s="18" t="n">
        <v>485.49215753</v>
      </c>
      <c r="J61" s="20" t="n">
        <v>2.45836573</v>
      </c>
      <c r="K61" s="18" t="n">
        <v>501.66799876</v>
      </c>
      <c r="L61" s="20" t="n">
        <v>3.92600304</v>
      </c>
      <c r="M61" s="18" t="n">
        <v>391.25523445</v>
      </c>
      <c r="N61" s="20" t="n">
        <v>13.81308759</v>
      </c>
      <c r="O61" s="18" t="s">
        <v>182</v>
      </c>
      <c r="P61" s="20" t="s">
        <v>182</v>
      </c>
      <c r="Q61" s="18" t="s">
        <v>182</v>
      </c>
      <c r="R61" s="20" t="s">
        <v>182</v>
      </c>
      <c r="S61" s="18" t="s">
        <v>182</v>
      </c>
      <c r="T61" s="20" t="s">
        <v>182</v>
      </c>
      <c r="U61" s="18" t="n">
        <v>391.54417042</v>
      </c>
      <c r="V61" s="20" t="n">
        <v>6.50521956</v>
      </c>
    </row>
    <row r="62" spans="1:22">
      <c r="A62" s="15" t="s">
        <v>237</v>
      </c>
      <c r="B62" s="17" t="n">
        <v>4476</v>
      </c>
      <c r="C62" s="18">
        <f>(5.0/B62*100)</f>
        <v/>
      </c>
      <c r="D62" s="19" t="n">
        <v>4471</v>
      </c>
      <c r="E62" s="18" t="n">
        <v>525.97045885</v>
      </c>
      <c r="F62" s="20" t="n">
        <v>6.05977014</v>
      </c>
      <c r="G62" s="18" t="n">
        <v>541.19301073</v>
      </c>
      <c r="H62" s="20" t="n">
        <v>2.0481206</v>
      </c>
      <c r="I62" s="18" t="n">
        <v>523.8308310800001</v>
      </c>
      <c r="J62" s="20" t="n">
        <v>1.54852482</v>
      </c>
      <c r="K62" s="18" t="n">
        <v>528.7598224</v>
      </c>
      <c r="L62" s="20" t="n">
        <v>4.12377575</v>
      </c>
      <c r="M62" s="18" t="n">
        <v>440.45044192</v>
      </c>
      <c r="N62" s="20" t="n">
        <v>12.98438904</v>
      </c>
      <c r="O62" s="18" t="s">
        <v>182</v>
      </c>
      <c r="P62" s="20" t="s">
        <v>182</v>
      </c>
      <c r="Q62" s="18" t="s">
        <v>182</v>
      </c>
      <c r="R62" s="20" t="s">
        <v>182</v>
      </c>
      <c r="S62" s="18" t="s">
        <v>182</v>
      </c>
      <c r="T62" s="20" t="s">
        <v>182</v>
      </c>
      <c r="U62" s="18" t="n">
        <v>440.86994169</v>
      </c>
      <c r="V62" s="20" t="n">
        <v>22.50128594</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(768.0/B67*100)</f>
        <v/>
      </c>
      <c r="D67" s="19" t="n">
        <v>6203</v>
      </c>
      <c r="E67" s="18" t="n">
        <v>383.76236366</v>
      </c>
      <c r="F67" s="20" t="n">
        <v>3.99200314</v>
      </c>
      <c r="G67" s="18" t="n">
        <v>410.84144111</v>
      </c>
      <c r="H67" s="20" t="n">
        <v>3.05562624</v>
      </c>
      <c r="I67" s="18" t="n">
        <v>411.45999112</v>
      </c>
      <c r="J67" s="20" t="n">
        <v>2.66386623</v>
      </c>
      <c r="K67" s="18" t="n">
        <v>417.645427</v>
      </c>
      <c r="L67" s="20" t="n">
        <v>4.91715431</v>
      </c>
      <c r="M67" s="18" t="n">
        <v>314.73335773</v>
      </c>
      <c r="N67" s="20" t="n">
        <v>5.00611208</v>
      </c>
      <c r="O67" s="18" t="s">
        <v>182</v>
      </c>
      <c r="P67" s="20" t="s">
        <v>182</v>
      </c>
      <c r="Q67" s="18" t="s">
        <v>182</v>
      </c>
      <c r="R67" s="20" t="s">
        <v>182</v>
      </c>
      <c r="S67" s="18" t="s">
        <v>182</v>
      </c>
      <c r="T67" s="20" t="s">
        <v>182</v>
      </c>
      <c r="U67" s="18" t="n">
        <v>352.11082535</v>
      </c>
      <c r="V67" s="20" t="n">
        <v>4.66648181</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473.26332187</v>
      </c>
      <c r="F70" s="20" t="n">
        <v>6.6460135</v>
      </c>
      <c r="G70" s="18" t="n">
        <v>500.41955827</v>
      </c>
      <c r="H70" s="20" t="n">
        <v>4.05186783</v>
      </c>
      <c r="I70" s="18" t="n">
        <v>489.98654737</v>
      </c>
      <c r="J70" s="20" t="n">
        <v>2.80155168</v>
      </c>
      <c r="K70" s="18" t="n">
        <v>492.91732766</v>
      </c>
      <c r="L70" s="20" t="n">
        <v>4.64994551</v>
      </c>
      <c r="M70" s="18" t="n">
        <v>426.80252046</v>
      </c>
      <c r="N70" s="20" t="n">
        <v>12.48021567</v>
      </c>
      <c r="O70" s="18" t="s">
        <v>182</v>
      </c>
      <c r="P70" s="20" t="s">
        <v>182</v>
      </c>
      <c r="Q70" s="18" t="s">
        <v>182</v>
      </c>
      <c r="R70" s="20" t="s">
        <v>182</v>
      </c>
      <c r="S70" s="18" t="s">
        <v>182</v>
      </c>
      <c r="T70" s="20" t="s">
        <v>182</v>
      </c>
      <c r="U70" s="18" t="n">
        <v>436.53349082</v>
      </c>
      <c r="V70" s="20" t="n">
        <v>6.2282303</v>
      </c>
    </row>
    <row r="71" spans="1:22">
      <c r="A71" s="15" t="s">
        <v>246</v>
      </c>
      <c r="B71" s="17" t="n">
        <v>6115</v>
      </c>
      <c r="C71" s="18">
        <f>(126.0/B71*100)</f>
        <v/>
      </c>
      <c r="D71" s="19" t="n">
        <v>5989</v>
      </c>
      <c r="E71" s="18" t="n">
        <v>553.37920748</v>
      </c>
      <c r="F71" s="20" t="n">
        <v>5.2289121</v>
      </c>
      <c r="G71" s="18" t="n">
        <v>566.83755264</v>
      </c>
      <c r="H71" s="20" t="n">
        <v>2.71536178</v>
      </c>
      <c r="I71" s="18" t="n">
        <v>550.67269163</v>
      </c>
      <c r="J71" s="20" t="n">
        <v>1.75896087</v>
      </c>
      <c r="K71" s="18" t="n">
        <v>566.4720856</v>
      </c>
      <c r="L71" s="20" t="n">
        <v>3.62584003</v>
      </c>
      <c r="M71" s="18" t="n">
        <v>471.86148039</v>
      </c>
      <c r="N71" s="20" t="n">
        <v>16.79592165</v>
      </c>
      <c r="O71" s="18" t="s">
        <v>182</v>
      </c>
      <c r="P71" s="20" t="s">
        <v>182</v>
      </c>
      <c r="Q71" s="18" t="s">
        <v>182</v>
      </c>
      <c r="R71" s="20" t="s">
        <v>182</v>
      </c>
      <c r="S71" s="18" t="s">
        <v>182</v>
      </c>
      <c r="T71" s="20" t="s">
        <v>182</v>
      </c>
      <c r="U71" s="18" t="n">
        <v>518.09133862</v>
      </c>
      <c r="V71" s="20" t="n">
        <v>13.65127157</v>
      </c>
    </row>
    <row r="72" spans="1:22">
      <c r="A72" s="15" t="s">
        <v>247</v>
      </c>
      <c r="B72" s="17" t="n">
        <v>7708</v>
      </c>
      <c r="C72" s="18">
        <f>(9.0/B72*100)</f>
        <v/>
      </c>
      <c r="D72" s="19" t="n">
        <v>7699</v>
      </c>
      <c r="E72" s="18" t="n">
        <v>519.00042812</v>
      </c>
      <c r="F72" s="20" t="n">
        <v>6.01922203</v>
      </c>
      <c r="G72" s="18" t="n">
        <v>549.54288764</v>
      </c>
      <c r="H72" s="20" t="n">
        <v>3.45091809</v>
      </c>
      <c r="I72" s="18" t="n">
        <v>525.10531756</v>
      </c>
      <c r="J72" s="20" t="n">
        <v>2.93966051</v>
      </c>
      <c r="K72" s="18" t="n">
        <v>543.67430053</v>
      </c>
      <c r="L72" s="20" t="n">
        <v>3.93876693</v>
      </c>
      <c r="M72" s="18" t="n">
        <v>372.27040999</v>
      </c>
      <c r="N72" s="20" t="n">
        <v>12.74001428</v>
      </c>
      <c r="O72" s="18" t="s">
        <v>182</v>
      </c>
      <c r="P72" s="20" t="s">
        <v>182</v>
      </c>
      <c r="Q72" s="18" t="s">
        <v>182</v>
      </c>
      <c r="R72" s="20" t="s">
        <v>182</v>
      </c>
      <c r="S72" s="18" t="s">
        <v>182</v>
      </c>
      <c r="T72" s="20" t="s">
        <v>182</v>
      </c>
      <c r="U72" s="18" t="n">
        <v>455.45844234</v>
      </c>
      <c r="V72" s="20" t="n">
        <v>26.56912655</v>
      </c>
    </row>
    <row r="73" spans="1:22">
      <c r="A73" s="15" t="s">
        <v>248</v>
      </c>
      <c r="B73" s="17" t="n">
        <v>8249</v>
      </c>
      <c r="C73" s="18">
        <f>(270.0/B73*100)</f>
        <v/>
      </c>
      <c r="D73" s="19" t="n">
        <v>7979</v>
      </c>
      <c r="E73" s="18" t="n">
        <v>408.30973151</v>
      </c>
      <c r="F73" s="20" t="n">
        <v>5.83215814</v>
      </c>
      <c r="G73" s="18" t="n">
        <v>426.65799363</v>
      </c>
      <c r="H73" s="20" t="n">
        <v>3.50179558</v>
      </c>
      <c r="I73" s="18" t="n">
        <v>423.83863032</v>
      </c>
      <c r="J73" s="20" t="n">
        <v>2.99309748</v>
      </c>
      <c r="K73" s="18" t="n">
        <v>433.98582212</v>
      </c>
      <c r="L73" s="20" t="n">
        <v>5.19583701</v>
      </c>
      <c r="M73" s="18" t="n">
        <v>365.92427462</v>
      </c>
      <c r="N73" s="20" t="n">
        <v>6.5296247</v>
      </c>
      <c r="O73" s="18" t="s">
        <v>182</v>
      </c>
      <c r="P73" s="20" t="s">
        <v>182</v>
      </c>
      <c r="Q73" s="18" t="s">
        <v>182</v>
      </c>
      <c r="R73" s="20" t="s">
        <v>182</v>
      </c>
      <c r="S73" s="18" t="s">
        <v>182</v>
      </c>
      <c r="T73" s="20" t="s">
        <v>182</v>
      </c>
      <c r="U73" s="18" t="n">
        <v>374.56224431</v>
      </c>
      <c r="V73" s="20" t="n">
        <v>6.86322533</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(334.0/B77*100)</f>
        <v/>
      </c>
      <c r="D77" s="19" t="n">
        <v>5728</v>
      </c>
      <c r="E77" s="18" t="n">
        <v>406.38974169</v>
      </c>
      <c r="F77" s="20" t="n">
        <v>5.74331965</v>
      </c>
      <c r="G77" s="18" t="n">
        <v>448.07711076</v>
      </c>
      <c r="H77" s="20" t="n">
        <v>4.86821253</v>
      </c>
      <c r="I77" s="18" t="n">
        <v>456.79525479</v>
      </c>
      <c r="J77" s="20" t="n">
        <v>2.39513164</v>
      </c>
      <c r="K77" s="18" t="n">
        <v>457.78141143</v>
      </c>
      <c r="L77" s="20" t="n">
        <v>3.84061745</v>
      </c>
      <c r="M77" s="18" t="n">
        <v>348.85074945</v>
      </c>
      <c r="N77" s="20" t="n">
        <v>12.28258255</v>
      </c>
      <c r="O77" s="18" t="s">
        <v>182</v>
      </c>
      <c r="P77" s="20" t="s">
        <v>182</v>
      </c>
      <c r="Q77" s="18" t="s">
        <v>182</v>
      </c>
      <c r="R77" s="20" t="s">
        <v>182</v>
      </c>
      <c r="S77" s="18" t="s">
        <v>182</v>
      </c>
      <c r="T77" s="20" t="s">
        <v>182</v>
      </c>
      <c r="U77" s="18" t="n">
        <v>385.29323102</v>
      </c>
      <c r="V77" s="20" t="n">
        <v>3.31577447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364</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487.37505622</v>
      </c>
      <c r="F7" s="20" t="n">
        <v>4.04954108</v>
      </c>
      <c r="G7" s="18" t="n">
        <v>505.46652249</v>
      </c>
      <c r="H7" s="20" t="n">
        <v>2.54328677</v>
      </c>
      <c r="I7" s="18" t="n">
        <v>518.01850095</v>
      </c>
      <c r="J7" s="20" t="n">
        <v>2.00265055</v>
      </c>
      <c r="K7" s="18" t="n">
        <v>536.64618467</v>
      </c>
      <c r="L7" s="20" t="n">
        <v>3.11556488</v>
      </c>
      <c r="M7" s="18" t="n">
        <v>399.22513467</v>
      </c>
      <c r="N7" s="20" t="n">
        <v>11.70453418</v>
      </c>
      <c r="O7" s="18" t="s">
        <v>182</v>
      </c>
      <c r="P7" s="20" t="s">
        <v>182</v>
      </c>
      <c r="Q7" s="18" t="s">
        <v>182</v>
      </c>
      <c r="R7" s="20" t="s">
        <v>182</v>
      </c>
      <c r="S7" s="18" t="s">
        <v>182</v>
      </c>
      <c r="T7" s="20" t="s">
        <v>182</v>
      </c>
      <c r="U7" s="18" t="n">
        <v>481.30023514</v>
      </c>
      <c r="V7" s="20" t="n">
        <v>4.63509656</v>
      </c>
    </row>
    <row r="8" spans="1:22">
      <c r="A8" s="15" t="s">
        <v>183</v>
      </c>
      <c r="B8" s="17" t="n">
        <v>7007</v>
      </c>
      <c r="C8" s="18">
        <f>(279.0/B8*100)</f>
        <v/>
      </c>
      <c r="D8" s="19" t="n">
        <v>6728</v>
      </c>
      <c r="E8" s="18" t="n">
        <v>479.97791025</v>
      </c>
      <c r="F8" s="20" t="n">
        <v>3.43825736</v>
      </c>
      <c r="G8" s="18" t="n">
        <v>496.42035476</v>
      </c>
      <c r="H8" s="20" t="n">
        <v>3.88151867</v>
      </c>
      <c r="I8" s="18" t="n">
        <v>505.92665097</v>
      </c>
      <c r="J8" s="20" t="n">
        <v>3.1628295</v>
      </c>
      <c r="K8" s="18" t="n">
        <v>510.43382523</v>
      </c>
      <c r="L8" s="20" t="n">
        <v>3.69487112</v>
      </c>
      <c r="M8" s="18" t="n">
        <v>404.28336089</v>
      </c>
      <c r="N8" s="20" t="n">
        <v>27.90899541</v>
      </c>
      <c r="O8" s="18" t="s">
        <v>182</v>
      </c>
      <c r="P8" s="20" t="s">
        <v>182</v>
      </c>
      <c r="Q8" s="18" t="n">
        <v>368.48347797</v>
      </c>
      <c r="R8" s="20" t="n">
        <v>14.99112476</v>
      </c>
      <c r="S8" s="18" t="s">
        <v>182</v>
      </c>
      <c r="T8" s="20" t="s">
        <v>182</v>
      </c>
      <c r="U8" s="18" t="n">
        <v>418.0246091</v>
      </c>
      <c r="V8" s="20" t="n">
        <v>7.44033814</v>
      </c>
    </row>
    <row r="9" spans="1:22">
      <c r="A9" s="15" t="s">
        <v>184</v>
      </c>
      <c r="B9" s="17" t="n">
        <v>9651</v>
      </c>
      <c r="C9" s="18">
        <f>(683.0/B9*100)</f>
        <v/>
      </c>
      <c r="D9" s="19" t="n">
        <v>8968</v>
      </c>
      <c r="E9" s="18" t="n">
        <v>488.04867971</v>
      </c>
      <c r="F9" s="20" t="n">
        <v>4.21543957</v>
      </c>
      <c r="G9" s="18" t="n">
        <v>517.56169141</v>
      </c>
      <c r="H9" s="20" t="n">
        <v>2.55133894</v>
      </c>
      <c r="I9" s="18" t="n">
        <v>516.67212781</v>
      </c>
      <c r="J9" s="20" t="n">
        <v>3.07434154</v>
      </c>
      <c r="K9" s="18" t="n">
        <v>517.97813034</v>
      </c>
      <c r="L9" s="20" t="n">
        <v>3.34944743</v>
      </c>
      <c r="M9" s="18" t="n">
        <v>463.23865553</v>
      </c>
      <c r="N9" s="20" t="n">
        <v>37.28992185</v>
      </c>
      <c r="O9" s="18" t="s">
        <v>182</v>
      </c>
      <c r="P9" s="20" t="s">
        <v>182</v>
      </c>
      <c r="Q9" s="18" t="n">
        <v>374.78530698</v>
      </c>
      <c r="R9" s="20" t="n">
        <v>11.62763904</v>
      </c>
      <c r="S9" s="18" t="s">
        <v>182</v>
      </c>
      <c r="T9" s="20" t="s">
        <v>182</v>
      </c>
      <c r="U9" s="18" t="n">
        <v>421.7584867</v>
      </c>
      <c r="V9" s="20" t="n">
        <v>6.94545276</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(179.0/B11*100)</f>
        <v/>
      </c>
      <c r="D11" s="19" t="n">
        <v>6874</v>
      </c>
      <c r="E11" s="18" t="n">
        <v>438.79886202</v>
      </c>
      <c r="F11" s="20" t="n">
        <v>3.8932781</v>
      </c>
      <c r="G11" s="18" t="n">
        <v>452.08274919</v>
      </c>
      <c r="H11" s="20" t="n">
        <v>2.7851235</v>
      </c>
      <c r="I11" s="18" t="n">
        <v>451.11833198</v>
      </c>
      <c r="J11" s="20" t="n">
        <v>3.41501311</v>
      </c>
      <c r="K11" s="18" t="n">
        <v>469.97582864</v>
      </c>
      <c r="L11" s="20" t="n">
        <v>3.85019574</v>
      </c>
      <c r="M11" s="18" t="n">
        <v>334.19992151</v>
      </c>
      <c r="N11" s="20" t="n">
        <v>26.53553138</v>
      </c>
      <c r="O11" s="18" t="s">
        <v>182</v>
      </c>
      <c r="P11" s="20" t="s">
        <v>182</v>
      </c>
      <c r="Q11" s="18" t="s">
        <v>182</v>
      </c>
      <c r="R11" s="20" t="s">
        <v>182</v>
      </c>
      <c r="S11" s="18" t="s">
        <v>182</v>
      </c>
      <c r="T11" s="20" t="s">
        <v>182</v>
      </c>
      <c r="U11" s="18" t="n">
        <v>412.76705521</v>
      </c>
      <c r="V11" s="20" t="n">
        <v>5.93731375</v>
      </c>
    </row>
    <row r="12" spans="1:22">
      <c r="A12" s="15" t="s">
        <v>187</v>
      </c>
      <c r="B12" s="17" t="n">
        <v>6894</v>
      </c>
      <c r="C12" s="18">
        <f>(128.0/B12*100)</f>
        <v/>
      </c>
      <c r="D12" s="19" t="n">
        <v>6766</v>
      </c>
      <c r="E12" s="18" t="n">
        <v>489.63537917</v>
      </c>
      <c r="F12" s="20" t="n">
        <v>3.54044484</v>
      </c>
      <c r="G12" s="18" t="n">
        <v>493.53932289</v>
      </c>
      <c r="H12" s="20" t="n">
        <v>2.46096136</v>
      </c>
      <c r="I12" s="18" t="n">
        <v>501.25252663</v>
      </c>
      <c r="J12" s="20" t="n">
        <v>2.97730799</v>
      </c>
      <c r="K12" s="18" t="n">
        <v>526.07458066</v>
      </c>
      <c r="L12" s="20" t="n">
        <v>4.59606494</v>
      </c>
      <c r="M12" s="18" t="n">
        <v>437.59846771</v>
      </c>
      <c r="N12" s="20" t="n">
        <v>23.70905564</v>
      </c>
      <c r="O12" s="18" t="s">
        <v>182</v>
      </c>
      <c r="P12" s="20" t="s">
        <v>182</v>
      </c>
      <c r="Q12" s="18" t="n">
        <v>366.6777112</v>
      </c>
      <c r="R12" s="20" t="n">
        <v>14.39052153</v>
      </c>
      <c r="S12" s="18" t="s">
        <v>182</v>
      </c>
      <c r="T12" s="20" t="s">
        <v>182</v>
      </c>
      <c r="U12" s="18" t="n">
        <v>411.72462343</v>
      </c>
      <c r="V12" s="20" t="n">
        <v>6.14981936</v>
      </c>
    </row>
    <row r="13" spans="1:22">
      <c r="A13" s="15" t="s">
        <v>188</v>
      </c>
      <c r="B13" s="17" t="n">
        <v>7161</v>
      </c>
      <c r="C13" s="18">
        <f>(376.0/B13*100)</f>
        <v/>
      </c>
      <c r="D13" s="19" t="n">
        <v>6785</v>
      </c>
      <c r="E13" s="18" t="n">
        <v>495.05917393</v>
      </c>
      <c r="F13" s="20" t="n">
        <v>4.43562122</v>
      </c>
      <c r="G13" s="18" t="n">
        <v>510.06357998</v>
      </c>
      <c r="H13" s="20" t="n">
        <v>3.04097237</v>
      </c>
      <c r="I13" s="18" t="n">
        <v>507.84095818</v>
      </c>
      <c r="J13" s="20" t="n">
        <v>2.47035706</v>
      </c>
      <c r="K13" s="18" t="n">
        <v>530.7926718799999</v>
      </c>
      <c r="L13" s="20" t="n">
        <v>3.74909203</v>
      </c>
      <c r="M13" s="18" t="n">
        <v>390.10166835</v>
      </c>
      <c r="N13" s="20" t="n">
        <v>18.95112793</v>
      </c>
      <c r="O13" s="18" t="s">
        <v>182</v>
      </c>
      <c r="P13" s="20" t="s">
        <v>182</v>
      </c>
      <c r="Q13" s="18" t="n">
        <v>436.36003517</v>
      </c>
      <c r="R13" s="20" t="n">
        <v>6.43426798</v>
      </c>
      <c r="S13" s="18" t="s">
        <v>182</v>
      </c>
      <c r="T13" s="20" t="s">
        <v>182</v>
      </c>
      <c r="U13" s="18" t="n">
        <v>413.10892369</v>
      </c>
      <c r="V13" s="20" t="n">
        <v>6.84219294</v>
      </c>
    </row>
    <row r="14" spans="1:22">
      <c r="A14" s="15" t="s">
        <v>189</v>
      </c>
      <c r="B14" s="17" t="n">
        <v>5587</v>
      </c>
      <c r="C14" s="18">
        <f>(210.0/B14*100)</f>
        <v/>
      </c>
      <c r="D14" s="19" t="n">
        <v>5377</v>
      </c>
      <c r="E14" s="18" t="n">
        <v>522.9574821800001</v>
      </c>
      <c r="F14" s="20" t="n">
        <v>5.27407579</v>
      </c>
      <c r="G14" s="18" t="n">
        <v>532.27927864</v>
      </c>
      <c r="H14" s="20" t="n">
        <v>2.96488523</v>
      </c>
      <c r="I14" s="18" t="n">
        <v>534.60013901</v>
      </c>
      <c r="J14" s="20" t="n">
        <v>2.31910322</v>
      </c>
      <c r="K14" s="18" t="n">
        <v>555.12793706</v>
      </c>
      <c r="L14" s="20" t="n">
        <v>3.60925776</v>
      </c>
      <c r="M14" s="18" t="n">
        <v>411.80482108</v>
      </c>
      <c r="N14" s="20" t="n">
        <v>14.84367386</v>
      </c>
      <c r="O14" s="18" t="s">
        <v>182</v>
      </c>
      <c r="P14" s="20" t="s">
        <v>182</v>
      </c>
      <c r="Q14" s="18" t="s">
        <v>182</v>
      </c>
      <c r="R14" s="20" t="s">
        <v>182</v>
      </c>
      <c r="S14" s="18" t="s">
        <v>182</v>
      </c>
      <c r="T14" s="20" t="s">
        <v>182</v>
      </c>
      <c r="U14" s="18" t="n">
        <v>453.34540477</v>
      </c>
      <c r="V14" s="20" t="n">
        <v>9.48116111</v>
      </c>
    </row>
    <row r="15" spans="1:22">
      <c r="A15" s="15" t="s">
        <v>190</v>
      </c>
      <c r="B15" s="17" t="n">
        <v>5882</v>
      </c>
      <c r="C15" s="18">
        <f>(206.0/B15*100)</f>
        <v/>
      </c>
      <c r="D15" s="19" t="n">
        <v>5676</v>
      </c>
      <c r="E15" s="18" t="n">
        <v>502.56020314</v>
      </c>
      <c r="F15" s="20" t="n">
        <v>7.85965423</v>
      </c>
      <c r="G15" s="18" t="n">
        <v>526.65218056</v>
      </c>
      <c r="H15" s="20" t="n">
        <v>4.80319178</v>
      </c>
      <c r="I15" s="18" t="n">
        <v>534.32266571</v>
      </c>
      <c r="J15" s="20" t="n">
        <v>2.3073778</v>
      </c>
      <c r="K15" s="18" t="n">
        <v>548.4212212899999</v>
      </c>
      <c r="L15" s="20" t="n">
        <v>3.10551844</v>
      </c>
      <c r="M15" s="18" t="n">
        <v>369.57234507</v>
      </c>
      <c r="N15" s="20" t="n">
        <v>20.35970452</v>
      </c>
      <c r="O15" s="18" t="s">
        <v>182</v>
      </c>
      <c r="P15" s="20" t="s">
        <v>182</v>
      </c>
      <c r="Q15" s="18" t="n">
        <v>375.95013089</v>
      </c>
      <c r="R15" s="20" t="n">
        <v>17.42774697</v>
      </c>
      <c r="S15" s="18" t="s">
        <v>182</v>
      </c>
      <c r="T15" s="20" t="s">
        <v>182</v>
      </c>
      <c r="U15" s="18" t="n">
        <v>465.16828862</v>
      </c>
      <c r="V15" s="20" t="n">
        <v>9.015770659999999</v>
      </c>
    </row>
    <row r="16" spans="1:22">
      <c r="A16" s="15" t="s">
        <v>191</v>
      </c>
      <c r="B16" s="17" t="n">
        <v>6108</v>
      </c>
      <c r="C16" s="18">
        <f>(281.0/B16*100)</f>
        <v/>
      </c>
      <c r="D16" s="19" t="n">
        <v>5827</v>
      </c>
      <c r="E16" s="18" t="n">
        <v>465.37947787</v>
      </c>
      <c r="F16" s="20" t="n">
        <v>5.62619263</v>
      </c>
      <c r="G16" s="18" t="n">
        <v>502.58975854</v>
      </c>
      <c r="H16" s="20" t="n">
        <v>3.6124228</v>
      </c>
      <c r="I16" s="18" t="n">
        <v>511.59490231</v>
      </c>
      <c r="J16" s="20" t="n">
        <v>2.38440007</v>
      </c>
      <c r="K16" s="18" t="n">
        <v>513.80942626</v>
      </c>
      <c r="L16" s="20" t="n">
        <v>3.00542825</v>
      </c>
      <c r="M16" s="18" t="n">
        <v>357.87742959</v>
      </c>
      <c r="N16" s="20" t="n">
        <v>15.84799712</v>
      </c>
      <c r="O16" s="18" t="s">
        <v>182</v>
      </c>
      <c r="P16" s="20" t="s">
        <v>182</v>
      </c>
      <c r="Q16" s="18" t="s">
        <v>182</v>
      </c>
      <c r="R16" s="20" t="s">
        <v>182</v>
      </c>
      <c r="S16" s="18" t="s">
        <v>182</v>
      </c>
      <c r="T16" s="20" t="s">
        <v>182</v>
      </c>
      <c r="U16" s="18" t="n">
        <v>401.57186434</v>
      </c>
      <c r="V16" s="20" t="n">
        <v>6.67214633</v>
      </c>
    </row>
    <row r="17" spans="1:22">
      <c r="A17" s="15" t="s">
        <v>192</v>
      </c>
      <c r="B17" s="17" t="n">
        <v>6504</v>
      </c>
      <c r="C17" s="18">
        <f>(854.0/B17*100)</f>
        <v/>
      </c>
      <c r="D17" s="19" t="n">
        <v>5650</v>
      </c>
      <c r="E17" s="18" t="n">
        <v>502.06073546</v>
      </c>
      <c r="F17" s="20" t="n">
        <v>4.09123126</v>
      </c>
      <c r="G17" s="18" t="n">
        <v>507.85963717</v>
      </c>
      <c r="H17" s="20" t="n">
        <v>3.50782128</v>
      </c>
      <c r="I17" s="18" t="n">
        <v>518.17462974</v>
      </c>
      <c r="J17" s="20" t="n">
        <v>3.26265915</v>
      </c>
      <c r="K17" s="18" t="n">
        <v>542.23828653</v>
      </c>
      <c r="L17" s="20" t="n">
        <v>3.51908538</v>
      </c>
      <c r="M17" s="18" t="s">
        <v>182</v>
      </c>
      <c r="N17" s="20" t="s">
        <v>182</v>
      </c>
      <c r="O17" s="18" t="s">
        <v>182</v>
      </c>
      <c r="P17" s="20" t="s">
        <v>182</v>
      </c>
      <c r="Q17" s="18" t="n">
        <v>360.48925247</v>
      </c>
      <c r="R17" s="20" t="n">
        <v>12.44339086</v>
      </c>
      <c r="S17" s="18" t="s">
        <v>182</v>
      </c>
      <c r="T17" s="20" t="s">
        <v>182</v>
      </c>
      <c r="U17" s="18" t="n">
        <v>422.13680811</v>
      </c>
      <c r="V17" s="20" t="n">
        <v>8.915525799999999</v>
      </c>
    </row>
    <row r="18" spans="1:22">
      <c r="A18" s="15" t="s">
        <v>193</v>
      </c>
      <c r="B18" s="17" t="n">
        <v>5532</v>
      </c>
      <c r="C18" s="18">
        <f>(43.0/B18*100)</f>
        <v/>
      </c>
      <c r="D18" s="19" t="n">
        <v>5489</v>
      </c>
      <c r="E18" s="18" t="n">
        <v>450.67206776</v>
      </c>
      <c r="F18" s="20" t="n">
        <v>5.03750938</v>
      </c>
      <c r="G18" s="18" t="n">
        <v>460.77563561</v>
      </c>
      <c r="H18" s="20" t="n">
        <v>3.35914528</v>
      </c>
      <c r="I18" s="18" t="n">
        <v>464.73793847</v>
      </c>
      <c r="J18" s="20" t="n">
        <v>4.88935373</v>
      </c>
      <c r="K18" s="18" t="n">
        <v>473.25952799</v>
      </c>
      <c r="L18" s="20" t="n">
        <v>5.99852772</v>
      </c>
      <c r="M18" s="18" t="n">
        <v>360.38730974</v>
      </c>
      <c r="N18" s="20" t="n">
        <v>15.45481746</v>
      </c>
      <c r="O18" s="18" t="s">
        <v>182</v>
      </c>
      <c r="P18" s="20" t="s">
        <v>182</v>
      </c>
      <c r="Q18" s="18" t="s">
        <v>182</v>
      </c>
      <c r="R18" s="20" t="s">
        <v>182</v>
      </c>
      <c r="S18" s="18" t="s">
        <v>182</v>
      </c>
      <c r="T18" s="20" t="s">
        <v>182</v>
      </c>
      <c r="U18" s="18" t="n">
        <v>383.84552826</v>
      </c>
      <c r="V18" s="20" t="n">
        <v>7.71066784</v>
      </c>
    </row>
    <row r="19" spans="1:22">
      <c r="A19" s="15" t="s">
        <v>194</v>
      </c>
      <c r="B19" s="17" t="n">
        <v>5658</v>
      </c>
      <c r="C19" s="18">
        <f>(311.0/B19*100)</f>
        <v/>
      </c>
      <c r="D19" s="19" t="n">
        <v>5347</v>
      </c>
      <c r="E19" s="18" t="n">
        <v>461.75219702</v>
      </c>
      <c r="F19" s="20" t="n">
        <v>5.93538979</v>
      </c>
      <c r="G19" s="18" t="n">
        <v>479.79289329</v>
      </c>
      <c r="H19" s="20" t="n">
        <v>3.7431422</v>
      </c>
      <c r="I19" s="18" t="n">
        <v>479.17107929</v>
      </c>
      <c r="J19" s="20" t="n">
        <v>2.98548001</v>
      </c>
      <c r="K19" s="18" t="n">
        <v>503.77892566</v>
      </c>
      <c r="L19" s="20" t="n">
        <v>4.37074344</v>
      </c>
      <c r="M19" s="18" t="n">
        <v>398.28162032</v>
      </c>
      <c r="N19" s="20" t="n">
        <v>18.24528118</v>
      </c>
      <c r="O19" s="18" t="s">
        <v>182</v>
      </c>
      <c r="P19" s="20" t="s">
        <v>182</v>
      </c>
      <c r="Q19" s="18" t="s">
        <v>182</v>
      </c>
      <c r="R19" s="20" t="s">
        <v>182</v>
      </c>
      <c r="S19" s="18" t="s">
        <v>182</v>
      </c>
      <c r="T19" s="20" t="s">
        <v>182</v>
      </c>
      <c r="U19" s="18" t="n">
        <v>395.25079102</v>
      </c>
      <c r="V19" s="20" t="n">
        <v>7.33035871</v>
      </c>
    </row>
    <row r="20" spans="1:22">
      <c r="A20" s="15" t="s">
        <v>195</v>
      </c>
      <c r="B20" s="17" t="n">
        <v>3371</v>
      </c>
      <c r="C20" s="18">
        <f>(81.0/B20*100)</f>
        <v/>
      </c>
      <c r="D20" s="19" t="n">
        <v>3290</v>
      </c>
      <c r="E20" s="18" t="n">
        <v>476.36397926</v>
      </c>
      <c r="F20" s="20" t="n">
        <v>4.56200658</v>
      </c>
      <c r="G20" s="18" t="n">
        <v>466.29969726</v>
      </c>
      <c r="H20" s="20" t="n">
        <v>3.68848297</v>
      </c>
      <c r="I20" s="18" t="n">
        <v>477.9014682</v>
      </c>
      <c r="J20" s="20" t="n">
        <v>2.60112269</v>
      </c>
      <c r="K20" s="18" t="n">
        <v>493.41504846</v>
      </c>
      <c r="L20" s="20" t="n">
        <v>4.08856244</v>
      </c>
      <c r="M20" s="18" t="s">
        <v>182</v>
      </c>
      <c r="N20" s="20" t="s">
        <v>182</v>
      </c>
      <c r="O20" s="18" t="s">
        <v>182</v>
      </c>
      <c r="P20" s="20" t="s">
        <v>182</v>
      </c>
      <c r="Q20" s="18" t="s">
        <v>182</v>
      </c>
      <c r="R20" s="20" t="s">
        <v>182</v>
      </c>
      <c r="S20" s="18" t="s">
        <v>182</v>
      </c>
      <c r="T20" s="20" t="s">
        <v>182</v>
      </c>
      <c r="U20" s="18" t="n">
        <v>415.77048691</v>
      </c>
      <c r="V20" s="20" t="n">
        <v>5.51890256</v>
      </c>
    </row>
    <row r="21" spans="1:22">
      <c r="A21" s="15" t="s">
        <v>196</v>
      </c>
      <c r="B21" s="17" t="n">
        <v>5741</v>
      </c>
      <c r="C21" s="18">
        <f>(115.0/B21*100)</f>
        <v/>
      </c>
      <c r="D21" s="19" t="n">
        <v>5626</v>
      </c>
      <c r="E21" s="18" t="n">
        <v>482.42196298</v>
      </c>
      <c r="F21" s="20" t="n">
        <v>4.99033861</v>
      </c>
      <c r="G21" s="18" t="n">
        <v>500.23058887</v>
      </c>
      <c r="H21" s="20" t="n">
        <v>3.06694632</v>
      </c>
      <c r="I21" s="18" t="n">
        <v>506.43933509</v>
      </c>
      <c r="J21" s="20" t="n">
        <v>2.95225255</v>
      </c>
      <c r="K21" s="18" t="n">
        <v>521.51909962</v>
      </c>
      <c r="L21" s="20" t="n">
        <v>4.20106567</v>
      </c>
      <c r="M21" s="18" t="n">
        <v>391.25398188</v>
      </c>
      <c r="N21" s="20" t="n">
        <v>27.06373982</v>
      </c>
      <c r="O21" s="18" t="s">
        <v>182</v>
      </c>
      <c r="P21" s="20" t="s">
        <v>182</v>
      </c>
      <c r="Q21" s="18" t="s">
        <v>182</v>
      </c>
      <c r="R21" s="20" t="s">
        <v>182</v>
      </c>
      <c r="S21" s="18" t="s">
        <v>182</v>
      </c>
      <c r="T21" s="20" t="s">
        <v>182</v>
      </c>
      <c r="U21" s="18" t="n">
        <v>437.85257731</v>
      </c>
      <c r="V21" s="20" t="n">
        <v>9.0124634</v>
      </c>
    </row>
    <row r="22" spans="1:22">
      <c r="A22" s="15" t="s">
        <v>197</v>
      </c>
      <c r="B22" s="17" t="n">
        <v>6598</v>
      </c>
      <c r="C22" s="18">
        <f>(107.0/B22*100)</f>
        <v/>
      </c>
      <c r="D22" s="19" t="n">
        <v>6491</v>
      </c>
      <c r="E22" s="18" t="n">
        <v>455.10263155</v>
      </c>
      <c r="F22" s="20" t="n">
        <v>5.31544733</v>
      </c>
      <c r="G22" s="18" t="n">
        <v>485.94526963</v>
      </c>
      <c r="H22" s="20" t="n">
        <v>5.49495874</v>
      </c>
      <c r="I22" s="18" t="n">
        <v>483.51913511</v>
      </c>
      <c r="J22" s="20" t="n">
        <v>4.21648161</v>
      </c>
      <c r="K22" s="18" t="n">
        <v>499.84381418</v>
      </c>
      <c r="L22" s="20" t="n">
        <v>4.85213779</v>
      </c>
      <c r="M22" s="18" t="n">
        <v>369.67259299</v>
      </c>
      <c r="N22" s="20" t="n">
        <v>6.57132704</v>
      </c>
      <c r="O22" s="18" t="s">
        <v>182</v>
      </c>
      <c r="P22" s="20" t="s">
        <v>182</v>
      </c>
      <c r="Q22" s="18" t="n">
        <v>448.28166515</v>
      </c>
      <c r="R22" s="20" t="n">
        <v>8.782882710000001</v>
      </c>
      <c r="S22" s="18" t="s">
        <v>182</v>
      </c>
      <c r="T22" s="20" t="s">
        <v>182</v>
      </c>
      <c r="U22" s="18" t="n">
        <v>368.93601967</v>
      </c>
      <c r="V22" s="20" t="n">
        <v>7.65001749</v>
      </c>
    </row>
    <row r="23" spans="1:22">
      <c r="A23" s="15" t="s">
        <v>198</v>
      </c>
      <c r="B23" s="17" t="n">
        <v>11583</v>
      </c>
      <c r="C23" s="18">
        <f>(578.0/B23*100)</f>
        <v/>
      </c>
      <c r="D23" s="19" t="n">
        <v>11005</v>
      </c>
      <c r="E23" s="18" t="n">
        <v>477.03618481</v>
      </c>
      <c r="F23" s="20" t="n">
        <v>4.0821553</v>
      </c>
      <c r="G23" s="18" t="n">
        <v>484.8539888</v>
      </c>
      <c r="H23" s="20" t="n">
        <v>3.85269974</v>
      </c>
      <c r="I23" s="18" t="n">
        <v>485.66917498</v>
      </c>
      <c r="J23" s="20" t="n">
        <v>3.21197437</v>
      </c>
      <c r="K23" s="18" t="n">
        <v>504.99285862</v>
      </c>
      <c r="L23" s="20" t="n">
        <v>4.16844365</v>
      </c>
      <c r="M23" s="18" t="n">
        <v>422.45727389</v>
      </c>
      <c r="N23" s="20" t="n">
        <v>20.79919267</v>
      </c>
      <c r="O23" s="18" t="s">
        <v>182</v>
      </c>
      <c r="P23" s="20" t="s">
        <v>182</v>
      </c>
      <c r="Q23" s="18" t="s">
        <v>182</v>
      </c>
      <c r="R23" s="20" t="s">
        <v>182</v>
      </c>
      <c r="S23" s="18" t="s">
        <v>182</v>
      </c>
      <c r="T23" s="20" t="s">
        <v>182</v>
      </c>
      <c r="U23" s="18" t="n">
        <v>416.90540299</v>
      </c>
      <c r="V23" s="20" t="n">
        <v>7.03410691</v>
      </c>
    </row>
    <row r="24" spans="1:22">
      <c r="A24" s="15" t="s">
        <v>199</v>
      </c>
      <c r="B24" s="17" t="n">
        <v>6647</v>
      </c>
      <c r="C24" s="18">
        <f>(32.0/B24*100)</f>
        <v/>
      </c>
      <c r="D24" s="19" t="n">
        <v>6615</v>
      </c>
      <c r="E24" s="18" t="n">
        <v>527.89479915</v>
      </c>
      <c r="F24" s="20" t="n">
        <v>4.27881001</v>
      </c>
      <c r="G24" s="18" t="n">
        <v>546.5020171899999</v>
      </c>
      <c r="H24" s="20" t="n">
        <v>3.45013382</v>
      </c>
      <c r="I24" s="18" t="n">
        <v>544.52626384</v>
      </c>
      <c r="J24" s="20" t="n">
        <v>3.22969934</v>
      </c>
      <c r="K24" s="18" t="n">
        <v>544.04897737</v>
      </c>
      <c r="L24" s="20" t="n">
        <v>4.26512955</v>
      </c>
      <c r="M24" s="18" t="n">
        <v>433.56577698</v>
      </c>
      <c r="N24" s="20" t="n">
        <v>16.09010253</v>
      </c>
      <c r="O24" s="18" t="s">
        <v>182</v>
      </c>
      <c r="P24" s="20" t="s">
        <v>182</v>
      </c>
      <c r="Q24" s="18" t="s">
        <v>182</v>
      </c>
      <c r="R24" s="20" t="s">
        <v>182</v>
      </c>
      <c r="S24" s="18" t="s">
        <v>182</v>
      </c>
      <c r="T24" s="20" t="s">
        <v>182</v>
      </c>
      <c r="U24" s="18" t="n">
        <v>454.93742711</v>
      </c>
      <c r="V24" s="20" t="n">
        <v>13.83920836</v>
      </c>
    </row>
    <row r="25" spans="1:22">
      <c r="A25" s="15" t="s">
        <v>200</v>
      </c>
      <c r="B25" s="17" t="n">
        <v>5581</v>
      </c>
      <c r="C25" s="18">
        <f>(28.0/B25*100)</f>
        <v/>
      </c>
      <c r="D25" s="19" t="n">
        <v>5553</v>
      </c>
      <c r="E25" s="18" t="n">
        <v>504.06792271</v>
      </c>
      <c r="F25" s="20" t="n">
        <v>3.5853161</v>
      </c>
      <c r="G25" s="18" t="n">
        <v>501.39522299</v>
      </c>
      <c r="H25" s="20" t="n">
        <v>3.4969751</v>
      </c>
      <c r="I25" s="18" t="n">
        <v>529.33075487</v>
      </c>
      <c r="J25" s="20" t="n">
        <v>3.92411704</v>
      </c>
      <c r="K25" s="18" t="n">
        <v>564.09725885</v>
      </c>
      <c r="L25" s="20" t="n">
        <v>6.26692009</v>
      </c>
      <c r="M25" s="18" t="n">
        <v>398.37895835</v>
      </c>
      <c r="N25" s="20" t="n">
        <v>24.81113575</v>
      </c>
      <c r="O25" s="18" t="s">
        <v>182</v>
      </c>
      <c r="P25" s="20" t="s">
        <v>182</v>
      </c>
      <c r="Q25" s="18" t="s">
        <v>182</v>
      </c>
      <c r="R25" s="20" t="s">
        <v>182</v>
      </c>
      <c r="S25" s="18" t="s">
        <v>182</v>
      </c>
      <c r="T25" s="20" t="s">
        <v>182</v>
      </c>
      <c r="U25" s="18" t="n">
        <v>391.08631876</v>
      </c>
      <c r="V25" s="20" t="n">
        <v>19.60194331</v>
      </c>
    </row>
    <row r="26" spans="1:22">
      <c r="A26" s="15" t="s">
        <v>201</v>
      </c>
      <c r="B26" s="17" t="n">
        <v>4869</v>
      </c>
      <c r="C26" s="18">
        <f>(124.0/B26*100)</f>
        <v/>
      </c>
      <c r="D26" s="19" t="n">
        <v>4745</v>
      </c>
      <c r="E26" s="18" t="n">
        <v>473.24317954</v>
      </c>
      <c r="F26" s="20" t="n">
        <v>4.94887871</v>
      </c>
      <c r="G26" s="18" t="n">
        <v>487.78378506</v>
      </c>
      <c r="H26" s="20" t="n">
        <v>3.10323493</v>
      </c>
      <c r="I26" s="18" t="n">
        <v>490.54476335</v>
      </c>
      <c r="J26" s="20" t="n">
        <v>2.16770063</v>
      </c>
      <c r="K26" s="18" t="n">
        <v>509.61128137</v>
      </c>
      <c r="L26" s="20" t="n">
        <v>3.10788634</v>
      </c>
      <c r="M26" s="18" t="s">
        <v>182</v>
      </c>
      <c r="N26" s="20" t="s">
        <v>182</v>
      </c>
      <c r="O26" s="18" t="s">
        <v>182</v>
      </c>
      <c r="P26" s="20" t="s">
        <v>182</v>
      </c>
      <c r="Q26" s="18" t="s">
        <v>182</v>
      </c>
      <c r="R26" s="20" t="s">
        <v>182</v>
      </c>
      <c r="S26" s="18" t="s">
        <v>182</v>
      </c>
      <c r="T26" s="20" t="s">
        <v>182</v>
      </c>
      <c r="U26" s="18" t="n">
        <v>438.20911836</v>
      </c>
      <c r="V26" s="20" t="n">
        <v>9.28108976</v>
      </c>
    </row>
    <row r="27" spans="1:22">
      <c r="A27" s="15" t="s">
        <v>202</v>
      </c>
      <c r="B27" s="17" t="n">
        <v>5299</v>
      </c>
      <c r="C27" s="18">
        <f>(255.0/B27*100)</f>
        <v/>
      </c>
      <c r="D27" s="19" t="n">
        <v>5044</v>
      </c>
      <c r="E27" s="18" t="n">
        <v>469.55850526</v>
      </c>
      <c r="F27" s="20" t="n">
        <v>4.08264413</v>
      </c>
      <c r="G27" s="18" t="n">
        <v>487.52372419</v>
      </c>
      <c r="H27" s="20" t="n">
        <v>3.46809268</v>
      </c>
      <c r="I27" s="18" t="n">
        <v>493.71281736</v>
      </c>
      <c r="J27" s="20" t="n">
        <v>2.51513269</v>
      </c>
      <c r="K27" s="18" t="n">
        <v>509.10108745</v>
      </c>
      <c r="L27" s="20" t="n">
        <v>2.48979784</v>
      </c>
      <c r="M27" s="18" t="n">
        <v>423.08830904</v>
      </c>
      <c r="N27" s="20" t="n">
        <v>13.04402712</v>
      </c>
      <c r="O27" s="18" t="s">
        <v>182</v>
      </c>
      <c r="P27" s="20" t="s">
        <v>182</v>
      </c>
      <c r="Q27" s="18" t="s">
        <v>182</v>
      </c>
      <c r="R27" s="20" t="s">
        <v>182</v>
      </c>
      <c r="S27" s="18" t="s">
        <v>182</v>
      </c>
      <c r="T27" s="20" t="s">
        <v>182</v>
      </c>
      <c r="U27" s="18" t="n">
        <v>417.70148214</v>
      </c>
      <c r="V27" s="20" t="n">
        <v>4.31710702</v>
      </c>
    </row>
    <row r="28" spans="1:22">
      <c r="A28" s="15" t="s">
        <v>203</v>
      </c>
      <c r="B28" s="17" t="n">
        <v>7568</v>
      </c>
      <c r="C28" s="18">
        <f>(173.0/B28*100)</f>
        <v/>
      </c>
      <c r="D28" s="19" t="n">
        <v>7395</v>
      </c>
      <c r="E28" s="18" t="n">
        <v>406.07971155</v>
      </c>
      <c r="F28" s="20" t="n">
        <v>2.66265836</v>
      </c>
      <c r="G28" s="18" t="n">
        <v>419.26678862</v>
      </c>
      <c r="H28" s="20" t="n">
        <v>2.46955425</v>
      </c>
      <c r="I28" s="18" t="n">
        <v>422.68150644</v>
      </c>
      <c r="J28" s="20" t="n">
        <v>2.4571381</v>
      </c>
      <c r="K28" s="18" t="n">
        <v>439.94045624</v>
      </c>
      <c r="L28" s="20" t="n">
        <v>4.60207811</v>
      </c>
      <c r="M28" s="18" t="n">
        <v>344.27389666</v>
      </c>
      <c r="N28" s="20" t="n">
        <v>9.63881198</v>
      </c>
      <c r="O28" s="18" t="s">
        <v>182</v>
      </c>
      <c r="P28" s="20" t="s">
        <v>182</v>
      </c>
      <c r="Q28" s="18" t="s">
        <v>182</v>
      </c>
      <c r="R28" s="20" t="s">
        <v>182</v>
      </c>
      <c r="S28" s="18" t="s">
        <v>182</v>
      </c>
      <c r="T28" s="20" t="s">
        <v>182</v>
      </c>
      <c r="U28" s="18" t="n">
        <v>369.73694827</v>
      </c>
      <c r="V28" s="20" t="n">
        <v>6.74320969</v>
      </c>
    </row>
    <row r="29" spans="1:22">
      <c r="A29" s="15" t="s">
        <v>204</v>
      </c>
      <c r="B29" s="17" t="n">
        <v>5385</v>
      </c>
      <c r="C29" s="18">
        <f>(37.0/B29*100)</f>
        <v/>
      </c>
      <c r="D29" s="19" t="n">
        <v>5348</v>
      </c>
      <c r="E29" s="18" t="n">
        <v>490.08525447</v>
      </c>
      <c r="F29" s="20" t="n">
        <v>5.57837131</v>
      </c>
      <c r="G29" s="18" t="n">
        <v>518.34052851</v>
      </c>
      <c r="H29" s="20" t="n">
        <v>3.2838858</v>
      </c>
      <c r="I29" s="18" t="n">
        <v>513.86595995</v>
      </c>
      <c r="J29" s="20" t="n">
        <v>2.89271225</v>
      </c>
      <c r="K29" s="18" t="n">
        <v>527.99091301</v>
      </c>
      <c r="L29" s="20" t="n">
        <v>4.36289007</v>
      </c>
      <c r="M29" s="18" t="n">
        <v>388.44308495</v>
      </c>
      <c r="N29" s="20" t="n">
        <v>43.1387278</v>
      </c>
      <c r="O29" s="18" t="s">
        <v>182</v>
      </c>
      <c r="P29" s="20" t="s">
        <v>182</v>
      </c>
      <c r="Q29" s="18" t="n">
        <v>358.28551468</v>
      </c>
      <c r="R29" s="20" t="n">
        <v>8.567023300000001</v>
      </c>
      <c r="S29" s="18" t="s">
        <v>182</v>
      </c>
      <c r="T29" s="20" t="s">
        <v>182</v>
      </c>
      <c r="U29" s="18" t="n">
        <v>396.17322009</v>
      </c>
      <c r="V29" s="20" t="n">
        <v>12.68593413</v>
      </c>
    </row>
    <row r="30" spans="1:22">
      <c r="A30" s="15" t="s">
        <v>205</v>
      </c>
      <c r="B30" s="17" t="n">
        <v>4520</v>
      </c>
      <c r="C30" s="18">
        <f>(682.0/B30*100)</f>
        <v/>
      </c>
      <c r="D30" s="19" t="n">
        <v>3838</v>
      </c>
      <c r="E30" s="18" t="n">
        <v>501.45580233</v>
      </c>
      <c r="F30" s="20" t="n">
        <v>6.16277095</v>
      </c>
      <c r="G30" s="18" t="n">
        <v>517.40900858</v>
      </c>
      <c r="H30" s="20" t="n">
        <v>4.19110887</v>
      </c>
      <c r="I30" s="18" t="n">
        <v>522.37222522</v>
      </c>
      <c r="J30" s="20" t="n">
        <v>3.7306558</v>
      </c>
      <c r="K30" s="18" t="n">
        <v>548.05075179</v>
      </c>
      <c r="L30" s="20" t="n">
        <v>4.15462607</v>
      </c>
      <c r="M30" s="18" t="n">
        <v>424.31209289</v>
      </c>
      <c r="N30" s="20" t="n">
        <v>24.50636863</v>
      </c>
      <c r="O30" s="18" t="s">
        <v>182</v>
      </c>
      <c r="P30" s="20" t="s">
        <v>182</v>
      </c>
      <c r="Q30" s="18" t="s">
        <v>182</v>
      </c>
      <c r="R30" s="20" t="s">
        <v>182</v>
      </c>
      <c r="S30" s="18" t="s">
        <v>182</v>
      </c>
      <c r="T30" s="20" t="s">
        <v>182</v>
      </c>
      <c r="U30" s="18" t="n">
        <v>428.76157961</v>
      </c>
      <c r="V30" s="20" t="n">
        <v>6.67330567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(20.0/B32*100)</f>
        <v/>
      </c>
      <c r="D32" s="19" t="n">
        <v>4458</v>
      </c>
      <c r="E32" s="18" t="n">
        <v>487.63649658</v>
      </c>
      <c r="F32" s="20" t="n">
        <v>5.32436569</v>
      </c>
      <c r="G32" s="18" t="n">
        <v>502.26795935</v>
      </c>
      <c r="H32" s="20" t="n">
        <v>3.55710808</v>
      </c>
      <c r="I32" s="18" t="n">
        <v>500.15612698</v>
      </c>
      <c r="J32" s="20" t="n">
        <v>2.94084295</v>
      </c>
      <c r="K32" s="18" t="n">
        <v>526.71324839</v>
      </c>
      <c r="L32" s="20" t="n">
        <v>4.00029646</v>
      </c>
      <c r="M32" s="18" t="n">
        <v>431.81477785</v>
      </c>
      <c r="N32" s="20" t="n">
        <v>23.17705872</v>
      </c>
      <c r="O32" s="18" t="s">
        <v>182</v>
      </c>
      <c r="P32" s="20" t="s">
        <v>182</v>
      </c>
      <c r="Q32" s="18" t="s">
        <v>182</v>
      </c>
      <c r="R32" s="20" t="s">
        <v>182</v>
      </c>
      <c r="S32" s="18" t="s">
        <v>182</v>
      </c>
      <c r="T32" s="20" t="s">
        <v>182</v>
      </c>
      <c r="U32" s="18" t="n">
        <v>419.40131516</v>
      </c>
      <c r="V32" s="20" t="n">
        <v>10.25091768</v>
      </c>
    </row>
    <row r="33" spans="1:22">
      <c r="A33" s="15" t="s">
        <v>208</v>
      </c>
      <c r="B33" s="17" t="n">
        <v>7325</v>
      </c>
      <c r="C33" s="18">
        <f>(274.0/B33*100)</f>
        <v/>
      </c>
      <c r="D33" s="19" t="n">
        <v>7051</v>
      </c>
      <c r="E33" s="18" t="n">
        <v>505.01246371</v>
      </c>
      <c r="F33" s="20" t="n">
        <v>4.3462946</v>
      </c>
      <c r="G33" s="18" t="n">
        <v>507.38024852</v>
      </c>
      <c r="H33" s="20" t="n">
        <v>3.09576581</v>
      </c>
      <c r="I33" s="18" t="n">
        <v>495.7714318</v>
      </c>
      <c r="J33" s="20" t="n">
        <v>3.07523216</v>
      </c>
      <c r="K33" s="18" t="n">
        <v>511.97946033</v>
      </c>
      <c r="L33" s="20" t="n">
        <v>4.38777508</v>
      </c>
      <c r="M33" s="18" t="n">
        <v>370.51979334</v>
      </c>
      <c r="N33" s="20" t="n">
        <v>23.88304611</v>
      </c>
      <c r="O33" s="18" t="s">
        <v>182</v>
      </c>
      <c r="P33" s="20" t="s">
        <v>182</v>
      </c>
      <c r="Q33" s="18" t="s">
        <v>182</v>
      </c>
      <c r="R33" s="20" t="s">
        <v>182</v>
      </c>
      <c r="S33" s="18" t="s">
        <v>182</v>
      </c>
      <c r="T33" s="20" t="s">
        <v>182</v>
      </c>
      <c r="U33" s="18" t="n">
        <v>439.29688581</v>
      </c>
      <c r="V33" s="20" t="n">
        <v>10.00335273</v>
      </c>
    </row>
    <row r="34" spans="1:22">
      <c r="A34" s="15" t="s">
        <v>209</v>
      </c>
      <c r="B34" s="17" t="n">
        <v>6350</v>
      </c>
      <c r="C34" s="18">
        <f>(117.0/B34*100)</f>
        <v/>
      </c>
      <c r="D34" s="19" t="n">
        <v>6233</v>
      </c>
      <c r="E34" s="18" t="n">
        <v>453.02086151</v>
      </c>
      <c r="F34" s="20" t="n">
        <v>3.6877625</v>
      </c>
      <c r="G34" s="18" t="n">
        <v>467.67965185</v>
      </c>
      <c r="H34" s="20" t="n">
        <v>3.04249178</v>
      </c>
      <c r="I34" s="18" t="n">
        <v>475.50690976</v>
      </c>
      <c r="J34" s="20" t="n">
        <v>2.82709466</v>
      </c>
      <c r="K34" s="18" t="n">
        <v>492.85444788</v>
      </c>
      <c r="L34" s="20" t="n">
        <v>4.90776402</v>
      </c>
      <c r="M34" s="18" t="n">
        <v>365.38845725</v>
      </c>
      <c r="N34" s="20" t="n">
        <v>11.8756275</v>
      </c>
      <c r="O34" s="18" t="s">
        <v>182</v>
      </c>
      <c r="P34" s="20" t="s">
        <v>182</v>
      </c>
      <c r="Q34" s="18" t="n">
        <v>306.56969545</v>
      </c>
      <c r="R34" s="20" t="n">
        <v>10.27624616</v>
      </c>
      <c r="S34" s="18" t="s">
        <v>182</v>
      </c>
      <c r="T34" s="20" t="s">
        <v>182</v>
      </c>
      <c r="U34" s="18" t="n">
        <v>379.07919143</v>
      </c>
      <c r="V34" s="20" t="n">
        <v>7.95367617</v>
      </c>
    </row>
    <row r="35" spans="1:22">
      <c r="A35" s="15" t="s">
        <v>210</v>
      </c>
      <c r="B35" s="17" t="n">
        <v>6406</v>
      </c>
      <c r="C35" s="18">
        <f>(105.0/B35*100)</f>
        <v/>
      </c>
      <c r="D35" s="19" t="n">
        <v>6301</v>
      </c>
      <c r="E35" s="18" t="n">
        <v>522.24205649</v>
      </c>
      <c r="F35" s="20" t="n">
        <v>4.60545043</v>
      </c>
      <c r="G35" s="18" t="n">
        <v>521.38579183</v>
      </c>
      <c r="H35" s="20" t="n">
        <v>2.65494721</v>
      </c>
      <c r="I35" s="18" t="n">
        <v>513.01983325</v>
      </c>
      <c r="J35" s="20" t="n">
        <v>2.50425229</v>
      </c>
      <c r="K35" s="18" t="n">
        <v>528.52028082</v>
      </c>
      <c r="L35" s="20" t="n">
        <v>3.99731731</v>
      </c>
      <c r="M35" s="18" t="n">
        <v>449.89238615</v>
      </c>
      <c r="N35" s="20" t="n">
        <v>20.13442136</v>
      </c>
      <c r="O35" s="18" t="s">
        <v>182</v>
      </c>
      <c r="P35" s="20" t="s">
        <v>182</v>
      </c>
      <c r="Q35" s="18" t="n">
        <v>374.85244494</v>
      </c>
      <c r="R35" s="20" t="n">
        <v>5.84040672</v>
      </c>
      <c r="S35" s="18" t="s">
        <v>182</v>
      </c>
      <c r="T35" s="20" t="s">
        <v>182</v>
      </c>
      <c r="U35" s="18" t="n">
        <v>418.49095624</v>
      </c>
      <c r="V35" s="20" t="n">
        <v>6.09829923</v>
      </c>
    </row>
    <row r="36" spans="1:22">
      <c r="A36" s="15" t="s">
        <v>211</v>
      </c>
      <c r="B36" s="17" t="n">
        <v>6736</v>
      </c>
      <c r="C36" s="18">
        <f>(109.0/B36*100)</f>
        <v/>
      </c>
      <c r="D36" s="19" t="n">
        <v>6627</v>
      </c>
      <c r="E36" s="18" t="n">
        <v>472.48255181</v>
      </c>
      <c r="F36" s="20" t="n">
        <v>4.67520741</v>
      </c>
      <c r="G36" s="18" t="n">
        <v>499.43176733</v>
      </c>
      <c r="H36" s="20" t="n">
        <v>2.76575032</v>
      </c>
      <c r="I36" s="18" t="n">
        <v>494.29775415</v>
      </c>
      <c r="J36" s="20" t="n">
        <v>2.37181538</v>
      </c>
      <c r="K36" s="18" t="n">
        <v>511.09494692</v>
      </c>
      <c r="L36" s="20" t="n">
        <v>3.06871816</v>
      </c>
      <c r="M36" s="18" t="n">
        <v>402.77024728</v>
      </c>
      <c r="N36" s="20" t="n">
        <v>20.07187489</v>
      </c>
      <c r="O36" s="18" t="s">
        <v>182</v>
      </c>
      <c r="P36" s="20" t="s">
        <v>182</v>
      </c>
      <c r="Q36" s="18" t="s">
        <v>182</v>
      </c>
      <c r="R36" s="20" t="s">
        <v>182</v>
      </c>
      <c r="S36" s="18" t="s">
        <v>182</v>
      </c>
      <c r="T36" s="20" t="s">
        <v>182</v>
      </c>
      <c r="U36" s="18" t="n">
        <v>421.72033671</v>
      </c>
      <c r="V36" s="20" t="n">
        <v>7.27384033</v>
      </c>
    </row>
    <row r="37" spans="1:22">
      <c r="A37" s="15" t="s">
        <v>212</v>
      </c>
      <c r="B37" s="17" t="n">
        <v>5458</v>
      </c>
      <c r="C37" s="18">
        <f>(382.0/B37*100)</f>
        <v/>
      </c>
      <c r="D37" s="19" t="n">
        <v>5076</v>
      </c>
      <c r="E37" s="18" t="n">
        <v>486.99121617</v>
      </c>
      <c r="F37" s="20" t="n">
        <v>6.09779587</v>
      </c>
      <c r="G37" s="18" t="n">
        <v>510.62740255</v>
      </c>
      <c r="H37" s="20" t="n">
        <v>3.96007254</v>
      </c>
      <c r="I37" s="18" t="n">
        <v>497.62193003</v>
      </c>
      <c r="J37" s="20" t="n">
        <v>3.98369369</v>
      </c>
      <c r="K37" s="18" t="n">
        <v>517.3725768</v>
      </c>
      <c r="L37" s="20" t="n">
        <v>4.18098911</v>
      </c>
      <c r="M37" s="18" t="n">
        <v>375.64834003</v>
      </c>
      <c r="N37" s="20" t="n">
        <v>18.6662725</v>
      </c>
      <c r="O37" s="18" t="s">
        <v>182</v>
      </c>
      <c r="P37" s="20" t="s">
        <v>182</v>
      </c>
      <c r="Q37" s="18" t="s">
        <v>182</v>
      </c>
      <c r="R37" s="20" t="s">
        <v>182</v>
      </c>
      <c r="S37" s="18" t="s">
        <v>182</v>
      </c>
      <c r="T37" s="20" t="s">
        <v>182</v>
      </c>
      <c r="U37" s="18" t="n">
        <v>415.19205707</v>
      </c>
      <c r="V37" s="20" t="n">
        <v>6.59873934</v>
      </c>
    </row>
    <row r="38" spans="1:22">
      <c r="A38" s="15" t="s">
        <v>213</v>
      </c>
      <c r="B38" s="17" t="n">
        <v>5860</v>
      </c>
      <c r="C38" s="18">
        <f>(83.0/B38*100)</f>
        <v/>
      </c>
      <c r="D38" s="19" t="n">
        <v>5777</v>
      </c>
      <c r="E38" s="18" t="n">
        <v>491.33176755</v>
      </c>
      <c r="F38" s="20" t="n">
        <v>5.44904095</v>
      </c>
      <c r="G38" s="18" t="n">
        <v>512.19227888</v>
      </c>
      <c r="H38" s="20" t="n">
        <v>4.1607874</v>
      </c>
      <c r="I38" s="18" t="n">
        <v>513.08979837</v>
      </c>
      <c r="J38" s="20" t="n">
        <v>3.09920142</v>
      </c>
      <c r="K38" s="18" t="n">
        <v>521.56400564</v>
      </c>
      <c r="L38" s="20" t="n">
        <v>4.14674132</v>
      </c>
      <c r="M38" s="18" t="n">
        <v>402.04188708</v>
      </c>
      <c r="N38" s="20" t="n">
        <v>20.43643395</v>
      </c>
      <c r="O38" s="18" t="s">
        <v>182</v>
      </c>
      <c r="P38" s="20" t="s">
        <v>182</v>
      </c>
      <c r="Q38" s="18" t="s">
        <v>182</v>
      </c>
      <c r="R38" s="20" t="s">
        <v>182</v>
      </c>
      <c r="S38" s="18" t="s">
        <v>182</v>
      </c>
      <c r="T38" s="20" t="s">
        <v>182</v>
      </c>
      <c r="U38" s="18" t="n">
        <v>440.04711868</v>
      </c>
      <c r="V38" s="20" t="n">
        <v>6.365061</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(5704.0/B40*100)</f>
        <v/>
      </c>
      <c r="D40" s="19" t="n">
        <v>8453</v>
      </c>
      <c r="E40" s="18" t="n">
        <v>488.66505485</v>
      </c>
      <c r="F40" s="20" t="n">
        <v>6.82376518</v>
      </c>
      <c r="G40" s="18" t="n">
        <v>524.49184902</v>
      </c>
      <c r="H40" s="20" t="n">
        <v>4.21995824</v>
      </c>
      <c r="I40" s="18" t="n">
        <v>518.86198847</v>
      </c>
      <c r="J40" s="20" t="n">
        <v>3.26158145</v>
      </c>
      <c r="K40" s="18" t="n">
        <v>529.4133925</v>
      </c>
      <c r="L40" s="20" t="n">
        <v>4.18097871</v>
      </c>
      <c r="M40" s="18" t="n">
        <v>426.93516324</v>
      </c>
      <c r="N40" s="20" t="n">
        <v>18.49453323</v>
      </c>
      <c r="O40" s="18" t="s">
        <v>182</v>
      </c>
      <c r="P40" s="20" t="s">
        <v>182</v>
      </c>
      <c r="Q40" s="18" t="n">
        <v>496.75531263</v>
      </c>
      <c r="R40" s="20" t="n">
        <v>2.35939816</v>
      </c>
      <c r="S40" s="18" t="s">
        <v>182</v>
      </c>
      <c r="T40" s="20" t="s">
        <v>182</v>
      </c>
      <c r="U40" s="18" t="n">
        <v>414.08353391</v>
      </c>
      <c r="V40" s="20" t="n">
        <v>7.27304417</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(3063.0/B46*100)</f>
        <v/>
      </c>
      <c r="D46" s="19" t="n">
        <v>20078</v>
      </c>
      <c r="E46" s="18" t="n">
        <v>370.17474623</v>
      </c>
      <c r="F46" s="20" t="n">
        <v>4.64963683</v>
      </c>
      <c r="G46" s="18" t="n">
        <v>402.90009387</v>
      </c>
      <c r="H46" s="20" t="n">
        <v>3.96853703</v>
      </c>
      <c r="I46" s="18" t="n">
        <v>413.95158475</v>
      </c>
      <c r="J46" s="20" t="n">
        <v>3.01843246</v>
      </c>
      <c r="K46" s="18" t="n">
        <v>442.05061207</v>
      </c>
      <c r="L46" s="20" t="n">
        <v>3.93805979</v>
      </c>
      <c r="M46" s="18" t="n">
        <v>312.92535084</v>
      </c>
      <c r="N46" s="20" t="n">
        <v>7.92700056</v>
      </c>
      <c r="O46" s="18" t="s">
        <v>182</v>
      </c>
      <c r="P46" s="20" t="s">
        <v>182</v>
      </c>
      <c r="Q46" s="18" t="s">
        <v>182</v>
      </c>
      <c r="R46" s="20" t="s">
        <v>182</v>
      </c>
      <c r="S46" s="18" t="s">
        <v>182</v>
      </c>
      <c r="T46" s="20" t="s">
        <v>182</v>
      </c>
      <c r="U46" s="18" t="n">
        <v>386.41810411</v>
      </c>
      <c r="V46" s="20" t="n">
        <v>3.21040376</v>
      </c>
    </row>
    <row r="47" spans="1:22">
      <c r="A47" s="15" t="s">
        <v>222</v>
      </c>
      <c r="B47" s="17" t="n">
        <v>5928</v>
      </c>
      <c r="C47" s="18">
        <f>(293.0/B47*100)</f>
        <v/>
      </c>
      <c r="D47" s="19" t="n">
        <v>5635</v>
      </c>
      <c r="E47" s="18" t="n">
        <v>442.6171529</v>
      </c>
      <c r="F47" s="20" t="n">
        <v>6.14814504</v>
      </c>
      <c r="G47" s="18" t="n">
        <v>470.7269483</v>
      </c>
      <c r="H47" s="20" t="n">
        <v>4.23594676</v>
      </c>
      <c r="I47" s="18" t="n">
        <v>453.99026807</v>
      </c>
      <c r="J47" s="20" t="n">
        <v>4.23149244</v>
      </c>
      <c r="K47" s="18" t="n">
        <v>481.51959054</v>
      </c>
      <c r="L47" s="20" t="n">
        <v>6.36297412</v>
      </c>
      <c r="M47" s="18" t="n">
        <v>348.82167177</v>
      </c>
      <c r="N47" s="20" t="n">
        <v>12.30753065</v>
      </c>
      <c r="O47" s="18" t="s">
        <v>182</v>
      </c>
      <c r="P47" s="20" t="s">
        <v>182</v>
      </c>
      <c r="Q47" s="18" t="s">
        <v>182</v>
      </c>
      <c r="R47" s="20" t="s">
        <v>182</v>
      </c>
      <c r="S47" s="18" t="s">
        <v>182</v>
      </c>
      <c r="T47" s="20" t="s">
        <v>182</v>
      </c>
      <c r="U47" s="18" t="n">
        <v>380.06085669</v>
      </c>
      <c r="V47" s="20" t="n">
        <v>5.27130042</v>
      </c>
    </row>
    <row r="48" spans="1:22">
      <c r="A48" s="15" t="s">
        <v>223</v>
      </c>
      <c r="B48" s="17" t="n">
        <v>9841</v>
      </c>
      <c r="C48" s="18">
        <f>(19.0/B48*100)</f>
        <v/>
      </c>
      <c r="D48" s="19" t="n">
        <v>9822</v>
      </c>
      <c r="E48" s="18" t="n">
        <v>466.9995697</v>
      </c>
      <c r="F48" s="20" t="n">
        <v>7.66585329</v>
      </c>
      <c r="G48" s="18" t="n">
        <v>490.2027672</v>
      </c>
      <c r="H48" s="20" t="n">
        <v>5.32804941</v>
      </c>
      <c r="I48" s="18" t="n">
        <v>520.19387582</v>
      </c>
      <c r="J48" s="20" t="n">
        <v>4.53091299</v>
      </c>
      <c r="K48" s="18" t="n">
        <v>563.2425961500001</v>
      </c>
      <c r="L48" s="20" t="n">
        <v>5.87335118</v>
      </c>
      <c r="M48" s="18" t="n">
        <v>368.01592311</v>
      </c>
      <c r="N48" s="20" t="n">
        <v>9.39603602</v>
      </c>
      <c r="O48" s="18" t="s">
        <v>182</v>
      </c>
      <c r="P48" s="20" t="s">
        <v>182</v>
      </c>
      <c r="Q48" s="18" t="s">
        <v>182</v>
      </c>
      <c r="R48" s="20" t="s">
        <v>182</v>
      </c>
      <c r="S48" s="18" t="s">
        <v>182</v>
      </c>
      <c r="T48" s="20" t="s">
        <v>182</v>
      </c>
      <c r="U48" s="18" t="n">
        <v>450.42837843</v>
      </c>
      <c r="V48" s="20" t="n">
        <v>34.63105239</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(1296.0/B50*100)</f>
        <v/>
      </c>
      <c r="D50" s="19" t="n">
        <v>10499</v>
      </c>
      <c r="E50" s="18" t="n">
        <v>409.72840106</v>
      </c>
      <c r="F50" s="20" t="n">
        <v>3.94026358</v>
      </c>
      <c r="G50" s="18" t="n">
        <v>422.61698481</v>
      </c>
      <c r="H50" s="20" t="n">
        <v>2.61157612</v>
      </c>
      <c r="I50" s="18" t="n">
        <v>426.91553605</v>
      </c>
      <c r="J50" s="20" t="n">
        <v>2.92757223</v>
      </c>
      <c r="K50" s="18" t="n">
        <v>447.69724639</v>
      </c>
      <c r="L50" s="20" t="n">
        <v>4.69042683</v>
      </c>
      <c r="M50" s="18" t="n">
        <v>342.28571311</v>
      </c>
      <c r="N50" s="20" t="n">
        <v>7.20984175</v>
      </c>
      <c r="O50" s="18" t="s">
        <v>182</v>
      </c>
      <c r="P50" s="20" t="s">
        <v>182</v>
      </c>
      <c r="Q50" s="18" t="s">
        <v>182</v>
      </c>
      <c r="R50" s="20" t="s">
        <v>182</v>
      </c>
      <c r="S50" s="18" t="s">
        <v>182</v>
      </c>
      <c r="T50" s="20" t="s">
        <v>182</v>
      </c>
      <c r="U50" s="18" t="n">
        <v>390.44642916</v>
      </c>
      <c r="V50" s="20" t="n">
        <v>7.41004987</v>
      </c>
    </row>
    <row r="51" spans="1:22">
      <c r="A51" s="15" t="s">
        <v>226</v>
      </c>
      <c r="B51" s="17" t="n">
        <v>6866</v>
      </c>
      <c r="C51" s="18">
        <f>(115.0/B51*100)</f>
        <v/>
      </c>
      <c r="D51" s="19" t="n">
        <v>6751</v>
      </c>
      <c r="E51" s="18" t="n">
        <v>415.64495261</v>
      </c>
      <c r="F51" s="20" t="n">
        <v>2.90561032</v>
      </c>
      <c r="G51" s="18" t="n">
        <v>421.01788664</v>
      </c>
      <c r="H51" s="20" t="n">
        <v>2.59364741</v>
      </c>
      <c r="I51" s="18" t="n">
        <v>428.2946082</v>
      </c>
      <c r="J51" s="20" t="n">
        <v>2.96457779</v>
      </c>
      <c r="K51" s="18" t="n">
        <v>445.53648566</v>
      </c>
      <c r="L51" s="20" t="n">
        <v>4.28920706</v>
      </c>
      <c r="M51" s="18" t="n">
        <v>338.25263876</v>
      </c>
      <c r="N51" s="20" t="n">
        <v>12.07032198</v>
      </c>
      <c r="O51" s="18" t="s">
        <v>182</v>
      </c>
      <c r="P51" s="20" t="s">
        <v>182</v>
      </c>
      <c r="Q51" s="18" t="n">
        <v>410.85572185</v>
      </c>
      <c r="R51" s="20" t="n">
        <v>3.7997542</v>
      </c>
      <c r="S51" s="18" t="s">
        <v>182</v>
      </c>
      <c r="T51" s="20" t="s">
        <v>182</v>
      </c>
      <c r="U51" s="18" t="n">
        <v>396.27126727</v>
      </c>
      <c r="V51" s="20" t="n">
        <v>4.67810713</v>
      </c>
    </row>
    <row r="52" spans="1:22">
      <c r="A52" s="15" t="s">
        <v>227</v>
      </c>
      <c r="B52" s="17" t="n">
        <v>5809</v>
      </c>
      <c r="C52" s="18">
        <f>(131.0/B52*100)</f>
        <v/>
      </c>
      <c r="D52" s="19" t="n">
        <v>5678</v>
      </c>
      <c r="E52" s="18" t="n">
        <v>469.6731286</v>
      </c>
      <c r="F52" s="20" t="n">
        <v>3.63679823</v>
      </c>
      <c r="G52" s="18" t="n">
        <v>480.50981644</v>
      </c>
      <c r="H52" s="20" t="n">
        <v>2.82624071</v>
      </c>
      <c r="I52" s="18" t="n">
        <v>471.90442925</v>
      </c>
      <c r="J52" s="20" t="n">
        <v>3.57114775</v>
      </c>
      <c r="K52" s="18" t="n">
        <v>505.55427582</v>
      </c>
      <c r="L52" s="20" t="n">
        <v>4.7718197</v>
      </c>
      <c r="M52" s="18" t="n">
        <v>375.14413407</v>
      </c>
      <c r="N52" s="20" t="n">
        <v>19.23248649</v>
      </c>
      <c r="O52" s="18" t="s">
        <v>182</v>
      </c>
      <c r="P52" s="20" t="s">
        <v>182</v>
      </c>
      <c r="Q52" s="18" t="s">
        <v>182</v>
      </c>
      <c r="R52" s="20" t="s">
        <v>182</v>
      </c>
      <c r="S52" s="18" t="s">
        <v>182</v>
      </c>
      <c r="T52" s="20" t="s">
        <v>182</v>
      </c>
      <c r="U52" s="18" t="n">
        <v>399.92780334</v>
      </c>
      <c r="V52" s="20" t="n">
        <v>6.15816541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(560.0/B54*100)</f>
        <v/>
      </c>
      <c r="D54" s="19" t="n">
        <v>4180</v>
      </c>
      <c r="E54" s="18" t="n">
        <v>308.07666784</v>
      </c>
      <c r="F54" s="20" t="n">
        <v>3.94730431</v>
      </c>
      <c r="G54" s="18" t="n">
        <v>330.53894155</v>
      </c>
      <c r="H54" s="20" t="n">
        <v>4.75504014</v>
      </c>
      <c r="I54" s="18" t="n">
        <v>340.78800261</v>
      </c>
      <c r="J54" s="20" t="n">
        <v>3.32979527</v>
      </c>
      <c r="K54" s="18" t="n">
        <v>371.63467238</v>
      </c>
      <c r="L54" s="20" t="n">
        <v>4.50169133</v>
      </c>
      <c r="M54" s="18" t="n">
        <v>287.87524075</v>
      </c>
      <c r="N54" s="20" t="n">
        <v>6.80918889</v>
      </c>
      <c r="O54" s="18" t="s">
        <v>182</v>
      </c>
      <c r="P54" s="20" t="s">
        <v>182</v>
      </c>
      <c r="Q54" s="18" t="s">
        <v>182</v>
      </c>
      <c r="R54" s="20" t="s">
        <v>182</v>
      </c>
      <c r="S54" s="18" t="s">
        <v>182</v>
      </c>
      <c r="T54" s="20" t="s">
        <v>182</v>
      </c>
      <c r="U54" s="18" t="n">
        <v>297.43076083</v>
      </c>
      <c r="V54" s="20" t="n">
        <v>4.39937186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496.04022196</v>
      </c>
      <c r="F56" s="20" t="n">
        <v>6.18258574</v>
      </c>
      <c r="G56" s="18" t="n">
        <v>513.09221178</v>
      </c>
      <c r="H56" s="20" t="n">
        <v>3.66416003</v>
      </c>
      <c r="I56" s="18" t="n">
        <v>528.10481843</v>
      </c>
      <c r="J56" s="20" t="n">
        <v>2.64907363</v>
      </c>
      <c r="K56" s="18" t="n">
        <v>537.29852673</v>
      </c>
      <c r="L56" s="20" t="n">
        <v>3.39515626</v>
      </c>
      <c r="M56" s="18" t="n">
        <v>436.58358831</v>
      </c>
      <c r="N56" s="20" t="n">
        <v>14.70024244</v>
      </c>
      <c r="O56" s="18" t="s">
        <v>182</v>
      </c>
      <c r="P56" s="20" t="s">
        <v>182</v>
      </c>
      <c r="Q56" s="18" t="s">
        <v>182</v>
      </c>
      <c r="R56" s="20" t="s">
        <v>182</v>
      </c>
      <c r="S56" s="18" t="s">
        <v>182</v>
      </c>
      <c r="T56" s="20" t="s">
        <v>182</v>
      </c>
      <c r="U56" s="18" t="n">
        <v>436.38730455</v>
      </c>
      <c r="V56" s="20" t="n">
        <v>16.98866452</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(287.0/B61*100)</f>
        <v/>
      </c>
      <c r="D61" s="19" t="n">
        <v>6238</v>
      </c>
      <c r="E61" s="18" t="n">
        <v>467.29141353</v>
      </c>
      <c r="F61" s="20" t="n">
        <v>3.70249073</v>
      </c>
      <c r="G61" s="18" t="n">
        <v>475.43191049</v>
      </c>
      <c r="H61" s="20" t="n">
        <v>4.21060773</v>
      </c>
      <c r="I61" s="18" t="n">
        <v>479.24776621</v>
      </c>
      <c r="J61" s="20" t="n">
        <v>2.70929594</v>
      </c>
      <c r="K61" s="18" t="n">
        <v>496.52427582</v>
      </c>
      <c r="L61" s="20" t="n">
        <v>3.57520074</v>
      </c>
      <c r="M61" s="18" t="n">
        <v>391.25523445</v>
      </c>
      <c r="N61" s="20" t="n">
        <v>13.81308759</v>
      </c>
      <c r="O61" s="18" t="s">
        <v>182</v>
      </c>
      <c r="P61" s="20" t="s">
        <v>182</v>
      </c>
      <c r="Q61" s="18" t="s">
        <v>182</v>
      </c>
      <c r="R61" s="20" t="s">
        <v>182</v>
      </c>
      <c r="S61" s="18" t="s">
        <v>182</v>
      </c>
      <c r="T61" s="20" t="s">
        <v>182</v>
      </c>
      <c r="U61" s="18" t="n">
        <v>385.84622951</v>
      </c>
      <c r="V61" s="20" t="n">
        <v>7.29908819</v>
      </c>
    </row>
    <row r="62" spans="1:22">
      <c r="A62" s="15" t="s">
        <v>237</v>
      </c>
      <c r="B62" s="17" t="n">
        <v>4476</v>
      </c>
      <c r="C62" s="18">
        <f>(5.0/B62*100)</f>
        <v/>
      </c>
      <c r="D62" s="19" t="n">
        <v>4471</v>
      </c>
      <c r="E62" s="18" t="n">
        <v>511.26604212</v>
      </c>
      <c r="F62" s="20" t="n">
        <v>5.64645567</v>
      </c>
      <c r="G62" s="18" t="n">
        <v>522.40188817</v>
      </c>
      <c r="H62" s="20" t="n">
        <v>2.28225833</v>
      </c>
      <c r="I62" s="18" t="n">
        <v>529.0227273100001</v>
      </c>
      <c r="J62" s="20" t="n">
        <v>1.52924537</v>
      </c>
      <c r="K62" s="18" t="n">
        <v>550.08749567</v>
      </c>
      <c r="L62" s="20" t="n">
        <v>3.01060428</v>
      </c>
      <c r="M62" s="18" t="n">
        <v>440.45044192</v>
      </c>
      <c r="N62" s="20" t="n">
        <v>12.98438904</v>
      </c>
      <c r="O62" s="18" t="s">
        <v>182</v>
      </c>
      <c r="P62" s="20" t="s">
        <v>182</v>
      </c>
      <c r="Q62" s="18" t="s">
        <v>182</v>
      </c>
      <c r="R62" s="20" t="s">
        <v>182</v>
      </c>
      <c r="S62" s="18" t="s">
        <v>182</v>
      </c>
      <c r="T62" s="20" t="s">
        <v>182</v>
      </c>
      <c r="U62" s="18" t="n">
        <v>469.24893141</v>
      </c>
      <c r="V62" s="20" t="n">
        <v>29.93547287</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(941.0/B67*100)</f>
        <v/>
      </c>
      <c r="D67" s="19" t="n">
        <v>6030</v>
      </c>
      <c r="E67" s="18" t="n">
        <v>372.89172274</v>
      </c>
      <c r="F67" s="20" t="n">
        <v>3.79334647</v>
      </c>
      <c r="G67" s="18" t="n">
        <v>398.56319028</v>
      </c>
      <c r="H67" s="20" t="n">
        <v>2.68946761</v>
      </c>
      <c r="I67" s="18" t="n">
        <v>415.70814263</v>
      </c>
      <c r="J67" s="20" t="n">
        <v>2.76198811</v>
      </c>
      <c r="K67" s="18" t="n">
        <v>438.00560368</v>
      </c>
      <c r="L67" s="20" t="n">
        <v>4.30926325</v>
      </c>
      <c r="M67" s="18" t="n">
        <v>314.73335773</v>
      </c>
      <c r="N67" s="20" t="n">
        <v>5.00611208</v>
      </c>
      <c r="O67" s="18" t="s">
        <v>182</v>
      </c>
      <c r="P67" s="20" t="s">
        <v>182</v>
      </c>
      <c r="Q67" s="18" t="s">
        <v>182</v>
      </c>
      <c r="R67" s="20" t="s">
        <v>182</v>
      </c>
      <c r="S67" s="18" t="s">
        <v>182</v>
      </c>
      <c r="T67" s="20" t="s">
        <v>182</v>
      </c>
      <c r="U67" s="18" t="n">
        <v>347.16856546</v>
      </c>
      <c r="V67" s="20" t="n">
        <v>6.02936623</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477.1825183</v>
      </c>
      <c r="F70" s="20" t="n">
        <v>5.51546909</v>
      </c>
      <c r="G70" s="18" t="n">
        <v>492.58314474</v>
      </c>
      <c r="H70" s="20" t="n">
        <v>3.19243735</v>
      </c>
      <c r="I70" s="18" t="n">
        <v>488.27690212</v>
      </c>
      <c r="J70" s="20" t="n">
        <v>3.12213816</v>
      </c>
      <c r="K70" s="18" t="n">
        <v>506.22773207</v>
      </c>
      <c r="L70" s="20" t="n">
        <v>3.80850206</v>
      </c>
      <c r="M70" s="18" t="n">
        <v>426.80252046</v>
      </c>
      <c r="N70" s="20" t="n">
        <v>12.48021567</v>
      </c>
      <c r="O70" s="18" t="s">
        <v>182</v>
      </c>
      <c r="P70" s="20" t="s">
        <v>182</v>
      </c>
      <c r="Q70" s="18" t="s">
        <v>182</v>
      </c>
      <c r="R70" s="20" t="s">
        <v>182</v>
      </c>
      <c r="S70" s="18" t="s">
        <v>182</v>
      </c>
      <c r="T70" s="20" t="s">
        <v>182</v>
      </c>
      <c r="U70" s="18" t="n">
        <v>434.95262744</v>
      </c>
      <c r="V70" s="20" t="n">
        <v>7.37645493</v>
      </c>
    </row>
    <row r="71" spans="1:22">
      <c r="A71" s="15" t="s">
        <v>246</v>
      </c>
      <c r="B71" s="17" t="n">
        <v>6115</v>
      </c>
      <c r="C71" s="18">
        <f>(132.0/B71*100)</f>
        <v/>
      </c>
      <c r="D71" s="19" t="n">
        <v>5983</v>
      </c>
      <c r="E71" s="18" t="n">
        <v>540.35264488</v>
      </c>
      <c r="F71" s="20" t="n">
        <v>4.96725698</v>
      </c>
      <c r="G71" s="18" t="n">
        <v>539.57797119</v>
      </c>
      <c r="H71" s="20" t="n">
        <v>3.36977431</v>
      </c>
      <c r="I71" s="18" t="n">
        <v>554.50228879</v>
      </c>
      <c r="J71" s="20" t="n">
        <v>1.95084227</v>
      </c>
      <c r="K71" s="18" t="n">
        <v>585.02895756</v>
      </c>
      <c r="L71" s="20" t="n">
        <v>3.18752279</v>
      </c>
      <c r="M71" s="18" t="n">
        <v>471.86148039</v>
      </c>
      <c r="N71" s="20" t="n">
        <v>16.79592165</v>
      </c>
      <c r="O71" s="18" t="s">
        <v>182</v>
      </c>
      <c r="P71" s="20" t="s">
        <v>182</v>
      </c>
      <c r="Q71" s="18" t="s">
        <v>182</v>
      </c>
      <c r="R71" s="20" t="s">
        <v>182</v>
      </c>
      <c r="S71" s="18" t="s">
        <v>182</v>
      </c>
      <c r="T71" s="20" t="s">
        <v>182</v>
      </c>
      <c r="U71" s="18" t="n">
        <v>516.6436006500001</v>
      </c>
      <c r="V71" s="20" t="n">
        <v>13.15738109</v>
      </c>
    </row>
    <row r="72" spans="1:22">
      <c r="A72" s="15" t="s">
        <v>247</v>
      </c>
      <c r="B72" s="17" t="n">
        <v>7708</v>
      </c>
      <c r="C72" s="18">
        <f>(9.0/B72*100)</f>
        <v/>
      </c>
      <c r="D72" s="19" t="n">
        <v>7699</v>
      </c>
      <c r="E72" s="18" t="n">
        <v>512.10498269</v>
      </c>
      <c r="F72" s="20" t="n">
        <v>4.72034644</v>
      </c>
      <c r="G72" s="18" t="n">
        <v>524.0322211500001</v>
      </c>
      <c r="H72" s="20" t="n">
        <v>3.56077799</v>
      </c>
      <c r="I72" s="18" t="n">
        <v>532.89201851</v>
      </c>
      <c r="J72" s="20" t="n">
        <v>3.08316407</v>
      </c>
      <c r="K72" s="18" t="n">
        <v>556.7652659399999</v>
      </c>
      <c r="L72" s="20" t="n">
        <v>4.23239832</v>
      </c>
      <c r="M72" s="18" t="n">
        <v>372.27040999</v>
      </c>
      <c r="N72" s="20" t="n">
        <v>12.74001428</v>
      </c>
      <c r="O72" s="18" t="s">
        <v>182</v>
      </c>
      <c r="P72" s="20" t="s">
        <v>182</v>
      </c>
      <c r="Q72" s="18" t="s">
        <v>182</v>
      </c>
      <c r="R72" s="20" t="s">
        <v>182</v>
      </c>
      <c r="S72" s="18" t="s">
        <v>182</v>
      </c>
      <c r="T72" s="20" t="s">
        <v>182</v>
      </c>
      <c r="U72" s="18" t="n">
        <v>437.73625589</v>
      </c>
      <c r="V72" s="20" t="n">
        <v>28.60989905</v>
      </c>
    </row>
    <row r="73" spans="1:22">
      <c r="A73" s="15" t="s">
        <v>248</v>
      </c>
      <c r="B73" s="17" t="n">
        <v>8249</v>
      </c>
      <c r="C73" s="18">
        <f>(274.0/B73*100)</f>
        <v/>
      </c>
      <c r="D73" s="19" t="n">
        <v>7975</v>
      </c>
      <c r="E73" s="18" t="n">
        <v>421.67790958</v>
      </c>
      <c r="F73" s="20" t="n">
        <v>4.18489404</v>
      </c>
      <c r="G73" s="18" t="n">
        <v>432.8308564</v>
      </c>
      <c r="H73" s="20" t="n">
        <v>3.07138137</v>
      </c>
      <c r="I73" s="18" t="n">
        <v>415.25066173</v>
      </c>
      <c r="J73" s="20" t="n">
        <v>2.98611324</v>
      </c>
      <c r="K73" s="18" t="n">
        <v>448.18845475</v>
      </c>
      <c r="L73" s="20" t="n">
        <v>7.93916731</v>
      </c>
      <c r="M73" s="18" t="n">
        <v>365.92427462</v>
      </c>
      <c r="N73" s="20" t="n">
        <v>6.5296247</v>
      </c>
      <c r="O73" s="18" t="s">
        <v>182</v>
      </c>
      <c r="P73" s="20" t="s">
        <v>182</v>
      </c>
      <c r="Q73" s="18" t="s">
        <v>182</v>
      </c>
      <c r="R73" s="20" t="s">
        <v>182</v>
      </c>
      <c r="S73" s="18" t="s">
        <v>182</v>
      </c>
      <c r="T73" s="20" t="s">
        <v>182</v>
      </c>
      <c r="U73" s="18" t="n">
        <v>375.79673433</v>
      </c>
      <c r="V73" s="20" t="n">
        <v>9.73005882</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(347.0/B77*100)</f>
        <v/>
      </c>
      <c r="D77" s="19" t="n">
        <v>5715</v>
      </c>
      <c r="E77" s="18" t="n">
        <v>431.74205081</v>
      </c>
      <c r="F77" s="20" t="n">
        <v>3.70380843</v>
      </c>
      <c r="G77" s="18" t="n">
        <v>450.72841262</v>
      </c>
      <c r="H77" s="20" t="n">
        <v>2.55450935</v>
      </c>
      <c r="I77" s="18" t="n">
        <v>451.15688345</v>
      </c>
      <c r="J77" s="20" t="n">
        <v>2.99600889</v>
      </c>
      <c r="K77" s="18" t="n">
        <v>469.2144222</v>
      </c>
      <c r="L77" s="20" t="n">
        <v>5.15409087</v>
      </c>
      <c r="M77" s="18" t="n">
        <v>348.85074945</v>
      </c>
      <c r="N77" s="20" t="n">
        <v>12.28258255</v>
      </c>
      <c r="O77" s="18" t="s">
        <v>182</v>
      </c>
      <c r="P77" s="20" t="s">
        <v>182</v>
      </c>
      <c r="Q77" s="18" t="s">
        <v>182</v>
      </c>
      <c r="R77" s="20" t="s">
        <v>182</v>
      </c>
      <c r="S77" s="18" t="s">
        <v>182</v>
      </c>
      <c r="T77" s="20" t="s">
        <v>182</v>
      </c>
      <c r="U77" s="18" t="n">
        <v>385.23455784</v>
      </c>
      <c r="V77" s="20" t="n">
        <v>4.02762423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365</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503.61339934</v>
      </c>
      <c r="F7" s="20" t="n">
        <v>3.66434162</v>
      </c>
      <c r="G7" s="18" t="n">
        <v>520.22642806</v>
      </c>
      <c r="H7" s="20" t="n">
        <v>2.20454032</v>
      </c>
      <c r="I7" s="18" t="n">
        <v>513.81885012</v>
      </c>
      <c r="J7" s="20" t="n">
        <v>2.32086295</v>
      </c>
      <c r="K7" s="18" t="n">
        <v>528.06183186</v>
      </c>
      <c r="L7" s="20" t="n">
        <v>3.74180024</v>
      </c>
      <c r="M7" s="18" t="n">
        <v>399.22513467</v>
      </c>
      <c r="N7" s="20" t="n">
        <v>11.70453418</v>
      </c>
      <c r="O7" s="18" t="s">
        <v>182</v>
      </c>
      <c r="P7" s="20" t="s">
        <v>182</v>
      </c>
      <c r="Q7" s="18" t="s">
        <v>182</v>
      </c>
      <c r="R7" s="20" t="s">
        <v>182</v>
      </c>
      <c r="S7" s="18" t="s">
        <v>182</v>
      </c>
      <c r="T7" s="20" t="s">
        <v>182</v>
      </c>
      <c r="U7" s="18" t="n">
        <v>481.67021541</v>
      </c>
      <c r="V7" s="20" t="n">
        <v>4.43398843</v>
      </c>
    </row>
    <row r="8" spans="1:22">
      <c r="A8" s="15" t="s">
        <v>183</v>
      </c>
      <c r="B8" s="17" t="n">
        <v>7007</v>
      </c>
      <c r="C8" s="18">
        <f>(279.0/B8*100)</f>
        <v/>
      </c>
      <c r="D8" s="19" t="n">
        <v>6728</v>
      </c>
      <c r="E8" s="18" t="n">
        <v>491.00198881</v>
      </c>
      <c r="F8" s="20" t="n">
        <v>3.49154987</v>
      </c>
      <c r="G8" s="18" t="n">
        <v>498.26076616</v>
      </c>
      <c r="H8" s="20" t="n">
        <v>3.18477681</v>
      </c>
      <c r="I8" s="18" t="n">
        <v>508.67426395</v>
      </c>
      <c r="J8" s="20" t="n">
        <v>3.38127947</v>
      </c>
      <c r="K8" s="18" t="n">
        <v>506.57016586</v>
      </c>
      <c r="L8" s="20" t="n">
        <v>4.53505197</v>
      </c>
      <c r="M8" s="18" t="n">
        <v>404.28336089</v>
      </c>
      <c r="N8" s="20" t="n">
        <v>27.90899541</v>
      </c>
      <c r="O8" s="18" t="s">
        <v>182</v>
      </c>
      <c r="P8" s="20" t="s">
        <v>182</v>
      </c>
      <c r="Q8" s="18" t="n">
        <v>368.48347797</v>
      </c>
      <c r="R8" s="20" t="n">
        <v>14.99112476</v>
      </c>
      <c r="S8" s="18" t="s">
        <v>182</v>
      </c>
      <c r="T8" s="20" t="s">
        <v>182</v>
      </c>
      <c r="U8" s="18" t="n">
        <v>423.0054045</v>
      </c>
      <c r="V8" s="20" t="n">
        <v>6.96026388</v>
      </c>
    </row>
    <row r="9" spans="1:22">
      <c r="A9" s="15" t="s">
        <v>184</v>
      </c>
      <c r="B9" s="17" t="n">
        <v>9651</v>
      </c>
      <c r="C9" s="18">
        <f>(683.0/B9*100)</f>
        <v/>
      </c>
      <c r="D9" s="19" t="n">
        <v>8968</v>
      </c>
      <c r="E9" s="18" t="n">
        <v>500.1067549</v>
      </c>
      <c r="F9" s="20" t="n">
        <v>3.48200784</v>
      </c>
      <c r="G9" s="18" t="n">
        <v>520.09421787</v>
      </c>
      <c r="H9" s="20" t="n">
        <v>2.62842003</v>
      </c>
      <c r="I9" s="18" t="n">
        <v>516.5046052500001</v>
      </c>
      <c r="J9" s="20" t="n">
        <v>2.67646791</v>
      </c>
      <c r="K9" s="18" t="n">
        <v>509.9761964</v>
      </c>
      <c r="L9" s="20" t="n">
        <v>3.96898672</v>
      </c>
      <c r="M9" s="18" t="n">
        <v>463.23865553</v>
      </c>
      <c r="N9" s="20" t="n">
        <v>37.28992185</v>
      </c>
      <c r="O9" s="18" t="s">
        <v>182</v>
      </c>
      <c r="P9" s="20" t="s">
        <v>182</v>
      </c>
      <c r="Q9" s="18" t="n">
        <v>374.78530698</v>
      </c>
      <c r="R9" s="20" t="n">
        <v>11.62763904</v>
      </c>
      <c r="S9" s="18" t="s">
        <v>182</v>
      </c>
      <c r="T9" s="20" t="s">
        <v>182</v>
      </c>
      <c r="U9" s="18" t="n">
        <v>423.22663048</v>
      </c>
      <c r="V9" s="20" t="n">
        <v>6.2045825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(179.0/B11*100)</f>
        <v/>
      </c>
      <c r="D11" s="19" t="n">
        <v>6874</v>
      </c>
      <c r="E11" s="18" t="n">
        <v>443.29996807</v>
      </c>
      <c r="F11" s="20" t="n">
        <v>3.64200697</v>
      </c>
      <c r="G11" s="18" t="n">
        <v>452.31099215</v>
      </c>
      <c r="H11" s="20" t="n">
        <v>3.28215259</v>
      </c>
      <c r="I11" s="18" t="n">
        <v>452.47968455</v>
      </c>
      <c r="J11" s="20" t="n">
        <v>3.59956876</v>
      </c>
      <c r="K11" s="18" t="n">
        <v>461.28547492</v>
      </c>
      <c r="L11" s="20" t="n">
        <v>4.00020808</v>
      </c>
      <c r="M11" s="18" t="n">
        <v>334.19992151</v>
      </c>
      <c r="N11" s="20" t="n">
        <v>26.53553138</v>
      </c>
      <c r="O11" s="18" t="s">
        <v>182</v>
      </c>
      <c r="P11" s="20" t="s">
        <v>182</v>
      </c>
      <c r="Q11" s="18" t="s">
        <v>182</v>
      </c>
      <c r="R11" s="20" t="s">
        <v>182</v>
      </c>
      <c r="S11" s="18" t="s">
        <v>182</v>
      </c>
      <c r="T11" s="20" t="s">
        <v>182</v>
      </c>
      <c r="U11" s="18" t="n">
        <v>414.81621665</v>
      </c>
      <c r="V11" s="20" t="n">
        <v>6.05101721</v>
      </c>
    </row>
    <row r="12" spans="1:22">
      <c r="A12" s="15" t="s">
        <v>187</v>
      </c>
      <c r="B12" s="17" t="n">
        <v>6894</v>
      </c>
      <c r="C12" s="18">
        <f>(128.0/B12*100)</f>
        <v/>
      </c>
      <c r="D12" s="19" t="n">
        <v>6766</v>
      </c>
      <c r="E12" s="18" t="n">
        <v>490.16739614</v>
      </c>
      <c r="F12" s="20" t="n">
        <v>3.84788757</v>
      </c>
      <c r="G12" s="18" t="n">
        <v>498.92744515</v>
      </c>
      <c r="H12" s="20" t="n">
        <v>2.33808472</v>
      </c>
      <c r="I12" s="18" t="n">
        <v>505.56036748</v>
      </c>
      <c r="J12" s="20" t="n">
        <v>2.71934181</v>
      </c>
      <c r="K12" s="18" t="n">
        <v>513.10295696</v>
      </c>
      <c r="L12" s="20" t="n">
        <v>5.75633504</v>
      </c>
      <c r="M12" s="18" t="n">
        <v>437.59846771</v>
      </c>
      <c r="N12" s="20" t="n">
        <v>23.70905564</v>
      </c>
      <c r="O12" s="18" t="s">
        <v>182</v>
      </c>
      <c r="P12" s="20" t="s">
        <v>182</v>
      </c>
      <c r="Q12" s="18" t="n">
        <v>366.6777112</v>
      </c>
      <c r="R12" s="20" t="n">
        <v>14.39052153</v>
      </c>
      <c r="S12" s="18" t="s">
        <v>182</v>
      </c>
      <c r="T12" s="20" t="s">
        <v>182</v>
      </c>
      <c r="U12" s="18" t="n">
        <v>416.06733492</v>
      </c>
      <c r="V12" s="20" t="n">
        <v>5.64038978</v>
      </c>
    </row>
    <row r="13" spans="1:22">
      <c r="A13" s="15" t="s">
        <v>188</v>
      </c>
      <c r="B13" s="17" t="n">
        <v>7161</v>
      </c>
      <c r="C13" s="18">
        <f>(376.0/B13*100)</f>
        <v/>
      </c>
      <c r="D13" s="19" t="n">
        <v>6785</v>
      </c>
      <c r="E13" s="18" t="n">
        <v>510.12268798</v>
      </c>
      <c r="F13" s="20" t="n">
        <v>3.73761184</v>
      </c>
      <c r="G13" s="18" t="n">
        <v>515.33359602</v>
      </c>
      <c r="H13" s="20" t="n">
        <v>2.78835397</v>
      </c>
      <c r="I13" s="18" t="n">
        <v>507.27069461</v>
      </c>
      <c r="J13" s="20" t="n">
        <v>2.65629361</v>
      </c>
      <c r="K13" s="18" t="n">
        <v>520.96538004</v>
      </c>
      <c r="L13" s="20" t="n">
        <v>4.78913598</v>
      </c>
      <c r="M13" s="18" t="n">
        <v>390.10166835</v>
      </c>
      <c r="N13" s="20" t="n">
        <v>18.95112793</v>
      </c>
      <c r="O13" s="18" t="s">
        <v>182</v>
      </c>
      <c r="P13" s="20" t="s">
        <v>182</v>
      </c>
      <c r="Q13" s="18" t="n">
        <v>436.36003517</v>
      </c>
      <c r="R13" s="20" t="n">
        <v>6.43426798</v>
      </c>
      <c r="S13" s="18" t="s">
        <v>182</v>
      </c>
      <c r="T13" s="20" t="s">
        <v>182</v>
      </c>
      <c r="U13" s="18" t="n">
        <v>416.08539834</v>
      </c>
      <c r="V13" s="20" t="n">
        <v>6.00972342</v>
      </c>
    </row>
    <row r="14" spans="1:22">
      <c r="A14" s="15" t="s">
        <v>189</v>
      </c>
      <c r="B14" s="17" t="n">
        <v>5587</v>
      </c>
      <c r="C14" s="18">
        <f>(210.0/B14*100)</f>
        <v/>
      </c>
      <c r="D14" s="19" t="n">
        <v>5377</v>
      </c>
      <c r="E14" s="18" t="n">
        <v>529.55180234</v>
      </c>
      <c r="F14" s="20" t="n">
        <v>4.89565831</v>
      </c>
      <c r="G14" s="18" t="n">
        <v>542.2956089</v>
      </c>
      <c r="H14" s="20" t="n">
        <v>2.43918175</v>
      </c>
      <c r="I14" s="18" t="n">
        <v>532.59265993</v>
      </c>
      <c r="J14" s="20" t="n">
        <v>2.56496048</v>
      </c>
      <c r="K14" s="18" t="n">
        <v>548.03861665</v>
      </c>
      <c r="L14" s="20" t="n">
        <v>4.79146662</v>
      </c>
      <c r="M14" s="18" t="n">
        <v>411.80482108</v>
      </c>
      <c r="N14" s="20" t="n">
        <v>14.84367386</v>
      </c>
      <c r="O14" s="18" t="s">
        <v>182</v>
      </c>
      <c r="P14" s="20" t="s">
        <v>182</v>
      </c>
      <c r="Q14" s="18" t="s">
        <v>182</v>
      </c>
      <c r="R14" s="20" t="s">
        <v>182</v>
      </c>
      <c r="S14" s="18" t="s">
        <v>182</v>
      </c>
      <c r="T14" s="20" t="s">
        <v>182</v>
      </c>
      <c r="U14" s="18" t="n">
        <v>462.05257814</v>
      </c>
      <c r="V14" s="20" t="n">
        <v>8.2905511</v>
      </c>
    </row>
    <row r="15" spans="1:22">
      <c r="A15" s="15" t="s">
        <v>190</v>
      </c>
      <c r="B15" s="17" t="n">
        <v>5882</v>
      </c>
      <c r="C15" s="18">
        <f>(206.0/B15*100)</f>
        <v/>
      </c>
      <c r="D15" s="19" t="n">
        <v>5676</v>
      </c>
      <c r="E15" s="18" t="n">
        <v>517.4197428700001</v>
      </c>
      <c r="F15" s="20" t="n">
        <v>5.11404734</v>
      </c>
      <c r="G15" s="18" t="n">
        <v>541.15650708</v>
      </c>
      <c r="H15" s="20" t="n">
        <v>2.55927477</v>
      </c>
      <c r="I15" s="18" t="n">
        <v>537.0053555</v>
      </c>
      <c r="J15" s="20" t="n">
        <v>2.62131437</v>
      </c>
      <c r="K15" s="18" t="n">
        <v>543.16796401</v>
      </c>
      <c r="L15" s="20" t="n">
        <v>5.13820146</v>
      </c>
      <c r="M15" s="18" t="n">
        <v>369.57234507</v>
      </c>
      <c r="N15" s="20" t="n">
        <v>20.35970452</v>
      </c>
      <c r="O15" s="18" t="s">
        <v>182</v>
      </c>
      <c r="P15" s="20" t="s">
        <v>182</v>
      </c>
      <c r="Q15" s="18" t="n">
        <v>375.95013089</v>
      </c>
      <c r="R15" s="20" t="n">
        <v>17.42774697</v>
      </c>
      <c r="S15" s="18" t="s">
        <v>182</v>
      </c>
      <c r="T15" s="20" t="s">
        <v>182</v>
      </c>
      <c r="U15" s="18" t="n">
        <v>473.06988313</v>
      </c>
      <c r="V15" s="20" t="n">
        <v>8.489478610000001</v>
      </c>
    </row>
    <row r="16" spans="1:22">
      <c r="A16" s="15" t="s">
        <v>191</v>
      </c>
      <c r="B16" s="17" t="n">
        <v>6108</v>
      </c>
      <c r="C16" s="18">
        <f>(281.0/B16*100)</f>
        <v/>
      </c>
      <c r="D16" s="19" t="n">
        <v>5827</v>
      </c>
      <c r="E16" s="18" t="n">
        <v>494.37843855</v>
      </c>
      <c r="F16" s="20" t="n">
        <v>4.24802077</v>
      </c>
      <c r="G16" s="18" t="n">
        <v>520.26452446</v>
      </c>
      <c r="H16" s="20" t="n">
        <v>3.25194222</v>
      </c>
      <c r="I16" s="18" t="n">
        <v>508.42565807</v>
      </c>
      <c r="J16" s="20" t="n">
        <v>2.64061578</v>
      </c>
      <c r="K16" s="18" t="n">
        <v>496.16933991</v>
      </c>
      <c r="L16" s="20" t="n">
        <v>4.06884471</v>
      </c>
      <c r="M16" s="18" t="n">
        <v>357.87742959</v>
      </c>
      <c r="N16" s="20" t="n">
        <v>15.84799712</v>
      </c>
      <c r="O16" s="18" t="s">
        <v>182</v>
      </c>
      <c r="P16" s="20" t="s">
        <v>182</v>
      </c>
      <c r="Q16" s="18" t="s">
        <v>182</v>
      </c>
      <c r="R16" s="20" t="s">
        <v>182</v>
      </c>
      <c r="S16" s="18" t="s">
        <v>182</v>
      </c>
      <c r="T16" s="20" t="s">
        <v>182</v>
      </c>
      <c r="U16" s="18" t="n">
        <v>404.43035242</v>
      </c>
      <c r="V16" s="20" t="n">
        <v>5.94477826</v>
      </c>
    </row>
    <row r="17" spans="1:22">
      <c r="A17" s="15" t="s">
        <v>192</v>
      </c>
      <c r="B17" s="17" t="n">
        <v>6504</v>
      </c>
      <c r="C17" s="18">
        <f>(854.0/B17*100)</f>
        <v/>
      </c>
      <c r="D17" s="19" t="n">
        <v>5650</v>
      </c>
      <c r="E17" s="18" t="n">
        <v>509.37481165</v>
      </c>
      <c r="F17" s="20" t="n">
        <v>3.84473556</v>
      </c>
      <c r="G17" s="18" t="n">
        <v>515.47180997</v>
      </c>
      <c r="H17" s="20" t="n">
        <v>3.49340299</v>
      </c>
      <c r="I17" s="18" t="n">
        <v>523.89404923</v>
      </c>
      <c r="J17" s="20" t="n">
        <v>3.3369563</v>
      </c>
      <c r="K17" s="18" t="n">
        <v>537.88581951</v>
      </c>
      <c r="L17" s="20" t="n">
        <v>4.51109506</v>
      </c>
      <c r="M17" s="18" t="s">
        <v>182</v>
      </c>
      <c r="N17" s="20" t="s">
        <v>182</v>
      </c>
      <c r="O17" s="18" t="s">
        <v>182</v>
      </c>
      <c r="P17" s="20" t="s">
        <v>182</v>
      </c>
      <c r="Q17" s="18" t="n">
        <v>360.48925247</v>
      </c>
      <c r="R17" s="20" t="n">
        <v>12.44339086</v>
      </c>
      <c r="S17" s="18" t="s">
        <v>182</v>
      </c>
      <c r="T17" s="20" t="s">
        <v>182</v>
      </c>
      <c r="U17" s="18" t="n">
        <v>430.06012658</v>
      </c>
      <c r="V17" s="20" t="n">
        <v>8.28058463</v>
      </c>
    </row>
    <row r="18" spans="1:22">
      <c r="A18" s="15" t="s">
        <v>193</v>
      </c>
      <c r="B18" s="17" t="n">
        <v>5532</v>
      </c>
      <c r="C18" s="18">
        <f>(43.0/B18*100)</f>
        <v/>
      </c>
      <c r="D18" s="19" t="n">
        <v>5489</v>
      </c>
      <c r="E18" s="18" t="n">
        <v>455.02850306</v>
      </c>
      <c r="F18" s="20" t="n">
        <v>5.43637364</v>
      </c>
      <c r="G18" s="18" t="n">
        <v>463.12054133</v>
      </c>
      <c r="H18" s="20" t="n">
        <v>3.98117536</v>
      </c>
      <c r="I18" s="18" t="n">
        <v>463.11327722</v>
      </c>
      <c r="J18" s="20" t="n">
        <v>3.72295659</v>
      </c>
      <c r="K18" s="18" t="n">
        <v>465.38146127</v>
      </c>
      <c r="L18" s="20" t="n">
        <v>6.26593392</v>
      </c>
      <c r="M18" s="18" t="n">
        <v>360.38730974</v>
      </c>
      <c r="N18" s="20" t="n">
        <v>15.45481746</v>
      </c>
      <c r="O18" s="18" t="s">
        <v>182</v>
      </c>
      <c r="P18" s="20" t="s">
        <v>182</v>
      </c>
      <c r="Q18" s="18" t="s">
        <v>182</v>
      </c>
      <c r="R18" s="20" t="s">
        <v>182</v>
      </c>
      <c r="S18" s="18" t="s">
        <v>182</v>
      </c>
      <c r="T18" s="20" t="s">
        <v>182</v>
      </c>
      <c r="U18" s="18" t="n">
        <v>387.67198928</v>
      </c>
      <c r="V18" s="20" t="n">
        <v>7.53928559</v>
      </c>
    </row>
    <row r="19" spans="1:22">
      <c r="A19" s="15" t="s">
        <v>194</v>
      </c>
      <c r="B19" s="17" t="n">
        <v>5658</v>
      </c>
      <c r="C19" s="18">
        <f>(311.0/B19*100)</f>
        <v/>
      </c>
      <c r="D19" s="19" t="n">
        <v>5347</v>
      </c>
      <c r="E19" s="18" t="n">
        <v>480.79967815</v>
      </c>
      <c r="F19" s="20" t="n">
        <v>5.31598052</v>
      </c>
      <c r="G19" s="18" t="n">
        <v>488.8952518</v>
      </c>
      <c r="H19" s="20" t="n">
        <v>3.58137174</v>
      </c>
      <c r="I19" s="18" t="n">
        <v>477.50820861</v>
      </c>
      <c r="J19" s="20" t="n">
        <v>3.0943228</v>
      </c>
      <c r="K19" s="18" t="n">
        <v>485.99741212</v>
      </c>
      <c r="L19" s="20" t="n">
        <v>4.89870979</v>
      </c>
      <c r="M19" s="18" t="n">
        <v>398.28162032</v>
      </c>
      <c r="N19" s="20" t="n">
        <v>18.24528118</v>
      </c>
      <c r="O19" s="18" t="s">
        <v>182</v>
      </c>
      <c r="P19" s="20" t="s">
        <v>182</v>
      </c>
      <c r="Q19" s="18" t="s">
        <v>182</v>
      </c>
      <c r="R19" s="20" t="s">
        <v>182</v>
      </c>
      <c r="S19" s="18" t="s">
        <v>182</v>
      </c>
      <c r="T19" s="20" t="s">
        <v>182</v>
      </c>
      <c r="U19" s="18" t="n">
        <v>394.75939794</v>
      </c>
      <c r="V19" s="20" t="n">
        <v>6.93502837</v>
      </c>
    </row>
    <row r="20" spans="1:22">
      <c r="A20" s="15" t="s">
        <v>195</v>
      </c>
      <c r="B20" s="17" t="n">
        <v>3371</v>
      </c>
      <c r="C20" s="18">
        <f>(81.0/B20*100)</f>
        <v/>
      </c>
      <c r="D20" s="19" t="n">
        <v>3290</v>
      </c>
      <c r="E20" s="18" t="n">
        <v>468.63134741</v>
      </c>
      <c r="F20" s="20" t="n">
        <v>5.97084994</v>
      </c>
      <c r="G20" s="18" t="n">
        <v>474.55883413</v>
      </c>
      <c r="H20" s="20" t="n">
        <v>3.50461294</v>
      </c>
      <c r="I20" s="18" t="n">
        <v>477.82878747</v>
      </c>
      <c r="J20" s="20" t="n">
        <v>2.29774825</v>
      </c>
      <c r="K20" s="18" t="n">
        <v>491.34002633</v>
      </c>
      <c r="L20" s="20" t="n">
        <v>4.3176954</v>
      </c>
      <c r="M20" s="18" t="s">
        <v>182</v>
      </c>
      <c r="N20" s="20" t="s">
        <v>182</v>
      </c>
      <c r="O20" s="18" t="s">
        <v>182</v>
      </c>
      <c r="P20" s="20" t="s">
        <v>182</v>
      </c>
      <c r="Q20" s="18" t="s">
        <v>182</v>
      </c>
      <c r="R20" s="20" t="s">
        <v>182</v>
      </c>
      <c r="S20" s="18" t="s">
        <v>182</v>
      </c>
      <c r="T20" s="20" t="s">
        <v>182</v>
      </c>
      <c r="U20" s="18" t="n">
        <v>417.7099279</v>
      </c>
      <c r="V20" s="20" t="n">
        <v>5.47030818</v>
      </c>
    </row>
    <row r="21" spans="1:22">
      <c r="A21" s="15" t="s">
        <v>196</v>
      </c>
      <c r="B21" s="17" t="n">
        <v>5741</v>
      </c>
      <c r="C21" s="18">
        <f>(115.0/B21*100)</f>
        <v/>
      </c>
      <c r="D21" s="19" t="n">
        <v>5626</v>
      </c>
      <c r="E21" s="18" t="n">
        <v>474.96707109</v>
      </c>
      <c r="F21" s="20" t="n">
        <v>5.0303631</v>
      </c>
      <c r="G21" s="18" t="n">
        <v>497.85267351</v>
      </c>
      <c r="H21" s="20" t="n">
        <v>3.15426347</v>
      </c>
      <c r="I21" s="18" t="n">
        <v>509.82575996</v>
      </c>
      <c r="J21" s="20" t="n">
        <v>2.53501882</v>
      </c>
      <c r="K21" s="18" t="n">
        <v>523.15855831</v>
      </c>
      <c r="L21" s="20" t="n">
        <v>4.80099844</v>
      </c>
      <c r="M21" s="18" t="n">
        <v>391.25398188</v>
      </c>
      <c r="N21" s="20" t="n">
        <v>27.06373982</v>
      </c>
      <c r="O21" s="18" t="s">
        <v>182</v>
      </c>
      <c r="P21" s="20" t="s">
        <v>182</v>
      </c>
      <c r="Q21" s="18" t="s">
        <v>182</v>
      </c>
      <c r="R21" s="20" t="s">
        <v>182</v>
      </c>
      <c r="S21" s="18" t="s">
        <v>182</v>
      </c>
      <c r="T21" s="20" t="s">
        <v>182</v>
      </c>
      <c r="U21" s="18" t="n">
        <v>440.2328951</v>
      </c>
      <c r="V21" s="20" t="n">
        <v>8.201301669999999</v>
      </c>
    </row>
    <row r="22" spans="1:22">
      <c r="A22" s="15" t="s">
        <v>197</v>
      </c>
      <c r="B22" s="17" t="n">
        <v>6598</v>
      </c>
      <c r="C22" s="18">
        <f>(107.0/B22*100)</f>
        <v/>
      </c>
      <c r="D22" s="19" t="n">
        <v>6491</v>
      </c>
      <c r="E22" s="18" t="n">
        <v>480.58427055</v>
      </c>
      <c r="F22" s="20" t="n">
        <v>5.94693799</v>
      </c>
      <c r="G22" s="18" t="n">
        <v>485.1522776</v>
      </c>
      <c r="H22" s="20" t="n">
        <v>4.95825406</v>
      </c>
      <c r="I22" s="18" t="n">
        <v>478.29441918</v>
      </c>
      <c r="J22" s="20" t="n">
        <v>3.86121254</v>
      </c>
      <c r="K22" s="18" t="n">
        <v>489.08880149</v>
      </c>
      <c r="L22" s="20" t="n">
        <v>4.71382267</v>
      </c>
      <c r="M22" s="18" t="n">
        <v>369.67259299</v>
      </c>
      <c r="N22" s="20" t="n">
        <v>6.57132704</v>
      </c>
      <c r="O22" s="18" t="s">
        <v>182</v>
      </c>
      <c r="P22" s="20" t="s">
        <v>182</v>
      </c>
      <c r="Q22" s="18" t="n">
        <v>448.28166515</v>
      </c>
      <c r="R22" s="20" t="n">
        <v>8.782882710000001</v>
      </c>
      <c r="S22" s="18" t="s">
        <v>182</v>
      </c>
      <c r="T22" s="20" t="s">
        <v>182</v>
      </c>
      <c r="U22" s="18" t="n">
        <v>373.3248668</v>
      </c>
      <c r="V22" s="20" t="n">
        <v>7.44485755</v>
      </c>
    </row>
    <row r="23" spans="1:22">
      <c r="A23" s="15" t="s">
        <v>198</v>
      </c>
      <c r="B23" s="17" t="n">
        <v>11583</v>
      </c>
      <c r="C23" s="18">
        <f>(578.0/B23*100)</f>
        <v/>
      </c>
      <c r="D23" s="19" t="n">
        <v>11005</v>
      </c>
      <c r="E23" s="18" t="n">
        <v>482.35669427</v>
      </c>
      <c r="F23" s="20" t="n">
        <v>4.69616593</v>
      </c>
      <c r="G23" s="18" t="n">
        <v>484.88762387</v>
      </c>
      <c r="H23" s="20" t="n">
        <v>3.66671514</v>
      </c>
      <c r="I23" s="18" t="n">
        <v>488.92079903</v>
      </c>
      <c r="J23" s="20" t="n">
        <v>3.00556992</v>
      </c>
      <c r="K23" s="18" t="n">
        <v>497.12003026</v>
      </c>
      <c r="L23" s="20" t="n">
        <v>5.85691855</v>
      </c>
      <c r="M23" s="18" t="n">
        <v>422.45727389</v>
      </c>
      <c r="N23" s="20" t="n">
        <v>20.79919267</v>
      </c>
      <c r="O23" s="18" t="s">
        <v>182</v>
      </c>
      <c r="P23" s="20" t="s">
        <v>182</v>
      </c>
      <c r="Q23" s="18" t="s">
        <v>182</v>
      </c>
      <c r="R23" s="20" t="s">
        <v>182</v>
      </c>
      <c r="S23" s="18" t="s">
        <v>182</v>
      </c>
      <c r="T23" s="20" t="s">
        <v>182</v>
      </c>
      <c r="U23" s="18" t="n">
        <v>416.55905508</v>
      </c>
      <c r="V23" s="20" t="n">
        <v>6.71570769</v>
      </c>
    </row>
    <row r="24" spans="1:22">
      <c r="A24" s="15" t="s">
        <v>199</v>
      </c>
      <c r="B24" s="17" t="n">
        <v>6647</v>
      </c>
      <c r="C24" s="18">
        <f>(32.0/B24*100)</f>
        <v/>
      </c>
      <c r="D24" s="19" t="n">
        <v>6615</v>
      </c>
      <c r="E24" s="18" t="n">
        <v>515.95512952</v>
      </c>
      <c r="F24" s="20" t="n">
        <v>3.81545872</v>
      </c>
      <c r="G24" s="18" t="n">
        <v>541.2207340800001</v>
      </c>
      <c r="H24" s="20" t="n">
        <v>3.15937462</v>
      </c>
      <c r="I24" s="18" t="n">
        <v>553.1818040000001</v>
      </c>
      <c r="J24" s="20" t="n">
        <v>3.54474694</v>
      </c>
      <c r="K24" s="18" t="n">
        <v>549.88910559</v>
      </c>
      <c r="L24" s="20" t="n">
        <v>4.61299347</v>
      </c>
      <c r="M24" s="18" t="n">
        <v>433.56577698</v>
      </c>
      <c r="N24" s="20" t="n">
        <v>16.09010253</v>
      </c>
      <c r="O24" s="18" t="s">
        <v>182</v>
      </c>
      <c r="P24" s="20" t="s">
        <v>182</v>
      </c>
      <c r="Q24" s="18" t="s">
        <v>182</v>
      </c>
      <c r="R24" s="20" t="s">
        <v>182</v>
      </c>
      <c r="S24" s="18" t="s">
        <v>182</v>
      </c>
      <c r="T24" s="20" t="s">
        <v>182</v>
      </c>
      <c r="U24" s="18" t="n">
        <v>460.02225801</v>
      </c>
      <c r="V24" s="20" t="n">
        <v>12.99949787</v>
      </c>
    </row>
    <row r="25" spans="1:22">
      <c r="A25" s="15" t="s">
        <v>200</v>
      </c>
      <c r="B25" s="17" t="n">
        <v>5581</v>
      </c>
      <c r="C25" s="18">
        <f>(28.0/B25*100)</f>
        <v/>
      </c>
      <c r="D25" s="19" t="n">
        <v>5553</v>
      </c>
      <c r="E25" s="18" t="n">
        <v>489.65231054</v>
      </c>
      <c r="F25" s="20" t="n">
        <v>3.93654349</v>
      </c>
      <c r="G25" s="18" t="n">
        <v>507.09209757</v>
      </c>
      <c r="H25" s="20" t="n">
        <v>3.55347794</v>
      </c>
      <c r="I25" s="18" t="n">
        <v>527.45314694</v>
      </c>
      <c r="J25" s="20" t="n">
        <v>3.4076537</v>
      </c>
      <c r="K25" s="18" t="n">
        <v>560.54265976</v>
      </c>
      <c r="L25" s="20" t="n">
        <v>6.39797743</v>
      </c>
      <c r="M25" s="18" t="n">
        <v>398.37895835</v>
      </c>
      <c r="N25" s="20" t="n">
        <v>24.81113575</v>
      </c>
      <c r="O25" s="18" t="s">
        <v>182</v>
      </c>
      <c r="P25" s="20" t="s">
        <v>182</v>
      </c>
      <c r="Q25" s="18" t="s">
        <v>182</v>
      </c>
      <c r="R25" s="20" t="s">
        <v>182</v>
      </c>
      <c r="S25" s="18" t="s">
        <v>182</v>
      </c>
      <c r="T25" s="20" t="s">
        <v>182</v>
      </c>
      <c r="U25" s="18" t="n">
        <v>437.66511707</v>
      </c>
      <c r="V25" s="20" t="n">
        <v>18.05615276</v>
      </c>
    </row>
    <row r="26" spans="1:22">
      <c r="A26" s="15" t="s">
        <v>201</v>
      </c>
      <c r="B26" s="17" t="n">
        <v>4869</v>
      </c>
      <c r="C26" s="18">
        <f>(124.0/B26*100)</f>
        <v/>
      </c>
      <c r="D26" s="19" t="n">
        <v>4745</v>
      </c>
      <c r="E26" s="18" t="n">
        <v>482.13621304</v>
      </c>
      <c r="F26" s="20" t="n">
        <v>5.26643589</v>
      </c>
      <c r="G26" s="18" t="n">
        <v>485.32383734</v>
      </c>
      <c r="H26" s="20" t="n">
        <v>2.79937215</v>
      </c>
      <c r="I26" s="18" t="n">
        <v>492.62744322</v>
      </c>
      <c r="J26" s="20" t="n">
        <v>2.11027523</v>
      </c>
      <c r="K26" s="18" t="n">
        <v>512.53995637</v>
      </c>
      <c r="L26" s="20" t="n">
        <v>3.69241544</v>
      </c>
      <c r="M26" s="18" t="s">
        <v>182</v>
      </c>
      <c r="N26" s="20" t="s">
        <v>182</v>
      </c>
      <c r="O26" s="18" t="s">
        <v>182</v>
      </c>
      <c r="P26" s="20" t="s">
        <v>182</v>
      </c>
      <c r="Q26" s="18" t="s">
        <v>182</v>
      </c>
      <c r="R26" s="20" t="s">
        <v>182</v>
      </c>
      <c r="S26" s="18" t="s">
        <v>182</v>
      </c>
      <c r="T26" s="20" t="s">
        <v>182</v>
      </c>
      <c r="U26" s="18" t="n">
        <v>440.97898221</v>
      </c>
      <c r="V26" s="20" t="n">
        <v>8.63457586</v>
      </c>
    </row>
    <row r="27" spans="1:22">
      <c r="A27" s="15" t="s">
        <v>202</v>
      </c>
      <c r="B27" s="17" t="n">
        <v>5299</v>
      </c>
      <c r="C27" s="18">
        <f>(255.0/B27*100)</f>
        <v/>
      </c>
      <c r="D27" s="19" t="n">
        <v>5044</v>
      </c>
      <c r="E27" s="18" t="n">
        <v>484.47603624</v>
      </c>
      <c r="F27" s="20" t="n">
        <v>3.26894594</v>
      </c>
      <c r="G27" s="18" t="n">
        <v>492.72334528</v>
      </c>
      <c r="H27" s="20" t="n">
        <v>2.60970333</v>
      </c>
      <c r="I27" s="18" t="n">
        <v>493.40517425</v>
      </c>
      <c r="J27" s="20" t="n">
        <v>2.57956823</v>
      </c>
      <c r="K27" s="18" t="n">
        <v>507.41656479</v>
      </c>
      <c r="L27" s="20" t="n">
        <v>3.42925446</v>
      </c>
      <c r="M27" s="18" t="n">
        <v>423.08830904</v>
      </c>
      <c r="N27" s="20" t="n">
        <v>13.04402712</v>
      </c>
      <c r="O27" s="18" t="s">
        <v>182</v>
      </c>
      <c r="P27" s="20" t="s">
        <v>182</v>
      </c>
      <c r="Q27" s="18" t="s">
        <v>182</v>
      </c>
      <c r="R27" s="20" t="s">
        <v>182</v>
      </c>
      <c r="S27" s="18" t="s">
        <v>182</v>
      </c>
      <c r="T27" s="20" t="s">
        <v>182</v>
      </c>
      <c r="U27" s="18" t="n">
        <v>418.24152321</v>
      </c>
      <c r="V27" s="20" t="n">
        <v>4.29212212</v>
      </c>
    </row>
    <row r="28" spans="1:22">
      <c r="A28" s="15" t="s">
        <v>203</v>
      </c>
      <c r="B28" s="17" t="n">
        <v>7568</v>
      </c>
      <c r="C28" s="18">
        <f>(173.0/B28*100)</f>
        <v/>
      </c>
      <c r="D28" s="19" t="n">
        <v>7395</v>
      </c>
      <c r="E28" s="18" t="n">
        <v>401.08062159</v>
      </c>
      <c r="F28" s="20" t="n">
        <v>3.36186387</v>
      </c>
      <c r="G28" s="18" t="n">
        <v>417.62065841</v>
      </c>
      <c r="H28" s="20" t="n">
        <v>2.78106266</v>
      </c>
      <c r="I28" s="18" t="n">
        <v>422.76733958</v>
      </c>
      <c r="J28" s="20" t="n">
        <v>2.35259955</v>
      </c>
      <c r="K28" s="18" t="n">
        <v>439.72678197</v>
      </c>
      <c r="L28" s="20" t="n">
        <v>4.94140352</v>
      </c>
      <c r="M28" s="18" t="n">
        <v>344.27389666</v>
      </c>
      <c r="N28" s="20" t="n">
        <v>9.63881198</v>
      </c>
      <c r="O28" s="18" t="s">
        <v>182</v>
      </c>
      <c r="P28" s="20" t="s">
        <v>182</v>
      </c>
      <c r="Q28" s="18" t="s">
        <v>182</v>
      </c>
      <c r="R28" s="20" t="s">
        <v>182</v>
      </c>
      <c r="S28" s="18" t="s">
        <v>182</v>
      </c>
      <c r="T28" s="20" t="s">
        <v>182</v>
      </c>
      <c r="U28" s="18" t="n">
        <v>370.88457526</v>
      </c>
      <c r="V28" s="20" t="n">
        <v>6.42003796</v>
      </c>
    </row>
    <row r="29" spans="1:22">
      <c r="A29" s="15" t="s">
        <v>204</v>
      </c>
      <c r="B29" s="17" t="n">
        <v>5385</v>
      </c>
      <c r="C29" s="18">
        <f>(37.0/B29*100)</f>
        <v/>
      </c>
      <c r="D29" s="19" t="n">
        <v>5348</v>
      </c>
      <c r="E29" s="18" t="n">
        <v>500.77584481</v>
      </c>
      <c r="F29" s="20" t="n">
        <v>4.86630353</v>
      </c>
      <c r="G29" s="18" t="n">
        <v>524.07676508</v>
      </c>
      <c r="H29" s="20" t="n">
        <v>2.72148922</v>
      </c>
      <c r="I29" s="18" t="n">
        <v>510.29932625</v>
      </c>
      <c r="J29" s="20" t="n">
        <v>2.91409107</v>
      </c>
      <c r="K29" s="18" t="n">
        <v>517.17119791</v>
      </c>
      <c r="L29" s="20" t="n">
        <v>5.90636724</v>
      </c>
      <c r="M29" s="18" t="n">
        <v>388.44308495</v>
      </c>
      <c r="N29" s="20" t="n">
        <v>43.1387278</v>
      </c>
      <c r="O29" s="18" t="s">
        <v>182</v>
      </c>
      <c r="P29" s="20" t="s">
        <v>182</v>
      </c>
      <c r="Q29" s="18" t="n">
        <v>358.28551468</v>
      </c>
      <c r="R29" s="20" t="n">
        <v>8.567023300000001</v>
      </c>
      <c r="S29" s="18" t="s">
        <v>182</v>
      </c>
      <c r="T29" s="20" t="s">
        <v>182</v>
      </c>
      <c r="U29" s="18" t="n">
        <v>401.51620829</v>
      </c>
      <c r="V29" s="20" t="n">
        <v>11.53091985</v>
      </c>
    </row>
    <row r="30" spans="1:22">
      <c r="A30" s="15" t="s">
        <v>205</v>
      </c>
      <c r="B30" s="17" t="n">
        <v>4520</v>
      </c>
      <c r="C30" s="18">
        <f>(682.0/B30*100)</f>
        <v/>
      </c>
      <c r="D30" s="19" t="n">
        <v>3838</v>
      </c>
      <c r="E30" s="18" t="n">
        <v>509.86126668</v>
      </c>
      <c r="F30" s="20" t="n">
        <v>5.92578</v>
      </c>
      <c r="G30" s="18" t="n">
        <v>531.66547536</v>
      </c>
      <c r="H30" s="20" t="n">
        <v>4.00770412</v>
      </c>
      <c r="I30" s="18" t="n">
        <v>518.38666277</v>
      </c>
      <c r="J30" s="20" t="n">
        <v>3.62258139</v>
      </c>
      <c r="K30" s="18" t="n">
        <v>541.97454179</v>
      </c>
      <c r="L30" s="20" t="n">
        <v>5.32726511</v>
      </c>
      <c r="M30" s="18" t="n">
        <v>424.31209289</v>
      </c>
      <c r="N30" s="20" t="n">
        <v>24.50636863</v>
      </c>
      <c r="O30" s="18" t="s">
        <v>182</v>
      </c>
      <c r="P30" s="20" t="s">
        <v>182</v>
      </c>
      <c r="Q30" s="18" t="s">
        <v>182</v>
      </c>
      <c r="R30" s="20" t="s">
        <v>182</v>
      </c>
      <c r="S30" s="18" t="s">
        <v>182</v>
      </c>
      <c r="T30" s="20" t="s">
        <v>182</v>
      </c>
      <c r="U30" s="18" t="n">
        <v>433.13265851</v>
      </c>
      <c r="V30" s="20" t="n">
        <v>6.41558313</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(20.0/B32*100)</f>
        <v/>
      </c>
      <c r="D32" s="19" t="n">
        <v>4458</v>
      </c>
      <c r="E32" s="18" t="n">
        <v>489.01177981</v>
      </c>
      <c r="F32" s="20" t="n">
        <v>5.18618663</v>
      </c>
      <c r="G32" s="18" t="n">
        <v>502.82448714</v>
      </c>
      <c r="H32" s="20" t="n">
        <v>3.57564707</v>
      </c>
      <c r="I32" s="18" t="n">
        <v>502.78792138</v>
      </c>
      <c r="J32" s="20" t="n">
        <v>2.90780037</v>
      </c>
      <c r="K32" s="18" t="n">
        <v>520.30497801</v>
      </c>
      <c r="L32" s="20" t="n">
        <v>4.24871102</v>
      </c>
      <c r="M32" s="18" t="n">
        <v>431.81477785</v>
      </c>
      <c r="N32" s="20" t="n">
        <v>23.17705872</v>
      </c>
      <c r="O32" s="18" t="s">
        <v>182</v>
      </c>
      <c r="P32" s="20" t="s">
        <v>182</v>
      </c>
      <c r="Q32" s="18" t="s">
        <v>182</v>
      </c>
      <c r="R32" s="20" t="s">
        <v>182</v>
      </c>
      <c r="S32" s="18" t="s">
        <v>182</v>
      </c>
      <c r="T32" s="20" t="s">
        <v>182</v>
      </c>
      <c r="U32" s="18" t="n">
        <v>421.98788981</v>
      </c>
      <c r="V32" s="20" t="n">
        <v>9.97836307</v>
      </c>
    </row>
    <row r="33" spans="1:22">
      <c r="A33" s="15" t="s">
        <v>208</v>
      </c>
      <c r="B33" s="17" t="n">
        <v>7325</v>
      </c>
      <c r="C33" s="18">
        <f>(274.0/B33*100)</f>
        <v/>
      </c>
      <c r="D33" s="19" t="n">
        <v>7051</v>
      </c>
      <c r="E33" s="18" t="n">
        <v>503.42842227</v>
      </c>
      <c r="F33" s="20" t="n">
        <v>4.52781635</v>
      </c>
      <c r="G33" s="18" t="n">
        <v>509.30596879</v>
      </c>
      <c r="H33" s="20" t="n">
        <v>3.15568654</v>
      </c>
      <c r="I33" s="18" t="n">
        <v>499.98440282</v>
      </c>
      <c r="J33" s="20" t="n">
        <v>2.94322279</v>
      </c>
      <c r="K33" s="18" t="n">
        <v>505.52979963</v>
      </c>
      <c r="L33" s="20" t="n">
        <v>4.90733892</v>
      </c>
      <c r="M33" s="18" t="n">
        <v>370.51979334</v>
      </c>
      <c r="N33" s="20" t="n">
        <v>23.88304611</v>
      </c>
      <c r="O33" s="18" t="s">
        <v>182</v>
      </c>
      <c r="P33" s="20" t="s">
        <v>182</v>
      </c>
      <c r="Q33" s="18" t="s">
        <v>182</v>
      </c>
      <c r="R33" s="20" t="s">
        <v>182</v>
      </c>
      <c r="S33" s="18" t="s">
        <v>182</v>
      </c>
      <c r="T33" s="20" t="s">
        <v>182</v>
      </c>
      <c r="U33" s="18" t="n">
        <v>440.28645839</v>
      </c>
      <c r="V33" s="20" t="n">
        <v>8.920268419999999</v>
      </c>
    </row>
    <row r="34" spans="1:22">
      <c r="A34" s="15" t="s">
        <v>209</v>
      </c>
      <c r="B34" s="17" t="n">
        <v>6350</v>
      </c>
      <c r="C34" s="18">
        <f>(117.0/B34*100)</f>
        <v/>
      </c>
      <c r="D34" s="19" t="n">
        <v>6233</v>
      </c>
      <c r="E34" s="18" t="n">
        <v>461.0716588</v>
      </c>
      <c r="F34" s="20" t="n">
        <v>4.18540379</v>
      </c>
      <c r="G34" s="18" t="n">
        <v>469.93380589</v>
      </c>
      <c r="H34" s="20" t="n">
        <v>2.86693816</v>
      </c>
      <c r="I34" s="18" t="n">
        <v>476.51584371</v>
      </c>
      <c r="J34" s="20" t="n">
        <v>3.06429845</v>
      </c>
      <c r="K34" s="18" t="n">
        <v>482.17551106</v>
      </c>
      <c r="L34" s="20" t="n">
        <v>5.37543933</v>
      </c>
      <c r="M34" s="18" t="n">
        <v>365.38845725</v>
      </c>
      <c r="N34" s="20" t="n">
        <v>11.8756275</v>
      </c>
      <c r="O34" s="18" t="s">
        <v>182</v>
      </c>
      <c r="P34" s="20" t="s">
        <v>182</v>
      </c>
      <c r="Q34" s="18" t="n">
        <v>306.56969545</v>
      </c>
      <c r="R34" s="20" t="n">
        <v>10.27624616</v>
      </c>
      <c r="S34" s="18" t="s">
        <v>182</v>
      </c>
      <c r="T34" s="20" t="s">
        <v>182</v>
      </c>
      <c r="U34" s="18" t="n">
        <v>378.60623908</v>
      </c>
      <c r="V34" s="20" t="n">
        <v>7.54180815</v>
      </c>
    </row>
    <row r="35" spans="1:22">
      <c r="A35" s="15" t="s">
        <v>210</v>
      </c>
      <c r="B35" s="17" t="n">
        <v>6406</v>
      </c>
      <c r="C35" s="18">
        <f>(105.0/B35*100)</f>
        <v/>
      </c>
      <c r="D35" s="19" t="n">
        <v>6301</v>
      </c>
      <c r="E35" s="18" t="n">
        <v>523.5338028</v>
      </c>
      <c r="F35" s="20" t="n">
        <v>4.12733278</v>
      </c>
      <c r="G35" s="18" t="n">
        <v>518.73546017</v>
      </c>
      <c r="H35" s="20" t="n">
        <v>2.25956683</v>
      </c>
      <c r="I35" s="18" t="n">
        <v>518.22355471</v>
      </c>
      <c r="J35" s="20" t="n">
        <v>2.50461125</v>
      </c>
      <c r="K35" s="18" t="n">
        <v>524.02262909</v>
      </c>
      <c r="L35" s="20" t="n">
        <v>4.81302684</v>
      </c>
      <c r="M35" s="18" t="n">
        <v>449.89238615</v>
      </c>
      <c r="N35" s="20" t="n">
        <v>20.13442136</v>
      </c>
      <c r="O35" s="18" t="s">
        <v>182</v>
      </c>
      <c r="P35" s="20" t="s">
        <v>182</v>
      </c>
      <c r="Q35" s="18" t="n">
        <v>374.85244494</v>
      </c>
      <c r="R35" s="20" t="n">
        <v>5.84040672</v>
      </c>
      <c r="S35" s="18" t="s">
        <v>182</v>
      </c>
      <c r="T35" s="20" t="s">
        <v>182</v>
      </c>
      <c r="U35" s="18" t="n">
        <v>422.47357085</v>
      </c>
      <c r="V35" s="20" t="n">
        <v>6.2572401</v>
      </c>
    </row>
    <row r="36" spans="1:22">
      <c r="A36" s="15" t="s">
        <v>211</v>
      </c>
      <c r="B36" s="17" t="n">
        <v>6736</v>
      </c>
      <c r="C36" s="18">
        <f>(109.0/B36*100)</f>
        <v/>
      </c>
      <c r="D36" s="19" t="n">
        <v>6627</v>
      </c>
      <c r="E36" s="18" t="n">
        <v>485.53463202</v>
      </c>
      <c r="F36" s="20" t="n">
        <v>3.84842511</v>
      </c>
      <c r="G36" s="18" t="n">
        <v>499.93456945</v>
      </c>
      <c r="H36" s="20" t="n">
        <v>2.50836895</v>
      </c>
      <c r="I36" s="18" t="n">
        <v>497.54363317</v>
      </c>
      <c r="J36" s="20" t="n">
        <v>2.34106197</v>
      </c>
      <c r="K36" s="18" t="n">
        <v>506.96827393</v>
      </c>
      <c r="L36" s="20" t="n">
        <v>4.63827809</v>
      </c>
      <c r="M36" s="18" t="n">
        <v>402.77024728</v>
      </c>
      <c r="N36" s="20" t="n">
        <v>20.07187489</v>
      </c>
      <c r="O36" s="18" t="s">
        <v>182</v>
      </c>
      <c r="P36" s="20" t="s">
        <v>182</v>
      </c>
      <c r="Q36" s="18" t="s">
        <v>182</v>
      </c>
      <c r="R36" s="20" t="s">
        <v>182</v>
      </c>
      <c r="S36" s="18" t="s">
        <v>182</v>
      </c>
      <c r="T36" s="20" t="s">
        <v>182</v>
      </c>
      <c r="U36" s="18" t="n">
        <v>422.1309366</v>
      </c>
      <c r="V36" s="20" t="n">
        <v>6.6607723</v>
      </c>
    </row>
    <row r="37" spans="1:22">
      <c r="A37" s="15" t="s">
        <v>212</v>
      </c>
      <c r="B37" s="17" t="n">
        <v>5458</v>
      </c>
      <c r="C37" s="18">
        <f>(382.0/B37*100)</f>
        <v/>
      </c>
      <c r="D37" s="19" t="n">
        <v>5076</v>
      </c>
      <c r="E37" s="18" t="n">
        <v>496.94853226</v>
      </c>
      <c r="F37" s="20" t="n">
        <v>6.08149351</v>
      </c>
      <c r="G37" s="18" t="n">
        <v>504.30187897</v>
      </c>
      <c r="H37" s="20" t="n">
        <v>4.4145114</v>
      </c>
      <c r="I37" s="18" t="n">
        <v>502.57099467</v>
      </c>
      <c r="J37" s="20" t="n">
        <v>4.11914608</v>
      </c>
      <c r="K37" s="18" t="n">
        <v>515.99571162</v>
      </c>
      <c r="L37" s="20" t="n">
        <v>4.26100581</v>
      </c>
      <c r="M37" s="18" t="n">
        <v>375.64834003</v>
      </c>
      <c r="N37" s="20" t="n">
        <v>18.6662725</v>
      </c>
      <c r="O37" s="18" t="s">
        <v>182</v>
      </c>
      <c r="P37" s="20" t="s">
        <v>182</v>
      </c>
      <c r="Q37" s="18" t="s">
        <v>182</v>
      </c>
      <c r="R37" s="20" t="s">
        <v>182</v>
      </c>
      <c r="S37" s="18" t="s">
        <v>182</v>
      </c>
      <c r="T37" s="20" t="s">
        <v>182</v>
      </c>
      <c r="U37" s="18" t="n">
        <v>414.86541104</v>
      </c>
      <c r="V37" s="20" t="n">
        <v>6.53601217</v>
      </c>
    </row>
    <row r="38" spans="1:22">
      <c r="A38" s="15" t="s">
        <v>213</v>
      </c>
      <c r="B38" s="17" t="n">
        <v>5860</v>
      </c>
      <c r="C38" s="18">
        <f>(83.0/B38*100)</f>
        <v/>
      </c>
      <c r="D38" s="19" t="n">
        <v>5777</v>
      </c>
      <c r="E38" s="18" t="n">
        <v>507.34498951</v>
      </c>
      <c r="F38" s="20" t="n">
        <v>3.9371184</v>
      </c>
      <c r="G38" s="18" t="n">
        <v>516.73905608</v>
      </c>
      <c r="H38" s="20" t="n">
        <v>3.3932661</v>
      </c>
      <c r="I38" s="18" t="n">
        <v>512.71577957</v>
      </c>
      <c r="J38" s="20" t="n">
        <v>3.38588208</v>
      </c>
      <c r="K38" s="18" t="n">
        <v>511.68963898</v>
      </c>
      <c r="L38" s="20" t="n">
        <v>5.70646286</v>
      </c>
      <c r="M38" s="18" t="n">
        <v>402.04188708</v>
      </c>
      <c r="N38" s="20" t="n">
        <v>20.43643395</v>
      </c>
      <c r="O38" s="18" t="s">
        <v>182</v>
      </c>
      <c r="P38" s="20" t="s">
        <v>182</v>
      </c>
      <c r="Q38" s="18" t="s">
        <v>182</v>
      </c>
      <c r="R38" s="20" t="s">
        <v>182</v>
      </c>
      <c r="S38" s="18" t="s">
        <v>182</v>
      </c>
      <c r="T38" s="20" t="s">
        <v>182</v>
      </c>
      <c r="U38" s="18" t="n">
        <v>443.04024855</v>
      </c>
      <c r="V38" s="20" t="n">
        <v>6.55320768</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(5704.0/B40*100)</f>
        <v/>
      </c>
      <c r="D40" s="19" t="n">
        <v>8453</v>
      </c>
      <c r="E40" s="18" t="n">
        <v>513.06688317</v>
      </c>
      <c r="F40" s="20" t="n">
        <v>6.77207543</v>
      </c>
      <c r="G40" s="18" t="n">
        <v>524.76396385</v>
      </c>
      <c r="H40" s="20" t="n">
        <v>3.70724688</v>
      </c>
      <c r="I40" s="18" t="n">
        <v>519.16238919</v>
      </c>
      <c r="J40" s="20" t="n">
        <v>3.29747297</v>
      </c>
      <c r="K40" s="18" t="n">
        <v>522.4168019700001</v>
      </c>
      <c r="L40" s="20" t="n">
        <v>5.1532732</v>
      </c>
      <c r="M40" s="18" t="n">
        <v>426.93516324</v>
      </c>
      <c r="N40" s="20" t="n">
        <v>18.49453323</v>
      </c>
      <c r="O40" s="18" t="s">
        <v>182</v>
      </c>
      <c r="P40" s="20" t="s">
        <v>182</v>
      </c>
      <c r="Q40" s="18" t="n">
        <v>496.75531263</v>
      </c>
      <c r="R40" s="20" t="n">
        <v>2.35939816</v>
      </c>
      <c r="S40" s="18" t="s">
        <v>182</v>
      </c>
      <c r="T40" s="20" t="s">
        <v>182</v>
      </c>
      <c r="U40" s="18" t="n">
        <v>420.69353628</v>
      </c>
      <c r="V40" s="20" t="n">
        <v>6.75901151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(3063.0/B46*100)</f>
        <v/>
      </c>
      <c r="D46" s="19" t="n">
        <v>20078</v>
      </c>
      <c r="E46" s="18" t="n">
        <v>383.02052885</v>
      </c>
      <c r="F46" s="20" t="n">
        <v>4.54375927</v>
      </c>
      <c r="G46" s="18" t="n">
        <v>413.13403404</v>
      </c>
      <c r="H46" s="20" t="n">
        <v>3.79962275</v>
      </c>
      <c r="I46" s="18" t="n">
        <v>417.17306457</v>
      </c>
      <c r="J46" s="20" t="n">
        <v>3.13860397</v>
      </c>
      <c r="K46" s="18" t="n">
        <v>434.798698</v>
      </c>
      <c r="L46" s="20" t="n">
        <v>4.0507387</v>
      </c>
      <c r="M46" s="18" t="n">
        <v>312.92535084</v>
      </c>
      <c r="N46" s="20" t="n">
        <v>7.92700056</v>
      </c>
      <c r="O46" s="18" t="s">
        <v>182</v>
      </c>
      <c r="P46" s="20" t="s">
        <v>182</v>
      </c>
      <c r="Q46" s="18" t="s">
        <v>182</v>
      </c>
      <c r="R46" s="20" t="s">
        <v>182</v>
      </c>
      <c r="S46" s="18" t="s">
        <v>182</v>
      </c>
      <c r="T46" s="20" t="s">
        <v>182</v>
      </c>
      <c r="U46" s="18" t="n">
        <v>385.09462572</v>
      </c>
      <c r="V46" s="20" t="n">
        <v>3.09612611</v>
      </c>
    </row>
    <row r="47" spans="1:22">
      <c r="A47" s="15" t="s">
        <v>222</v>
      </c>
      <c r="B47" s="17" t="n">
        <v>5928</v>
      </c>
      <c r="C47" s="18">
        <f>(293.0/B47*100)</f>
        <v/>
      </c>
      <c r="D47" s="19" t="n">
        <v>5635</v>
      </c>
      <c r="E47" s="18" t="n">
        <v>443.13428474</v>
      </c>
      <c r="F47" s="20" t="n">
        <v>6.61777315</v>
      </c>
      <c r="G47" s="18" t="n">
        <v>464.40148021</v>
      </c>
      <c r="H47" s="20" t="n">
        <v>4.63171681</v>
      </c>
      <c r="I47" s="18" t="n">
        <v>464.20927942</v>
      </c>
      <c r="J47" s="20" t="n">
        <v>4.41008717</v>
      </c>
      <c r="K47" s="18" t="n">
        <v>472.29468002</v>
      </c>
      <c r="L47" s="20" t="n">
        <v>6.57199785</v>
      </c>
      <c r="M47" s="18" t="n">
        <v>348.82167177</v>
      </c>
      <c r="N47" s="20" t="n">
        <v>12.30753065</v>
      </c>
      <c r="O47" s="18" t="s">
        <v>182</v>
      </c>
      <c r="P47" s="20" t="s">
        <v>182</v>
      </c>
      <c r="Q47" s="18" t="s">
        <v>182</v>
      </c>
      <c r="R47" s="20" t="s">
        <v>182</v>
      </c>
      <c r="S47" s="18" t="s">
        <v>182</v>
      </c>
      <c r="T47" s="20" t="s">
        <v>182</v>
      </c>
      <c r="U47" s="18" t="n">
        <v>380.21762854</v>
      </c>
      <c r="V47" s="20" t="n">
        <v>5.10183712</v>
      </c>
    </row>
    <row r="48" spans="1:22">
      <c r="A48" s="15" t="s">
        <v>223</v>
      </c>
      <c r="B48" s="17" t="n">
        <v>9841</v>
      </c>
      <c r="C48" s="18">
        <f>(19.0/B48*100)</f>
        <v/>
      </c>
      <c r="D48" s="19" t="n">
        <v>9822</v>
      </c>
      <c r="E48" s="18" t="n">
        <v>462.81401704</v>
      </c>
      <c r="F48" s="20" t="n">
        <v>7.6275329</v>
      </c>
      <c r="G48" s="18" t="n">
        <v>502.37332414</v>
      </c>
      <c r="H48" s="20" t="n">
        <v>5.30904179</v>
      </c>
      <c r="I48" s="18" t="n">
        <v>523.3364001899999</v>
      </c>
      <c r="J48" s="20" t="n">
        <v>4.34414507</v>
      </c>
      <c r="K48" s="18" t="n">
        <v>569.49162562</v>
      </c>
      <c r="L48" s="20" t="n">
        <v>6.02945805</v>
      </c>
      <c r="M48" s="18" t="n">
        <v>368.01592311</v>
      </c>
      <c r="N48" s="20" t="n">
        <v>9.39603602</v>
      </c>
      <c r="O48" s="18" t="s">
        <v>182</v>
      </c>
      <c r="P48" s="20" t="s">
        <v>182</v>
      </c>
      <c r="Q48" s="18" t="s">
        <v>182</v>
      </c>
      <c r="R48" s="20" t="s">
        <v>182</v>
      </c>
      <c r="S48" s="18" t="s">
        <v>182</v>
      </c>
      <c r="T48" s="20" t="s">
        <v>182</v>
      </c>
      <c r="U48" s="18" t="n">
        <v>454.53287673</v>
      </c>
      <c r="V48" s="20" t="n">
        <v>26.7196764</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(1296.0/B50*100)</f>
        <v/>
      </c>
      <c r="D50" s="19" t="n">
        <v>10499</v>
      </c>
      <c r="E50" s="18" t="n">
        <v>404.12545109</v>
      </c>
      <c r="F50" s="20" t="n">
        <v>4.15543204</v>
      </c>
      <c r="G50" s="18" t="n">
        <v>420.28459637</v>
      </c>
      <c r="H50" s="20" t="n">
        <v>2.91587799</v>
      </c>
      <c r="I50" s="18" t="n">
        <v>428.93626534</v>
      </c>
      <c r="J50" s="20" t="n">
        <v>2.68917326</v>
      </c>
      <c r="K50" s="18" t="n">
        <v>443.76116123</v>
      </c>
      <c r="L50" s="20" t="n">
        <v>4.73397811</v>
      </c>
      <c r="M50" s="18" t="n">
        <v>342.28571311</v>
      </c>
      <c r="N50" s="20" t="n">
        <v>7.20984175</v>
      </c>
      <c r="O50" s="18" t="s">
        <v>182</v>
      </c>
      <c r="P50" s="20" t="s">
        <v>182</v>
      </c>
      <c r="Q50" s="18" t="s">
        <v>182</v>
      </c>
      <c r="R50" s="20" t="s">
        <v>182</v>
      </c>
      <c r="S50" s="18" t="s">
        <v>182</v>
      </c>
      <c r="T50" s="20" t="s">
        <v>182</v>
      </c>
      <c r="U50" s="18" t="n">
        <v>389.52763633</v>
      </c>
      <c r="V50" s="20" t="n">
        <v>6.85045732</v>
      </c>
    </row>
    <row r="51" spans="1:22">
      <c r="A51" s="15" t="s">
        <v>226</v>
      </c>
      <c r="B51" s="17" t="n">
        <v>6866</v>
      </c>
      <c r="C51" s="18">
        <f>(115.0/B51*100)</f>
        <v/>
      </c>
      <c r="D51" s="19" t="n">
        <v>6751</v>
      </c>
      <c r="E51" s="18" t="n">
        <v>417.72577392</v>
      </c>
      <c r="F51" s="20" t="n">
        <v>3.81500906</v>
      </c>
      <c r="G51" s="18" t="n">
        <v>423.56000596</v>
      </c>
      <c r="H51" s="20" t="n">
        <v>3.25176799</v>
      </c>
      <c r="I51" s="18" t="n">
        <v>424.94475968</v>
      </c>
      <c r="J51" s="20" t="n">
        <v>2.55571466</v>
      </c>
      <c r="K51" s="18" t="n">
        <v>437.43102997</v>
      </c>
      <c r="L51" s="20" t="n">
        <v>3.66213121</v>
      </c>
      <c r="M51" s="18" t="n">
        <v>338.25263876</v>
      </c>
      <c r="N51" s="20" t="n">
        <v>12.07032198</v>
      </c>
      <c r="O51" s="18" t="s">
        <v>182</v>
      </c>
      <c r="P51" s="20" t="s">
        <v>182</v>
      </c>
      <c r="Q51" s="18" t="n">
        <v>410.85572185</v>
      </c>
      <c r="R51" s="20" t="n">
        <v>3.7997542</v>
      </c>
      <c r="S51" s="18" t="s">
        <v>182</v>
      </c>
      <c r="T51" s="20" t="s">
        <v>182</v>
      </c>
      <c r="U51" s="18" t="n">
        <v>396.38689492</v>
      </c>
      <c r="V51" s="20" t="n">
        <v>4.37358597</v>
      </c>
    </row>
    <row r="52" spans="1:22">
      <c r="A52" s="15" t="s">
        <v>227</v>
      </c>
      <c r="B52" s="17" t="n">
        <v>5809</v>
      </c>
      <c r="C52" s="18">
        <f>(131.0/B52*100)</f>
        <v/>
      </c>
      <c r="D52" s="19" t="n">
        <v>5678</v>
      </c>
      <c r="E52" s="18" t="n">
        <v>476.4186048</v>
      </c>
      <c r="F52" s="20" t="n">
        <v>4.54560637</v>
      </c>
      <c r="G52" s="18" t="n">
        <v>479.69172263</v>
      </c>
      <c r="H52" s="20" t="n">
        <v>2.91468662</v>
      </c>
      <c r="I52" s="18" t="n">
        <v>479.07130813</v>
      </c>
      <c r="J52" s="20" t="n">
        <v>3.11153998</v>
      </c>
      <c r="K52" s="18" t="n">
        <v>491.71054667</v>
      </c>
      <c r="L52" s="20" t="n">
        <v>4.66291147</v>
      </c>
      <c r="M52" s="18" t="n">
        <v>375.14413407</v>
      </c>
      <c r="N52" s="20" t="n">
        <v>19.23248649</v>
      </c>
      <c r="O52" s="18" t="s">
        <v>182</v>
      </c>
      <c r="P52" s="20" t="s">
        <v>182</v>
      </c>
      <c r="Q52" s="18" t="s">
        <v>182</v>
      </c>
      <c r="R52" s="20" t="s">
        <v>182</v>
      </c>
      <c r="S52" s="18" t="s">
        <v>182</v>
      </c>
      <c r="T52" s="20" t="s">
        <v>182</v>
      </c>
      <c r="U52" s="18" t="n">
        <v>399.04212068</v>
      </c>
      <c r="V52" s="20" t="n">
        <v>5.6945309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(560.0/B54*100)</f>
        <v/>
      </c>
      <c r="D54" s="19" t="n">
        <v>4180</v>
      </c>
      <c r="E54" s="18" t="n">
        <v>313.90532456</v>
      </c>
      <c r="F54" s="20" t="n">
        <v>4.46263086</v>
      </c>
      <c r="G54" s="18" t="n">
        <v>336.8116715</v>
      </c>
      <c r="H54" s="20" t="n">
        <v>4.30596661</v>
      </c>
      <c r="I54" s="18" t="n">
        <v>346.43538496</v>
      </c>
      <c r="J54" s="20" t="n">
        <v>3.51897426</v>
      </c>
      <c r="K54" s="18" t="n">
        <v>363.31392651</v>
      </c>
      <c r="L54" s="20" t="n">
        <v>4.81292417</v>
      </c>
      <c r="M54" s="18" t="n">
        <v>287.87524075</v>
      </c>
      <c r="N54" s="20" t="n">
        <v>6.80918889</v>
      </c>
      <c r="O54" s="18" t="s">
        <v>182</v>
      </c>
      <c r="P54" s="20" t="s">
        <v>182</v>
      </c>
      <c r="Q54" s="18" t="s">
        <v>182</v>
      </c>
      <c r="R54" s="20" t="s">
        <v>182</v>
      </c>
      <c r="S54" s="18" t="s">
        <v>182</v>
      </c>
      <c r="T54" s="20" t="s">
        <v>182</v>
      </c>
      <c r="U54" s="18" t="n">
        <v>295.19166974</v>
      </c>
      <c r="V54" s="20" t="n">
        <v>3.90603809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492.35194357</v>
      </c>
      <c r="F56" s="20" t="n">
        <v>7.08351963</v>
      </c>
      <c r="G56" s="18" t="n">
        <v>510.94044284</v>
      </c>
      <c r="H56" s="20" t="n">
        <v>4.01825317</v>
      </c>
      <c r="I56" s="18" t="n">
        <v>528.01465516</v>
      </c>
      <c r="J56" s="20" t="n">
        <v>2.56433655</v>
      </c>
      <c r="K56" s="18" t="n">
        <v>536.94467937</v>
      </c>
      <c r="L56" s="20" t="n">
        <v>3.20224439</v>
      </c>
      <c r="M56" s="18" t="n">
        <v>436.58358831</v>
      </c>
      <c r="N56" s="20" t="n">
        <v>14.70024244</v>
      </c>
      <c r="O56" s="18" t="s">
        <v>182</v>
      </c>
      <c r="P56" s="20" t="s">
        <v>182</v>
      </c>
      <c r="Q56" s="18" t="s">
        <v>182</v>
      </c>
      <c r="R56" s="20" t="s">
        <v>182</v>
      </c>
      <c r="S56" s="18" t="s">
        <v>182</v>
      </c>
      <c r="T56" s="20" t="s">
        <v>182</v>
      </c>
      <c r="U56" s="18" t="n">
        <v>451.77658761</v>
      </c>
      <c r="V56" s="20" t="n">
        <v>17.13242474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(287.0/B61*100)</f>
        <v/>
      </c>
      <c r="D61" s="19" t="n">
        <v>6238</v>
      </c>
      <c r="E61" s="18" t="n">
        <v>486.49604203</v>
      </c>
      <c r="F61" s="20" t="n">
        <v>4.50130481</v>
      </c>
      <c r="G61" s="18" t="n">
        <v>478.0487276</v>
      </c>
      <c r="H61" s="20" t="n">
        <v>3.52190557</v>
      </c>
      <c r="I61" s="18" t="n">
        <v>479.53420621</v>
      </c>
      <c r="J61" s="20" t="n">
        <v>2.53553684</v>
      </c>
      <c r="K61" s="18" t="n">
        <v>488.12815329</v>
      </c>
      <c r="L61" s="20" t="n">
        <v>4.1118014</v>
      </c>
      <c r="M61" s="18" t="n">
        <v>391.25523445</v>
      </c>
      <c r="N61" s="20" t="n">
        <v>13.81308759</v>
      </c>
      <c r="O61" s="18" t="s">
        <v>182</v>
      </c>
      <c r="P61" s="20" t="s">
        <v>182</v>
      </c>
      <c r="Q61" s="18" t="s">
        <v>182</v>
      </c>
      <c r="R61" s="20" t="s">
        <v>182</v>
      </c>
      <c r="S61" s="18" t="s">
        <v>182</v>
      </c>
      <c r="T61" s="20" t="s">
        <v>182</v>
      </c>
      <c r="U61" s="18" t="n">
        <v>386.6677815</v>
      </c>
      <c r="V61" s="20" t="n">
        <v>6.79129978</v>
      </c>
    </row>
    <row r="62" spans="1:22">
      <c r="A62" s="15" t="s">
        <v>237</v>
      </c>
      <c r="B62" s="17" t="n">
        <v>4476</v>
      </c>
      <c r="C62" s="18">
        <f>(5.0/B62*100)</f>
        <v/>
      </c>
      <c r="D62" s="19" t="n">
        <v>4471</v>
      </c>
      <c r="E62" s="18" t="n">
        <v>513.69816771</v>
      </c>
      <c r="F62" s="20" t="n">
        <v>5.47096744</v>
      </c>
      <c r="G62" s="18" t="n">
        <v>528.31299868</v>
      </c>
      <c r="H62" s="20" t="n">
        <v>2.04789762</v>
      </c>
      <c r="I62" s="18" t="n">
        <v>528.3389289</v>
      </c>
      <c r="J62" s="20" t="n">
        <v>1.71824348</v>
      </c>
      <c r="K62" s="18" t="n">
        <v>546.19231739</v>
      </c>
      <c r="L62" s="20" t="n">
        <v>3.90413084</v>
      </c>
      <c r="M62" s="18" t="n">
        <v>440.45044192</v>
      </c>
      <c r="N62" s="20" t="n">
        <v>12.98438904</v>
      </c>
      <c r="O62" s="18" t="s">
        <v>182</v>
      </c>
      <c r="P62" s="20" t="s">
        <v>182</v>
      </c>
      <c r="Q62" s="18" t="s">
        <v>182</v>
      </c>
      <c r="R62" s="20" t="s">
        <v>182</v>
      </c>
      <c r="S62" s="18" t="s">
        <v>182</v>
      </c>
      <c r="T62" s="20" t="s">
        <v>182</v>
      </c>
      <c r="U62" s="18" t="n">
        <v>470.65499725</v>
      </c>
      <c r="V62" s="20" t="n">
        <v>17.03136939</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(941.0/B67*100)</f>
        <v/>
      </c>
      <c r="D67" s="19" t="n">
        <v>6030</v>
      </c>
      <c r="E67" s="18" t="n">
        <v>372.54724045</v>
      </c>
      <c r="F67" s="20" t="n">
        <v>4.57339401</v>
      </c>
      <c r="G67" s="18" t="n">
        <v>405.06501917</v>
      </c>
      <c r="H67" s="20" t="n">
        <v>3.36248561</v>
      </c>
      <c r="I67" s="18" t="n">
        <v>413.36652837</v>
      </c>
      <c r="J67" s="20" t="n">
        <v>2.41403973</v>
      </c>
      <c r="K67" s="18" t="n">
        <v>429.98479697</v>
      </c>
      <c r="L67" s="20" t="n">
        <v>4.87355904</v>
      </c>
      <c r="M67" s="18" t="n">
        <v>314.73335773</v>
      </c>
      <c r="N67" s="20" t="n">
        <v>5.00611208</v>
      </c>
      <c r="O67" s="18" t="s">
        <v>182</v>
      </c>
      <c r="P67" s="20" t="s">
        <v>182</v>
      </c>
      <c r="Q67" s="18" t="s">
        <v>182</v>
      </c>
      <c r="R67" s="20" t="s">
        <v>182</v>
      </c>
      <c r="S67" s="18" t="s">
        <v>182</v>
      </c>
      <c r="T67" s="20" t="s">
        <v>182</v>
      </c>
      <c r="U67" s="18" t="n">
        <v>350.62882494</v>
      </c>
      <c r="V67" s="20" t="n">
        <v>4.9251509</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473.27191422</v>
      </c>
      <c r="F70" s="20" t="n">
        <v>5.48523057</v>
      </c>
      <c r="G70" s="18" t="n">
        <v>488.89083722</v>
      </c>
      <c r="H70" s="20" t="n">
        <v>3.92168882</v>
      </c>
      <c r="I70" s="18" t="n">
        <v>491.48662687</v>
      </c>
      <c r="J70" s="20" t="n">
        <v>2.6498136</v>
      </c>
      <c r="K70" s="18" t="n">
        <v>505.08253171</v>
      </c>
      <c r="L70" s="20" t="n">
        <v>4.21287028</v>
      </c>
      <c r="M70" s="18" t="n">
        <v>426.80252046</v>
      </c>
      <c r="N70" s="20" t="n">
        <v>12.48021567</v>
      </c>
      <c r="O70" s="18" t="s">
        <v>182</v>
      </c>
      <c r="P70" s="20" t="s">
        <v>182</v>
      </c>
      <c r="Q70" s="18" t="s">
        <v>182</v>
      </c>
      <c r="R70" s="20" t="s">
        <v>182</v>
      </c>
      <c r="S70" s="18" t="s">
        <v>182</v>
      </c>
      <c r="T70" s="20" t="s">
        <v>182</v>
      </c>
      <c r="U70" s="18" t="n">
        <v>440.98669523</v>
      </c>
      <c r="V70" s="20" t="n">
        <v>7.65988631</v>
      </c>
    </row>
    <row r="71" spans="1:22">
      <c r="A71" s="15" t="s">
        <v>246</v>
      </c>
      <c r="B71" s="17" t="n">
        <v>6115</v>
      </c>
      <c r="C71" s="18">
        <f>(132.0/B71*100)</f>
        <v/>
      </c>
      <c r="D71" s="19" t="n">
        <v>5983</v>
      </c>
      <c r="E71" s="18" t="n">
        <v>548.11208021</v>
      </c>
      <c r="F71" s="20" t="n">
        <v>5.02602455</v>
      </c>
      <c r="G71" s="18" t="n">
        <v>556.29672141</v>
      </c>
      <c r="H71" s="20" t="n">
        <v>2.62214737</v>
      </c>
      <c r="I71" s="18" t="n">
        <v>550.7686279</v>
      </c>
      <c r="J71" s="20" t="n">
        <v>1.71050762</v>
      </c>
      <c r="K71" s="18" t="n">
        <v>577.32829616</v>
      </c>
      <c r="L71" s="20" t="n">
        <v>3.45082115</v>
      </c>
      <c r="M71" s="18" t="n">
        <v>471.86148039</v>
      </c>
      <c r="N71" s="20" t="n">
        <v>16.79592165</v>
      </c>
      <c r="O71" s="18" t="s">
        <v>182</v>
      </c>
      <c r="P71" s="20" t="s">
        <v>182</v>
      </c>
      <c r="Q71" s="18" t="s">
        <v>182</v>
      </c>
      <c r="R71" s="20" t="s">
        <v>182</v>
      </c>
      <c r="S71" s="18" t="s">
        <v>182</v>
      </c>
      <c r="T71" s="20" t="s">
        <v>182</v>
      </c>
      <c r="U71" s="18" t="n">
        <v>527.11131457</v>
      </c>
      <c r="V71" s="20" t="n">
        <v>12.05927885</v>
      </c>
    </row>
    <row r="72" spans="1:22">
      <c r="A72" s="15" t="s">
        <v>247</v>
      </c>
      <c r="B72" s="17" t="n">
        <v>7708</v>
      </c>
      <c r="C72" s="18">
        <f>(9.0/B72*100)</f>
        <v/>
      </c>
      <c r="D72" s="19" t="n">
        <v>7699</v>
      </c>
      <c r="E72" s="18" t="n">
        <v>510.43322721</v>
      </c>
      <c r="F72" s="20" t="n">
        <v>4.79645428</v>
      </c>
      <c r="G72" s="18" t="n">
        <v>526.18415909</v>
      </c>
      <c r="H72" s="20" t="n">
        <v>3.11662789</v>
      </c>
      <c r="I72" s="18" t="n">
        <v>535.5597093</v>
      </c>
      <c r="J72" s="20" t="n">
        <v>2.97664934</v>
      </c>
      <c r="K72" s="18" t="n">
        <v>559.59102405</v>
      </c>
      <c r="L72" s="20" t="n">
        <v>4.47195461</v>
      </c>
      <c r="M72" s="18" t="n">
        <v>372.27040999</v>
      </c>
      <c r="N72" s="20" t="n">
        <v>12.74001428</v>
      </c>
      <c r="O72" s="18" t="s">
        <v>182</v>
      </c>
      <c r="P72" s="20" t="s">
        <v>182</v>
      </c>
      <c r="Q72" s="18" t="s">
        <v>182</v>
      </c>
      <c r="R72" s="20" t="s">
        <v>182</v>
      </c>
      <c r="S72" s="18" t="s">
        <v>182</v>
      </c>
      <c r="T72" s="20" t="s">
        <v>182</v>
      </c>
      <c r="U72" s="18" t="n">
        <v>468.88439159</v>
      </c>
      <c r="V72" s="20" t="n">
        <v>18.87377883</v>
      </c>
    </row>
    <row r="73" spans="1:22">
      <c r="A73" s="15" t="s">
        <v>248</v>
      </c>
      <c r="B73" s="17" t="n">
        <v>8249</v>
      </c>
      <c r="C73" s="18">
        <f>(274.0/B73*100)</f>
        <v/>
      </c>
      <c r="D73" s="19" t="n">
        <v>7975</v>
      </c>
      <c r="E73" s="18" t="n">
        <v>413.32779933</v>
      </c>
      <c r="F73" s="20" t="n">
        <v>5.48704454</v>
      </c>
      <c r="G73" s="18" t="n">
        <v>422.0660132</v>
      </c>
      <c r="H73" s="20" t="n">
        <v>2.90412497</v>
      </c>
      <c r="I73" s="18" t="n">
        <v>424.19397131</v>
      </c>
      <c r="J73" s="20" t="n">
        <v>3.12774665</v>
      </c>
      <c r="K73" s="18" t="n">
        <v>448.31074976</v>
      </c>
      <c r="L73" s="20" t="n">
        <v>6.94708362</v>
      </c>
      <c r="M73" s="18" t="n">
        <v>365.92427462</v>
      </c>
      <c r="N73" s="20" t="n">
        <v>6.5296247</v>
      </c>
      <c r="O73" s="18" t="s">
        <v>182</v>
      </c>
      <c r="P73" s="20" t="s">
        <v>182</v>
      </c>
      <c r="Q73" s="18" t="s">
        <v>182</v>
      </c>
      <c r="R73" s="20" t="s">
        <v>182</v>
      </c>
      <c r="S73" s="18" t="s">
        <v>182</v>
      </c>
      <c r="T73" s="20" t="s">
        <v>182</v>
      </c>
      <c r="U73" s="18" t="n">
        <v>366.41455392</v>
      </c>
      <c r="V73" s="20" t="n">
        <v>8.836303040000001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(347.0/B77*100)</f>
        <v/>
      </c>
      <c r="D77" s="19" t="n">
        <v>5715</v>
      </c>
      <c r="E77" s="18" t="n">
        <v>433.78155033</v>
      </c>
      <c r="F77" s="20" t="n">
        <v>4.2399365</v>
      </c>
      <c r="G77" s="18" t="n">
        <v>451.28685536</v>
      </c>
      <c r="H77" s="20" t="n">
        <v>3.28069611</v>
      </c>
      <c r="I77" s="18" t="n">
        <v>455.83231101</v>
      </c>
      <c r="J77" s="20" t="n">
        <v>2.63149241</v>
      </c>
      <c r="K77" s="18" t="n">
        <v>462.00231482</v>
      </c>
      <c r="L77" s="20" t="n">
        <v>5.33433622</v>
      </c>
      <c r="M77" s="18" t="n">
        <v>348.85074945</v>
      </c>
      <c r="N77" s="20" t="n">
        <v>12.28258255</v>
      </c>
      <c r="O77" s="18" t="s">
        <v>182</v>
      </c>
      <c r="P77" s="20" t="s">
        <v>182</v>
      </c>
      <c r="Q77" s="18" t="s">
        <v>182</v>
      </c>
      <c r="R77" s="20" t="s">
        <v>182</v>
      </c>
      <c r="S77" s="18" t="s">
        <v>182</v>
      </c>
      <c r="T77" s="20" t="s">
        <v>182</v>
      </c>
      <c r="U77" s="18" t="n">
        <v>382.69981698</v>
      </c>
      <c r="V77" s="20" t="n">
        <v>3.55559968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366</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446.48420734</v>
      </c>
      <c r="F7" s="20" t="n">
        <v>7.86133356</v>
      </c>
      <c r="G7" s="18" t="n">
        <v>471.07752172</v>
      </c>
      <c r="H7" s="20" t="n">
        <v>4.94205505</v>
      </c>
      <c r="I7" s="18" t="n">
        <v>514.1165495400001</v>
      </c>
      <c r="J7" s="20" t="n">
        <v>2.01424691</v>
      </c>
      <c r="K7" s="18" t="n">
        <v>538.14530427</v>
      </c>
      <c r="L7" s="20" t="n">
        <v>2.55682864</v>
      </c>
      <c r="M7" s="18" t="n">
        <v>399.22513467</v>
      </c>
      <c r="N7" s="20" t="n">
        <v>11.70453418</v>
      </c>
      <c r="O7" s="18" t="s">
        <v>182</v>
      </c>
      <c r="P7" s="20" t="s">
        <v>182</v>
      </c>
      <c r="Q7" s="18" t="s">
        <v>182</v>
      </c>
      <c r="R7" s="20" t="s">
        <v>182</v>
      </c>
      <c r="S7" s="18" t="s">
        <v>182</v>
      </c>
      <c r="T7" s="20" t="s">
        <v>182</v>
      </c>
      <c r="U7" s="18" t="n">
        <v>483.90176675</v>
      </c>
      <c r="V7" s="20" t="n">
        <v>4.44560366</v>
      </c>
    </row>
    <row r="8" spans="1:22">
      <c r="A8" s="15" t="s">
        <v>183</v>
      </c>
      <c r="B8" s="17" t="n">
        <v>7007</v>
      </c>
      <c r="C8" s="18">
        <f>(279.0/B8*100)</f>
        <v/>
      </c>
      <c r="D8" s="19" t="n">
        <v>6728</v>
      </c>
      <c r="E8" s="18" t="n">
        <v>444.12161518</v>
      </c>
      <c r="F8" s="20" t="n">
        <v>6.89133175</v>
      </c>
      <c r="G8" s="18" t="n">
        <v>484.06977667</v>
      </c>
      <c r="H8" s="20" t="n">
        <v>4.18891749</v>
      </c>
      <c r="I8" s="18" t="n">
        <v>507.45734116</v>
      </c>
      <c r="J8" s="20" t="n">
        <v>3.02098686</v>
      </c>
      <c r="K8" s="18" t="n">
        <v>510.13258722</v>
      </c>
      <c r="L8" s="20" t="n">
        <v>2.86343375</v>
      </c>
      <c r="M8" s="18" t="n">
        <v>404.28336089</v>
      </c>
      <c r="N8" s="20" t="n">
        <v>27.90899541</v>
      </c>
      <c r="O8" s="18" t="s">
        <v>182</v>
      </c>
      <c r="P8" s="20" t="s">
        <v>182</v>
      </c>
      <c r="Q8" s="18" t="n">
        <v>368.48347797</v>
      </c>
      <c r="R8" s="20" t="n">
        <v>14.99112476</v>
      </c>
      <c r="S8" s="18" t="s">
        <v>182</v>
      </c>
      <c r="T8" s="20" t="s">
        <v>182</v>
      </c>
      <c r="U8" s="18" t="n">
        <v>420.13887296</v>
      </c>
      <c r="V8" s="20" t="n">
        <v>6.66137397</v>
      </c>
    </row>
    <row r="9" spans="1:22">
      <c r="A9" s="15" t="s">
        <v>184</v>
      </c>
      <c r="B9" s="17" t="n">
        <v>9651</v>
      </c>
      <c r="C9" s="18">
        <f>(683.0/B9*100)</f>
        <v/>
      </c>
      <c r="D9" s="19" t="n">
        <v>8968</v>
      </c>
      <c r="E9" s="18" t="n">
        <v>442.04500796</v>
      </c>
      <c r="F9" s="20" t="n">
        <v>7.14651869</v>
      </c>
      <c r="G9" s="18" t="n">
        <v>487.03760099</v>
      </c>
      <c r="H9" s="20" t="n">
        <v>5.1410222</v>
      </c>
      <c r="I9" s="18" t="n">
        <v>520.20726904</v>
      </c>
      <c r="J9" s="20" t="n">
        <v>2.37737869</v>
      </c>
      <c r="K9" s="18" t="n">
        <v>518.7581483</v>
      </c>
      <c r="L9" s="20" t="n">
        <v>3.15108439</v>
      </c>
      <c r="M9" s="18" t="n">
        <v>463.23865553</v>
      </c>
      <c r="N9" s="20" t="n">
        <v>37.28992185</v>
      </c>
      <c r="O9" s="18" t="s">
        <v>182</v>
      </c>
      <c r="P9" s="20" t="s">
        <v>182</v>
      </c>
      <c r="Q9" s="18" t="n">
        <v>374.78530698</v>
      </c>
      <c r="R9" s="20" t="n">
        <v>11.62763904</v>
      </c>
      <c r="S9" s="18" t="s">
        <v>182</v>
      </c>
      <c r="T9" s="20" t="s">
        <v>182</v>
      </c>
      <c r="U9" s="18" t="n">
        <v>425.02547314</v>
      </c>
      <c r="V9" s="20" t="n">
        <v>6.09477292</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(179.0/B11*100)</f>
        <v/>
      </c>
      <c r="D11" s="19" t="n">
        <v>6874</v>
      </c>
      <c r="E11" s="18" t="n">
        <v>411.1861085</v>
      </c>
      <c r="F11" s="20" t="n">
        <v>5.48472455</v>
      </c>
      <c r="G11" s="18" t="n">
        <v>420.42426995</v>
      </c>
      <c r="H11" s="20" t="n">
        <v>5.03181184</v>
      </c>
      <c r="I11" s="18" t="n">
        <v>452.453648</v>
      </c>
      <c r="J11" s="20" t="n">
        <v>2.80600962</v>
      </c>
      <c r="K11" s="18" t="n">
        <v>470.41929495</v>
      </c>
      <c r="L11" s="20" t="n">
        <v>3.03354496</v>
      </c>
      <c r="M11" s="18" t="n">
        <v>334.19992151</v>
      </c>
      <c r="N11" s="20" t="n">
        <v>26.53553138</v>
      </c>
      <c r="O11" s="18" t="s">
        <v>182</v>
      </c>
      <c r="P11" s="20" t="s">
        <v>182</v>
      </c>
      <c r="Q11" s="18" t="s">
        <v>182</v>
      </c>
      <c r="R11" s="20" t="s">
        <v>182</v>
      </c>
      <c r="S11" s="18" t="s">
        <v>182</v>
      </c>
      <c r="T11" s="20" t="s">
        <v>182</v>
      </c>
      <c r="U11" s="18" t="n">
        <v>416.03495173</v>
      </c>
      <c r="V11" s="20" t="n">
        <v>5.99388693</v>
      </c>
    </row>
    <row r="12" spans="1:22">
      <c r="A12" s="15" t="s">
        <v>187</v>
      </c>
      <c r="B12" s="17" t="n">
        <v>6894</v>
      </c>
      <c r="C12" s="18">
        <f>(128.0/B12*100)</f>
        <v/>
      </c>
      <c r="D12" s="19" t="n">
        <v>6766</v>
      </c>
      <c r="E12" s="18" t="n">
        <v>436.49278151</v>
      </c>
      <c r="F12" s="20" t="n">
        <v>7.07204388</v>
      </c>
      <c r="G12" s="18" t="n">
        <v>467.23829183</v>
      </c>
      <c r="H12" s="20" t="n">
        <v>3.9994839</v>
      </c>
      <c r="I12" s="18" t="n">
        <v>506.66605367</v>
      </c>
      <c r="J12" s="20" t="n">
        <v>2.00329119</v>
      </c>
      <c r="K12" s="18" t="n">
        <v>514.2569911000001</v>
      </c>
      <c r="L12" s="20" t="n">
        <v>3.7107614</v>
      </c>
      <c r="M12" s="18" t="n">
        <v>437.59846771</v>
      </c>
      <c r="N12" s="20" t="n">
        <v>23.70905564</v>
      </c>
      <c r="O12" s="18" t="s">
        <v>182</v>
      </c>
      <c r="P12" s="20" t="s">
        <v>182</v>
      </c>
      <c r="Q12" s="18" t="n">
        <v>366.6777112</v>
      </c>
      <c r="R12" s="20" t="n">
        <v>14.39052153</v>
      </c>
      <c r="S12" s="18" t="s">
        <v>182</v>
      </c>
      <c r="T12" s="20" t="s">
        <v>182</v>
      </c>
      <c r="U12" s="18" t="n">
        <v>414.87739832</v>
      </c>
      <c r="V12" s="20" t="n">
        <v>6.18670607</v>
      </c>
    </row>
    <row r="13" spans="1:22">
      <c r="A13" s="15" t="s">
        <v>188</v>
      </c>
      <c r="B13" s="17" t="n">
        <v>7161</v>
      </c>
      <c r="C13" s="18">
        <f>(376.0/B13*100)</f>
        <v/>
      </c>
      <c r="D13" s="19" t="n">
        <v>6785</v>
      </c>
      <c r="E13" s="18" t="n">
        <v>454.85496737</v>
      </c>
      <c r="F13" s="20" t="n">
        <v>10.07255818</v>
      </c>
      <c r="G13" s="18" t="n">
        <v>484.06864706</v>
      </c>
      <c r="H13" s="20" t="n">
        <v>5.44313661</v>
      </c>
      <c r="I13" s="18" t="n">
        <v>511.45907094</v>
      </c>
      <c r="J13" s="20" t="n">
        <v>1.98244849</v>
      </c>
      <c r="K13" s="18" t="n">
        <v>527.24140969</v>
      </c>
      <c r="L13" s="20" t="n">
        <v>3.30136589</v>
      </c>
      <c r="M13" s="18" t="n">
        <v>390.10166835</v>
      </c>
      <c r="N13" s="20" t="n">
        <v>18.95112793</v>
      </c>
      <c r="O13" s="18" t="s">
        <v>182</v>
      </c>
      <c r="P13" s="20" t="s">
        <v>182</v>
      </c>
      <c r="Q13" s="18" t="n">
        <v>436.36003517</v>
      </c>
      <c r="R13" s="20" t="n">
        <v>6.43426798</v>
      </c>
      <c r="S13" s="18" t="s">
        <v>182</v>
      </c>
      <c r="T13" s="20" t="s">
        <v>182</v>
      </c>
      <c r="U13" s="18" t="n">
        <v>415.83916351</v>
      </c>
      <c r="V13" s="20" t="n">
        <v>6.25351177</v>
      </c>
    </row>
    <row r="14" spans="1:22">
      <c r="A14" s="15" t="s">
        <v>189</v>
      </c>
      <c r="B14" s="17" t="n">
        <v>5587</v>
      </c>
      <c r="C14" s="18">
        <f>(210.0/B14*100)</f>
        <v/>
      </c>
      <c r="D14" s="19" t="n">
        <v>5377</v>
      </c>
      <c r="E14" s="18" t="n">
        <v>478.77430969</v>
      </c>
      <c r="F14" s="20" t="n">
        <v>6.09412666</v>
      </c>
      <c r="G14" s="18" t="n">
        <v>514.28334061</v>
      </c>
      <c r="H14" s="20" t="n">
        <v>3.86575787</v>
      </c>
      <c r="I14" s="18" t="n">
        <v>539.05816269</v>
      </c>
      <c r="J14" s="20" t="n">
        <v>2.1269036</v>
      </c>
      <c r="K14" s="18" t="n">
        <v>558.30442771</v>
      </c>
      <c r="L14" s="20" t="n">
        <v>3.58675568</v>
      </c>
      <c r="M14" s="18" t="n">
        <v>411.80482108</v>
      </c>
      <c r="N14" s="20" t="n">
        <v>14.84367386</v>
      </c>
      <c r="O14" s="18" t="s">
        <v>182</v>
      </c>
      <c r="P14" s="20" t="s">
        <v>182</v>
      </c>
      <c r="Q14" s="18" t="s">
        <v>182</v>
      </c>
      <c r="R14" s="20" t="s">
        <v>182</v>
      </c>
      <c r="S14" s="18" t="s">
        <v>182</v>
      </c>
      <c r="T14" s="20" t="s">
        <v>182</v>
      </c>
      <c r="U14" s="18" t="n">
        <v>464.03841611</v>
      </c>
      <c r="V14" s="20" t="n">
        <v>9.27758289</v>
      </c>
    </row>
    <row r="15" spans="1:22">
      <c r="A15" s="15" t="s">
        <v>190</v>
      </c>
      <c r="B15" s="17" t="n">
        <v>5882</v>
      </c>
      <c r="C15" s="18">
        <f>(206.0/B15*100)</f>
        <v/>
      </c>
      <c r="D15" s="19" t="n">
        <v>5676</v>
      </c>
      <c r="E15" s="18" t="n">
        <v>480.75136947</v>
      </c>
      <c r="F15" s="20" t="n">
        <v>9.203388029999999</v>
      </c>
      <c r="G15" s="18" t="n">
        <v>517.86998557</v>
      </c>
      <c r="H15" s="20" t="n">
        <v>4.57989994</v>
      </c>
      <c r="I15" s="18" t="n">
        <v>539.96423597</v>
      </c>
      <c r="J15" s="20" t="n">
        <v>2.40939071</v>
      </c>
      <c r="K15" s="18" t="n">
        <v>544.86764586</v>
      </c>
      <c r="L15" s="20" t="n">
        <v>2.97095697</v>
      </c>
      <c r="M15" s="18" t="n">
        <v>369.57234507</v>
      </c>
      <c r="N15" s="20" t="n">
        <v>20.35970452</v>
      </c>
      <c r="O15" s="18" t="s">
        <v>182</v>
      </c>
      <c r="P15" s="20" t="s">
        <v>182</v>
      </c>
      <c r="Q15" s="18" t="n">
        <v>375.95013089</v>
      </c>
      <c r="R15" s="20" t="n">
        <v>17.42774697</v>
      </c>
      <c r="S15" s="18" t="s">
        <v>182</v>
      </c>
      <c r="T15" s="20" t="s">
        <v>182</v>
      </c>
      <c r="U15" s="18" t="n">
        <v>469.69279915</v>
      </c>
      <c r="V15" s="20" t="n">
        <v>7.99134962</v>
      </c>
    </row>
    <row r="16" spans="1:22">
      <c r="A16" s="15" t="s">
        <v>191</v>
      </c>
      <c r="B16" s="17" t="n">
        <v>6108</v>
      </c>
      <c r="C16" s="18">
        <f>(281.0/B16*100)</f>
        <v/>
      </c>
      <c r="D16" s="19" t="n">
        <v>5827</v>
      </c>
      <c r="E16" s="18" t="n">
        <v>441.68227273</v>
      </c>
      <c r="F16" s="20" t="n">
        <v>9.599833439999999</v>
      </c>
      <c r="G16" s="18" t="n">
        <v>493.329314</v>
      </c>
      <c r="H16" s="20" t="n">
        <v>4.551653</v>
      </c>
      <c r="I16" s="18" t="n">
        <v>511.19313184</v>
      </c>
      <c r="J16" s="20" t="n">
        <v>2.51517539</v>
      </c>
      <c r="K16" s="18" t="n">
        <v>511.51728475</v>
      </c>
      <c r="L16" s="20" t="n">
        <v>2.72789922</v>
      </c>
      <c r="M16" s="18" t="n">
        <v>357.87742959</v>
      </c>
      <c r="N16" s="20" t="n">
        <v>15.84799712</v>
      </c>
      <c r="O16" s="18" t="s">
        <v>182</v>
      </c>
      <c r="P16" s="20" t="s">
        <v>182</v>
      </c>
      <c r="Q16" s="18" t="s">
        <v>182</v>
      </c>
      <c r="R16" s="20" t="s">
        <v>182</v>
      </c>
      <c r="S16" s="18" t="s">
        <v>182</v>
      </c>
      <c r="T16" s="20" t="s">
        <v>182</v>
      </c>
      <c r="U16" s="18" t="n">
        <v>402.38574834</v>
      </c>
      <c r="V16" s="20" t="n">
        <v>6.55471099</v>
      </c>
    </row>
    <row r="17" spans="1:22">
      <c r="A17" s="15" t="s">
        <v>192</v>
      </c>
      <c r="B17" s="17" t="n">
        <v>6504</v>
      </c>
      <c r="C17" s="18">
        <f>(854.0/B17*100)</f>
        <v/>
      </c>
      <c r="D17" s="19" t="n">
        <v>5650</v>
      </c>
      <c r="E17" s="18" t="n">
        <v>444.11298914</v>
      </c>
      <c r="F17" s="20" t="n">
        <v>8.01948941</v>
      </c>
      <c r="G17" s="18" t="n">
        <v>473.0220488</v>
      </c>
      <c r="H17" s="20" t="n">
        <v>5.22383389</v>
      </c>
      <c r="I17" s="18" t="n">
        <v>517.82352201</v>
      </c>
      <c r="J17" s="20" t="n">
        <v>2.80993441</v>
      </c>
      <c r="K17" s="18" t="n">
        <v>541.2455412</v>
      </c>
      <c r="L17" s="20" t="n">
        <v>2.9839378</v>
      </c>
      <c r="M17" s="18" t="s">
        <v>182</v>
      </c>
      <c r="N17" s="20" t="s">
        <v>182</v>
      </c>
      <c r="O17" s="18" t="s">
        <v>182</v>
      </c>
      <c r="P17" s="20" t="s">
        <v>182</v>
      </c>
      <c r="Q17" s="18" t="n">
        <v>360.48925247</v>
      </c>
      <c r="R17" s="20" t="n">
        <v>12.44339086</v>
      </c>
      <c r="S17" s="18" t="s">
        <v>182</v>
      </c>
      <c r="T17" s="20" t="s">
        <v>182</v>
      </c>
      <c r="U17" s="18" t="n">
        <v>429.46083011</v>
      </c>
      <c r="V17" s="20" t="n">
        <v>8.73900021</v>
      </c>
    </row>
    <row r="18" spans="1:22">
      <c r="A18" s="15" t="s">
        <v>193</v>
      </c>
      <c r="B18" s="17" t="n">
        <v>5532</v>
      </c>
      <c r="C18" s="18">
        <f>(43.0/B18*100)</f>
        <v/>
      </c>
      <c r="D18" s="19" t="n">
        <v>5489</v>
      </c>
      <c r="E18" s="18" t="n">
        <v>415.36774384</v>
      </c>
      <c r="F18" s="20" t="n">
        <v>7.18043628</v>
      </c>
      <c r="G18" s="18" t="n">
        <v>421.44342751</v>
      </c>
      <c r="H18" s="20" t="n">
        <v>4.92326606</v>
      </c>
      <c r="I18" s="18" t="n">
        <v>464.82978652</v>
      </c>
      <c r="J18" s="20" t="n">
        <v>3.58957492</v>
      </c>
      <c r="K18" s="18" t="n">
        <v>482.78467537</v>
      </c>
      <c r="L18" s="20" t="n">
        <v>4.5842004</v>
      </c>
      <c r="M18" s="18" t="n">
        <v>360.38730974</v>
      </c>
      <c r="N18" s="20" t="n">
        <v>15.45481746</v>
      </c>
      <c r="O18" s="18" t="s">
        <v>182</v>
      </c>
      <c r="P18" s="20" t="s">
        <v>182</v>
      </c>
      <c r="Q18" s="18" t="s">
        <v>182</v>
      </c>
      <c r="R18" s="20" t="s">
        <v>182</v>
      </c>
      <c r="S18" s="18" t="s">
        <v>182</v>
      </c>
      <c r="T18" s="20" t="s">
        <v>182</v>
      </c>
      <c r="U18" s="18" t="n">
        <v>386.43861188</v>
      </c>
      <c r="V18" s="20" t="n">
        <v>7.62897425</v>
      </c>
    </row>
    <row r="19" spans="1:22">
      <c r="A19" s="15" t="s">
        <v>194</v>
      </c>
      <c r="B19" s="17" t="n">
        <v>5658</v>
      </c>
      <c r="C19" s="18">
        <f>(311.0/B19*100)</f>
        <v/>
      </c>
      <c r="D19" s="19" t="n">
        <v>5347</v>
      </c>
      <c r="E19" s="18" t="n">
        <v>436.2966415</v>
      </c>
      <c r="F19" s="20" t="n">
        <v>7.35402175</v>
      </c>
      <c r="G19" s="18" t="n">
        <v>470.18981136</v>
      </c>
      <c r="H19" s="20" t="n">
        <v>4.95217376</v>
      </c>
      <c r="I19" s="18" t="n">
        <v>486.60700948</v>
      </c>
      <c r="J19" s="20" t="n">
        <v>2.77086154</v>
      </c>
      <c r="K19" s="18" t="n">
        <v>493.45813825</v>
      </c>
      <c r="L19" s="20" t="n">
        <v>3.94348003</v>
      </c>
      <c r="M19" s="18" t="n">
        <v>398.28162032</v>
      </c>
      <c r="N19" s="20" t="n">
        <v>18.24528118</v>
      </c>
      <c r="O19" s="18" t="s">
        <v>182</v>
      </c>
      <c r="P19" s="20" t="s">
        <v>182</v>
      </c>
      <c r="Q19" s="18" t="s">
        <v>182</v>
      </c>
      <c r="R19" s="20" t="s">
        <v>182</v>
      </c>
      <c r="S19" s="18" t="s">
        <v>182</v>
      </c>
      <c r="T19" s="20" t="s">
        <v>182</v>
      </c>
      <c r="U19" s="18" t="n">
        <v>405.10791618</v>
      </c>
      <c r="V19" s="20" t="n">
        <v>6.77752813</v>
      </c>
    </row>
    <row r="20" spans="1:22">
      <c r="A20" s="15" t="s">
        <v>195</v>
      </c>
      <c r="B20" s="17" t="n">
        <v>3371</v>
      </c>
      <c r="C20" s="18">
        <f>(81.0/B20*100)</f>
        <v/>
      </c>
      <c r="D20" s="19" t="n">
        <v>3290</v>
      </c>
      <c r="E20" s="18" t="n">
        <v>436.62360438</v>
      </c>
      <c r="F20" s="20" t="n">
        <v>8.101789180000001</v>
      </c>
      <c r="G20" s="18" t="n">
        <v>436.0581565</v>
      </c>
      <c r="H20" s="20" t="n">
        <v>5.85988517</v>
      </c>
      <c r="I20" s="18" t="n">
        <v>479.77824874</v>
      </c>
      <c r="J20" s="20" t="n">
        <v>2.04508203</v>
      </c>
      <c r="K20" s="18" t="n">
        <v>497.1548661</v>
      </c>
      <c r="L20" s="20" t="n">
        <v>3.96931213</v>
      </c>
      <c r="M20" s="18" t="s">
        <v>182</v>
      </c>
      <c r="N20" s="20" t="s">
        <v>182</v>
      </c>
      <c r="O20" s="18" t="s">
        <v>182</v>
      </c>
      <c r="P20" s="20" t="s">
        <v>182</v>
      </c>
      <c r="Q20" s="18" t="s">
        <v>182</v>
      </c>
      <c r="R20" s="20" t="s">
        <v>182</v>
      </c>
      <c r="S20" s="18" t="s">
        <v>182</v>
      </c>
      <c r="T20" s="20" t="s">
        <v>182</v>
      </c>
      <c r="U20" s="18" t="n">
        <v>419.09226252</v>
      </c>
      <c r="V20" s="20" t="n">
        <v>5.39096803</v>
      </c>
    </row>
    <row r="21" spans="1:22">
      <c r="A21" s="15" t="s">
        <v>196</v>
      </c>
      <c r="B21" s="17" t="n">
        <v>5741</v>
      </c>
      <c r="C21" s="18">
        <f>(115.0/B21*100)</f>
        <v/>
      </c>
      <c r="D21" s="19" t="n">
        <v>5626</v>
      </c>
      <c r="E21" s="18" t="n">
        <v>454.87706948</v>
      </c>
      <c r="F21" s="20" t="n">
        <v>7.83880887</v>
      </c>
      <c r="G21" s="18" t="n">
        <v>470.42181479</v>
      </c>
      <c r="H21" s="20" t="n">
        <v>4.33354752</v>
      </c>
      <c r="I21" s="18" t="n">
        <v>504.48784159</v>
      </c>
      <c r="J21" s="20" t="n">
        <v>2.5555825</v>
      </c>
      <c r="K21" s="18" t="n">
        <v>523.65685955</v>
      </c>
      <c r="L21" s="20" t="n">
        <v>3.18976282</v>
      </c>
      <c r="M21" s="18" t="n">
        <v>391.25398188</v>
      </c>
      <c r="N21" s="20" t="n">
        <v>27.06373982</v>
      </c>
      <c r="O21" s="18" t="s">
        <v>182</v>
      </c>
      <c r="P21" s="20" t="s">
        <v>182</v>
      </c>
      <c r="Q21" s="18" t="s">
        <v>182</v>
      </c>
      <c r="R21" s="20" t="s">
        <v>182</v>
      </c>
      <c r="S21" s="18" t="s">
        <v>182</v>
      </c>
      <c r="T21" s="20" t="s">
        <v>182</v>
      </c>
      <c r="U21" s="18" t="n">
        <v>439.85146901</v>
      </c>
      <c r="V21" s="20" t="n">
        <v>7.98127145</v>
      </c>
    </row>
    <row r="22" spans="1:22">
      <c r="A22" s="15" t="s">
        <v>197</v>
      </c>
      <c r="B22" s="17" t="n">
        <v>6598</v>
      </c>
      <c r="C22" s="18">
        <f>(107.0/B22*100)</f>
        <v/>
      </c>
      <c r="D22" s="19" t="n">
        <v>6491</v>
      </c>
      <c r="E22" s="18" t="n">
        <v>418.19198508</v>
      </c>
      <c r="F22" s="20" t="n">
        <v>7.43637743</v>
      </c>
      <c r="G22" s="18" t="n">
        <v>425.74833556</v>
      </c>
      <c r="H22" s="20" t="n">
        <v>8.40379177</v>
      </c>
      <c r="I22" s="18" t="n">
        <v>491.28647985</v>
      </c>
      <c r="J22" s="20" t="n">
        <v>3.76444969</v>
      </c>
      <c r="K22" s="18" t="n">
        <v>506.96991829</v>
      </c>
      <c r="L22" s="20" t="n">
        <v>3.89857621</v>
      </c>
      <c r="M22" s="18" t="n">
        <v>369.67259299</v>
      </c>
      <c r="N22" s="20" t="n">
        <v>6.57132704</v>
      </c>
      <c r="O22" s="18" t="s">
        <v>182</v>
      </c>
      <c r="P22" s="20" t="s">
        <v>182</v>
      </c>
      <c r="Q22" s="18" t="n">
        <v>448.28166515</v>
      </c>
      <c r="R22" s="20" t="n">
        <v>8.782882710000001</v>
      </c>
      <c r="S22" s="18" t="s">
        <v>182</v>
      </c>
      <c r="T22" s="20" t="s">
        <v>182</v>
      </c>
      <c r="U22" s="18" t="n">
        <v>371.93006929</v>
      </c>
      <c r="V22" s="20" t="n">
        <v>7.39217911</v>
      </c>
    </row>
    <row r="23" spans="1:22">
      <c r="A23" s="15" t="s">
        <v>198</v>
      </c>
      <c r="B23" s="17" t="n">
        <v>11583</v>
      </c>
      <c r="C23" s="18">
        <f>(578.0/B23*100)</f>
        <v/>
      </c>
      <c r="D23" s="19" t="n">
        <v>11005</v>
      </c>
      <c r="E23" s="18" t="n">
        <v>454.70704264</v>
      </c>
      <c r="F23" s="20" t="n">
        <v>7.40604979</v>
      </c>
      <c r="G23" s="18" t="n">
        <v>474.28786811</v>
      </c>
      <c r="H23" s="20" t="n">
        <v>4.41325761</v>
      </c>
      <c r="I23" s="18" t="n">
        <v>488.71860482</v>
      </c>
      <c r="J23" s="20" t="n">
        <v>2.68347072</v>
      </c>
      <c r="K23" s="18" t="n">
        <v>502.69482542</v>
      </c>
      <c r="L23" s="20" t="n">
        <v>4.24548495</v>
      </c>
      <c r="M23" s="18" t="n">
        <v>422.45727389</v>
      </c>
      <c r="N23" s="20" t="n">
        <v>20.79919267</v>
      </c>
      <c r="O23" s="18" t="s">
        <v>182</v>
      </c>
      <c r="P23" s="20" t="s">
        <v>182</v>
      </c>
      <c r="Q23" s="18" t="s">
        <v>182</v>
      </c>
      <c r="R23" s="20" t="s">
        <v>182</v>
      </c>
      <c r="S23" s="18" t="s">
        <v>182</v>
      </c>
      <c r="T23" s="20" t="s">
        <v>182</v>
      </c>
      <c r="U23" s="18" t="n">
        <v>417.37885769</v>
      </c>
      <c r="V23" s="20" t="n">
        <v>6.81308097</v>
      </c>
    </row>
    <row r="24" spans="1:22">
      <c r="A24" s="15" t="s">
        <v>199</v>
      </c>
      <c r="B24" s="17" t="n">
        <v>6647</v>
      </c>
      <c r="C24" s="18">
        <f>(32.0/B24*100)</f>
        <v/>
      </c>
      <c r="D24" s="19" t="n">
        <v>6615</v>
      </c>
      <c r="E24" s="18" t="n">
        <v>486.82429264</v>
      </c>
      <c r="F24" s="20" t="n">
        <v>4.71661138</v>
      </c>
      <c r="G24" s="18" t="n">
        <v>514.05929408</v>
      </c>
      <c r="H24" s="20" t="n">
        <v>4.72458907</v>
      </c>
      <c r="I24" s="18" t="n">
        <v>554.46367157</v>
      </c>
      <c r="J24" s="20" t="n">
        <v>2.73197485</v>
      </c>
      <c r="K24" s="18" t="n">
        <v>548.4107728499999</v>
      </c>
      <c r="L24" s="20" t="n">
        <v>4.08460364</v>
      </c>
      <c r="M24" s="18" t="n">
        <v>433.56577698</v>
      </c>
      <c r="N24" s="20" t="n">
        <v>16.09010253</v>
      </c>
      <c r="O24" s="18" t="s">
        <v>182</v>
      </c>
      <c r="P24" s="20" t="s">
        <v>182</v>
      </c>
      <c r="Q24" s="18" t="s">
        <v>182</v>
      </c>
      <c r="R24" s="20" t="s">
        <v>182</v>
      </c>
      <c r="S24" s="18" t="s">
        <v>182</v>
      </c>
      <c r="T24" s="20" t="s">
        <v>182</v>
      </c>
      <c r="U24" s="18" t="n">
        <v>464.65894291</v>
      </c>
      <c r="V24" s="20" t="n">
        <v>13.2404571</v>
      </c>
    </row>
    <row r="25" spans="1:22">
      <c r="A25" s="15" t="s">
        <v>200</v>
      </c>
      <c r="B25" s="17" t="n">
        <v>5581</v>
      </c>
      <c r="C25" s="18">
        <f>(28.0/B25*100)</f>
        <v/>
      </c>
      <c r="D25" s="19" t="n">
        <v>5553</v>
      </c>
      <c r="E25" s="18" t="n">
        <v>456.60714565</v>
      </c>
      <c r="F25" s="20" t="n">
        <v>5.65950651</v>
      </c>
      <c r="G25" s="18" t="n">
        <v>477.15721302</v>
      </c>
      <c r="H25" s="20" t="n">
        <v>5.41189694</v>
      </c>
      <c r="I25" s="18" t="n">
        <v>522.9743663</v>
      </c>
      <c r="J25" s="20" t="n">
        <v>3.05741282</v>
      </c>
      <c r="K25" s="18" t="n">
        <v>543.66221092</v>
      </c>
      <c r="L25" s="20" t="n">
        <v>4.74358931</v>
      </c>
      <c r="M25" s="18" t="n">
        <v>398.37895835</v>
      </c>
      <c r="N25" s="20" t="n">
        <v>24.81113575</v>
      </c>
      <c r="O25" s="18" t="s">
        <v>182</v>
      </c>
      <c r="P25" s="20" t="s">
        <v>182</v>
      </c>
      <c r="Q25" s="18" t="s">
        <v>182</v>
      </c>
      <c r="R25" s="20" t="s">
        <v>182</v>
      </c>
      <c r="S25" s="18" t="s">
        <v>182</v>
      </c>
      <c r="T25" s="20" t="s">
        <v>182</v>
      </c>
      <c r="U25" s="18" t="n">
        <v>428.51597047</v>
      </c>
      <c r="V25" s="20" t="n">
        <v>18.70904721</v>
      </c>
    </row>
    <row r="26" spans="1:22">
      <c r="A26" s="15" t="s">
        <v>201</v>
      </c>
      <c r="B26" s="17" t="n">
        <v>4869</v>
      </c>
      <c r="C26" s="18">
        <f>(124.0/B26*100)</f>
        <v/>
      </c>
      <c r="D26" s="19" t="n">
        <v>4745</v>
      </c>
      <c r="E26" s="18" t="n">
        <v>459.92696179</v>
      </c>
      <c r="F26" s="20" t="n">
        <v>6.20580793</v>
      </c>
      <c r="G26" s="18" t="n">
        <v>464.53972659</v>
      </c>
      <c r="H26" s="20" t="n">
        <v>4.78795954</v>
      </c>
      <c r="I26" s="18" t="n">
        <v>491.18977085</v>
      </c>
      <c r="J26" s="20" t="n">
        <v>2.10838325</v>
      </c>
      <c r="K26" s="18" t="n">
        <v>515.27937453</v>
      </c>
      <c r="L26" s="20" t="n">
        <v>2.85405961</v>
      </c>
      <c r="M26" s="18" t="s">
        <v>182</v>
      </c>
      <c r="N26" s="20" t="s">
        <v>182</v>
      </c>
      <c r="O26" s="18" t="s">
        <v>182</v>
      </c>
      <c r="P26" s="20" t="s">
        <v>182</v>
      </c>
      <c r="Q26" s="18" t="s">
        <v>182</v>
      </c>
      <c r="R26" s="20" t="s">
        <v>182</v>
      </c>
      <c r="S26" s="18" t="s">
        <v>182</v>
      </c>
      <c r="T26" s="20" t="s">
        <v>182</v>
      </c>
      <c r="U26" s="18" t="n">
        <v>443.88559934</v>
      </c>
      <c r="V26" s="20" t="n">
        <v>8.60173234</v>
      </c>
    </row>
    <row r="27" spans="1:22">
      <c r="A27" s="15" t="s">
        <v>202</v>
      </c>
      <c r="B27" s="17" t="n">
        <v>5299</v>
      </c>
      <c r="C27" s="18">
        <f>(255.0/B27*100)</f>
        <v/>
      </c>
      <c r="D27" s="19" t="n">
        <v>5044</v>
      </c>
      <c r="E27" s="18" t="n">
        <v>437.77943296</v>
      </c>
      <c r="F27" s="20" t="n">
        <v>5.91844253</v>
      </c>
      <c r="G27" s="18" t="n">
        <v>476.0905045</v>
      </c>
      <c r="H27" s="20" t="n">
        <v>3.76387748</v>
      </c>
      <c r="I27" s="18" t="n">
        <v>497.26650918</v>
      </c>
      <c r="J27" s="20" t="n">
        <v>1.90015759</v>
      </c>
      <c r="K27" s="18" t="n">
        <v>506.86727763</v>
      </c>
      <c r="L27" s="20" t="n">
        <v>2.29915309</v>
      </c>
      <c r="M27" s="18" t="n">
        <v>423.08830904</v>
      </c>
      <c r="N27" s="20" t="n">
        <v>13.04402712</v>
      </c>
      <c r="O27" s="18" t="s">
        <v>182</v>
      </c>
      <c r="P27" s="20" t="s">
        <v>182</v>
      </c>
      <c r="Q27" s="18" t="s">
        <v>182</v>
      </c>
      <c r="R27" s="20" t="s">
        <v>182</v>
      </c>
      <c r="S27" s="18" t="s">
        <v>182</v>
      </c>
      <c r="T27" s="20" t="s">
        <v>182</v>
      </c>
      <c r="U27" s="18" t="n">
        <v>416.45164858</v>
      </c>
      <c r="V27" s="20" t="n">
        <v>4.21971617</v>
      </c>
    </row>
    <row r="28" spans="1:22">
      <c r="A28" s="15" t="s">
        <v>203</v>
      </c>
      <c r="B28" s="17" t="n">
        <v>7568</v>
      </c>
      <c r="C28" s="18">
        <f>(173.0/B28*100)</f>
        <v/>
      </c>
      <c r="D28" s="19" t="n">
        <v>7395</v>
      </c>
      <c r="E28" s="18" t="n">
        <v>390.0705491</v>
      </c>
      <c r="F28" s="20" t="n">
        <v>3.68950055</v>
      </c>
      <c r="G28" s="18" t="n">
        <v>402.80651432</v>
      </c>
      <c r="H28" s="20" t="n">
        <v>2.65536425</v>
      </c>
      <c r="I28" s="18" t="n">
        <v>426.22930633</v>
      </c>
      <c r="J28" s="20" t="n">
        <v>2.30731325</v>
      </c>
      <c r="K28" s="18" t="n">
        <v>442.81465417</v>
      </c>
      <c r="L28" s="20" t="n">
        <v>4.46550466</v>
      </c>
      <c r="M28" s="18" t="n">
        <v>344.27389666</v>
      </c>
      <c r="N28" s="20" t="n">
        <v>9.63881198</v>
      </c>
      <c r="O28" s="18" t="s">
        <v>182</v>
      </c>
      <c r="P28" s="20" t="s">
        <v>182</v>
      </c>
      <c r="Q28" s="18" t="s">
        <v>182</v>
      </c>
      <c r="R28" s="20" t="s">
        <v>182</v>
      </c>
      <c r="S28" s="18" t="s">
        <v>182</v>
      </c>
      <c r="T28" s="20" t="s">
        <v>182</v>
      </c>
      <c r="U28" s="18" t="n">
        <v>376.19857538</v>
      </c>
      <c r="V28" s="20" t="n">
        <v>5.55404335</v>
      </c>
    </row>
    <row r="29" spans="1:22">
      <c r="A29" s="15" t="s">
        <v>204</v>
      </c>
      <c r="B29" s="17" t="n">
        <v>5385</v>
      </c>
      <c r="C29" s="18">
        <f>(37.0/B29*100)</f>
        <v/>
      </c>
      <c r="D29" s="19" t="n">
        <v>5348</v>
      </c>
      <c r="E29" s="18" t="n">
        <v>405.78721444</v>
      </c>
      <c r="F29" s="20" t="n">
        <v>10.98010184</v>
      </c>
      <c r="G29" s="18" t="n">
        <v>472.65020483</v>
      </c>
      <c r="H29" s="20" t="n">
        <v>6.66649841</v>
      </c>
      <c r="I29" s="18" t="n">
        <v>517.28619137</v>
      </c>
      <c r="J29" s="20" t="n">
        <v>2.218652</v>
      </c>
      <c r="K29" s="18" t="n">
        <v>529.64537043</v>
      </c>
      <c r="L29" s="20" t="n">
        <v>4.04472212</v>
      </c>
      <c r="M29" s="18" t="n">
        <v>388.44308495</v>
      </c>
      <c r="N29" s="20" t="n">
        <v>43.1387278</v>
      </c>
      <c r="O29" s="18" t="s">
        <v>182</v>
      </c>
      <c r="P29" s="20" t="s">
        <v>182</v>
      </c>
      <c r="Q29" s="18" t="n">
        <v>358.28551468</v>
      </c>
      <c r="R29" s="20" t="n">
        <v>8.567023300000001</v>
      </c>
      <c r="S29" s="18" t="s">
        <v>182</v>
      </c>
      <c r="T29" s="20" t="s">
        <v>182</v>
      </c>
      <c r="U29" s="18" t="n">
        <v>403.8912056</v>
      </c>
      <c r="V29" s="20" t="n">
        <v>11.46015426</v>
      </c>
    </row>
    <row r="30" spans="1:22">
      <c r="A30" s="15" t="s">
        <v>205</v>
      </c>
      <c r="B30" s="17" t="n">
        <v>4520</v>
      </c>
      <c r="C30" s="18">
        <f>(682.0/B30*100)</f>
        <v/>
      </c>
      <c r="D30" s="19" t="n">
        <v>3838</v>
      </c>
      <c r="E30" s="18" t="n">
        <v>471.50993972</v>
      </c>
      <c r="F30" s="20" t="n">
        <v>10.54867548</v>
      </c>
      <c r="G30" s="18" t="n">
        <v>476.07703014</v>
      </c>
      <c r="H30" s="20" t="n">
        <v>7.42757056</v>
      </c>
      <c r="I30" s="18" t="n">
        <v>523.28572214</v>
      </c>
      <c r="J30" s="20" t="n">
        <v>3.39618374</v>
      </c>
      <c r="K30" s="18" t="n">
        <v>546.07212723</v>
      </c>
      <c r="L30" s="20" t="n">
        <v>3.74696881</v>
      </c>
      <c r="M30" s="18" t="n">
        <v>424.31209289</v>
      </c>
      <c r="N30" s="20" t="n">
        <v>24.50636863</v>
      </c>
      <c r="O30" s="18" t="s">
        <v>182</v>
      </c>
      <c r="P30" s="20" t="s">
        <v>182</v>
      </c>
      <c r="Q30" s="18" t="s">
        <v>182</v>
      </c>
      <c r="R30" s="20" t="s">
        <v>182</v>
      </c>
      <c r="S30" s="18" t="s">
        <v>182</v>
      </c>
      <c r="T30" s="20" t="s">
        <v>182</v>
      </c>
      <c r="U30" s="18" t="n">
        <v>431.62043391</v>
      </c>
      <c r="V30" s="20" t="n">
        <v>6.35633759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(20.0/B32*100)</f>
        <v/>
      </c>
      <c r="D32" s="19" t="n">
        <v>4458</v>
      </c>
      <c r="E32" s="18" t="n">
        <v>438.98904997</v>
      </c>
      <c r="F32" s="20" t="n">
        <v>9.11889832</v>
      </c>
      <c r="G32" s="18" t="n">
        <v>469.52960228</v>
      </c>
      <c r="H32" s="20" t="n">
        <v>5.32908923</v>
      </c>
      <c r="I32" s="18" t="n">
        <v>505.44237493</v>
      </c>
      <c r="J32" s="20" t="n">
        <v>2.59517946</v>
      </c>
      <c r="K32" s="18" t="n">
        <v>526.3554353</v>
      </c>
      <c r="L32" s="20" t="n">
        <v>3.57678002</v>
      </c>
      <c r="M32" s="18" t="n">
        <v>431.81477785</v>
      </c>
      <c r="N32" s="20" t="n">
        <v>23.17705872</v>
      </c>
      <c r="O32" s="18" t="s">
        <v>182</v>
      </c>
      <c r="P32" s="20" t="s">
        <v>182</v>
      </c>
      <c r="Q32" s="18" t="s">
        <v>182</v>
      </c>
      <c r="R32" s="20" t="s">
        <v>182</v>
      </c>
      <c r="S32" s="18" t="s">
        <v>182</v>
      </c>
      <c r="T32" s="20" t="s">
        <v>182</v>
      </c>
      <c r="U32" s="18" t="n">
        <v>420.52624823</v>
      </c>
      <c r="V32" s="20" t="n">
        <v>9.05054664</v>
      </c>
    </row>
    <row r="33" spans="1:22">
      <c r="A33" s="15" t="s">
        <v>208</v>
      </c>
      <c r="B33" s="17" t="n">
        <v>7325</v>
      </c>
      <c r="C33" s="18">
        <f>(274.0/B33*100)</f>
        <v/>
      </c>
      <c r="D33" s="19" t="n">
        <v>7051</v>
      </c>
      <c r="E33" s="18" t="n">
        <v>491.16630118</v>
      </c>
      <c r="F33" s="20" t="n">
        <v>6.41479346</v>
      </c>
      <c r="G33" s="18" t="n">
        <v>504.75344755</v>
      </c>
      <c r="H33" s="20" t="n">
        <v>3.78669878</v>
      </c>
      <c r="I33" s="18" t="n">
        <v>502.63198807</v>
      </c>
      <c r="J33" s="20" t="n">
        <v>2.7531662</v>
      </c>
      <c r="K33" s="18" t="n">
        <v>509.69873743</v>
      </c>
      <c r="L33" s="20" t="n">
        <v>3.71470286</v>
      </c>
      <c r="M33" s="18" t="n">
        <v>370.51979334</v>
      </c>
      <c r="N33" s="20" t="n">
        <v>23.88304611</v>
      </c>
      <c r="O33" s="18" t="s">
        <v>182</v>
      </c>
      <c r="P33" s="20" t="s">
        <v>182</v>
      </c>
      <c r="Q33" s="18" t="s">
        <v>182</v>
      </c>
      <c r="R33" s="20" t="s">
        <v>182</v>
      </c>
      <c r="S33" s="18" t="s">
        <v>182</v>
      </c>
      <c r="T33" s="20" t="s">
        <v>182</v>
      </c>
      <c r="U33" s="18" t="n">
        <v>444.42185414</v>
      </c>
      <c r="V33" s="20" t="n">
        <v>8.00303205</v>
      </c>
    </row>
    <row r="34" spans="1:22">
      <c r="A34" s="15" t="s">
        <v>209</v>
      </c>
      <c r="B34" s="17" t="n">
        <v>6350</v>
      </c>
      <c r="C34" s="18">
        <f>(117.0/B34*100)</f>
        <v/>
      </c>
      <c r="D34" s="19" t="n">
        <v>6233</v>
      </c>
      <c r="E34" s="18" t="n">
        <v>422.06130118</v>
      </c>
      <c r="F34" s="20" t="n">
        <v>5.45674576</v>
      </c>
      <c r="G34" s="18" t="n">
        <v>443.12477627</v>
      </c>
      <c r="H34" s="20" t="n">
        <v>3.95279203</v>
      </c>
      <c r="I34" s="18" t="n">
        <v>479.54815511</v>
      </c>
      <c r="J34" s="20" t="n">
        <v>2.65206838</v>
      </c>
      <c r="K34" s="18" t="n">
        <v>493.24893297</v>
      </c>
      <c r="L34" s="20" t="n">
        <v>4.28873142</v>
      </c>
      <c r="M34" s="18" t="n">
        <v>365.38845725</v>
      </c>
      <c r="N34" s="20" t="n">
        <v>11.8756275</v>
      </c>
      <c r="O34" s="18" t="s">
        <v>182</v>
      </c>
      <c r="P34" s="20" t="s">
        <v>182</v>
      </c>
      <c r="Q34" s="18" t="n">
        <v>306.56969545</v>
      </c>
      <c r="R34" s="20" t="n">
        <v>10.27624616</v>
      </c>
      <c r="S34" s="18" t="s">
        <v>182</v>
      </c>
      <c r="T34" s="20" t="s">
        <v>182</v>
      </c>
      <c r="U34" s="18" t="n">
        <v>384.06865404</v>
      </c>
      <c r="V34" s="20" t="n">
        <v>7.2394229</v>
      </c>
    </row>
    <row r="35" spans="1:22">
      <c r="A35" s="15" t="s">
        <v>210</v>
      </c>
      <c r="B35" s="17" t="n">
        <v>6406</v>
      </c>
      <c r="C35" s="18">
        <f>(105.0/B35*100)</f>
        <v/>
      </c>
      <c r="D35" s="19" t="n">
        <v>6301</v>
      </c>
      <c r="E35" s="18" t="n">
        <v>491.87800732</v>
      </c>
      <c r="F35" s="20" t="n">
        <v>8.100206590000001</v>
      </c>
      <c r="G35" s="18" t="n">
        <v>501.56244432</v>
      </c>
      <c r="H35" s="20" t="n">
        <v>3.97370345</v>
      </c>
      <c r="I35" s="18" t="n">
        <v>522.34629726</v>
      </c>
      <c r="J35" s="20" t="n">
        <v>2.01252533</v>
      </c>
      <c r="K35" s="18" t="n">
        <v>531.08290364</v>
      </c>
      <c r="L35" s="20" t="n">
        <v>3.47869153</v>
      </c>
      <c r="M35" s="18" t="n">
        <v>449.89238615</v>
      </c>
      <c r="N35" s="20" t="n">
        <v>20.13442136</v>
      </c>
      <c r="O35" s="18" t="s">
        <v>182</v>
      </c>
      <c r="P35" s="20" t="s">
        <v>182</v>
      </c>
      <c r="Q35" s="18" t="n">
        <v>374.85244494</v>
      </c>
      <c r="R35" s="20" t="n">
        <v>5.84040672</v>
      </c>
      <c r="S35" s="18" t="s">
        <v>182</v>
      </c>
      <c r="T35" s="20" t="s">
        <v>182</v>
      </c>
      <c r="U35" s="18" t="n">
        <v>429.75930245</v>
      </c>
      <c r="V35" s="20" t="n">
        <v>6.63036324</v>
      </c>
    </row>
    <row r="36" spans="1:22">
      <c r="A36" s="15" t="s">
        <v>211</v>
      </c>
      <c r="B36" s="17" t="n">
        <v>6736</v>
      </c>
      <c r="C36" s="18">
        <f>(109.0/B36*100)</f>
        <v/>
      </c>
      <c r="D36" s="19" t="n">
        <v>6627</v>
      </c>
      <c r="E36" s="18" t="n">
        <v>430.88690559</v>
      </c>
      <c r="F36" s="20" t="n">
        <v>7.25797996</v>
      </c>
      <c r="G36" s="18" t="n">
        <v>462.75670059</v>
      </c>
      <c r="H36" s="20" t="n">
        <v>5.12497519</v>
      </c>
      <c r="I36" s="18" t="n">
        <v>498.57686965</v>
      </c>
      <c r="J36" s="20" t="n">
        <v>2.15252307</v>
      </c>
      <c r="K36" s="18" t="n">
        <v>512.00585345</v>
      </c>
      <c r="L36" s="20" t="n">
        <v>2.76189372</v>
      </c>
      <c r="M36" s="18" t="n">
        <v>402.77024728</v>
      </c>
      <c r="N36" s="20" t="n">
        <v>20.07187489</v>
      </c>
      <c r="O36" s="18" t="s">
        <v>182</v>
      </c>
      <c r="P36" s="20" t="s">
        <v>182</v>
      </c>
      <c r="Q36" s="18" t="s">
        <v>182</v>
      </c>
      <c r="R36" s="20" t="s">
        <v>182</v>
      </c>
      <c r="S36" s="18" t="s">
        <v>182</v>
      </c>
      <c r="T36" s="20" t="s">
        <v>182</v>
      </c>
      <c r="U36" s="18" t="n">
        <v>426.23517187</v>
      </c>
      <c r="V36" s="20" t="n">
        <v>6.47188307</v>
      </c>
    </row>
    <row r="37" spans="1:22">
      <c r="A37" s="15" t="s">
        <v>212</v>
      </c>
      <c r="B37" s="17" t="n">
        <v>5458</v>
      </c>
      <c r="C37" s="18">
        <f>(382.0/B37*100)</f>
        <v/>
      </c>
      <c r="D37" s="19" t="n">
        <v>5076</v>
      </c>
      <c r="E37" s="18" t="n">
        <v>446.34662663</v>
      </c>
      <c r="F37" s="20" t="n">
        <v>8.537269159999999</v>
      </c>
      <c r="G37" s="18" t="n">
        <v>473.16767829</v>
      </c>
      <c r="H37" s="20" t="n">
        <v>6.77751036</v>
      </c>
      <c r="I37" s="18" t="n">
        <v>503.12867646</v>
      </c>
      <c r="J37" s="20" t="n">
        <v>3.81343848</v>
      </c>
      <c r="K37" s="18" t="n">
        <v>523.01915592</v>
      </c>
      <c r="L37" s="20" t="n">
        <v>3.93983383</v>
      </c>
      <c r="M37" s="18" t="n">
        <v>375.64834003</v>
      </c>
      <c r="N37" s="20" t="n">
        <v>18.6662725</v>
      </c>
      <c r="O37" s="18" t="s">
        <v>182</v>
      </c>
      <c r="P37" s="20" t="s">
        <v>182</v>
      </c>
      <c r="Q37" s="18" t="s">
        <v>182</v>
      </c>
      <c r="R37" s="20" t="s">
        <v>182</v>
      </c>
      <c r="S37" s="18" t="s">
        <v>182</v>
      </c>
      <c r="T37" s="20" t="s">
        <v>182</v>
      </c>
      <c r="U37" s="18" t="n">
        <v>415.32340034</v>
      </c>
      <c r="V37" s="20" t="n">
        <v>6.38391124</v>
      </c>
    </row>
    <row r="38" spans="1:22">
      <c r="A38" s="15" t="s">
        <v>213</v>
      </c>
      <c r="B38" s="17" t="n">
        <v>5860</v>
      </c>
      <c r="C38" s="18">
        <f>(83.0/B38*100)</f>
        <v/>
      </c>
      <c r="D38" s="19" t="n">
        <v>5777</v>
      </c>
      <c r="E38" s="18" t="n">
        <v>458.70208959</v>
      </c>
      <c r="F38" s="20" t="n">
        <v>8.908676939999999</v>
      </c>
      <c r="G38" s="18" t="n">
        <v>499.85426717</v>
      </c>
      <c r="H38" s="20" t="n">
        <v>4.54380889</v>
      </c>
      <c r="I38" s="18" t="n">
        <v>519.5288391300001</v>
      </c>
      <c r="J38" s="20" t="n">
        <v>2.83720931</v>
      </c>
      <c r="K38" s="18" t="n">
        <v>516.0460127699999</v>
      </c>
      <c r="L38" s="20" t="n">
        <v>3.95896826</v>
      </c>
      <c r="M38" s="18" t="n">
        <v>402.04188708</v>
      </c>
      <c r="N38" s="20" t="n">
        <v>20.43643395</v>
      </c>
      <c r="O38" s="18" t="s">
        <v>182</v>
      </c>
      <c r="P38" s="20" t="s">
        <v>182</v>
      </c>
      <c r="Q38" s="18" t="s">
        <v>182</v>
      </c>
      <c r="R38" s="20" t="s">
        <v>182</v>
      </c>
      <c r="S38" s="18" t="s">
        <v>182</v>
      </c>
      <c r="T38" s="20" t="s">
        <v>182</v>
      </c>
      <c r="U38" s="18" t="n">
        <v>440.4014388</v>
      </c>
      <c r="V38" s="20" t="n">
        <v>6.38739583</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(5704.0/B40*100)</f>
        <v/>
      </c>
      <c r="D40" s="19" t="n">
        <v>8453</v>
      </c>
      <c r="E40" s="18" t="n">
        <v>445.78384672</v>
      </c>
      <c r="F40" s="20" t="n">
        <v>10.88812928</v>
      </c>
      <c r="G40" s="18" t="n">
        <v>482.63675974</v>
      </c>
      <c r="H40" s="20" t="n">
        <v>8.199297939999999</v>
      </c>
      <c r="I40" s="18" t="n">
        <v>519.56502442</v>
      </c>
      <c r="J40" s="20" t="n">
        <v>3.26769998</v>
      </c>
      <c r="K40" s="18" t="n">
        <v>535.91528848</v>
      </c>
      <c r="L40" s="20" t="n">
        <v>3.69491747</v>
      </c>
      <c r="M40" s="18" t="n">
        <v>426.93516324</v>
      </c>
      <c r="N40" s="20" t="n">
        <v>18.49453323</v>
      </c>
      <c r="O40" s="18" t="s">
        <v>182</v>
      </c>
      <c r="P40" s="20" t="s">
        <v>182</v>
      </c>
      <c r="Q40" s="18" t="n">
        <v>496.75531263</v>
      </c>
      <c r="R40" s="20" t="n">
        <v>2.35939816</v>
      </c>
      <c r="S40" s="18" t="s">
        <v>182</v>
      </c>
      <c r="T40" s="20" t="s">
        <v>182</v>
      </c>
      <c r="U40" s="18" t="n">
        <v>418.9266855</v>
      </c>
      <c r="V40" s="20" t="n">
        <v>7.05752049</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(3063.0/B46*100)</f>
        <v/>
      </c>
      <c r="D46" s="19" t="n">
        <v>20078</v>
      </c>
      <c r="E46" s="18" t="n">
        <v>373.6732822</v>
      </c>
      <c r="F46" s="20" t="n">
        <v>5.7419829</v>
      </c>
      <c r="G46" s="18" t="n">
        <v>412.37860142</v>
      </c>
      <c r="H46" s="20" t="n">
        <v>4.30006679</v>
      </c>
      <c r="I46" s="18" t="n">
        <v>416.93751383</v>
      </c>
      <c r="J46" s="20" t="n">
        <v>3.12490218</v>
      </c>
      <c r="K46" s="18" t="n">
        <v>436.14383986</v>
      </c>
      <c r="L46" s="20" t="n">
        <v>3.96357027</v>
      </c>
      <c r="M46" s="18" t="n">
        <v>312.92535084</v>
      </c>
      <c r="N46" s="20" t="n">
        <v>7.92700056</v>
      </c>
      <c r="O46" s="18" t="s">
        <v>182</v>
      </c>
      <c r="P46" s="20" t="s">
        <v>182</v>
      </c>
      <c r="Q46" s="18" t="s">
        <v>182</v>
      </c>
      <c r="R46" s="20" t="s">
        <v>182</v>
      </c>
      <c r="S46" s="18" t="s">
        <v>182</v>
      </c>
      <c r="T46" s="20" t="s">
        <v>182</v>
      </c>
      <c r="U46" s="18" t="n">
        <v>384.49112979</v>
      </c>
      <c r="V46" s="20" t="n">
        <v>3.10777083</v>
      </c>
    </row>
    <row r="47" spans="1:22">
      <c r="A47" s="15" t="s">
        <v>222</v>
      </c>
      <c r="B47" s="17" t="n">
        <v>5928</v>
      </c>
      <c r="C47" s="18">
        <f>(293.0/B47*100)</f>
        <v/>
      </c>
      <c r="D47" s="19" t="n">
        <v>5635</v>
      </c>
      <c r="E47" s="18" t="n">
        <v>396.00488504</v>
      </c>
      <c r="F47" s="20" t="n">
        <v>7.15655194</v>
      </c>
      <c r="G47" s="18" t="n">
        <v>436.41056624</v>
      </c>
      <c r="H47" s="20" t="n">
        <v>4.97830697</v>
      </c>
      <c r="I47" s="18" t="n">
        <v>466.76862734</v>
      </c>
      <c r="J47" s="20" t="n">
        <v>3.86260884</v>
      </c>
      <c r="K47" s="18" t="n">
        <v>489.75250467</v>
      </c>
      <c r="L47" s="20" t="n">
        <v>5.49479175</v>
      </c>
      <c r="M47" s="18" t="n">
        <v>348.82167177</v>
      </c>
      <c r="N47" s="20" t="n">
        <v>12.30753065</v>
      </c>
      <c r="O47" s="18" t="s">
        <v>182</v>
      </c>
      <c r="P47" s="20" t="s">
        <v>182</v>
      </c>
      <c r="Q47" s="18" t="s">
        <v>182</v>
      </c>
      <c r="R47" s="20" t="s">
        <v>182</v>
      </c>
      <c r="S47" s="18" t="s">
        <v>182</v>
      </c>
      <c r="T47" s="20" t="s">
        <v>182</v>
      </c>
      <c r="U47" s="18" t="n">
        <v>380.13003246</v>
      </c>
      <c r="V47" s="20" t="n">
        <v>5.21027284</v>
      </c>
    </row>
    <row r="48" spans="1:22">
      <c r="A48" s="15" t="s">
        <v>223</v>
      </c>
      <c r="B48" s="17" t="n">
        <v>9841</v>
      </c>
      <c r="C48" s="18">
        <f>(19.0/B48*100)</f>
        <v/>
      </c>
      <c r="D48" s="19" t="n">
        <v>9822</v>
      </c>
      <c r="E48" s="18" t="n">
        <v>444.83251342</v>
      </c>
      <c r="F48" s="20" t="n">
        <v>7.23810129</v>
      </c>
      <c r="G48" s="18" t="n">
        <v>485.86932343</v>
      </c>
      <c r="H48" s="20" t="n">
        <v>4.63153571</v>
      </c>
      <c r="I48" s="18" t="n">
        <v>526.55676418</v>
      </c>
      <c r="J48" s="20" t="n">
        <v>4.5563538</v>
      </c>
      <c r="K48" s="18" t="n">
        <v>565.43730569</v>
      </c>
      <c r="L48" s="20" t="n">
        <v>6.10328544</v>
      </c>
      <c r="M48" s="18" t="n">
        <v>368.01592311</v>
      </c>
      <c r="N48" s="20" t="n">
        <v>9.39603602</v>
      </c>
      <c r="O48" s="18" t="s">
        <v>182</v>
      </c>
      <c r="P48" s="20" t="s">
        <v>182</v>
      </c>
      <c r="Q48" s="18" t="s">
        <v>182</v>
      </c>
      <c r="R48" s="20" t="s">
        <v>182</v>
      </c>
      <c r="S48" s="18" t="s">
        <v>182</v>
      </c>
      <c r="T48" s="20" t="s">
        <v>182</v>
      </c>
      <c r="U48" s="18" t="n">
        <v>450.48024959</v>
      </c>
      <c r="V48" s="20" t="n">
        <v>26.72888982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(1296.0/B50*100)</f>
        <v/>
      </c>
      <c r="D50" s="19" t="n">
        <v>10499</v>
      </c>
      <c r="E50" s="18" t="n">
        <v>380.10963315</v>
      </c>
      <c r="F50" s="20" t="n">
        <v>4.34342546</v>
      </c>
      <c r="G50" s="18" t="n">
        <v>402.04959836</v>
      </c>
      <c r="H50" s="20" t="n">
        <v>3.2402118</v>
      </c>
      <c r="I50" s="18" t="n">
        <v>429.04472971</v>
      </c>
      <c r="J50" s="20" t="n">
        <v>2.64684616</v>
      </c>
      <c r="K50" s="18" t="n">
        <v>452.21705971</v>
      </c>
      <c r="L50" s="20" t="n">
        <v>4.18754848</v>
      </c>
      <c r="M50" s="18" t="n">
        <v>342.28571311</v>
      </c>
      <c r="N50" s="20" t="n">
        <v>7.20984175</v>
      </c>
      <c r="O50" s="18" t="s">
        <v>182</v>
      </c>
      <c r="P50" s="20" t="s">
        <v>182</v>
      </c>
      <c r="Q50" s="18" t="s">
        <v>182</v>
      </c>
      <c r="R50" s="20" t="s">
        <v>182</v>
      </c>
      <c r="S50" s="18" t="s">
        <v>182</v>
      </c>
      <c r="T50" s="20" t="s">
        <v>182</v>
      </c>
      <c r="U50" s="18" t="n">
        <v>389.30670295</v>
      </c>
      <c r="V50" s="20" t="n">
        <v>6.75872903</v>
      </c>
    </row>
    <row r="51" spans="1:22">
      <c r="A51" s="15" t="s">
        <v>226</v>
      </c>
      <c r="B51" s="17" t="n">
        <v>6866</v>
      </c>
      <c r="C51" s="18">
        <f>(115.0/B51*100)</f>
        <v/>
      </c>
      <c r="D51" s="19" t="n">
        <v>6751</v>
      </c>
      <c r="E51" s="18" t="n">
        <v>396.11382464</v>
      </c>
      <c r="F51" s="20" t="n">
        <v>4.08341007</v>
      </c>
      <c r="G51" s="18" t="n">
        <v>417.30292287</v>
      </c>
      <c r="H51" s="20" t="n">
        <v>3.31137174</v>
      </c>
      <c r="I51" s="18" t="n">
        <v>427.89483868</v>
      </c>
      <c r="J51" s="20" t="n">
        <v>2.60770909</v>
      </c>
      <c r="K51" s="18" t="n">
        <v>442.77496035</v>
      </c>
      <c r="L51" s="20" t="n">
        <v>3.52708937</v>
      </c>
      <c r="M51" s="18" t="n">
        <v>338.25263876</v>
      </c>
      <c r="N51" s="20" t="n">
        <v>12.07032198</v>
      </c>
      <c r="O51" s="18" t="s">
        <v>182</v>
      </c>
      <c r="P51" s="20" t="s">
        <v>182</v>
      </c>
      <c r="Q51" s="18" t="n">
        <v>410.85572185</v>
      </c>
      <c r="R51" s="20" t="n">
        <v>3.7997542</v>
      </c>
      <c r="S51" s="18" t="s">
        <v>182</v>
      </c>
      <c r="T51" s="20" t="s">
        <v>182</v>
      </c>
      <c r="U51" s="18" t="n">
        <v>396.22545763</v>
      </c>
      <c r="V51" s="20" t="n">
        <v>4.40593935</v>
      </c>
    </row>
    <row r="52" spans="1:22">
      <c r="A52" s="15" t="s">
        <v>227</v>
      </c>
      <c r="B52" s="17" t="n">
        <v>5809</v>
      </c>
      <c r="C52" s="18">
        <f>(131.0/B52*100)</f>
        <v/>
      </c>
      <c r="D52" s="19" t="n">
        <v>5678</v>
      </c>
      <c r="E52" s="18" t="n">
        <v>434.97383041</v>
      </c>
      <c r="F52" s="20" t="n">
        <v>6.040819</v>
      </c>
      <c r="G52" s="18" t="n">
        <v>462.80059678</v>
      </c>
      <c r="H52" s="20" t="n">
        <v>4.2444252</v>
      </c>
      <c r="I52" s="18" t="n">
        <v>480.63009393</v>
      </c>
      <c r="J52" s="20" t="n">
        <v>2.74338113</v>
      </c>
      <c r="K52" s="18" t="n">
        <v>498.58245129</v>
      </c>
      <c r="L52" s="20" t="n">
        <v>3.77138802</v>
      </c>
      <c r="M52" s="18" t="n">
        <v>375.14413407</v>
      </c>
      <c r="N52" s="20" t="n">
        <v>19.23248649</v>
      </c>
      <c r="O52" s="18" t="s">
        <v>182</v>
      </c>
      <c r="P52" s="20" t="s">
        <v>182</v>
      </c>
      <c r="Q52" s="18" t="s">
        <v>182</v>
      </c>
      <c r="R52" s="20" t="s">
        <v>182</v>
      </c>
      <c r="S52" s="18" t="s">
        <v>182</v>
      </c>
      <c r="T52" s="20" t="s">
        <v>182</v>
      </c>
      <c r="U52" s="18" t="n">
        <v>401.36630394</v>
      </c>
      <c r="V52" s="20" t="n">
        <v>5.87547219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(560.0/B54*100)</f>
        <v/>
      </c>
      <c r="D54" s="19" t="n">
        <v>4180</v>
      </c>
      <c r="E54" s="18" t="n">
        <v>309.81223917</v>
      </c>
      <c r="F54" s="20" t="n">
        <v>4.38823839</v>
      </c>
      <c r="G54" s="18" t="n">
        <v>331.06856262</v>
      </c>
      <c r="H54" s="20" t="n">
        <v>4.27819379</v>
      </c>
      <c r="I54" s="18" t="n">
        <v>345.66154954</v>
      </c>
      <c r="J54" s="20" t="n">
        <v>3.42484722</v>
      </c>
      <c r="K54" s="18" t="n">
        <v>368.57705892</v>
      </c>
      <c r="L54" s="20" t="n">
        <v>5.12593318</v>
      </c>
      <c r="M54" s="18" t="n">
        <v>287.87524075</v>
      </c>
      <c r="N54" s="20" t="n">
        <v>6.80918889</v>
      </c>
      <c r="O54" s="18" t="s">
        <v>182</v>
      </c>
      <c r="P54" s="20" t="s">
        <v>182</v>
      </c>
      <c r="Q54" s="18" t="s">
        <v>182</v>
      </c>
      <c r="R54" s="20" t="s">
        <v>182</v>
      </c>
      <c r="S54" s="18" t="s">
        <v>182</v>
      </c>
      <c r="T54" s="20" t="s">
        <v>182</v>
      </c>
      <c r="U54" s="18" t="n">
        <v>294.22893267</v>
      </c>
      <c r="V54" s="20" t="n">
        <v>3.65039427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480.46389863</v>
      </c>
      <c r="F56" s="20" t="n">
        <v>9.75080475</v>
      </c>
      <c r="G56" s="18" t="n">
        <v>503.21099811</v>
      </c>
      <c r="H56" s="20" t="n">
        <v>5.01106951</v>
      </c>
      <c r="I56" s="18" t="n">
        <v>526.44427142</v>
      </c>
      <c r="J56" s="20" t="n">
        <v>2.5780074</v>
      </c>
      <c r="K56" s="18" t="n">
        <v>536.09559488</v>
      </c>
      <c r="L56" s="20" t="n">
        <v>3.17269206</v>
      </c>
      <c r="M56" s="18" t="n">
        <v>436.58358831</v>
      </c>
      <c r="N56" s="20" t="n">
        <v>14.70024244</v>
      </c>
      <c r="O56" s="18" t="s">
        <v>182</v>
      </c>
      <c r="P56" s="20" t="s">
        <v>182</v>
      </c>
      <c r="Q56" s="18" t="s">
        <v>182</v>
      </c>
      <c r="R56" s="20" t="s">
        <v>182</v>
      </c>
      <c r="S56" s="18" t="s">
        <v>182</v>
      </c>
      <c r="T56" s="20" t="s">
        <v>182</v>
      </c>
      <c r="U56" s="18" t="n">
        <v>440.38978445</v>
      </c>
      <c r="V56" s="20" t="n">
        <v>16.67520356</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(287.0/B61*100)</f>
        <v/>
      </c>
      <c r="D61" s="19" t="n">
        <v>6238</v>
      </c>
      <c r="E61" s="18" t="n">
        <v>420.61978331</v>
      </c>
      <c r="F61" s="20" t="n">
        <v>6.67077717</v>
      </c>
      <c r="G61" s="18" t="n">
        <v>439.65842735</v>
      </c>
      <c r="H61" s="20" t="n">
        <v>4.07897293</v>
      </c>
      <c r="I61" s="18" t="n">
        <v>476.45367997</v>
      </c>
      <c r="J61" s="20" t="n">
        <v>2.42097375</v>
      </c>
      <c r="K61" s="18" t="n">
        <v>508.05748433</v>
      </c>
      <c r="L61" s="20" t="n">
        <v>3.55888038</v>
      </c>
      <c r="M61" s="18" t="n">
        <v>391.25523445</v>
      </c>
      <c r="N61" s="20" t="n">
        <v>13.81308759</v>
      </c>
      <c r="O61" s="18" t="s">
        <v>182</v>
      </c>
      <c r="P61" s="20" t="s">
        <v>182</v>
      </c>
      <c r="Q61" s="18" t="s">
        <v>182</v>
      </c>
      <c r="R61" s="20" t="s">
        <v>182</v>
      </c>
      <c r="S61" s="18" t="s">
        <v>182</v>
      </c>
      <c r="T61" s="20" t="s">
        <v>182</v>
      </c>
      <c r="U61" s="18" t="n">
        <v>392.60103622</v>
      </c>
      <c r="V61" s="20" t="n">
        <v>7.20475923</v>
      </c>
    </row>
    <row r="62" spans="1:22">
      <c r="A62" s="15" t="s">
        <v>237</v>
      </c>
      <c r="B62" s="17" t="n">
        <v>4476</v>
      </c>
      <c r="C62" s="18">
        <f>(5.0/B62*100)</f>
        <v/>
      </c>
      <c r="D62" s="19" t="n">
        <v>4471</v>
      </c>
      <c r="E62" s="18" t="n">
        <v>483.81779887</v>
      </c>
      <c r="F62" s="20" t="n">
        <v>9.530714830000001</v>
      </c>
      <c r="G62" s="18" t="n">
        <v>493.65457602</v>
      </c>
      <c r="H62" s="20" t="n">
        <v>5.10260449</v>
      </c>
      <c r="I62" s="18" t="n">
        <v>530.31289287</v>
      </c>
      <c r="J62" s="20" t="n">
        <v>1.20720699</v>
      </c>
      <c r="K62" s="18" t="n">
        <v>544.2013985900001</v>
      </c>
      <c r="L62" s="20" t="n">
        <v>2.88441566</v>
      </c>
      <c r="M62" s="18" t="n">
        <v>440.45044192</v>
      </c>
      <c r="N62" s="20" t="n">
        <v>12.98438904</v>
      </c>
      <c r="O62" s="18" t="s">
        <v>182</v>
      </c>
      <c r="P62" s="20" t="s">
        <v>182</v>
      </c>
      <c r="Q62" s="18" t="s">
        <v>182</v>
      </c>
      <c r="R62" s="20" t="s">
        <v>182</v>
      </c>
      <c r="S62" s="18" t="s">
        <v>182</v>
      </c>
      <c r="T62" s="20" t="s">
        <v>182</v>
      </c>
      <c r="U62" s="18" t="n">
        <v>461.16612495</v>
      </c>
      <c r="V62" s="20" t="n">
        <v>18.26097592</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(941.0/B67*100)</f>
        <v/>
      </c>
      <c r="D67" s="19" t="n">
        <v>6030</v>
      </c>
      <c r="E67" s="18" t="n">
        <v>367.52681759</v>
      </c>
      <c r="F67" s="20" t="n">
        <v>4.59653307</v>
      </c>
      <c r="G67" s="18" t="n">
        <v>394.51980891</v>
      </c>
      <c r="H67" s="20" t="n">
        <v>3.02468064</v>
      </c>
      <c r="I67" s="18" t="n">
        <v>414.52021327</v>
      </c>
      <c r="J67" s="20" t="n">
        <v>2.57853682</v>
      </c>
      <c r="K67" s="18" t="n">
        <v>433.98280659</v>
      </c>
      <c r="L67" s="20" t="n">
        <v>4.6058625</v>
      </c>
      <c r="M67" s="18" t="n">
        <v>314.73335773</v>
      </c>
      <c r="N67" s="20" t="n">
        <v>5.00611208</v>
      </c>
      <c r="O67" s="18" t="s">
        <v>182</v>
      </c>
      <c r="P67" s="20" t="s">
        <v>182</v>
      </c>
      <c r="Q67" s="18" t="s">
        <v>182</v>
      </c>
      <c r="R67" s="20" t="s">
        <v>182</v>
      </c>
      <c r="S67" s="18" t="s">
        <v>182</v>
      </c>
      <c r="T67" s="20" t="s">
        <v>182</v>
      </c>
      <c r="U67" s="18" t="n">
        <v>352.34443251</v>
      </c>
      <c r="V67" s="20" t="n">
        <v>5.54549612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442.25900693</v>
      </c>
      <c r="F70" s="20" t="n">
        <v>8.2387224</v>
      </c>
      <c r="G70" s="18" t="n">
        <v>468.76733087</v>
      </c>
      <c r="H70" s="20" t="n">
        <v>4.71401439</v>
      </c>
      <c r="I70" s="18" t="n">
        <v>493.60046781</v>
      </c>
      <c r="J70" s="20" t="n">
        <v>2.6507269</v>
      </c>
      <c r="K70" s="18" t="n">
        <v>509.3504626</v>
      </c>
      <c r="L70" s="20" t="n">
        <v>3.74888651</v>
      </c>
      <c r="M70" s="18" t="n">
        <v>426.80252046</v>
      </c>
      <c r="N70" s="20" t="n">
        <v>12.48021567</v>
      </c>
      <c r="O70" s="18" t="s">
        <v>182</v>
      </c>
      <c r="P70" s="20" t="s">
        <v>182</v>
      </c>
      <c r="Q70" s="18" t="s">
        <v>182</v>
      </c>
      <c r="R70" s="20" t="s">
        <v>182</v>
      </c>
      <c r="S70" s="18" t="s">
        <v>182</v>
      </c>
      <c r="T70" s="20" t="s">
        <v>182</v>
      </c>
      <c r="U70" s="18" t="n">
        <v>434.45647975</v>
      </c>
      <c r="V70" s="20" t="n">
        <v>6.69934853</v>
      </c>
    </row>
    <row r="71" spans="1:22">
      <c r="A71" s="15" t="s">
        <v>246</v>
      </c>
      <c r="B71" s="17" t="n">
        <v>6115</v>
      </c>
      <c r="C71" s="18">
        <f>(132.0/B71*100)</f>
        <v/>
      </c>
      <c r="D71" s="19" t="n">
        <v>5983</v>
      </c>
      <c r="E71" s="18" t="n">
        <v>507.79184483</v>
      </c>
      <c r="F71" s="20" t="n">
        <v>9.44456737</v>
      </c>
      <c r="G71" s="18" t="n">
        <v>523.49516477</v>
      </c>
      <c r="H71" s="20" t="n">
        <v>4.69933787</v>
      </c>
      <c r="I71" s="18" t="n">
        <v>554.29236861</v>
      </c>
      <c r="J71" s="20" t="n">
        <v>1.5773984</v>
      </c>
      <c r="K71" s="18" t="n">
        <v>575.5362760100001</v>
      </c>
      <c r="L71" s="20" t="n">
        <v>2.70295719</v>
      </c>
      <c r="M71" s="18" t="n">
        <v>471.86148039</v>
      </c>
      <c r="N71" s="20" t="n">
        <v>16.79592165</v>
      </c>
      <c r="O71" s="18" t="s">
        <v>182</v>
      </c>
      <c r="P71" s="20" t="s">
        <v>182</v>
      </c>
      <c r="Q71" s="18" t="s">
        <v>182</v>
      </c>
      <c r="R71" s="20" t="s">
        <v>182</v>
      </c>
      <c r="S71" s="18" t="s">
        <v>182</v>
      </c>
      <c r="T71" s="20" t="s">
        <v>182</v>
      </c>
      <c r="U71" s="18" t="n">
        <v>533.41143285</v>
      </c>
      <c r="V71" s="20" t="n">
        <v>11.25569285</v>
      </c>
    </row>
    <row r="72" spans="1:22">
      <c r="A72" s="15" t="s">
        <v>247</v>
      </c>
      <c r="B72" s="17" t="n">
        <v>7708</v>
      </c>
      <c r="C72" s="18">
        <f>(9.0/B72*100)</f>
        <v/>
      </c>
      <c r="D72" s="19" t="n">
        <v>7699</v>
      </c>
      <c r="E72" s="18" t="n">
        <v>464.62193286</v>
      </c>
      <c r="F72" s="20" t="n">
        <v>7.91934821</v>
      </c>
      <c r="G72" s="18" t="n">
        <v>482.72632607</v>
      </c>
      <c r="H72" s="20" t="n">
        <v>5.12157071</v>
      </c>
      <c r="I72" s="18" t="n">
        <v>534.67729547</v>
      </c>
      <c r="J72" s="20" t="n">
        <v>2.62279192</v>
      </c>
      <c r="K72" s="18" t="n">
        <v>559.02630301</v>
      </c>
      <c r="L72" s="20" t="n">
        <v>4.01818997</v>
      </c>
      <c r="M72" s="18" t="n">
        <v>372.27040999</v>
      </c>
      <c r="N72" s="20" t="n">
        <v>12.74001428</v>
      </c>
      <c r="O72" s="18" t="s">
        <v>182</v>
      </c>
      <c r="P72" s="20" t="s">
        <v>182</v>
      </c>
      <c r="Q72" s="18" t="s">
        <v>182</v>
      </c>
      <c r="R72" s="20" t="s">
        <v>182</v>
      </c>
      <c r="S72" s="18" t="s">
        <v>182</v>
      </c>
      <c r="T72" s="20" t="s">
        <v>182</v>
      </c>
      <c r="U72" s="18" t="n">
        <v>474.28145108</v>
      </c>
      <c r="V72" s="20" t="n">
        <v>17.7630289</v>
      </c>
    </row>
    <row r="73" spans="1:22">
      <c r="A73" s="15" t="s">
        <v>248</v>
      </c>
      <c r="B73" s="17" t="n">
        <v>8249</v>
      </c>
      <c r="C73" s="18">
        <f>(274.0/B73*100)</f>
        <v/>
      </c>
      <c r="D73" s="19" t="n">
        <v>7975</v>
      </c>
      <c r="E73" s="18" t="n">
        <v>398.44379064</v>
      </c>
      <c r="F73" s="20" t="n">
        <v>5.06702183</v>
      </c>
      <c r="G73" s="18" t="n">
        <v>404.24562283</v>
      </c>
      <c r="H73" s="20" t="n">
        <v>3.14514092</v>
      </c>
      <c r="I73" s="18" t="n">
        <v>428.0989514</v>
      </c>
      <c r="J73" s="20" t="n">
        <v>2.98409826</v>
      </c>
      <c r="K73" s="18" t="n">
        <v>451.02725692</v>
      </c>
      <c r="L73" s="20" t="n">
        <v>6.89204998</v>
      </c>
      <c r="M73" s="18" t="n">
        <v>365.92427462</v>
      </c>
      <c r="N73" s="20" t="n">
        <v>6.5296247</v>
      </c>
      <c r="O73" s="18" t="s">
        <v>182</v>
      </c>
      <c r="P73" s="20" t="s">
        <v>182</v>
      </c>
      <c r="Q73" s="18" t="s">
        <v>182</v>
      </c>
      <c r="R73" s="20" t="s">
        <v>182</v>
      </c>
      <c r="S73" s="18" t="s">
        <v>182</v>
      </c>
      <c r="T73" s="20" t="s">
        <v>182</v>
      </c>
      <c r="U73" s="18" t="n">
        <v>369.109737</v>
      </c>
      <c r="V73" s="20" t="n">
        <v>8.40365327</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(347.0/B77*100)</f>
        <v/>
      </c>
      <c r="D77" s="19" t="n">
        <v>5715</v>
      </c>
      <c r="E77" s="18" t="n">
        <v>400.08207492</v>
      </c>
      <c r="F77" s="20" t="n">
        <v>4.73621558</v>
      </c>
      <c r="G77" s="18" t="n">
        <v>416.05353208</v>
      </c>
      <c r="H77" s="20" t="n">
        <v>3.89885519</v>
      </c>
      <c r="I77" s="18" t="n">
        <v>455.07876546</v>
      </c>
      <c r="J77" s="20" t="n">
        <v>2.57826827</v>
      </c>
      <c r="K77" s="18" t="n">
        <v>473.54961198</v>
      </c>
      <c r="L77" s="20" t="n">
        <v>3.71822812</v>
      </c>
      <c r="M77" s="18" t="n">
        <v>348.85074945</v>
      </c>
      <c r="N77" s="20" t="n">
        <v>12.28258255</v>
      </c>
      <c r="O77" s="18" t="s">
        <v>182</v>
      </c>
      <c r="P77" s="20" t="s">
        <v>182</v>
      </c>
      <c r="Q77" s="18" t="s">
        <v>182</v>
      </c>
      <c r="R77" s="20" t="s">
        <v>182</v>
      </c>
      <c r="S77" s="18" t="s">
        <v>182</v>
      </c>
      <c r="T77" s="20" t="s">
        <v>182</v>
      </c>
      <c r="U77" s="18" t="n">
        <v>385.16466605</v>
      </c>
      <c r="V77" s="20" t="n">
        <v>3.40249707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367</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473.25503156</v>
      </c>
      <c r="F7" s="20" t="n">
        <v>5.98009928</v>
      </c>
      <c r="G7" s="18" t="n">
        <v>498.34956364</v>
      </c>
      <c r="H7" s="20" t="n">
        <v>3.07489315</v>
      </c>
      <c r="I7" s="18" t="n">
        <v>518.69346702</v>
      </c>
      <c r="J7" s="20" t="n">
        <v>2.04091929</v>
      </c>
      <c r="K7" s="18" t="n">
        <v>533.56775179</v>
      </c>
      <c r="L7" s="20" t="n">
        <v>3.04342117</v>
      </c>
      <c r="M7" s="18" t="n">
        <v>399.22513467</v>
      </c>
      <c r="N7" s="20" t="n">
        <v>11.70453418</v>
      </c>
      <c r="O7" s="18" t="s">
        <v>182</v>
      </c>
      <c r="P7" s="20" t="s">
        <v>182</v>
      </c>
      <c r="Q7" s="18" t="s">
        <v>182</v>
      </c>
      <c r="R7" s="20" t="s">
        <v>182</v>
      </c>
      <c r="S7" s="18" t="s">
        <v>182</v>
      </c>
      <c r="T7" s="20" t="s">
        <v>182</v>
      </c>
      <c r="U7" s="18" t="n">
        <v>481.38977832</v>
      </c>
      <c r="V7" s="20" t="n">
        <v>4.55856399</v>
      </c>
    </row>
    <row r="8" spans="1:22">
      <c r="A8" s="15" t="s">
        <v>183</v>
      </c>
      <c r="B8" s="17" t="n">
        <v>7007</v>
      </c>
      <c r="C8" s="18">
        <f>(279.0/B8*100)</f>
        <v/>
      </c>
      <c r="D8" s="19" t="n">
        <v>6728</v>
      </c>
      <c r="E8" s="18" t="n">
        <v>454.12214763</v>
      </c>
      <c r="F8" s="20" t="n">
        <v>6.97860608</v>
      </c>
      <c r="G8" s="18" t="n">
        <v>480.58786811</v>
      </c>
      <c r="H8" s="20" t="n">
        <v>4.07086368</v>
      </c>
      <c r="I8" s="18" t="n">
        <v>502.98306454</v>
      </c>
      <c r="J8" s="20" t="n">
        <v>2.76717898</v>
      </c>
      <c r="K8" s="18" t="n">
        <v>513.42892549</v>
      </c>
      <c r="L8" s="20" t="n">
        <v>3.06244202</v>
      </c>
      <c r="M8" s="18" t="n">
        <v>404.28336089</v>
      </c>
      <c r="N8" s="20" t="n">
        <v>27.90899541</v>
      </c>
      <c r="O8" s="18" t="s">
        <v>182</v>
      </c>
      <c r="P8" s="20" t="s">
        <v>182</v>
      </c>
      <c r="Q8" s="18" t="n">
        <v>368.48347797</v>
      </c>
      <c r="R8" s="20" t="n">
        <v>14.99112476</v>
      </c>
      <c r="S8" s="18" t="s">
        <v>182</v>
      </c>
      <c r="T8" s="20" t="s">
        <v>182</v>
      </c>
      <c r="U8" s="18" t="n">
        <v>419.28502971</v>
      </c>
      <c r="V8" s="20" t="n">
        <v>6.93902183</v>
      </c>
    </row>
    <row r="9" spans="1:22">
      <c r="A9" s="15" t="s">
        <v>184</v>
      </c>
      <c r="B9" s="17" t="n">
        <v>9651</v>
      </c>
      <c r="C9" s="18">
        <f>(683.0/B9*100)</f>
        <v/>
      </c>
      <c r="D9" s="19" t="n">
        <v>8968</v>
      </c>
      <c r="E9" s="18" t="n">
        <v>469.29454006</v>
      </c>
      <c r="F9" s="20" t="n">
        <v>5.39627984</v>
      </c>
      <c r="G9" s="18" t="n">
        <v>510.90444245</v>
      </c>
      <c r="H9" s="20" t="n">
        <v>3.35017093</v>
      </c>
      <c r="I9" s="18" t="n">
        <v>519.90484446</v>
      </c>
      <c r="J9" s="20" t="n">
        <v>2.50841007</v>
      </c>
      <c r="K9" s="18" t="n">
        <v>513.8259828400001</v>
      </c>
      <c r="L9" s="20" t="n">
        <v>3.54255987</v>
      </c>
      <c r="M9" s="18" t="n">
        <v>463.23865553</v>
      </c>
      <c r="N9" s="20" t="n">
        <v>37.28992185</v>
      </c>
      <c r="O9" s="18" t="s">
        <v>182</v>
      </c>
      <c r="P9" s="20" t="s">
        <v>182</v>
      </c>
      <c r="Q9" s="18" t="n">
        <v>374.78530698</v>
      </c>
      <c r="R9" s="20" t="n">
        <v>11.62763904</v>
      </c>
      <c r="S9" s="18" t="s">
        <v>182</v>
      </c>
      <c r="T9" s="20" t="s">
        <v>182</v>
      </c>
      <c r="U9" s="18" t="n">
        <v>424.48197474</v>
      </c>
      <c r="V9" s="20" t="n">
        <v>6.46806753</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(179.0/B11*100)</f>
        <v/>
      </c>
      <c r="D11" s="19" t="n">
        <v>6874</v>
      </c>
      <c r="E11" s="18" t="n">
        <v>422.98353642</v>
      </c>
      <c r="F11" s="20" t="n">
        <v>5.63490052</v>
      </c>
      <c r="G11" s="18" t="n">
        <v>445.57949784</v>
      </c>
      <c r="H11" s="20" t="n">
        <v>3.43144857</v>
      </c>
      <c r="I11" s="18" t="n">
        <v>454.59651057</v>
      </c>
      <c r="J11" s="20" t="n">
        <v>3.16811202</v>
      </c>
      <c r="K11" s="18" t="n">
        <v>465.92148062</v>
      </c>
      <c r="L11" s="20" t="n">
        <v>3.11972468</v>
      </c>
      <c r="M11" s="18" t="n">
        <v>334.19992151</v>
      </c>
      <c r="N11" s="20" t="n">
        <v>26.53553138</v>
      </c>
      <c r="O11" s="18" t="s">
        <v>182</v>
      </c>
      <c r="P11" s="20" t="s">
        <v>182</v>
      </c>
      <c r="Q11" s="18" t="s">
        <v>182</v>
      </c>
      <c r="R11" s="20" t="s">
        <v>182</v>
      </c>
      <c r="S11" s="18" t="s">
        <v>182</v>
      </c>
      <c r="T11" s="20" t="s">
        <v>182</v>
      </c>
      <c r="U11" s="18" t="n">
        <v>414.61429971</v>
      </c>
      <c r="V11" s="20" t="n">
        <v>5.79909909</v>
      </c>
    </row>
    <row r="12" spans="1:22">
      <c r="A12" s="15" t="s">
        <v>187</v>
      </c>
      <c r="B12" s="17" t="n">
        <v>6894</v>
      </c>
      <c r="C12" s="18">
        <f>(128.0/B12*100)</f>
        <v/>
      </c>
      <c r="D12" s="19" t="n">
        <v>6766</v>
      </c>
      <c r="E12" s="18" t="n">
        <v>453.23429544</v>
      </c>
      <c r="F12" s="20" t="n">
        <v>5.83430332</v>
      </c>
      <c r="G12" s="18" t="n">
        <v>470.34599045</v>
      </c>
      <c r="H12" s="20" t="n">
        <v>3.68111763</v>
      </c>
      <c r="I12" s="18" t="n">
        <v>506.33802278</v>
      </c>
      <c r="J12" s="20" t="n">
        <v>2.0578345</v>
      </c>
      <c r="K12" s="18" t="n">
        <v>520.9607049</v>
      </c>
      <c r="L12" s="20" t="n">
        <v>3.84200351</v>
      </c>
      <c r="M12" s="18" t="n">
        <v>437.59846771</v>
      </c>
      <c r="N12" s="20" t="n">
        <v>23.70905564</v>
      </c>
      <c r="O12" s="18" t="s">
        <v>182</v>
      </c>
      <c r="P12" s="20" t="s">
        <v>182</v>
      </c>
      <c r="Q12" s="18" t="n">
        <v>366.6777112</v>
      </c>
      <c r="R12" s="20" t="n">
        <v>14.39052153</v>
      </c>
      <c r="S12" s="18" t="s">
        <v>182</v>
      </c>
      <c r="T12" s="20" t="s">
        <v>182</v>
      </c>
      <c r="U12" s="18" t="n">
        <v>413.50898685</v>
      </c>
      <c r="V12" s="20" t="n">
        <v>6.02215462</v>
      </c>
    </row>
    <row r="13" spans="1:22">
      <c r="A13" s="15" t="s">
        <v>188</v>
      </c>
      <c r="B13" s="17" t="n">
        <v>7161</v>
      </c>
      <c r="C13" s="18">
        <f>(376.0/B13*100)</f>
        <v/>
      </c>
      <c r="D13" s="19" t="n">
        <v>6785</v>
      </c>
      <c r="E13" s="18" t="n">
        <v>484.25906078</v>
      </c>
      <c r="F13" s="20" t="n">
        <v>5.72683554</v>
      </c>
      <c r="G13" s="18" t="n">
        <v>502.398465</v>
      </c>
      <c r="H13" s="20" t="n">
        <v>3.43958708</v>
      </c>
      <c r="I13" s="18" t="n">
        <v>511.45619139</v>
      </c>
      <c r="J13" s="20" t="n">
        <v>2.37442349</v>
      </c>
      <c r="K13" s="18" t="n">
        <v>529.57767907</v>
      </c>
      <c r="L13" s="20" t="n">
        <v>3.70824452</v>
      </c>
      <c r="M13" s="18" t="n">
        <v>390.10166835</v>
      </c>
      <c r="N13" s="20" t="n">
        <v>18.95112793</v>
      </c>
      <c r="O13" s="18" t="s">
        <v>182</v>
      </c>
      <c r="P13" s="20" t="s">
        <v>182</v>
      </c>
      <c r="Q13" s="18" t="n">
        <v>436.36003517</v>
      </c>
      <c r="R13" s="20" t="n">
        <v>6.43426798</v>
      </c>
      <c r="S13" s="18" t="s">
        <v>182</v>
      </c>
      <c r="T13" s="20" t="s">
        <v>182</v>
      </c>
      <c r="U13" s="18" t="n">
        <v>415.86971844</v>
      </c>
      <c r="V13" s="20" t="n">
        <v>6.49602091</v>
      </c>
    </row>
    <row r="14" spans="1:22">
      <c r="A14" s="15" t="s">
        <v>189</v>
      </c>
      <c r="B14" s="17" t="n">
        <v>5587</v>
      </c>
      <c r="C14" s="18">
        <f>(210.0/B14*100)</f>
        <v/>
      </c>
      <c r="D14" s="19" t="n">
        <v>5377</v>
      </c>
      <c r="E14" s="18" t="n">
        <v>504.71909847</v>
      </c>
      <c r="F14" s="20" t="n">
        <v>5.31420355</v>
      </c>
      <c r="G14" s="18" t="n">
        <v>530.83894171</v>
      </c>
      <c r="H14" s="20" t="n">
        <v>2.62901797</v>
      </c>
      <c r="I14" s="18" t="n">
        <v>539.80924739</v>
      </c>
      <c r="J14" s="20" t="n">
        <v>2.29775618</v>
      </c>
      <c r="K14" s="18" t="n">
        <v>552.06257017</v>
      </c>
      <c r="L14" s="20" t="n">
        <v>4.00007791</v>
      </c>
      <c r="M14" s="18" t="n">
        <v>411.80482108</v>
      </c>
      <c r="N14" s="20" t="n">
        <v>14.84367386</v>
      </c>
      <c r="O14" s="18" t="s">
        <v>182</v>
      </c>
      <c r="P14" s="20" t="s">
        <v>182</v>
      </c>
      <c r="Q14" s="18" t="s">
        <v>182</v>
      </c>
      <c r="R14" s="20" t="s">
        <v>182</v>
      </c>
      <c r="S14" s="18" t="s">
        <v>182</v>
      </c>
      <c r="T14" s="20" t="s">
        <v>182</v>
      </c>
      <c r="U14" s="18" t="n">
        <v>462.96611426</v>
      </c>
      <c r="V14" s="20" t="n">
        <v>10.2769929</v>
      </c>
    </row>
    <row r="15" spans="1:22">
      <c r="A15" s="15" t="s">
        <v>190</v>
      </c>
      <c r="B15" s="17" t="n">
        <v>5882</v>
      </c>
      <c r="C15" s="18">
        <f>(206.0/B15*100)</f>
        <v/>
      </c>
      <c r="D15" s="19" t="n">
        <v>5676</v>
      </c>
      <c r="E15" s="18" t="n">
        <v>494.76592385</v>
      </c>
      <c r="F15" s="20" t="n">
        <v>6.88007012</v>
      </c>
      <c r="G15" s="18" t="n">
        <v>528.2798435</v>
      </c>
      <c r="H15" s="20" t="n">
        <v>3.64564441</v>
      </c>
      <c r="I15" s="18" t="n">
        <v>540.00278895</v>
      </c>
      <c r="J15" s="20" t="n">
        <v>2.44915896</v>
      </c>
      <c r="K15" s="18" t="n">
        <v>546.96354507</v>
      </c>
      <c r="L15" s="20" t="n">
        <v>3.43339776</v>
      </c>
      <c r="M15" s="18" t="n">
        <v>369.57234507</v>
      </c>
      <c r="N15" s="20" t="n">
        <v>20.35970452</v>
      </c>
      <c r="O15" s="18" t="s">
        <v>182</v>
      </c>
      <c r="P15" s="20" t="s">
        <v>182</v>
      </c>
      <c r="Q15" s="18" t="n">
        <v>375.95013089</v>
      </c>
      <c r="R15" s="20" t="n">
        <v>17.42774697</v>
      </c>
      <c r="S15" s="18" t="s">
        <v>182</v>
      </c>
      <c r="T15" s="20" t="s">
        <v>182</v>
      </c>
      <c r="U15" s="18" t="n">
        <v>464.04165353</v>
      </c>
      <c r="V15" s="20" t="n">
        <v>8.750061280000001</v>
      </c>
    </row>
    <row r="16" spans="1:22">
      <c r="A16" s="15" t="s">
        <v>191</v>
      </c>
      <c r="B16" s="17" t="n">
        <v>6108</v>
      </c>
      <c r="C16" s="18">
        <f>(281.0/B16*100)</f>
        <v/>
      </c>
      <c r="D16" s="19" t="n">
        <v>5827</v>
      </c>
      <c r="E16" s="18" t="n">
        <v>443.34876203</v>
      </c>
      <c r="F16" s="20" t="n">
        <v>7.05047732</v>
      </c>
      <c r="G16" s="18" t="n">
        <v>469.4405858</v>
      </c>
      <c r="H16" s="20" t="n">
        <v>4.98702065</v>
      </c>
      <c r="I16" s="18" t="n">
        <v>513.99723362</v>
      </c>
      <c r="J16" s="20" t="n">
        <v>2.57936899</v>
      </c>
      <c r="K16" s="18" t="n">
        <v>515.31150072</v>
      </c>
      <c r="L16" s="20" t="n">
        <v>3.0141067</v>
      </c>
      <c r="M16" s="18" t="n">
        <v>357.87742959</v>
      </c>
      <c r="N16" s="20" t="n">
        <v>15.84799712</v>
      </c>
      <c r="O16" s="18" t="s">
        <v>182</v>
      </c>
      <c r="P16" s="20" t="s">
        <v>182</v>
      </c>
      <c r="Q16" s="18" t="s">
        <v>182</v>
      </c>
      <c r="R16" s="20" t="s">
        <v>182</v>
      </c>
      <c r="S16" s="18" t="s">
        <v>182</v>
      </c>
      <c r="T16" s="20" t="s">
        <v>182</v>
      </c>
      <c r="U16" s="18" t="n">
        <v>402.24155761</v>
      </c>
      <c r="V16" s="20" t="n">
        <v>6.58910561</v>
      </c>
    </row>
    <row r="17" spans="1:22">
      <c r="A17" s="15" t="s">
        <v>192</v>
      </c>
      <c r="B17" s="17" t="n">
        <v>6504</v>
      </c>
      <c r="C17" s="18">
        <f>(854.0/B17*100)</f>
        <v/>
      </c>
      <c r="D17" s="19" t="n">
        <v>5650</v>
      </c>
      <c r="E17" s="18" t="n">
        <v>486.08418229</v>
      </c>
      <c r="F17" s="20" t="n">
        <v>5.0448526</v>
      </c>
      <c r="G17" s="18" t="n">
        <v>507.29341322</v>
      </c>
      <c r="H17" s="20" t="n">
        <v>3.91716893</v>
      </c>
      <c r="I17" s="18" t="n">
        <v>522.18905288</v>
      </c>
      <c r="J17" s="20" t="n">
        <v>2.8972512</v>
      </c>
      <c r="K17" s="18" t="n">
        <v>539.7851312499999</v>
      </c>
      <c r="L17" s="20" t="n">
        <v>3.7265888</v>
      </c>
      <c r="M17" s="18" t="s">
        <v>182</v>
      </c>
      <c r="N17" s="20" t="s">
        <v>182</v>
      </c>
      <c r="O17" s="18" t="s">
        <v>182</v>
      </c>
      <c r="P17" s="20" t="s">
        <v>182</v>
      </c>
      <c r="Q17" s="18" t="n">
        <v>360.48925247</v>
      </c>
      <c r="R17" s="20" t="n">
        <v>12.44339086</v>
      </c>
      <c r="S17" s="18" t="s">
        <v>182</v>
      </c>
      <c r="T17" s="20" t="s">
        <v>182</v>
      </c>
      <c r="U17" s="18" t="n">
        <v>426.84611982</v>
      </c>
      <c r="V17" s="20" t="n">
        <v>8.707526659999999</v>
      </c>
    </row>
    <row r="18" spans="1:22">
      <c r="A18" s="15" t="s">
        <v>193</v>
      </c>
      <c r="B18" s="17" t="n">
        <v>5532</v>
      </c>
      <c r="C18" s="18">
        <f>(43.0/B18*100)</f>
        <v/>
      </c>
      <c r="D18" s="19" t="n">
        <v>5489</v>
      </c>
      <c r="E18" s="18" t="n">
        <v>438.16762772</v>
      </c>
      <c r="F18" s="20" t="n">
        <v>6.19077209</v>
      </c>
      <c r="G18" s="18" t="n">
        <v>447.62941219</v>
      </c>
      <c r="H18" s="20" t="n">
        <v>4.39289388</v>
      </c>
      <c r="I18" s="18" t="n">
        <v>469.57174201</v>
      </c>
      <c r="J18" s="20" t="n">
        <v>3.6717247</v>
      </c>
      <c r="K18" s="18" t="n">
        <v>473.63398225</v>
      </c>
      <c r="L18" s="20" t="n">
        <v>5.33478223</v>
      </c>
      <c r="M18" s="18" t="n">
        <v>360.38730974</v>
      </c>
      <c r="N18" s="20" t="n">
        <v>15.45481746</v>
      </c>
      <c r="O18" s="18" t="s">
        <v>182</v>
      </c>
      <c r="P18" s="20" t="s">
        <v>182</v>
      </c>
      <c r="Q18" s="18" t="s">
        <v>182</v>
      </c>
      <c r="R18" s="20" t="s">
        <v>182</v>
      </c>
      <c r="S18" s="18" t="s">
        <v>182</v>
      </c>
      <c r="T18" s="20" t="s">
        <v>182</v>
      </c>
      <c r="U18" s="18" t="n">
        <v>381.75012352</v>
      </c>
      <c r="V18" s="20" t="n">
        <v>7.32876641</v>
      </c>
    </row>
    <row r="19" spans="1:22">
      <c r="A19" s="15" t="s">
        <v>194</v>
      </c>
      <c r="B19" s="17" t="n">
        <v>5658</v>
      </c>
      <c r="C19" s="18">
        <f>(311.0/B19*100)</f>
        <v/>
      </c>
      <c r="D19" s="19" t="n">
        <v>5347</v>
      </c>
      <c r="E19" s="18" t="n">
        <v>434.98015302</v>
      </c>
      <c r="F19" s="20" t="n">
        <v>6.86750176</v>
      </c>
      <c r="G19" s="18" t="n">
        <v>462.40668265</v>
      </c>
      <c r="H19" s="20" t="n">
        <v>4.92471868</v>
      </c>
      <c r="I19" s="18" t="n">
        <v>486.79247328</v>
      </c>
      <c r="J19" s="20" t="n">
        <v>2.73328896</v>
      </c>
      <c r="K19" s="18" t="n">
        <v>494.88025963</v>
      </c>
      <c r="L19" s="20" t="n">
        <v>4.10006373</v>
      </c>
      <c r="M19" s="18" t="n">
        <v>398.28162032</v>
      </c>
      <c r="N19" s="20" t="n">
        <v>18.24528118</v>
      </c>
      <c r="O19" s="18" t="s">
        <v>182</v>
      </c>
      <c r="P19" s="20" t="s">
        <v>182</v>
      </c>
      <c r="Q19" s="18" t="s">
        <v>182</v>
      </c>
      <c r="R19" s="20" t="s">
        <v>182</v>
      </c>
      <c r="S19" s="18" t="s">
        <v>182</v>
      </c>
      <c r="T19" s="20" t="s">
        <v>182</v>
      </c>
      <c r="U19" s="18" t="n">
        <v>397.96254239</v>
      </c>
      <c r="V19" s="20" t="n">
        <v>7.0987855</v>
      </c>
    </row>
    <row r="20" spans="1:22">
      <c r="A20" s="15" t="s">
        <v>195</v>
      </c>
      <c r="B20" s="17" t="n">
        <v>3371</v>
      </c>
      <c r="C20" s="18">
        <f>(81.0/B20*100)</f>
        <v/>
      </c>
      <c r="D20" s="19" t="n">
        <v>3290</v>
      </c>
      <c r="E20" s="18" t="n">
        <v>457.17394488</v>
      </c>
      <c r="F20" s="20" t="n">
        <v>6.41049485</v>
      </c>
      <c r="G20" s="18" t="n">
        <v>463.04168451</v>
      </c>
      <c r="H20" s="20" t="n">
        <v>4.50232162</v>
      </c>
      <c r="I20" s="18" t="n">
        <v>480.55845966</v>
      </c>
      <c r="J20" s="20" t="n">
        <v>2.16357306</v>
      </c>
      <c r="K20" s="18" t="n">
        <v>492.65030463</v>
      </c>
      <c r="L20" s="20" t="n">
        <v>4.46278846</v>
      </c>
      <c r="M20" s="18" t="s">
        <v>182</v>
      </c>
      <c r="N20" s="20" t="s">
        <v>182</v>
      </c>
      <c r="O20" s="18" t="s">
        <v>182</v>
      </c>
      <c r="P20" s="20" t="s">
        <v>182</v>
      </c>
      <c r="Q20" s="18" t="s">
        <v>182</v>
      </c>
      <c r="R20" s="20" t="s">
        <v>182</v>
      </c>
      <c r="S20" s="18" t="s">
        <v>182</v>
      </c>
      <c r="T20" s="20" t="s">
        <v>182</v>
      </c>
      <c r="U20" s="18" t="n">
        <v>419.55708643</v>
      </c>
      <c r="V20" s="20" t="n">
        <v>5.23686154</v>
      </c>
    </row>
    <row r="21" spans="1:22">
      <c r="A21" s="15" t="s">
        <v>196</v>
      </c>
      <c r="B21" s="17" t="n">
        <v>5741</v>
      </c>
      <c r="C21" s="18">
        <f>(115.0/B21*100)</f>
        <v/>
      </c>
      <c r="D21" s="19" t="n">
        <v>5626</v>
      </c>
      <c r="E21" s="18" t="n">
        <v>459.98827174</v>
      </c>
      <c r="F21" s="20" t="n">
        <v>6.62605125</v>
      </c>
      <c r="G21" s="18" t="n">
        <v>481.45675024</v>
      </c>
      <c r="H21" s="20" t="n">
        <v>4.11630574</v>
      </c>
      <c r="I21" s="18" t="n">
        <v>507.21569275</v>
      </c>
      <c r="J21" s="20" t="n">
        <v>2.61189193</v>
      </c>
      <c r="K21" s="18" t="n">
        <v>524.78019876</v>
      </c>
      <c r="L21" s="20" t="n">
        <v>3.35533909</v>
      </c>
      <c r="M21" s="18" t="n">
        <v>391.25398188</v>
      </c>
      <c r="N21" s="20" t="n">
        <v>27.06373982</v>
      </c>
      <c r="O21" s="18" t="s">
        <v>182</v>
      </c>
      <c r="P21" s="20" t="s">
        <v>182</v>
      </c>
      <c r="Q21" s="18" t="s">
        <v>182</v>
      </c>
      <c r="R21" s="20" t="s">
        <v>182</v>
      </c>
      <c r="S21" s="18" t="s">
        <v>182</v>
      </c>
      <c r="T21" s="20" t="s">
        <v>182</v>
      </c>
      <c r="U21" s="18" t="n">
        <v>439.76559873</v>
      </c>
      <c r="V21" s="20" t="n">
        <v>7.48881486</v>
      </c>
    </row>
    <row r="22" spans="1:22">
      <c r="A22" s="15" t="s">
        <v>197</v>
      </c>
      <c r="B22" s="17" t="n">
        <v>6598</v>
      </c>
      <c r="C22" s="18">
        <f>(107.0/B22*100)</f>
        <v/>
      </c>
      <c r="D22" s="19" t="n">
        <v>6491</v>
      </c>
      <c r="E22" s="18" t="n">
        <v>437.65868047</v>
      </c>
      <c r="F22" s="20" t="n">
        <v>7.49526395</v>
      </c>
      <c r="G22" s="18" t="n">
        <v>446.09654634</v>
      </c>
      <c r="H22" s="20" t="n">
        <v>6.12272559</v>
      </c>
      <c r="I22" s="18" t="n">
        <v>489.21375384</v>
      </c>
      <c r="J22" s="20" t="n">
        <v>3.86271307</v>
      </c>
      <c r="K22" s="18" t="n">
        <v>506.43004342</v>
      </c>
      <c r="L22" s="20" t="n">
        <v>3.9240732</v>
      </c>
      <c r="M22" s="18" t="n">
        <v>369.67259299</v>
      </c>
      <c r="N22" s="20" t="n">
        <v>6.57132704</v>
      </c>
      <c r="O22" s="18" t="s">
        <v>182</v>
      </c>
      <c r="P22" s="20" t="s">
        <v>182</v>
      </c>
      <c r="Q22" s="18" t="n">
        <v>448.28166515</v>
      </c>
      <c r="R22" s="20" t="n">
        <v>8.782882710000001</v>
      </c>
      <c r="S22" s="18" t="s">
        <v>182</v>
      </c>
      <c r="T22" s="20" t="s">
        <v>182</v>
      </c>
      <c r="U22" s="18" t="n">
        <v>374.78585702</v>
      </c>
      <c r="V22" s="20" t="n">
        <v>7.46800971</v>
      </c>
    </row>
    <row r="23" spans="1:22">
      <c r="A23" s="15" t="s">
        <v>198</v>
      </c>
      <c r="B23" s="17" t="n">
        <v>11583</v>
      </c>
      <c r="C23" s="18">
        <f>(578.0/B23*100)</f>
        <v/>
      </c>
      <c r="D23" s="19" t="n">
        <v>11005</v>
      </c>
      <c r="E23" s="18" t="n">
        <v>473.65368563</v>
      </c>
      <c r="F23" s="20" t="n">
        <v>5.75903714</v>
      </c>
      <c r="G23" s="18" t="n">
        <v>479.01198866</v>
      </c>
      <c r="H23" s="20" t="n">
        <v>3.86234976</v>
      </c>
      <c r="I23" s="18" t="n">
        <v>487.98317069</v>
      </c>
      <c r="J23" s="20" t="n">
        <v>3.09816901</v>
      </c>
      <c r="K23" s="18" t="n">
        <v>501.88569485</v>
      </c>
      <c r="L23" s="20" t="n">
        <v>4.33999588</v>
      </c>
      <c r="M23" s="18" t="n">
        <v>422.45727389</v>
      </c>
      <c r="N23" s="20" t="n">
        <v>20.79919267</v>
      </c>
      <c r="O23" s="18" t="s">
        <v>182</v>
      </c>
      <c r="P23" s="20" t="s">
        <v>182</v>
      </c>
      <c r="Q23" s="18" t="s">
        <v>182</v>
      </c>
      <c r="R23" s="20" t="s">
        <v>182</v>
      </c>
      <c r="S23" s="18" t="s">
        <v>182</v>
      </c>
      <c r="T23" s="20" t="s">
        <v>182</v>
      </c>
      <c r="U23" s="18" t="n">
        <v>420.51831122</v>
      </c>
      <c r="V23" s="20" t="n">
        <v>6.59787145</v>
      </c>
    </row>
    <row r="24" spans="1:22">
      <c r="A24" s="15" t="s">
        <v>199</v>
      </c>
      <c r="B24" s="17" t="n">
        <v>6647</v>
      </c>
      <c r="C24" s="18">
        <f>(32.0/B24*100)</f>
        <v/>
      </c>
      <c r="D24" s="19" t="n">
        <v>6615</v>
      </c>
      <c r="E24" s="18" t="n">
        <v>510.28074064</v>
      </c>
      <c r="F24" s="20" t="n">
        <v>4.06881013</v>
      </c>
      <c r="G24" s="18" t="n">
        <v>539.50643126</v>
      </c>
      <c r="H24" s="20" t="n">
        <v>3.08648818</v>
      </c>
      <c r="I24" s="18" t="n">
        <v>555.9626375</v>
      </c>
      <c r="J24" s="20" t="n">
        <v>3.26500682</v>
      </c>
      <c r="K24" s="18" t="n">
        <v>551.04683579</v>
      </c>
      <c r="L24" s="20" t="n">
        <v>4.7006056</v>
      </c>
      <c r="M24" s="18" t="n">
        <v>433.56577698</v>
      </c>
      <c r="N24" s="20" t="n">
        <v>16.09010253</v>
      </c>
      <c r="O24" s="18" t="s">
        <v>182</v>
      </c>
      <c r="P24" s="20" t="s">
        <v>182</v>
      </c>
      <c r="Q24" s="18" t="s">
        <v>182</v>
      </c>
      <c r="R24" s="20" t="s">
        <v>182</v>
      </c>
      <c r="S24" s="18" t="s">
        <v>182</v>
      </c>
      <c r="T24" s="20" t="s">
        <v>182</v>
      </c>
      <c r="U24" s="18" t="n">
        <v>460.46482234</v>
      </c>
      <c r="V24" s="20" t="n">
        <v>13.15723584</v>
      </c>
    </row>
    <row r="25" spans="1:22">
      <c r="A25" s="15" t="s">
        <v>200</v>
      </c>
      <c r="B25" s="17" t="n">
        <v>5581</v>
      </c>
      <c r="C25" s="18">
        <f>(28.0/B25*100)</f>
        <v/>
      </c>
      <c r="D25" s="19" t="n">
        <v>5553</v>
      </c>
      <c r="E25" s="18" t="n">
        <v>485.70892455</v>
      </c>
      <c r="F25" s="20" t="n">
        <v>4.38375469</v>
      </c>
      <c r="G25" s="18" t="n">
        <v>504.34257235</v>
      </c>
      <c r="H25" s="20" t="n">
        <v>3.83770974</v>
      </c>
      <c r="I25" s="18" t="n">
        <v>524.96423367</v>
      </c>
      <c r="J25" s="20" t="n">
        <v>3.09692657</v>
      </c>
      <c r="K25" s="18" t="n">
        <v>554.48120934</v>
      </c>
      <c r="L25" s="20" t="n">
        <v>6.30322671</v>
      </c>
      <c r="M25" s="18" t="n">
        <v>398.37895835</v>
      </c>
      <c r="N25" s="20" t="n">
        <v>24.81113575</v>
      </c>
      <c r="O25" s="18" t="s">
        <v>182</v>
      </c>
      <c r="P25" s="20" t="s">
        <v>182</v>
      </c>
      <c r="Q25" s="18" t="s">
        <v>182</v>
      </c>
      <c r="R25" s="20" t="s">
        <v>182</v>
      </c>
      <c r="S25" s="18" t="s">
        <v>182</v>
      </c>
      <c r="T25" s="20" t="s">
        <v>182</v>
      </c>
      <c r="U25" s="18" t="n">
        <v>432.5797579</v>
      </c>
      <c r="V25" s="20" t="n">
        <v>16.50518662</v>
      </c>
    </row>
    <row r="26" spans="1:22">
      <c r="A26" s="15" t="s">
        <v>201</v>
      </c>
      <c r="B26" s="17" t="n">
        <v>4869</v>
      </c>
      <c r="C26" s="18">
        <f>(124.0/B26*100)</f>
        <v/>
      </c>
      <c r="D26" s="19" t="n">
        <v>4745</v>
      </c>
      <c r="E26" s="18" t="n">
        <v>468.33248297</v>
      </c>
      <c r="F26" s="20" t="n">
        <v>5.85806577</v>
      </c>
      <c r="G26" s="18" t="n">
        <v>482.57934946</v>
      </c>
      <c r="H26" s="20" t="n">
        <v>2.87779081</v>
      </c>
      <c r="I26" s="18" t="n">
        <v>494.77259991</v>
      </c>
      <c r="J26" s="20" t="n">
        <v>2.00970721</v>
      </c>
      <c r="K26" s="18" t="n">
        <v>508.71955074</v>
      </c>
      <c r="L26" s="20" t="n">
        <v>4.05795149</v>
      </c>
      <c r="M26" s="18" t="s">
        <v>182</v>
      </c>
      <c r="N26" s="20" t="s">
        <v>182</v>
      </c>
      <c r="O26" s="18" t="s">
        <v>182</v>
      </c>
      <c r="P26" s="20" t="s">
        <v>182</v>
      </c>
      <c r="Q26" s="18" t="s">
        <v>182</v>
      </c>
      <c r="R26" s="20" t="s">
        <v>182</v>
      </c>
      <c r="S26" s="18" t="s">
        <v>182</v>
      </c>
      <c r="T26" s="20" t="s">
        <v>182</v>
      </c>
      <c r="U26" s="18" t="n">
        <v>437.17271309</v>
      </c>
      <c r="V26" s="20" t="n">
        <v>8.49573155</v>
      </c>
    </row>
    <row r="27" spans="1:22">
      <c r="A27" s="15" t="s">
        <v>202</v>
      </c>
      <c r="B27" s="17" t="n">
        <v>5299</v>
      </c>
      <c r="C27" s="18">
        <f>(255.0/B27*100)</f>
        <v/>
      </c>
      <c r="D27" s="19" t="n">
        <v>5044</v>
      </c>
      <c r="E27" s="18" t="n">
        <v>450.30130376</v>
      </c>
      <c r="F27" s="20" t="n">
        <v>5.0913324</v>
      </c>
      <c r="G27" s="18" t="n">
        <v>464.18950441</v>
      </c>
      <c r="H27" s="20" t="n">
        <v>4.83144107</v>
      </c>
      <c r="I27" s="18" t="n">
        <v>493.63174863</v>
      </c>
      <c r="J27" s="20" t="n">
        <v>1.88011506</v>
      </c>
      <c r="K27" s="18" t="n">
        <v>513.06936191</v>
      </c>
      <c r="L27" s="20" t="n">
        <v>2.12958974</v>
      </c>
      <c r="M27" s="18" t="n">
        <v>423.08830904</v>
      </c>
      <c r="N27" s="20" t="n">
        <v>13.04402712</v>
      </c>
      <c r="O27" s="18" t="s">
        <v>182</v>
      </c>
      <c r="P27" s="20" t="s">
        <v>182</v>
      </c>
      <c r="Q27" s="18" t="s">
        <v>182</v>
      </c>
      <c r="R27" s="20" t="s">
        <v>182</v>
      </c>
      <c r="S27" s="18" t="s">
        <v>182</v>
      </c>
      <c r="T27" s="20" t="s">
        <v>182</v>
      </c>
      <c r="U27" s="18" t="n">
        <v>417.52266985</v>
      </c>
      <c r="V27" s="20" t="n">
        <v>4.34157585</v>
      </c>
    </row>
    <row r="28" spans="1:22">
      <c r="A28" s="15" t="s">
        <v>203</v>
      </c>
      <c r="B28" s="17" t="n">
        <v>7568</v>
      </c>
      <c r="C28" s="18">
        <f>(173.0/B28*100)</f>
        <v/>
      </c>
      <c r="D28" s="19" t="n">
        <v>7395</v>
      </c>
      <c r="E28" s="18" t="n">
        <v>393.20135681</v>
      </c>
      <c r="F28" s="20" t="n">
        <v>3.86191372</v>
      </c>
      <c r="G28" s="18" t="n">
        <v>407.75147493</v>
      </c>
      <c r="H28" s="20" t="n">
        <v>2.61524669</v>
      </c>
      <c r="I28" s="18" t="n">
        <v>424.27103882</v>
      </c>
      <c r="J28" s="20" t="n">
        <v>2.31236888</v>
      </c>
      <c r="K28" s="18" t="n">
        <v>442.65985558</v>
      </c>
      <c r="L28" s="20" t="n">
        <v>4.10503152</v>
      </c>
      <c r="M28" s="18" t="n">
        <v>344.27389666</v>
      </c>
      <c r="N28" s="20" t="n">
        <v>9.63881198</v>
      </c>
      <c r="O28" s="18" t="s">
        <v>182</v>
      </c>
      <c r="P28" s="20" t="s">
        <v>182</v>
      </c>
      <c r="Q28" s="18" t="s">
        <v>182</v>
      </c>
      <c r="R28" s="20" t="s">
        <v>182</v>
      </c>
      <c r="S28" s="18" t="s">
        <v>182</v>
      </c>
      <c r="T28" s="20" t="s">
        <v>182</v>
      </c>
      <c r="U28" s="18" t="n">
        <v>371.16182182</v>
      </c>
      <c r="V28" s="20" t="n">
        <v>5.50972966</v>
      </c>
    </row>
    <row r="29" spans="1:22">
      <c r="A29" s="15" t="s">
        <v>204</v>
      </c>
      <c r="B29" s="17" t="n">
        <v>5385</v>
      </c>
      <c r="C29" s="18">
        <f>(37.0/B29*100)</f>
        <v/>
      </c>
      <c r="D29" s="19" t="n">
        <v>5348</v>
      </c>
      <c r="E29" s="18" t="n">
        <v>458.0566259</v>
      </c>
      <c r="F29" s="20" t="n">
        <v>7.76481766</v>
      </c>
      <c r="G29" s="18" t="n">
        <v>490.81865656</v>
      </c>
      <c r="H29" s="20" t="n">
        <v>4.15533174</v>
      </c>
      <c r="I29" s="18" t="n">
        <v>521.20293324</v>
      </c>
      <c r="J29" s="20" t="n">
        <v>2.27944985</v>
      </c>
      <c r="K29" s="18" t="n">
        <v>527.47110492</v>
      </c>
      <c r="L29" s="20" t="n">
        <v>4.54197614</v>
      </c>
      <c r="M29" s="18" t="n">
        <v>388.44308495</v>
      </c>
      <c r="N29" s="20" t="n">
        <v>43.1387278</v>
      </c>
      <c r="O29" s="18" t="s">
        <v>182</v>
      </c>
      <c r="P29" s="20" t="s">
        <v>182</v>
      </c>
      <c r="Q29" s="18" t="n">
        <v>358.28551468</v>
      </c>
      <c r="R29" s="20" t="n">
        <v>8.567023300000001</v>
      </c>
      <c r="S29" s="18" t="s">
        <v>182</v>
      </c>
      <c r="T29" s="20" t="s">
        <v>182</v>
      </c>
      <c r="U29" s="18" t="n">
        <v>394.87212224</v>
      </c>
      <c r="V29" s="20" t="n">
        <v>12.49370063</v>
      </c>
    </row>
    <row r="30" spans="1:22">
      <c r="A30" s="15" t="s">
        <v>205</v>
      </c>
      <c r="B30" s="17" t="n">
        <v>4520</v>
      </c>
      <c r="C30" s="18">
        <f>(682.0/B30*100)</f>
        <v/>
      </c>
      <c r="D30" s="19" t="n">
        <v>3838</v>
      </c>
      <c r="E30" s="18" t="n">
        <v>484.71765109</v>
      </c>
      <c r="F30" s="20" t="n">
        <v>8.09875036</v>
      </c>
      <c r="G30" s="18" t="n">
        <v>503.1327996</v>
      </c>
      <c r="H30" s="20" t="n">
        <v>5.15307596</v>
      </c>
      <c r="I30" s="18" t="n">
        <v>526.89344823</v>
      </c>
      <c r="J30" s="20" t="n">
        <v>3.39937072</v>
      </c>
      <c r="K30" s="18" t="n">
        <v>545.4649243699999</v>
      </c>
      <c r="L30" s="20" t="n">
        <v>4.63517136</v>
      </c>
      <c r="M30" s="18" t="n">
        <v>424.31209289</v>
      </c>
      <c r="N30" s="20" t="n">
        <v>24.50636863</v>
      </c>
      <c r="O30" s="18" t="s">
        <v>182</v>
      </c>
      <c r="P30" s="20" t="s">
        <v>182</v>
      </c>
      <c r="Q30" s="18" t="s">
        <v>182</v>
      </c>
      <c r="R30" s="20" t="s">
        <v>182</v>
      </c>
      <c r="S30" s="18" t="s">
        <v>182</v>
      </c>
      <c r="T30" s="20" t="s">
        <v>182</v>
      </c>
      <c r="U30" s="18" t="n">
        <v>431.22454687</v>
      </c>
      <c r="V30" s="20" t="n">
        <v>6.65058563</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(20.0/B32*100)</f>
        <v/>
      </c>
      <c r="D32" s="19" t="n">
        <v>4458</v>
      </c>
      <c r="E32" s="18" t="n">
        <v>447.95978489</v>
      </c>
      <c r="F32" s="20" t="n">
        <v>7.83773053</v>
      </c>
      <c r="G32" s="18" t="n">
        <v>468.74293101</v>
      </c>
      <c r="H32" s="20" t="n">
        <v>5.10082893</v>
      </c>
      <c r="I32" s="18" t="n">
        <v>505.71851544</v>
      </c>
      <c r="J32" s="20" t="n">
        <v>2.71632037</v>
      </c>
      <c r="K32" s="18" t="n">
        <v>527.0933365</v>
      </c>
      <c r="L32" s="20" t="n">
        <v>3.61828054</v>
      </c>
      <c r="M32" s="18" t="n">
        <v>431.81477785</v>
      </c>
      <c r="N32" s="20" t="n">
        <v>23.17705872</v>
      </c>
      <c r="O32" s="18" t="s">
        <v>182</v>
      </c>
      <c r="P32" s="20" t="s">
        <v>182</v>
      </c>
      <c r="Q32" s="18" t="s">
        <v>182</v>
      </c>
      <c r="R32" s="20" t="s">
        <v>182</v>
      </c>
      <c r="S32" s="18" t="s">
        <v>182</v>
      </c>
      <c r="T32" s="20" t="s">
        <v>182</v>
      </c>
      <c r="U32" s="18" t="n">
        <v>421.19432652</v>
      </c>
      <c r="V32" s="20" t="n">
        <v>9.67109832</v>
      </c>
    </row>
    <row r="33" spans="1:22">
      <c r="A33" s="15" t="s">
        <v>208</v>
      </c>
      <c r="B33" s="17" t="n">
        <v>7325</v>
      </c>
      <c r="C33" s="18">
        <f>(274.0/B33*100)</f>
        <v/>
      </c>
      <c r="D33" s="19" t="n">
        <v>7051</v>
      </c>
      <c r="E33" s="18" t="n">
        <v>493.42831696</v>
      </c>
      <c r="F33" s="20" t="n">
        <v>5.68317878</v>
      </c>
      <c r="G33" s="18" t="n">
        <v>502.66224867</v>
      </c>
      <c r="H33" s="20" t="n">
        <v>3.30046952</v>
      </c>
      <c r="I33" s="18" t="n">
        <v>503.2267281</v>
      </c>
      <c r="J33" s="20" t="n">
        <v>2.80838317</v>
      </c>
      <c r="K33" s="18" t="n">
        <v>511.94408791</v>
      </c>
      <c r="L33" s="20" t="n">
        <v>4.56201201</v>
      </c>
      <c r="M33" s="18" t="n">
        <v>370.51979334</v>
      </c>
      <c r="N33" s="20" t="n">
        <v>23.88304611</v>
      </c>
      <c r="O33" s="18" t="s">
        <v>182</v>
      </c>
      <c r="P33" s="20" t="s">
        <v>182</v>
      </c>
      <c r="Q33" s="18" t="s">
        <v>182</v>
      </c>
      <c r="R33" s="20" t="s">
        <v>182</v>
      </c>
      <c r="S33" s="18" t="s">
        <v>182</v>
      </c>
      <c r="T33" s="20" t="s">
        <v>182</v>
      </c>
      <c r="U33" s="18" t="n">
        <v>441.66296574</v>
      </c>
      <c r="V33" s="20" t="n">
        <v>8.09948359</v>
      </c>
    </row>
    <row r="34" spans="1:22">
      <c r="A34" s="15" t="s">
        <v>209</v>
      </c>
      <c r="B34" s="17" t="n">
        <v>6350</v>
      </c>
      <c r="C34" s="18">
        <f>(117.0/B34*100)</f>
        <v/>
      </c>
      <c r="D34" s="19" t="n">
        <v>6233</v>
      </c>
      <c r="E34" s="18" t="n">
        <v>439.23985857</v>
      </c>
      <c r="F34" s="20" t="n">
        <v>5.20913306</v>
      </c>
      <c r="G34" s="18" t="n">
        <v>461.51313191</v>
      </c>
      <c r="H34" s="20" t="n">
        <v>3.4586207</v>
      </c>
      <c r="I34" s="18" t="n">
        <v>482.31895156</v>
      </c>
      <c r="J34" s="20" t="n">
        <v>2.73504391</v>
      </c>
      <c r="K34" s="18" t="n">
        <v>478.67759181</v>
      </c>
      <c r="L34" s="20" t="n">
        <v>4.67898101</v>
      </c>
      <c r="M34" s="18" t="n">
        <v>365.38845725</v>
      </c>
      <c r="N34" s="20" t="n">
        <v>11.8756275</v>
      </c>
      <c r="O34" s="18" t="s">
        <v>182</v>
      </c>
      <c r="P34" s="20" t="s">
        <v>182</v>
      </c>
      <c r="Q34" s="18" t="n">
        <v>306.56969545</v>
      </c>
      <c r="R34" s="20" t="n">
        <v>10.27624616</v>
      </c>
      <c r="S34" s="18" t="s">
        <v>182</v>
      </c>
      <c r="T34" s="20" t="s">
        <v>182</v>
      </c>
      <c r="U34" s="18" t="n">
        <v>378.91315018</v>
      </c>
      <c r="V34" s="20" t="n">
        <v>7.35624062</v>
      </c>
    </row>
    <row r="35" spans="1:22">
      <c r="A35" s="15" t="s">
        <v>210</v>
      </c>
      <c r="B35" s="17" t="n">
        <v>6406</v>
      </c>
      <c r="C35" s="18">
        <f>(105.0/B35*100)</f>
        <v/>
      </c>
      <c r="D35" s="19" t="n">
        <v>6301</v>
      </c>
      <c r="E35" s="18" t="n">
        <v>512.06395689</v>
      </c>
      <c r="F35" s="20" t="n">
        <v>6.04604419</v>
      </c>
      <c r="G35" s="18" t="n">
        <v>520.75929953</v>
      </c>
      <c r="H35" s="20" t="n">
        <v>2.96760048</v>
      </c>
      <c r="I35" s="18" t="n">
        <v>518.7069807399999</v>
      </c>
      <c r="J35" s="20" t="n">
        <v>1.90756035</v>
      </c>
      <c r="K35" s="18" t="n">
        <v>525.0242423</v>
      </c>
      <c r="L35" s="20" t="n">
        <v>4.11696899</v>
      </c>
      <c r="M35" s="18" t="n">
        <v>449.89238615</v>
      </c>
      <c r="N35" s="20" t="n">
        <v>20.13442136</v>
      </c>
      <c r="O35" s="18" t="s">
        <v>182</v>
      </c>
      <c r="P35" s="20" t="s">
        <v>182</v>
      </c>
      <c r="Q35" s="18" t="n">
        <v>374.85244494</v>
      </c>
      <c r="R35" s="20" t="n">
        <v>5.84040672</v>
      </c>
      <c r="S35" s="18" t="s">
        <v>182</v>
      </c>
      <c r="T35" s="20" t="s">
        <v>182</v>
      </c>
      <c r="U35" s="18" t="n">
        <v>423.8116886</v>
      </c>
      <c r="V35" s="20" t="n">
        <v>6.49665729</v>
      </c>
    </row>
    <row r="36" spans="1:22">
      <c r="A36" s="15" t="s">
        <v>211</v>
      </c>
      <c r="B36" s="17" t="n">
        <v>6736</v>
      </c>
      <c r="C36" s="18">
        <f>(109.0/B36*100)</f>
        <v/>
      </c>
      <c r="D36" s="19" t="n">
        <v>6627</v>
      </c>
      <c r="E36" s="18" t="n">
        <v>454.02049338</v>
      </c>
      <c r="F36" s="20" t="n">
        <v>5.86658987</v>
      </c>
      <c r="G36" s="18" t="n">
        <v>487.64317835</v>
      </c>
      <c r="H36" s="20" t="n">
        <v>3.26909119</v>
      </c>
      <c r="I36" s="18" t="n">
        <v>500.72381953</v>
      </c>
      <c r="J36" s="20" t="n">
        <v>2.17255151</v>
      </c>
      <c r="K36" s="18" t="n">
        <v>507.55770635</v>
      </c>
      <c r="L36" s="20" t="n">
        <v>3.28360241</v>
      </c>
      <c r="M36" s="18" t="n">
        <v>402.77024728</v>
      </c>
      <c r="N36" s="20" t="n">
        <v>20.07187489</v>
      </c>
      <c r="O36" s="18" t="s">
        <v>182</v>
      </c>
      <c r="P36" s="20" t="s">
        <v>182</v>
      </c>
      <c r="Q36" s="18" t="s">
        <v>182</v>
      </c>
      <c r="R36" s="20" t="s">
        <v>182</v>
      </c>
      <c r="S36" s="18" t="s">
        <v>182</v>
      </c>
      <c r="T36" s="20" t="s">
        <v>182</v>
      </c>
      <c r="U36" s="18" t="n">
        <v>424.98546369</v>
      </c>
      <c r="V36" s="20" t="n">
        <v>7.11891726</v>
      </c>
    </row>
    <row r="37" spans="1:22">
      <c r="A37" s="15" t="s">
        <v>212</v>
      </c>
      <c r="B37" s="17" t="n">
        <v>5458</v>
      </c>
      <c r="C37" s="18">
        <f>(382.0/B37*100)</f>
        <v/>
      </c>
      <c r="D37" s="19" t="n">
        <v>5076</v>
      </c>
      <c r="E37" s="18" t="n">
        <v>467.06134589</v>
      </c>
      <c r="F37" s="20" t="n">
        <v>7.11920263</v>
      </c>
      <c r="G37" s="18" t="n">
        <v>494.8241205</v>
      </c>
      <c r="H37" s="20" t="n">
        <v>5.17433678</v>
      </c>
      <c r="I37" s="18" t="n">
        <v>505.07265787</v>
      </c>
      <c r="J37" s="20" t="n">
        <v>3.64988464</v>
      </c>
      <c r="K37" s="18" t="n">
        <v>520.67652348</v>
      </c>
      <c r="L37" s="20" t="n">
        <v>4.24480252</v>
      </c>
      <c r="M37" s="18" t="n">
        <v>375.64834003</v>
      </c>
      <c r="N37" s="20" t="n">
        <v>18.6662725</v>
      </c>
      <c r="O37" s="18" t="s">
        <v>182</v>
      </c>
      <c r="P37" s="20" t="s">
        <v>182</v>
      </c>
      <c r="Q37" s="18" t="s">
        <v>182</v>
      </c>
      <c r="R37" s="20" t="s">
        <v>182</v>
      </c>
      <c r="S37" s="18" t="s">
        <v>182</v>
      </c>
      <c r="T37" s="20" t="s">
        <v>182</v>
      </c>
      <c r="U37" s="18" t="n">
        <v>415.05346798</v>
      </c>
      <c r="V37" s="20" t="n">
        <v>6.25863627</v>
      </c>
    </row>
    <row r="38" spans="1:22">
      <c r="A38" s="15" t="s">
        <v>213</v>
      </c>
      <c r="B38" s="17" t="n">
        <v>5860</v>
      </c>
      <c r="C38" s="18">
        <f>(83.0/B38*100)</f>
        <v/>
      </c>
      <c r="D38" s="19" t="n">
        <v>5777</v>
      </c>
      <c r="E38" s="18" t="n">
        <v>458.03500015</v>
      </c>
      <c r="F38" s="20" t="n">
        <v>9.014952360000001</v>
      </c>
      <c r="G38" s="18" t="n">
        <v>487.94459121</v>
      </c>
      <c r="H38" s="20" t="n">
        <v>5.04313805</v>
      </c>
      <c r="I38" s="18" t="n">
        <v>513.1219241</v>
      </c>
      <c r="J38" s="20" t="n">
        <v>3.06071063</v>
      </c>
      <c r="K38" s="18" t="n">
        <v>525.50275074</v>
      </c>
      <c r="L38" s="20" t="n">
        <v>3.74749457</v>
      </c>
      <c r="M38" s="18" t="n">
        <v>402.04188708</v>
      </c>
      <c r="N38" s="20" t="n">
        <v>20.43643395</v>
      </c>
      <c r="O38" s="18" t="s">
        <v>182</v>
      </c>
      <c r="P38" s="20" t="s">
        <v>182</v>
      </c>
      <c r="Q38" s="18" t="s">
        <v>182</v>
      </c>
      <c r="R38" s="20" t="s">
        <v>182</v>
      </c>
      <c r="S38" s="18" t="s">
        <v>182</v>
      </c>
      <c r="T38" s="20" t="s">
        <v>182</v>
      </c>
      <c r="U38" s="18" t="n">
        <v>442.05285904</v>
      </c>
      <c r="V38" s="20" t="n">
        <v>6.2537065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(5704.0/B40*100)</f>
        <v/>
      </c>
      <c r="D40" s="19" t="n">
        <v>8453</v>
      </c>
      <c r="E40" s="18" t="n">
        <v>472.80791352</v>
      </c>
      <c r="F40" s="20" t="n">
        <v>9.842129180000001</v>
      </c>
      <c r="G40" s="18" t="n">
        <v>506.33279803</v>
      </c>
      <c r="H40" s="20" t="n">
        <v>4.38370276</v>
      </c>
      <c r="I40" s="18" t="n">
        <v>523.58136624</v>
      </c>
      <c r="J40" s="20" t="n">
        <v>3.39504621</v>
      </c>
      <c r="K40" s="18" t="n">
        <v>532.8236118900001</v>
      </c>
      <c r="L40" s="20" t="n">
        <v>4.06910471</v>
      </c>
      <c r="M40" s="18" t="n">
        <v>426.93516324</v>
      </c>
      <c r="N40" s="20" t="n">
        <v>18.49453323</v>
      </c>
      <c r="O40" s="18" t="s">
        <v>182</v>
      </c>
      <c r="P40" s="20" t="s">
        <v>182</v>
      </c>
      <c r="Q40" s="18" t="n">
        <v>496.75531263</v>
      </c>
      <c r="R40" s="20" t="n">
        <v>2.35939816</v>
      </c>
      <c r="S40" s="18" t="s">
        <v>182</v>
      </c>
      <c r="T40" s="20" t="s">
        <v>182</v>
      </c>
      <c r="U40" s="18" t="n">
        <v>417.35097098</v>
      </c>
      <c r="V40" s="20" t="n">
        <v>6.92635143</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(3063.0/B46*100)</f>
        <v/>
      </c>
      <c r="D46" s="19" t="n">
        <v>20078</v>
      </c>
      <c r="E46" s="18" t="n">
        <v>387.49943455</v>
      </c>
      <c r="F46" s="20" t="n">
        <v>5.59830115</v>
      </c>
      <c r="G46" s="18" t="n">
        <v>415.22732334</v>
      </c>
      <c r="H46" s="20" t="n">
        <v>3.71606699</v>
      </c>
      <c r="I46" s="18" t="n">
        <v>416.5962842</v>
      </c>
      <c r="J46" s="20" t="n">
        <v>3.22657157</v>
      </c>
      <c r="K46" s="18" t="n">
        <v>433.97965378</v>
      </c>
      <c r="L46" s="20" t="n">
        <v>3.88895881</v>
      </c>
      <c r="M46" s="18" t="n">
        <v>312.92535084</v>
      </c>
      <c r="N46" s="20" t="n">
        <v>7.92700056</v>
      </c>
      <c r="O46" s="18" t="s">
        <v>182</v>
      </c>
      <c r="P46" s="20" t="s">
        <v>182</v>
      </c>
      <c r="Q46" s="18" t="s">
        <v>182</v>
      </c>
      <c r="R46" s="20" t="s">
        <v>182</v>
      </c>
      <c r="S46" s="18" t="s">
        <v>182</v>
      </c>
      <c r="T46" s="20" t="s">
        <v>182</v>
      </c>
      <c r="U46" s="18" t="n">
        <v>384.84013264</v>
      </c>
      <c r="V46" s="20" t="n">
        <v>3.13421672</v>
      </c>
    </row>
    <row r="47" spans="1:22">
      <c r="A47" s="15" t="s">
        <v>222</v>
      </c>
      <c r="B47" s="17" t="n">
        <v>5928</v>
      </c>
      <c r="C47" s="18">
        <f>(293.0/B47*100)</f>
        <v/>
      </c>
      <c r="D47" s="19" t="n">
        <v>5635</v>
      </c>
      <c r="E47" s="18" t="n">
        <v>422.1281919</v>
      </c>
      <c r="F47" s="20" t="n">
        <v>6.68328226</v>
      </c>
      <c r="G47" s="18" t="n">
        <v>457.72255888</v>
      </c>
      <c r="H47" s="20" t="n">
        <v>4.77567647</v>
      </c>
      <c r="I47" s="18" t="n">
        <v>466.49410521</v>
      </c>
      <c r="J47" s="20" t="n">
        <v>3.9378381</v>
      </c>
      <c r="K47" s="18" t="n">
        <v>477.84861753</v>
      </c>
      <c r="L47" s="20" t="n">
        <v>6.22896377</v>
      </c>
      <c r="M47" s="18" t="n">
        <v>348.82167177</v>
      </c>
      <c r="N47" s="20" t="n">
        <v>12.30753065</v>
      </c>
      <c r="O47" s="18" t="s">
        <v>182</v>
      </c>
      <c r="P47" s="20" t="s">
        <v>182</v>
      </c>
      <c r="Q47" s="18" t="s">
        <v>182</v>
      </c>
      <c r="R47" s="20" t="s">
        <v>182</v>
      </c>
      <c r="S47" s="18" t="s">
        <v>182</v>
      </c>
      <c r="T47" s="20" t="s">
        <v>182</v>
      </c>
      <c r="U47" s="18" t="n">
        <v>380.9064436</v>
      </c>
      <c r="V47" s="20" t="n">
        <v>5.09382965</v>
      </c>
    </row>
    <row r="48" spans="1:22">
      <c r="A48" s="15" t="s">
        <v>223</v>
      </c>
      <c r="B48" s="17" t="n">
        <v>9841</v>
      </c>
      <c r="C48" s="18">
        <f>(19.0/B48*100)</f>
        <v/>
      </c>
      <c r="D48" s="19" t="n">
        <v>9822</v>
      </c>
      <c r="E48" s="18" t="n">
        <v>469.77761196</v>
      </c>
      <c r="F48" s="20" t="n">
        <v>9.57737446</v>
      </c>
      <c r="G48" s="18" t="n">
        <v>501.50768151</v>
      </c>
      <c r="H48" s="20" t="n">
        <v>4.08034762</v>
      </c>
      <c r="I48" s="18" t="n">
        <v>528.44865413</v>
      </c>
      <c r="J48" s="20" t="n">
        <v>5.13540044</v>
      </c>
      <c r="K48" s="18" t="n">
        <v>563.0683683</v>
      </c>
      <c r="L48" s="20" t="n">
        <v>6.34396072</v>
      </c>
      <c r="M48" s="18" t="n">
        <v>368.01592311</v>
      </c>
      <c r="N48" s="20" t="n">
        <v>9.39603602</v>
      </c>
      <c r="O48" s="18" t="s">
        <v>182</v>
      </c>
      <c r="P48" s="20" t="s">
        <v>182</v>
      </c>
      <c r="Q48" s="18" t="s">
        <v>182</v>
      </c>
      <c r="R48" s="20" t="s">
        <v>182</v>
      </c>
      <c r="S48" s="18" t="s">
        <v>182</v>
      </c>
      <c r="T48" s="20" t="s">
        <v>182</v>
      </c>
      <c r="U48" s="18" t="n">
        <v>451.54510093</v>
      </c>
      <c r="V48" s="20" t="n">
        <v>24.87195863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(1296.0/B50*100)</f>
        <v/>
      </c>
      <c r="D50" s="19" t="n">
        <v>10499</v>
      </c>
      <c r="E50" s="18" t="n">
        <v>393.28897602</v>
      </c>
      <c r="F50" s="20" t="n">
        <v>4.58325235</v>
      </c>
      <c r="G50" s="18" t="n">
        <v>415.44004648</v>
      </c>
      <c r="H50" s="20" t="n">
        <v>2.86742815</v>
      </c>
      <c r="I50" s="18" t="n">
        <v>429.95481051</v>
      </c>
      <c r="J50" s="20" t="n">
        <v>2.57288674</v>
      </c>
      <c r="K50" s="18" t="n">
        <v>443.84453108</v>
      </c>
      <c r="L50" s="20" t="n">
        <v>4.11062276</v>
      </c>
      <c r="M50" s="18" t="n">
        <v>342.28571311</v>
      </c>
      <c r="N50" s="20" t="n">
        <v>7.20984175</v>
      </c>
      <c r="O50" s="18" t="s">
        <v>182</v>
      </c>
      <c r="P50" s="20" t="s">
        <v>182</v>
      </c>
      <c r="Q50" s="18" t="s">
        <v>182</v>
      </c>
      <c r="R50" s="20" t="s">
        <v>182</v>
      </c>
      <c r="S50" s="18" t="s">
        <v>182</v>
      </c>
      <c r="T50" s="20" t="s">
        <v>182</v>
      </c>
      <c r="U50" s="18" t="n">
        <v>390.27133045</v>
      </c>
      <c r="V50" s="20" t="n">
        <v>6.67528203</v>
      </c>
    </row>
    <row r="51" spans="1:22">
      <c r="A51" s="15" t="s">
        <v>226</v>
      </c>
      <c r="B51" s="17" t="n">
        <v>6866</v>
      </c>
      <c r="C51" s="18">
        <f>(115.0/B51*100)</f>
        <v/>
      </c>
      <c r="D51" s="19" t="n">
        <v>6751</v>
      </c>
      <c r="E51" s="18" t="n">
        <v>403.46999297</v>
      </c>
      <c r="F51" s="20" t="n">
        <v>3.78619805</v>
      </c>
      <c r="G51" s="18" t="n">
        <v>415.0097295</v>
      </c>
      <c r="H51" s="20" t="n">
        <v>3.26821398</v>
      </c>
      <c r="I51" s="18" t="n">
        <v>429.48674794</v>
      </c>
      <c r="J51" s="20" t="n">
        <v>2.42301463</v>
      </c>
      <c r="K51" s="18" t="n">
        <v>443.31441573</v>
      </c>
      <c r="L51" s="20" t="n">
        <v>4.04000928</v>
      </c>
      <c r="M51" s="18" t="n">
        <v>338.25263876</v>
      </c>
      <c r="N51" s="20" t="n">
        <v>12.07032198</v>
      </c>
      <c r="O51" s="18" t="s">
        <v>182</v>
      </c>
      <c r="P51" s="20" t="s">
        <v>182</v>
      </c>
      <c r="Q51" s="18" t="n">
        <v>410.85572185</v>
      </c>
      <c r="R51" s="20" t="n">
        <v>3.7997542</v>
      </c>
      <c r="S51" s="18" t="s">
        <v>182</v>
      </c>
      <c r="T51" s="20" t="s">
        <v>182</v>
      </c>
      <c r="U51" s="18" t="n">
        <v>395.69841702</v>
      </c>
      <c r="V51" s="20" t="n">
        <v>4.41183897</v>
      </c>
    </row>
    <row r="52" spans="1:22">
      <c r="A52" s="15" t="s">
        <v>227</v>
      </c>
      <c r="B52" s="17" t="n">
        <v>5809</v>
      </c>
      <c r="C52" s="18">
        <f>(131.0/B52*100)</f>
        <v/>
      </c>
      <c r="D52" s="19" t="n">
        <v>5678</v>
      </c>
      <c r="E52" s="18" t="n">
        <v>440.05443922</v>
      </c>
      <c r="F52" s="20" t="n">
        <v>4.88691829</v>
      </c>
      <c r="G52" s="18" t="n">
        <v>452.3806517</v>
      </c>
      <c r="H52" s="20" t="n">
        <v>4.57514093</v>
      </c>
      <c r="I52" s="18" t="n">
        <v>479.97019537</v>
      </c>
      <c r="J52" s="20" t="n">
        <v>2.56869135</v>
      </c>
      <c r="K52" s="18" t="n">
        <v>502.9199365</v>
      </c>
      <c r="L52" s="20" t="n">
        <v>3.90702009</v>
      </c>
      <c r="M52" s="18" t="n">
        <v>375.14413407</v>
      </c>
      <c r="N52" s="20" t="n">
        <v>19.23248649</v>
      </c>
      <c r="O52" s="18" t="s">
        <v>182</v>
      </c>
      <c r="P52" s="20" t="s">
        <v>182</v>
      </c>
      <c r="Q52" s="18" t="s">
        <v>182</v>
      </c>
      <c r="R52" s="20" t="s">
        <v>182</v>
      </c>
      <c r="S52" s="18" t="s">
        <v>182</v>
      </c>
      <c r="T52" s="20" t="s">
        <v>182</v>
      </c>
      <c r="U52" s="18" t="n">
        <v>400.81085819</v>
      </c>
      <c r="V52" s="20" t="n">
        <v>5.67576726</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(560.0/B54*100)</f>
        <v/>
      </c>
      <c r="D54" s="19" t="n">
        <v>4180</v>
      </c>
      <c r="E54" s="18" t="n">
        <v>309.49150794</v>
      </c>
      <c r="F54" s="20" t="n">
        <v>4.03010387</v>
      </c>
      <c r="G54" s="18" t="n">
        <v>342.76158113</v>
      </c>
      <c r="H54" s="20" t="n">
        <v>4.12084728</v>
      </c>
      <c r="I54" s="18" t="n">
        <v>348.48794775</v>
      </c>
      <c r="J54" s="20" t="n">
        <v>3.72136728</v>
      </c>
      <c r="K54" s="18" t="n">
        <v>362.94485882</v>
      </c>
      <c r="L54" s="20" t="n">
        <v>5.09815067</v>
      </c>
      <c r="M54" s="18" t="n">
        <v>287.87524075</v>
      </c>
      <c r="N54" s="20" t="n">
        <v>6.80918889</v>
      </c>
      <c r="O54" s="18" t="s">
        <v>182</v>
      </c>
      <c r="P54" s="20" t="s">
        <v>182</v>
      </c>
      <c r="Q54" s="18" t="s">
        <v>182</v>
      </c>
      <c r="R54" s="20" t="s">
        <v>182</v>
      </c>
      <c r="S54" s="18" t="s">
        <v>182</v>
      </c>
      <c r="T54" s="20" t="s">
        <v>182</v>
      </c>
      <c r="U54" s="18" t="n">
        <v>293.93050516</v>
      </c>
      <c r="V54" s="20" t="n">
        <v>4.03948688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481.3546819</v>
      </c>
      <c r="F56" s="20" t="n">
        <v>9.36953018</v>
      </c>
      <c r="G56" s="18" t="n">
        <v>493.55994513</v>
      </c>
      <c r="H56" s="20" t="n">
        <v>4.18638332</v>
      </c>
      <c r="I56" s="18" t="n">
        <v>527.11794868</v>
      </c>
      <c r="J56" s="20" t="n">
        <v>2.63050028</v>
      </c>
      <c r="K56" s="18" t="n">
        <v>539.0824619700001</v>
      </c>
      <c r="L56" s="20" t="n">
        <v>2.94506138</v>
      </c>
      <c r="M56" s="18" t="n">
        <v>436.58358831</v>
      </c>
      <c r="N56" s="20" t="n">
        <v>14.70024244</v>
      </c>
      <c r="O56" s="18" t="s">
        <v>182</v>
      </c>
      <c r="P56" s="20" t="s">
        <v>182</v>
      </c>
      <c r="Q56" s="18" t="s">
        <v>182</v>
      </c>
      <c r="R56" s="20" t="s">
        <v>182</v>
      </c>
      <c r="S56" s="18" t="s">
        <v>182</v>
      </c>
      <c r="T56" s="20" t="s">
        <v>182</v>
      </c>
      <c r="U56" s="18" t="n">
        <v>443.6589093</v>
      </c>
      <c r="V56" s="20" t="n">
        <v>16.58401649</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(287.0/B61*100)</f>
        <v/>
      </c>
      <c r="D61" s="19" t="n">
        <v>6238</v>
      </c>
      <c r="E61" s="18" t="n">
        <v>435.83436813</v>
      </c>
      <c r="F61" s="20" t="n">
        <v>5.04996694</v>
      </c>
      <c r="G61" s="18" t="n">
        <v>456.58063985</v>
      </c>
      <c r="H61" s="20" t="n">
        <v>3.45000321</v>
      </c>
      <c r="I61" s="18" t="n">
        <v>481.53226249</v>
      </c>
      <c r="J61" s="20" t="n">
        <v>2.72492645</v>
      </c>
      <c r="K61" s="18" t="n">
        <v>505.96208825</v>
      </c>
      <c r="L61" s="20" t="n">
        <v>3.86169029</v>
      </c>
      <c r="M61" s="18" t="n">
        <v>391.25523445</v>
      </c>
      <c r="N61" s="20" t="n">
        <v>13.81308759</v>
      </c>
      <c r="O61" s="18" t="s">
        <v>182</v>
      </c>
      <c r="P61" s="20" t="s">
        <v>182</v>
      </c>
      <c r="Q61" s="18" t="s">
        <v>182</v>
      </c>
      <c r="R61" s="20" t="s">
        <v>182</v>
      </c>
      <c r="S61" s="18" t="s">
        <v>182</v>
      </c>
      <c r="T61" s="20" t="s">
        <v>182</v>
      </c>
      <c r="U61" s="18" t="n">
        <v>394.82141965</v>
      </c>
      <c r="V61" s="20" t="n">
        <v>6.93193563</v>
      </c>
    </row>
    <row r="62" spans="1:22">
      <c r="A62" s="15" t="s">
        <v>237</v>
      </c>
      <c r="B62" s="17" t="n">
        <v>4476</v>
      </c>
      <c r="C62" s="18">
        <f>(5.0/B62*100)</f>
        <v/>
      </c>
      <c r="D62" s="19" t="n">
        <v>4471</v>
      </c>
      <c r="E62" s="18" t="n">
        <v>498.15092677</v>
      </c>
      <c r="F62" s="20" t="n">
        <v>8.28151235</v>
      </c>
      <c r="G62" s="18" t="n">
        <v>518.40468302</v>
      </c>
      <c r="H62" s="20" t="n">
        <v>3.08069448</v>
      </c>
      <c r="I62" s="18" t="n">
        <v>528.64203042</v>
      </c>
      <c r="J62" s="20" t="n">
        <v>1.30537717</v>
      </c>
      <c r="K62" s="18" t="n">
        <v>550.0344234299999</v>
      </c>
      <c r="L62" s="20" t="n">
        <v>3.21306306</v>
      </c>
      <c r="M62" s="18" t="n">
        <v>440.45044192</v>
      </c>
      <c r="N62" s="20" t="n">
        <v>12.98438904</v>
      </c>
      <c r="O62" s="18" t="s">
        <v>182</v>
      </c>
      <c r="P62" s="20" t="s">
        <v>182</v>
      </c>
      <c r="Q62" s="18" t="s">
        <v>182</v>
      </c>
      <c r="R62" s="20" t="s">
        <v>182</v>
      </c>
      <c r="S62" s="18" t="s">
        <v>182</v>
      </c>
      <c r="T62" s="20" t="s">
        <v>182</v>
      </c>
      <c r="U62" s="18" t="n">
        <v>474.71075297</v>
      </c>
      <c r="V62" s="20" t="n">
        <v>20.09076254</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(941.0/B67*100)</f>
        <v/>
      </c>
      <c r="D67" s="19" t="n">
        <v>6030</v>
      </c>
      <c r="E67" s="18" t="n">
        <v>372.59156518</v>
      </c>
      <c r="F67" s="20" t="n">
        <v>4.47205769</v>
      </c>
      <c r="G67" s="18" t="n">
        <v>395.49950845</v>
      </c>
      <c r="H67" s="20" t="n">
        <v>2.452036</v>
      </c>
      <c r="I67" s="18" t="n">
        <v>420.92880248</v>
      </c>
      <c r="J67" s="20" t="n">
        <v>2.72701393</v>
      </c>
      <c r="K67" s="18" t="n">
        <v>433.06022492</v>
      </c>
      <c r="L67" s="20" t="n">
        <v>4.96817886</v>
      </c>
      <c r="M67" s="18" t="n">
        <v>314.73335773</v>
      </c>
      <c r="N67" s="20" t="n">
        <v>5.00611208</v>
      </c>
      <c r="O67" s="18" t="s">
        <v>182</v>
      </c>
      <c r="P67" s="20" t="s">
        <v>182</v>
      </c>
      <c r="Q67" s="18" t="s">
        <v>182</v>
      </c>
      <c r="R67" s="20" t="s">
        <v>182</v>
      </c>
      <c r="S67" s="18" t="s">
        <v>182</v>
      </c>
      <c r="T67" s="20" t="s">
        <v>182</v>
      </c>
      <c r="U67" s="18" t="n">
        <v>344.44877104</v>
      </c>
      <c r="V67" s="20" t="n">
        <v>5.0010738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464.28926511</v>
      </c>
      <c r="F70" s="20" t="n">
        <v>7.09832332</v>
      </c>
      <c r="G70" s="18" t="n">
        <v>487.46910953</v>
      </c>
      <c r="H70" s="20" t="n">
        <v>2.99313216</v>
      </c>
      <c r="I70" s="18" t="n">
        <v>492.88988093</v>
      </c>
      <c r="J70" s="20" t="n">
        <v>2.96604492</v>
      </c>
      <c r="K70" s="18" t="n">
        <v>501.74951723</v>
      </c>
      <c r="L70" s="20" t="n">
        <v>4.28309025</v>
      </c>
      <c r="M70" s="18" t="n">
        <v>426.80252046</v>
      </c>
      <c r="N70" s="20" t="n">
        <v>12.48021567</v>
      </c>
      <c r="O70" s="18" t="s">
        <v>182</v>
      </c>
      <c r="P70" s="20" t="s">
        <v>182</v>
      </c>
      <c r="Q70" s="18" t="s">
        <v>182</v>
      </c>
      <c r="R70" s="20" t="s">
        <v>182</v>
      </c>
      <c r="S70" s="18" t="s">
        <v>182</v>
      </c>
      <c r="T70" s="20" t="s">
        <v>182</v>
      </c>
      <c r="U70" s="18" t="n">
        <v>436.45656111</v>
      </c>
      <c r="V70" s="20" t="n">
        <v>6.39716252</v>
      </c>
    </row>
    <row r="71" spans="1:22">
      <c r="A71" s="15" t="s">
        <v>246</v>
      </c>
      <c r="B71" s="17" t="n">
        <v>6115</v>
      </c>
      <c r="C71" s="18">
        <f>(132.0/B71*100)</f>
        <v/>
      </c>
      <c r="D71" s="19" t="n">
        <v>5983</v>
      </c>
      <c r="E71" s="18" t="n">
        <v>525.97381058</v>
      </c>
      <c r="F71" s="20" t="n">
        <v>7.38598068</v>
      </c>
      <c r="G71" s="18" t="n">
        <v>539.52895674</v>
      </c>
      <c r="H71" s="20" t="n">
        <v>3.36266486</v>
      </c>
      <c r="I71" s="18" t="n">
        <v>554.41164516</v>
      </c>
      <c r="J71" s="20" t="n">
        <v>1.73280601</v>
      </c>
      <c r="K71" s="18" t="n">
        <v>582.71746773</v>
      </c>
      <c r="L71" s="20" t="n">
        <v>3.24770079</v>
      </c>
      <c r="M71" s="18" t="n">
        <v>471.86148039</v>
      </c>
      <c r="N71" s="20" t="n">
        <v>16.79592165</v>
      </c>
      <c r="O71" s="18" t="s">
        <v>182</v>
      </c>
      <c r="P71" s="20" t="s">
        <v>182</v>
      </c>
      <c r="Q71" s="18" t="s">
        <v>182</v>
      </c>
      <c r="R71" s="20" t="s">
        <v>182</v>
      </c>
      <c r="S71" s="18" t="s">
        <v>182</v>
      </c>
      <c r="T71" s="20" t="s">
        <v>182</v>
      </c>
      <c r="U71" s="18" t="n">
        <v>520.01118956</v>
      </c>
      <c r="V71" s="20" t="n">
        <v>12.91134898</v>
      </c>
    </row>
    <row r="72" spans="1:22">
      <c r="A72" s="15" t="s">
        <v>247</v>
      </c>
      <c r="B72" s="17" t="n">
        <v>7708</v>
      </c>
      <c r="C72" s="18">
        <f>(9.0/B72*100)</f>
        <v/>
      </c>
      <c r="D72" s="19" t="n">
        <v>7699</v>
      </c>
      <c r="E72" s="18" t="n">
        <v>484.39315128</v>
      </c>
      <c r="F72" s="20" t="n">
        <v>6.15007842</v>
      </c>
      <c r="G72" s="18" t="n">
        <v>512.47865531</v>
      </c>
      <c r="H72" s="20" t="n">
        <v>3.15915738</v>
      </c>
      <c r="I72" s="18" t="n">
        <v>534.85767587</v>
      </c>
      <c r="J72" s="20" t="n">
        <v>2.76854561</v>
      </c>
      <c r="K72" s="18" t="n">
        <v>563.65408126</v>
      </c>
      <c r="L72" s="20" t="n">
        <v>4.26835917</v>
      </c>
      <c r="M72" s="18" t="n">
        <v>372.27040999</v>
      </c>
      <c r="N72" s="20" t="n">
        <v>12.74001428</v>
      </c>
      <c r="O72" s="18" t="s">
        <v>182</v>
      </c>
      <c r="P72" s="20" t="s">
        <v>182</v>
      </c>
      <c r="Q72" s="18" t="s">
        <v>182</v>
      </c>
      <c r="R72" s="20" t="s">
        <v>182</v>
      </c>
      <c r="S72" s="18" t="s">
        <v>182</v>
      </c>
      <c r="T72" s="20" t="s">
        <v>182</v>
      </c>
      <c r="U72" s="18" t="n">
        <v>437.68179355</v>
      </c>
      <c r="V72" s="20" t="n">
        <v>21.624625</v>
      </c>
    </row>
    <row r="73" spans="1:22">
      <c r="A73" s="15" t="s">
        <v>248</v>
      </c>
      <c r="B73" s="17" t="n">
        <v>8249</v>
      </c>
      <c r="C73" s="18">
        <f>(274.0/B73*100)</f>
        <v/>
      </c>
      <c r="D73" s="19" t="n">
        <v>7975</v>
      </c>
      <c r="E73" s="18" t="n">
        <v>400.02860818</v>
      </c>
      <c r="F73" s="20" t="n">
        <v>5.41097211</v>
      </c>
      <c r="G73" s="18" t="n">
        <v>410.36166082</v>
      </c>
      <c r="H73" s="20" t="n">
        <v>3.31465702</v>
      </c>
      <c r="I73" s="18" t="n">
        <v>428.04724298</v>
      </c>
      <c r="J73" s="20" t="n">
        <v>2.97716381</v>
      </c>
      <c r="K73" s="18" t="n">
        <v>448.49283251</v>
      </c>
      <c r="L73" s="20" t="n">
        <v>6.69036187</v>
      </c>
      <c r="M73" s="18" t="n">
        <v>365.92427462</v>
      </c>
      <c r="N73" s="20" t="n">
        <v>6.5296247</v>
      </c>
      <c r="O73" s="18" t="s">
        <v>182</v>
      </c>
      <c r="P73" s="20" t="s">
        <v>182</v>
      </c>
      <c r="Q73" s="18" t="s">
        <v>182</v>
      </c>
      <c r="R73" s="20" t="s">
        <v>182</v>
      </c>
      <c r="S73" s="18" t="s">
        <v>182</v>
      </c>
      <c r="T73" s="20" t="s">
        <v>182</v>
      </c>
      <c r="U73" s="18" t="n">
        <v>364.66605318</v>
      </c>
      <c r="V73" s="20" t="n">
        <v>9.02993972</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(347.0/B77*100)</f>
        <v/>
      </c>
      <c r="D77" s="19" t="n">
        <v>5715</v>
      </c>
      <c r="E77" s="18" t="n">
        <v>416.93402917</v>
      </c>
      <c r="F77" s="20" t="n">
        <v>4.23478865</v>
      </c>
      <c r="G77" s="18" t="n">
        <v>438.35069617</v>
      </c>
      <c r="H77" s="20" t="n">
        <v>3.5881635</v>
      </c>
      <c r="I77" s="18" t="n">
        <v>460.26537271</v>
      </c>
      <c r="J77" s="20" t="n">
        <v>2.42795548</v>
      </c>
      <c r="K77" s="18" t="n">
        <v>466.80626229</v>
      </c>
      <c r="L77" s="20" t="n">
        <v>4.50758676</v>
      </c>
      <c r="M77" s="18" t="n">
        <v>348.85074945</v>
      </c>
      <c r="N77" s="20" t="n">
        <v>12.28258255</v>
      </c>
      <c r="O77" s="18" t="s">
        <v>182</v>
      </c>
      <c r="P77" s="20" t="s">
        <v>182</v>
      </c>
      <c r="Q77" s="18" t="s">
        <v>182</v>
      </c>
      <c r="R77" s="20" t="s">
        <v>182</v>
      </c>
      <c r="S77" s="18" t="s">
        <v>182</v>
      </c>
      <c r="T77" s="20" t="s">
        <v>182</v>
      </c>
      <c r="U77" s="18" t="n">
        <v>382.97502583</v>
      </c>
      <c r="V77" s="20" t="n">
        <v>3.7270648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368</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477.25686077</v>
      </c>
      <c r="F7" s="20" t="n">
        <v>6.39181559</v>
      </c>
      <c r="G7" s="18" t="n">
        <v>503.75856459</v>
      </c>
      <c r="H7" s="20" t="n">
        <v>3.5758419</v>
      </c>
      <c r="I7" s="18" t="n">
        <v>516.66284877</v>
      </c>
      <c r="J7" s="20" t="n">
        <v>2.13505052</v>
      </c>
      <c r="K7" s="18" t="n">
        <v>533.60862074</v>
      </c>
      <c r="L7" s="20" t="n">
        <v>3.05040104</v>
      </c>
      <c r="M7" s="18" t="n">
        <v>399.22513467</v>
      </c>
      <c r="N7" s="20" t="n">
        <v>11.70453418</v>
      </c>
      <c r="O7" s="18" t="s">
        <v>182</v>
      </c>
      <c r="P7" s="20" t="s">
        <v>182</v>
      </c>
      <c r="Q7" s="18" t="s">
        <v>182</v>
      </c>
      <c r="R7" s="20" t="s">
        <v>182</v>
      </c>
      <c r="S7" s="18" t="s">
        <v>182</v>
      </c>
      <c r="T7" s="20" t="s">
        <v>182</v>
      </c>
      <c r="U7" s="18" t="n">
        <v>479.16842699</v>
      </c>
      <c r="V7" s="20" t="n">
        <v>4.45918911</v>
      </c>
    </row>
    <row r="8" spans="1:22">
      <c r="A8" s="15" t="s">
        <v>183</v>
      </c>
      <c r="B8" s="17" t="n">
        <v>7007</v>
      </c>
      <c r="C8" s="18">
        <f>(279.0/B8*100)</f>
        <v/>
      </c>
      <c r="D8" s="19" t="n">
        <v>6728</v>
      </c>
      <c r="E8" s="18" t="n">
        <v>460.52272537</v>
      </c>
      <c r="F8" s="20" t="n">
        <v>5.96684384</v>
      </c>
      <c r="G8" s="18" t="n">
        <v>492.01977952</v>
      </c>
      <c r="H8" s="20" t="n">
        <v>3.6835834</v>
      </c>
      <c r="I8" s="18" t="n">
        <v>504.47185434</v>
      </c>
      <c r="J8" s="20" t="n">
        <v>3.14092705</v>
      </c>
      <c r="K8" s="18" t="n">
        <v>512.29563049</v>
      </c>
      <c r="L8" s="20" t="n">
        <v>3.21460883</v>
      </c>
      <c r="M8" s="18" t="n">
        <v>404.28336089</v>
      </c>
      <c r="N8" s="20" t="n">
        <v>27.90899541</v>
      </c>
      <c r="O8" s="18" t="s">
        <v>182</v>
      </c>
      <c r="P8" s="20" t="s">
        <v>182</v>
      </c>
      <c r="Q8" s="18" t="n">
        <v>368.48347797</v>
      </c>
      <c r="R8" s="20" t="n">
        <v>14.99112476</v>
      </c>
      <c r="S8" s="18" t="s">
        <v>182</v>
      </c>
      <c r="T8" s="20" t="s">
        <v>182</v>
      </c>
      <c r="U8" s="18" t="n">
        <v>420.73246201</v>
      </c>
      <c r="V8" s="20" t="n">
        <v>6.56975572</v>
      </c>
    </row>
    <row r="9" spans="1:22">
      <c r="A9" s="15" t="s">
        <v>184</v>
      </c>
      <c r="B9" s="17" t="n">
        <v>9651</v>
      </c>
      <c r="C9" s="18">
        <f>(683.0/B9*100)</f>
        <v/>
      </c>
      <c r="D9" s="19" t="n">
        <v>8968</v>
      </c>
      <c r="E9" s="18" t="n">
        <v>457.78966526</v>
      </c>
      <c r="F9" s="20" t="n">
        <v>6.49372263</v>
      </c>
      <c r="G9" s="18" t="n">
        <v>495.69629193</v>
      </c>
      <c r="H9" s="20" t="n">
        <v>4.61803201</v>
      </c>
      <c r="I9" s="18" t="n">
        <v>519.08006673</v>
      </c>
      <c r="J9" s="20" t="n">
        <v>2.40717424</v>
      </c>
      <c r="K9" s="18" t="n">
        <v>518.32345205</v>
      </c>
      <c r="L9" s="20" t="n">
        <v>3.02132336</v>
      </c>
      <c r="M9" s="18" t="n">
        <v>463.23865553</v>
      </c>
      <c r="N9" s="20" t="n">
        <v>37.28992185</v>
      </c>
      <c r="O9" s="18" t="s">
        <v>182</v>
      </c>
      <c r="P9" s="20" t="s">
        <v>182</v>
      </c>
      <c r="Q9" s="18" t="n">
        <v>374.78530698</v>
      </c>
      <c r="R9" s="20" t="n">
        <v>11.62763904</v>
      </c>
      <c r="S9" s="18" t="s">
        <v>182</v>
      </c>
      <c r="T9" s="20" t="s">
        <v>182</v>
      </c>
      <c r="U9" s="18" t="n">
        <v>425.32284578</v>
      </c>
      <c r="V9" s="20" t="n">
        <v>6.15974044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(179.0/B11*100)</f>
        <v/>
      </c>
      <c r="D11" s="19" t="n">
        <v>6874</v>
      </c>
      <c r="E11" s="18" t="n">
        <v>415.21567462</v>
      </c>
      <c r="F11" s="20" t="n">
        <v>6.09067027</v>
      </c>
      <c r="G11" s="18" t="n">
        <v>421.44888672</v>
      </c>
      <c r="H11" s="20" t="n">
        <v>4.25286574</v>
      </c>
      <c r="I11" s="18" t="n">
        <v>452.4470975</v>
      </c>
      <c r="J11" s="20" t="n">
        <v>2.96796518</v>
      </c>
      <c r="K11" s="18" t="n">
        <v>468.13913332</v>
      </c>
      <c r="L11" s="20" t="n">
        <v>2.89834891</v>
      </c>
      <c r="M11" s="18" t="n">
        <v>334.19992151</v>
      </c>
      <c r="N11" s="20" t="n">
        <v>26.53553138</v>
      </c>
      <c r="O11" s="18" t="s">
        <v>182</v>
      </c>
      <c r="P11" s="20" t="s">
        <v>182</v>
      </c>
      <c r="Q11" s="18" t="s">
        <v>182</v>
      </c>
      <c r="R11" s="20" t="s">
        <v>182</v>
      </c>
      <c r="S11" s="18" t="s">
        <v>182</v>
      </c>
      <c r="T11" s="20" t="s">
        <v>182</v>
      </c>
      <c r="U11" s="18" t="n">
        <v>415.30344446</v>
      </c>
      <c r="V11" s="20" t="n">
        <v>5.90930871</v>
      </c>
    </row>
    <row r="12" spans="1:22">
      <c r="A12" s="15" t="s">
        <v>187</v>
      </c>
      <c r="B12" s="17" t="n">
        <v>6894</v>
      </c>
      <c r="C12" s="18">
        <f>(128.0/B12*100)</f>
        <v/>
      </c>
      <c r="D12" s="19" t="n">
        <v>6766</v>
      </c>
      <c r="E12" s="18" t="n">
        <v>457.44524784</v>
      </c>
      <c r="F12" s="20" t="n">
        <v>6.65261689</v>
      </c>
      <c r="G12" s="18" t="n">
        <v>483.21986305</v>
      </c>
      <c r="H12" s="20" t="n">
        <v>3.40002141</v>
      </c>
      <c r="I12" s="18" t="n">
        <v>503.12047659</v>
      </c>
      <c r="J12" s="20" t="n">
        <v>2.25906327</v>
      </c>
      <c r="K12" s="18" t="n">
        <v>515.97822696</v>
      </c>
      <c r="L12" s="20" t="n">
        <v>3.81443079</v>
      </c>
      <c r="M12" s="18" t="n">
        <v>437.59846771</v>
      </c>
      <c r="N12" s="20" t="n">
        <v>23.70905564</v>
      </c>
      <c r="O12" s="18" t="s">
        <v>182</v>
      </c>
      <c r="P12" s="20" t="s">
        <v>182</v>
      </c>
      <c r="Q12" s="18" t="n">
        <v>366.6777112</v>
      </c>
      <c r="R12" s="20" t="n">
        <v>14.39052153</v>
      </c>
      <c r="S12" s="18" t="s">
        <v>182</v>
      </c>
      <c r="T12" s="20" t="s">
        <v>182</v>
      </c>
      <c r="U12" s="18" t="n">
        <v>409.10249765</v>
      </c>
      <c r="V12" s="20" t="n">
        <v>5.82259146</v>
      </c>
    </row>
    <row r="13" spans="1:22">
      <c r="A13" s="15" t="s">
        <v>188</v>
      </c>
      <c r="B13" s="17" t="n">
        <v>7161</v>
      </c>
      <c r="C13" s="18">
        <f>(376.0/B13*100)</f>
        <v/>
      </c>
      <c r="D13" s="19" t="n">
        <v>6785</v>
      </c>
      <c r="E13" s="18" t="n">
        <v>466.57394655</v>
      </c>
      <c r="F13" s="20" t="n">
        <v>10.29780403</v>
      </c>
      <c r="G13" s="18" t="n">
        <v>484.24103122</v>
      </c>
      <c r="H13" s="20" t="n">
        <v>5.23707352</v>
      </c>
      <c r="I13" s="18" t="n">
        <v>510.93327191</v>
      </c>
      <c r="J13" s="20" t="n">
        <v>2.30580095</v>
      </c>
      <c r="K13" s="18" t="n">
        <v>524.93889853</v>
      </c>
      <c r="L13" s="20" t="n">
        <v>3.06032075</v>
      </c>
      <c r="M13" s="18" t="n">
        <v>390.10166835</v>
      </c>
      <c r="N13" s="20" t="n">
        <v>18.95112793</v>
      </c>
      <c r="O13" s="18" t="s">
        <v>182</v>
      </c>
      <c r="P13" s="20" t="s">
        <v>182</v>
      </c>
      <c r="Q13" s="18" t="n">
        <v>436.36003517</v>
      </c>
      <c r="R13" s="20" t="n">
        <v>6.43426798</v>
      </c>
      <c r="S13" s="18" t="s">
        <v>182</v>
      </c>
      <c r="T13" s="20" t="s">
        <v>182</v>
      </c>
      <c r="U13" s="18" t="n">
        <v>412.34155682</v>
      </c>
      <c r="V13" s="20" t="n">
        <v>6.42537781</v>
      </c>
    </row>
    <row r="14" spans="1:22">
      <c r="A14" s="15" t="s">
        <v>189</v>
      </c>
      <c r="B14" s="17" t="n">
        <v>5587</v>
      </c>
      <c r="C14" s="18">
        <f>(210.0/B14*100)</f>
        <v/>
      </c>
      <c r="D14" s="19" t="n">
        <v>5377</v>
      </c>
      <c r="E14" s="18" t="n">
        <v>491.8846219</v>
      </c>
      <c r="F14" s="20" t="n">
        <v>7.50576151</v>
      </c>
      <c r="G14" s="18" t="n">
        <v>513.9832938</v>
      </c>
      <c r="H14" s="20" t="n">
        <v>4.22924058</v>
      </c>
      <c r="I14" s="18" t="n">
        <v>538.26042016</v>
      </c>
      <c r="J14" s="20" t="n">
        <v>1.84674308</v>
      </c>
      <c r="K14" s="18" t="n">
        <v>554.27611408</v>
      </c>
      <c r="L14" s="20" t="n">
        <v>3.66185696</v>
      </c>
      <c r="M14" s="18" t="n">
        <v>411.80482108</v>
      </c>
      <c r="N14" s="20" t="n">
        <v>14.84367386</v>
      </c>
      <c r="O14" s="18" t="s">
        <v>182</v>
      </c>
      <c r="P14" s="20" t="s">
        <v>182</v>
      </c>
      <c r="Q14" s="18" t="s">
        <v>182</v>
      </c>
      <c r="R14" s="20" t="s">
        <v>182</v>
      </c>
      <c r="S14" s="18" t="s">
        <v>182</v>
      </c>
      <c r="T14" s="20" t="s">
        <v>182</v>
      </c>
      <c r="U14" s="18" t="n">
        <v>465.86336968</v>
      </c>
      <c r="V14" s="20" t="n">
        <v>8.368543649999999</v>
      </c>
    </row>
    <row r="15" spans="1:22">
      <c r="A15" s="15" t="s">
        <v>190</v>
      </c>
      <c r="B15" s="17" t="n">
        <v>5882</v>
      </c>
      <c r="C15" s="18">
        <f>(206.0/B15*100)</f>
        <v/>
      </c>
      <c r="D15" s="19" t="n">
        <v>5676</v>
      </c>
      <c r="E15" s="18" t="n">
        <v>480.0721043</v>
      </c>
      <c r="F15" s="20" t="n">
        <v>8.774464160000001</v>
      </c>
      <c r="G15" s="18" t="n">
        <v>514.47169163</v>
      </c>
      <c r="H15" s="20" t="n">
        <v>4.94352113</v>
      </c>
      <c r="I15" s="18" t="n">
        <v>537.10953847</v>
      </c>
      <c r="J15" s="20" t="n">
        <v>2.33577568</v>
      </c>
      <c r="K15" s="18" t="n">
        <v>549.8796687</v>
      </c>
      <c r="L15" s="20" t="n">
        <v>3.15544742</v>
      </c>
      <c r="M15" s="18" t="n">
        <v>369.57234507</v>
      </c>
      <c r="N15" s="20" t="n">
        <v>20.35970452</v>
      </c>
      <c r="O15" s="18" t="s">
        <v>182</v>
      </c>
      <c r="P15" s="20" t="s">
        <v>182</v>
      </c>
      <c r="Q15" s="18" t="n">
        <v>375.95013089</v>
      </c>
      <c r="R15" s="20" t="n">
        <v>17.42774697</v>
      </c>
      <c r="S15" s="18" t="s">
        <v>182</v>
      </c>
      <c r="T15" s="20" t="s">
        <v>182</v>
      </c>
      <c r="U15" s="18" t="n">
        <v>463.05777394</v>
      </c>
      <c r="V15" s="20" t="n">
        <v>9.106712119999999</v>
      </c>
    </row>
    <row r="16" spans="1:22">
      <c r="A16" s="15" t="s">
        <v>191</v>
      </c>
      <c r="B16" s="17" t="n">
        <v>6108</v>
      </c>
      <c r="C16" s="18">
        <f>(281.0/B16*100)</f>
        <v/>
      </c>
      <c r="D16" s="19" t="n">
        <v>5827</v>
      </c>
      <c r="E16" s="18" t="n">
        <v>438.78723384</v>
      </c>
      <c r="F16" s="20" t="n">
        <v>10.00348321</v>
      </c>
      <c r="G16" s="18" t="n">
        <v>481.88576282</v>
      </c>
      <c r="H16" s="20" t="n">
        <v>6.46715197</v>
      </c>
      <c r="I16" s="18" t="n">
        <v>511.48742501</v>
      </c>
      <c r="J16" s="20" t="n">
        <v>2.31743706</v>
      </c>
      <c r="K16" s="18" t="n">
        <v>511.47666121</v>
      </c>
      <c r="L16" s="20" t="n">
        <v>2.88032361</v>
      </c>
      <c r="M16" s="18" t="n">
        <v>357.87742959</v>
      </c>
      <c r="N16" s="20" t="n">
        <v>15.84799712</v>
      </c>
      <c r="O16" s="18" t="s">
        <v>182</v>
      </c>
      <c r="P16" s="20" t="s">
        <v>182</v>
      </c>
      <c r="Q16" s="18" t="s">
        <v>182</v>
      </c>
      <c r="R16" s="20" t="s">
        <v>182</v>
      </c>
      <c r="S16" s="18" t="s">
        <v>182</v>
      </c>
      <c r="T16" s="20" t="s">
        <v>182</v>
      </c>
      <c r="U16" s="18" t="n">
        <v>404.67923137</v>
      </c>
      <c r="V16" s="20" t="n">
        <v>6.34094841</v>
      </c>
    </row>
    <row r="17" spans="1:22">
      <c r="A17" s="15" t="s">
        <v>192</v>
      </c>
      <c r="B17" s="17" t="n">
        <v>6504</v>
      </c>
      <c r="C17" s="18">
        <f>(854.0/B17*100)</f>
        <v/>
      </c>
      <c r="D17" s="19" t="n">
        <v>5650</v>
      </c>
      <c r="E17" s="18" t="n">
        <v>486.37392098</v>
      </c>
      <c r="F17" s="20" t="n">
        <v>5.58126082</v>
      </c>
      <c r="G17" s="18" t="n">
        <v>501.66270234</v>
      </c>
      <c r="H17" s="20" t="n">
        <v>3.90964882</v>
      </c>
      <c r="I17" s="18" t="n">
        <v>520.16779457</v>
      </c>
      <c r="J17" s="20" t="n">
        <v>3.16922802</v>
      </c>
      <c r="K17" s="18" t="n">
        <v>541.18097854</v>
      </c>
      <c r="L17" s="20" t="n">
        <v>3.25590101</v>
      </c>
      <c r="M17" s="18" t="s">
        <v>182</v>
      </c>
      <c r="N17" s="20" t="s">
        <v>182</v>
      </c>
      <c r="O17" s="18" t="s">
        <v>182</v>
      </c>
      <c r="P17" s="20" t="s">
        <v>182</v>
      </c>
      <c r="Q17" s="18" t="n">
        <v>360.48925247</v>
      </c>
      <c r="R17" s="20" t="n">
        <v>12.44339086</v>
      </c>
      <c r="S17" s="18" t="s">
        <v>182</v>
      </c>
      <c r="T17" s="20" t="s">
        <v>182</v>
      </c>
      <c r="U17" s="18" t="n">
        <v>434.3918388</v>
      </c>
      <c r="V17" s="20" t="n">
        <v>8.18247577</v>
      </c>
    </row>
    <row r="18" spans="1:22">
      <c r="A18" s="15" t="s">
        <v>193</v>
      </c>
      <c r="B18" s="17" t="n">
        <v>5532</v>
      </c>
      <c r="C18" s="18">
        <f>(43.0/B18*100)</f>
        <v/>
      </c>
      <c r="D18" s="19" t="n">
        <v>5489</v>
      </c>
      <c r="E18" s="18" t="n">
        <v>430.34442478</v>
      </c>
      <c r="F18" s="20" t="n">
        <v>6.26213569</v>
      </c>
      <c r="G18" s="18" t="n">
        <v>448.57945499</v>
      </c>
      <c r="H18" s="20" t="n">
        <v>4.79398862</v>
      </c>
      <c r="I18" s="18" t="n">
        <v>466.3663042</v>
      </c>
      <c r="J18" s="20" t="n">
        <v>3.93493548</v>
      </c>
      <c r="K18" s="18" t="n">
        <v>470.04669188</v>
      </c>
      <c r="L18" s="20" t="n">
        <v>4.70568152</v>
      </c>
      <c r="M18" s="18" t="n">
        <v>360.38730974</v>
      </c>
      <c r="N18" s="20" t="n">
        <v>15.45481746</v>
      </c>
      <c r="O18" s="18" t="s">
        <v>182</v>
      </c>
      <c r="P18" s="20" t="s">
        <v>182</v>
      </c>
      <c r="Q18" s="18" t="s">
        <v>182</v>
      </c>
      <c r="R18" s="20" t="s">
        <v>182</v>
      </c>
      <c r="S18" s="18" t="s">
        <v>182</v>
      </c>
      <c r="T18" s="20" t="s">
        <v>182</v>
      </c>
      <c r="U18" s="18" t="n">
        <v>385.27803929</v>
      </c>
      <c r="V18" s="20" t="n">
        <v>7.66235811</v>
      </c>
    </row>
    <row r="19" spans="1:22">
      <c r="A19" s="15" t="s">
        <v>194</v>
      </c>
      <c r="B19" s="17" t="n">
        <v>5658</v>
      </c>
      <c r="C19" s="18">
        <f>(311.0/B19*100)</f>
        <v/>
      </c>
      <c r="D19" s="19" t="n">
        <v>5347</v>
      </c>
      <c r="E19" s="18" t="n">
        <v>435.27225225</v>
      </c>
      <c r="F19" s="20" t="n">
        <v>6.89393369</v>
      </c>
      <c r="G19" s="18" t="n">
        <v>465.1218364</v>
      </c>
      <c r="H19" s="20" t="n">
        <v>5.66277068</v>
      </c>
      <c r="I19" s="18" t="n">
        <v>485.97293746</v>
      </c>
      <c r="J19" s="20" t="n">
        <v>2.68262016</v>
      </c>
      <c r="K19" s="18" t="n">
        <v>492.7549836</v>
      </c>
      <c r="L19" s="20" t="n">
        <v>4.11839143</v>
      </c>
      <c r="M19" s="18" t="n">
        <v>398.28162032</v>
      </c>
      <c r="N19" s="20" t="n">
        <v>18.24528118</v>
      </c>
      <c r="O19" s="18" t="s">
        <v>182</v>
      </c>
      <c r="P19" s="20" t="s">
        <v>182</v>
      </c>
      <c r="Q19" s="18" t="s">
        <v>182</v>
      </c>
      <c r="R19" s="20" t="s">
        <v>182</v>
      </c>
      <c r="S19" s="18" t="s">
        <v>182</v>
      </c>
      <c r="T19" s="20" t="s">
        <v>182</v>
      </c>
      <c r="U19" s="18" t="n">
        <v>401.8232548</v>
      </c>
      <c r="V19" s="20" t="n">
        <v>6.46937483</v>
      </c>
    </row>
    <row r="20" spans="1:22">
      <c r="A20" s="15" t="s">
        <v>195</v>
      </c>
      <c r="B20" s="17" t="n">
        <v>3371</v>
      </c>
      <c r="C20" s="18">
        <f>(81.0/B20*100)</f>
        <v/>
      </c>
      <c r="D20" s="19" t="n">
        <v>3290</v>
      </c>
      <c r="E20" s="18" t="n">
        <v>449.81752942</v>
      </c>
      <c r="F20" s="20" t="n">
        <v>7.05476517</v>
      </c>
      <c r="G20" s="18" t="n">
        <v>463.97143844</v>
      </c>
      <c r="H20" s="20" t="n">
        <v>5.63569366</v>
      </c>
      <c r="I20" s="18" t="n">
        <v>479.63848514</v>
      </c>
      <c r="J20" s="20" t="n">
        <v>2.18375088</v>
      </c>
      <c r="K20" s="18" t="n">
        <v>492.44177956</v>
      </c>
      <c r="L20" s="20" t="n">
        <v>3.83430537</v>
      </c>
      <c r="M20" s="18" t="s">
        <v>182</v>
      </c>
      <c r="N20" s="20" t="s">
        <v>182</v>
      </c>
      <c r="O20" s="18" t="s">
        <v>182</v>
      </c>
      <c r="P20" s="20" t="s">
        <v>182</v>
      </c>
      <c r="Q20" s="18" t="s">
        <v>182</v>
      </c>
      <c r="R20" s="20" t="s">
        <v>182</v>
      </c>
      <c r="S20" s="18" t="s">
        <v>182</v>
      </c>
      <c r="T20" s="20" t="s">
        <v>182</v>
      </c>
      <c r="U20" s="18" t="n">
        <v>420.99566823</v>
      </c>
      <c r="V20" s="20" t="n">
        <v>5.05829747</v>
      </c>
    </row>
    <row r="21" spans="1:22">
      <c r="A21" s="15" t="s">
        <v>196</v>
      </c>
      <c r="B21" s="17" t="n">
        <v>5741</v>
      </c>
      <c r="C21" s="18">
        <f>(115.0/B21*100)</f>
        <v/>
      </c>
      <c r="D21" s="19" t="n">
        <v>5626</v>
      </c>
      <c r="E21" s="18" t="n">
        <v>447.22692227</v>
      </c>
      <c r="F21" s="20" t="n">
        <v>8.40600154</v>
      </c>
      <c r="G21" s="18" t="n">
        <v>485.32129572</v>
      </c>
      <c r="H21" s="20" t="n">
        <v>4.03616596</v>
      </c>
      <c r="I21" s="18" t="n">
        <v>505.03830443</v>
      </c>
      <c r="J21" s="20" t="n">
        <v>2.59066748</v>
      </c>
      <c r="K21" s="18" t="n">
        <v>519.83327515</v>
      </c>
      <c r="L21" s="20" t="n">
        <v>3.51691833</v>
      </c>
      <c r="M21" s="18" t="n">
        <v>391.25398188</v>
      </c>
      <c r="N21" s="20" t="n">
        <v>27.06373982</v>
      </c>
      <c r="O21" s="18" t="s">
        <v>182</v>
      </c>
      <c r="P21" s="20" t="s">
        <v>182</v>
      </c>
      <c r="Q21" s="18" t="s">
        <v>182</v>
      </c>
      <c r="R21" s="20" t="s">
        <v>182</v>
      </c>
      <c r="S21" s="18" t="s">
        <v>182</v>
      </c>
      <c r="T21" s="20" t="s">
        <v>182</v>
      </c>
      <c r="U21" s="18" t="n">
        <v>444.3031144</v>
      </c>
      <c r="V21" s="20" t="n">
        <v>8.746487350000001</v>
      </c>
    </row>
    <row r="22" spans="1:22">
      <c r="A22" s="15" t="s">
        <v>197</v>
      </c>
      <c r="B22" s="17" t="n">
        <v>6598</v>
      </c>
      <c r="C22" s="18">
        <f>(107.0/B22*100)</f>
        <v/>
      </c>
      <c r="D22" s="19" t="n">
        <v>6491</v>
      </c>
      <c r="E22" s="18" t="n">
        <v>434.22252178</v>
      </c>
      <c r="F22" s="20" t="n">
        <v>11.73152331</v>
      </c>
      <c r="G22" s="18" t="n">
        <v>441.757449</v>
      </c>
      <c r="H22" s="20" t="n">
        <v>9.782316610000001</v>
      </c>
      <c r="I22" s="18" t="n">
        <v>484.64970024</v>
      </c>
      <c r="J22" s="20" t="n">
        <v>3.76149057</v>
      </c>
      <c r="K22" s="18" t="n">
        <v>503.39303236</v>
      </c>
      <c r="L22" s="20" t="n">
        <v>3.65603663</v>
      </c>
      <c r="M22" s="18" t="n">
        <v>369.67259299</v>
      </c>
      <c r="N22" s="20" t="n">
        <v>6.57132704</v>
      </c>
      <c r="O22" s="18" t="s">
        <v>182</v>
      </c>
      <c r="P22" s="20" t="s">
        <v>182</v>
      </c>
      <c r="Q22" s="18" t="n">
        <v>448.28166515</v>
      </c>
      <c r="R22" s="20" t="n">
        <v>8.782882710000001</v>
      </c>
      <c r="S22" s="18" t="s">
        <v>182</v>
      </c>
      <c r="T22" s="20" t="s">
        <v>182</v>
      </c>
      <c r="U22" s="18" t="n">
        <v>377.9050697</v>
      </c>
      <c r="V22" s="20" t="n">
        <v>7.63962575</v>
      </c>
    </row>
    <row r="23" spans="1:22">
      <c r="A23" s="15" t="s">
        <v>198</v>
      </c>
      <c r="B23" s="17" t="n">
        <v>11583</v>
      </c>
      <c r="C23" s="18">
        <f>(578.0/B23*100)</f>
        <v/>
      </c>
      <c r="D23" s="19" t="n">
        <v>11005</v>
      </c>
      <c r="E23" s="18" t="n">
        <v>456.44780441</v>
      </c>
      <c r="F23" s="20" t="n">
        <v>7.10321124</v>
      </c>
      <c r="G23" s="18" t="n">
        <v>472.00173221</v>
      </c>
      <c r="H23" s="20" t="n">
        <v>4.36871039</v>
      </c>
      <c r="I23" s="18" t="n">
        <v>489.54995199</v>
      </c>
      <c r="J23" s="20" t="n">
        <v>2.74732719</v>
      </c>
      <c r="K23" s="18" t="n">
        <v>496.14462721</v>
      </c>
      <c r="L23" s="20" t="n">
        <v>3.57233044</v>
      </c>
      <c r="M23" s="18" t="n">
        <v>422.45727389</v>
      </c>
      <c r="N23" s="20" t="n">
        <v>20.79919267</v>
      </c>
      <c r="O23" s="18" t="s">
        <v>182</v>
      </c>
      <c r="P23" s="20" t="s">
        <v>182</v>
      </c>
      <c r="Q23" s="18" t="s">
        <v>182</v>
      </c>
      <c r="R23" s="20" t="s">
        <v>182</v>
      </c>
      <c r="S23" s="18" t="s">
        <v>182</v>
      </c>
      <c r="T23" s="20" t="s">
        <v>182</v>
      </c>
      <c r="U23" s="18" t="n">
        <v>420.70712299</v>
      </c>
      <c r="V23" s="20" t="n">
        <v>6.89338227</v>
      </c>
    </row>
    <row r="24" spans="1:22">
      <c r="A24" s="15" t="s">
        <v>199</v>
      </c>
      <c r="B24" s="17" t="n">
        <v>6647</v>
      </c>
      <c r="C24" s="18">
        <f>(32.0/B24*100)</f>
        <v/>
      </c>
      <c r="D24" s="19" t="n">
        <v>6615</v>
      </c>
      <c r="E24" s="18" t="n">
        <v>506.35562406</v>
      </c>
      <c r="F24" s="20" t="n">
        <v>5.33292382</v>
      </c>
      <c r="G24" s="18" t="n">
        <v>526.1717744699999</v>
      </c>
      <c r="H24" s="20" t="n">
        <v>5.11031374</v>
      </c>
      <c r="I24" s="18" t="n">
        <v>549.83441013</v>
      </c>
      <c r="J24" s="20" t="n">
        <v>2.86024215</v>
      </c>
      <c r="K24" s="18" t="n">
        <v>547.85782906</v>
      </c>
      <c r="L24" s="20" t="n">
        <v>3.49060563</v>
      </c>
      <c r="M24" s="18" t="n">
        <v>433.56577698</v>
      </c>
      <c r="N24" s="20" t="n">
        <v>16.09010253</v>
      </c>
      <c r="O24" s="18" t="s">
        <v>182</v>
      </c>
      <c r="P24" s="20" t="s">
        <v>182</v>
      </c>
      <c r="Q24" s="18" t="s">
        <v>182</v>
      </c>
      <c r="R24" s="20" t="s">
        <v>182</v>
      </c>
      <c r="S24" s="18" t="s">
        <v>182</v>
      </c>
      <c r="T24" s="20" t="s">
        <v>182</v>
      </c>
      <c r="U24" s="18" t="n">
        <v>457.47241039</v>
      </c>
      <c r="V24" s="20" t="n">
        <v>12.20413207</v>
      </c>
    </row>
    <row r="25" spans="1:22">
      <c r="A25" s="15" t="s">
        <v>200</v>
      </c>
      <c r="B25" s="17" t="n">
        <v>5581</v>
      </c>
      <c r="C25" s="18">
        <f>(28.0/B25*100)</f>
        <v/>
      </c>
      <c r="D25" s="19" t="n">
        <v>5553</v>
      </c>
      <c r="E25" s="18" t="n">
        <v>470.0206686</v>
      </c>
      <c r="F25" s="20" t="n">
        <v>5.69019251</v>
      </c>
      <c r="G25" s="18" t="n">
        <v>467.38591115</v>
      </c>
      <c r="H25" s="20" t="n">
        <v>4.37825393</v>
      </c>
      <c r="I25" s="18" t="n">
        <v>525.3692322000001</v>
      </c>
      <c r="J25" s="20" t="n">
        <v>2.99320882</v>
      </c>
      <c r="K25" s="18" t="n">
        <v>555.4753502900001</v>
      </c>
      <c r="L25" s="20" t="n">
        <v>4.51222155</v>
      </c>
      <c r="M25" s="18" t="n">
        <v>398.37895835</v>
      </c>
      <c r="N25" s="20" t="n">
        <v>24.81113575</v>
      </c>
      <c r="O25" s="18" t="s">
        <v>182</v>
      </c>
      <c r="P25" s="20" t="s">
        <v>182</v>
      </c>
      <c r="Q25" s="18" t="s">
        <v>182</v>
      </c>
      <c r="R25" s="20" t="s">
        <v>182</v>
      </c>
      <c r="S25" s="18" t="s">
        <v>182</v>
      </c>
      <c r="T25" s="20" t="s">
        <v>182</v>
      </c>
      <c r="U25" s="18" t="n">
        <v>413.39369546</v>
      </c>
      <c r="V25" s="20" t="n">
        <v>18.35497717</v>
      </c>
    </row>
    <row r="26" spans="1:22">
      <c r="A26" s="15" t="s">
        <v>201</v>
      </c>
      <c r="B26" s="17" t="n">
        <v>4869</v>
      </c>
      <c r="C26" s="18">
        <f>(124.0/B26*100)</f>
        <v/>
      </c>
      <c r="D26" s="19" t="n">
        <v>4745</v>
      </c>
      <c r="E26" s="18" t="n">
        <v>462.35854908</v>
      </c>
      <c r="F26" s="20" t="n">
        <v>6.60464119</v>
      </c>
      <c r="G26" s="18" t="n">
        <v>458.28393385</v>
      </c>
      <c r="H26" s="20" t="n">
        <v>4.12668201</v>
      </c>
      <c r="I26" s="18" t="n">
        <v>493.00369197</v>
      </c>
      <c r="J26" s="20" t="n">
        <v>1.89359005</v>
      </c>
      <c r="K26" s="18" t="n">
        <v>513.75710864</v>
      </c>
      <c r="L26" s="20" t="n">
        <v>3.03197085</v>
      </c>
      <c r="M26" s="18" t="s">
        <v>182</v>
      </c>
      <c r="N26" s="20" t="s">
        <v>182</v>
      </c>
      <c r="O26" s="18" t="s">
        <v>182</v>
      </c>
      <c r="P26" s="20" t="s">
        <v>182</v>
      </c>
      <c r="Q26" s="18" t="s">
        <v>182</v>
      </c>
      <c r="R26" s="20" t="s">
        <v>182</v>
      </c>
      <c r="S26" s="18" t="s">
        <v>182</v>
      </c>
      <c r="T26" s="20" t="s">
        <v>182</v>
      </c>
      <c r="U26" s="18" t="n">
        <v>447.30960315</v>
      </c>
      <c r="V26" s="20" t="n">
        <v>8.05207117</v>
      </c>
    </row>
    <row r="27" spans="1:22">
      <c r="A27" s="15" t="s">
        <v>202</v>
      </c>
      <c r="B27" s="17" t="n">
        <v>5299</v>
      </c>
      <c r="C27" s="18">
        <f>(255.0/B27*100)</f>
        <v/>
      </c>
      <c r="D27" s="19" t="n">
        <v>5044</v>
      </c>
      <c r="E27" s="18" t="n">
        <v>452.93810265</v>
      </c>
      <c r="F27" s="20" t="n">
        <v>5.1813195</v>
      </c>
      <c r="G27" s="18" t="n">
        <v>478.26440793</v>
      </c>
      <c r="H27" s="20" t="n">
        <v>4.01588313</v>
      </c>
      <c r="I27" s="18" t="n">
        <v>494.66386837</v>
      </c>
      <c r="J27" s="20" t="n">
        <v>1.88900624</v>
      </c>
      <c r="K27" s="18" t="n">
        <v>509.22081015</v>
      </c>
      <c r="L27" s="20" t="n">
        <v>2.33083726</v>
      </c>
      <c r="M27" s="18" t="n">
        <v>423.08830904</v>
      </c>
      <c r="N27" s="20" t="n">
        <v>13.04402712</v>
      </c>
      <c r="O27" s="18" t="s">
        <v>182</v>
      </c>
      <c r="P27" s="20" t="s">
        <v>182</v>
      </c>
      <c r="Q27" s="18" t="s">
        <v>182</v>
      </c>
      <c r="R27" s="20" t="s">
        <v>182</v>
      </c>
      <c r="S27" s="18" t="s">
        <v>182</v>
      </c>
      <c r="T27" s="20" t="s">
        <v>182</v>
      </c>
      <c r="U27" s="18" t="n">
        <v>418.55235385</v>
      </c>
      <c r="V27" s="20" t="n">
        <v>4.27518443</v>
      </c>
    </row>
    <row r="28" spans="1:22">
      <c r="A28" s="15" t="s">
        <v>203</v>
      </c>
      <c r="B28" s="17" t="n">
        <v>7568</v>
      </c>
      <c r="C28" s="18">
        <f>(173.0/B28*100)</f>
        <v/>
      </c>
      <c r="D28" s="19" t="n">
        <v>7395</v>
      </c>
      <c r="E28" s="18" t="n">
        <v>390.22361499</v>
      </c>
      <c r="F28" s="20" t="n">
        <v>3.7209497</v>
      </c>
      <c r="G28" s="18" t="n">
        <v>402.9793041</v>
      </c>
      <c r="H28" s="20" t="n">
        <v>2.65045132</v>
      </c>
      <c r="I28" s="18" t="n">
        <v>422.69381045</v>
      </c>
      <c r="J28" s="20" t="n">
        <v>2.25264719</v>
      </c>
      <c r="K28" s="18" t="n">
        <v>440.9323705</v>
      </c>
      <c r="L28" s="20" t="n">
        <v>3.2647263</v>
      </c>
      <c r="M28" s="18" t="n">
        <v>344.27389666</v>
      </c>
      <c r="N28" s="20" t="n">
        <v>9.63881198</v>
      </c>
      <c r="O28" s="18" t="s">
        <v>182</v>
      </c>
      <c r="P28" s="20" t="s">
        <v>182</v>
      </c>
      <c r="Q28" s="18" t="s">
        <v>182</v>
      </c>
      <c r="R28" s="20" t="s">
        <v>182</v>
      </c>
      <c r="S28" s="18" t="s">
        <v>182</v>
      </c>
      <c r="T28" s="20" t="s">
        <v>182</v>
      </c>
      <c r="U28" s="18" t="n">
        <v>374.84214236</v>
      </c>
      <c r="V28" s="20" t="n">
        <v>5.26255732</v>
      </c>
    </row>
    <row r="29" spans="1:22">
      <c r="A29" s="15" t="s">
        <v>204</v>
      </c>
      <c r="B29" s="17" t="n">
        <v>5385</v>
      </c>
      <c r="C29" s="18">
        <f>(37.0/B29*100)</f>
        <v/>
      </c>
      <c r="D29" s="19" t="n">
        <v>5348</v>
      </c>
      <c r="E29" s="18" t="n">
        <v>446.33040723</v>
      </c>
      <c r="F29" s="20" t="n">
        <v>9.07762668</v>
      </c>
      <c r="G29" s="18" t="n">
        <v>490.95982573</v>
      </c>
      <c r="H29" s="20" t="n">
        <v>3.91298808</v>
      </c>
      <c r="I29" s="18" t="n">
        <v>518.6718505699999</v>
      </c>
      <c r="J29" s="20" t="n">
        <v>2.62189729</v>
      </c>
      <c r="K29" s="18" t="n">
        <v>530.59333233</v>
      </c>
      <c r="L29" s="20" t="n">
        <v>3.66944177</v>
      </c>
      <c r="M29" s="18" t="n">
        <v>388.44308495</v>
      </c>
      <c r="N29" s="20" t="n">
        <v>43.1387278</v>
      </c>
      <c r="O29" s="18" t="s">
        <v>182</v>
      </c>
      <c r="P29" s="20" t="s">
        <v>182</v>
      </c>
      <c r="Q29" s="18" t="n">
        <v>358.28551468</v>
      </c>
      <c r="R29" s="20" t="n">
        <v>8.567023300000001</v>
      </c>
      <c r="S29" s="18" t="s">
        <v>182</v>
      </c>
      <c r="T29" s="20" t="s">
        <v>182</v>
      </c>
      <c r="U29" s="18" t="n">
        <v>391.62916662</v>
      </c>
      <c r="V29" s="20" t="n">
        <v>12.13994256</v>
      </c>
    </row>
    <row r="30" spans="1:22">
      <c r="A30" s="15" t="s">
        <v>205</v>
      </c>
      <c r="B30" s="17" t="n">
        <v>4520</v>
      </c>
      <c r="C30" s="18">
        <f>(682.0/B30*100)</f>
        <v/>
      </c>
      <c r="D30" s="19" t="n">
        <v>3838</v>
      </c>
      <c r="E30" s="18" t="n">
        <v>482.72014317</v>
      </c>
      <c r="F30" s="20" t="n">
        <v>10.19668857</v>
      </c>
      <c r="G30" s="18" t="n">
        <v>504.35263142</v>
      </c>
      <c r="H30" s="20" t="n">
        <v>5.46755311</v>
      </c>
      <c r="I30" s="18" t="n">
        <v>522.1726097</v>
      </c>
      <c r="J30" s="20" t="n">
        <v>3.54712051</v>
      </c>
      <c r="K30" s="18" t="n">
        <v>545.72775925</v>
      </c>
      <c r="L30" s="20" t="n">
        <v>3.75129668</v>
      </c>
      <c r="M30" s="18" t="n">
        <v>424.31209289</v>
      </c>
      <c r="N30" s="20" t="n">
        <v>24.50636863</v>
      </c>
      <c r="O30" s="18" t="s">
        <v>182</v>
      </c>
      <c r="P30" s="20" t="s">
        <v>182</v>
      </c>
      <c r="Q30" s="18" t="s">
        <v>182</v>
      </c>
      <c r="R30" s="20" t="s">
        <v>182</v>
      </c>
      <c r="S30" s="18" t="s">
        <v>182</v>
      </c>
      <c r="T30" s="20" t="s">
        <v>182</v>
      </c>
      <c r="U30" s="18" t="n">
        <v>436.28143206</v>
      </c>
      <c r="V30" s="20" t="n">
        <v>6.36953322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(20.0/B32*100)</f>
        <v/>
      </c>
      <c r="D32" s="19" t="n">
        <v>4458</v>
      </c>
      <c r="E32" s="18" t="n">
        <v>466.44484944</v>
      </c>
      <c r="F32" s="20" t="n">
        <v>7.18330359</v>
      </c>
      <c r="G32" s="18" t="n">
        <v>477.18150062</v>
      </c>
      <c r="H32" s="20" t="n">
        <v>4.54655203</v>
      </c>
      <c r="I32" s="18" t="n">
        <v>506.09686733</v>
      </c>
      <c r="J32" s="20" t="n">
        <v>2.75011001</v>
      </c>
      <c r="K32" s="18" t="n">
        <v>522.6561911700001</v>
      </c>
      <c r="L32" s="20" t="n">
        <v>3.42812662</v>
      </c>
      <c r="M32" s="18" t="n">
        <v>431.81477785</v>
      </c>
      <c r="N32" s="20" t="n">
        <v>23.17705872</v>
      </c>
      <c r="O32" s="18" t="s">
        <v>182</v>
      </c>
      <c r="P32" s="20" t="s">
        <v>182</v>
      </c>
      <c r="Q32" s="18" t="s">
        <v>182</v>
      </c>
      <c r="R32" s="20" t="s">
        <v>182</v>
      </c>
      <c r="S32" s="18" t="s">
        <v>182</v>
      </c>
      <c r="T32" s="20" t="s">
        <v>182</v>
      </c>
      <c r="U32" s="18" t="n">
        <v>419.40840943</v>
      </c>
      <c r="V32" s="20" t="n">
        <v>9.429651850000001</v>
      </c>
    </row>
    <row r="33" spans="1:22">
      <c r="A33" s="15" t="s">
        <v>208</v>
      </c>
      <c r="B33" s="17" t="n">
        <v>7325</v>
      </c>
      <c r="C33" s="18">
        <f>(274.0/B33*100)</f>
        <v/>
      </c>
      <c r="D33" s="19" t="n">
        <v>7051</v>
      </c>
      <c r="E33" s="18" t="n">
        <v>472.34405166</v>
      </c>
      <c r="F33" s="20" t="n">
        <v>6.99393716</v>
      </c>
      <c r="G33" s="18" t="n">
        <v>479.72344451</v>
      </c>
      <c r="H33" s="20" t="n">
        <v>4.40731824</v>
      </c>
      <c r="I33" s="18" t="n">
        <v>503.00277602</v>
      </c>
      <c r="J33" s="20" t="n">
        <v>2.70359499</v>
      </c>
      <c r="K33" s="18" t="n">
        <v>519.08343845</v>
      </c>
      <c r="L33" s="20" t="n">
        <v>3.71726168</v>
      </c>
      <c r="M33" s="18" t="n">
        <v>370.51979334</v>
      </c>
      <c r="N33" s="20" t="n">
        <v>23.88304611</v>
      </c>
      <c r="O33" s="18" t="s">
        <v>182</v>
      </c>
      <c r="P33" s="20" t="s">
        <v>182</v>
      </c>
      <c r="Q33" s="18" t="s">
        <v>182</v>
      </c>
      <c r="R33" s="20" t="s">
        <v>182</v>
      </c>
      <c r="S33" s="18" t="s">
        <v>182</v>
      </c>
      <c r="T33" s="20" t="s">
        <v>182</v>
      </c>
      <c r="U33" s="18" t="n">
        <v>440.24506742</v>
      </c>
      <c r="V33" s="20" t="n">
        <v>8.264194549999999</v>
      </c>
    </row>
    <row r="34" spans="1:22">
      <c r="A34" s="15" t="s">
        <v>209</v>
      </c>
      <c r="B34" s="17" t="n">
        <v>6350</v>
      </c>
      <c r="C34" s="18">
        <f>(117.0/B34*100)</f>
        <v/>
      </c>
      <c r="D34" s="19" t="n">
        <v>6233</v>
      </c>
      <c r="E34" s="18" t="n">
        <v>423.52707758</v>
      </c>
      <c r="F34" s="20" t="n">
        <v>4.8364572</v>
      </c>
      <c r="G34" s="18" t="n">
        <v>448.50942625</v>
      </c>
      <c r="H34" s="20" t="n">
        <v>3.81101575</v>
      </c>
      <c r="I34" s="18" t="n">
        <v>479.14188433</v>
      </c>
      <c r="J34" s="20" t="n">
        <v>2.53814517</v>
      </c>
      <c r="K34" s="18" t="n">
        <v>485.95625333</v>
      </c>
      <c r="L34" s="20" t="n">
        <v>4.29973371</v>
      </c>
      <c r="M34" s="18" t="n">
        <v>365.38845725</v>
      </c>
      <c r="N34" s="20" t="n">
        <v>11.8756275</v>
      </c>
      <c r="O34" s="18" t="s">
        <v>182</v>
      </c>
      <c r="P34" s="20" t="s">
        <v>182</v>
      </c>
      <c r="Q34" s="18" t="n">
        <v>306.56969545</v>
      </c>
      <c r="R34" s="20" t="n">
        <v>10.27624616</v>
      </c>
      <c r="S34" s="18" t="s">
        <v>182</v>
      </c>
      <c r="T34" s="20" t="s">
        <v>182</v>
      </c>
      <c r="U34" s="18" t="n">
        <v>378.61764062</v>
      </c>
      <c r="V34" s="20" t="n">
        <v>7.25098531</v>
      </c>
    </row>
    <row r="35" spans="1:22">
      <c r="A35" s="15" t="s">
        <v>210</v>
      </c>
      <c r="B35" s="17" t="n">
        <v>6406</v>
      </c>
      <c r="C35" s="18">
        <f>(105.0/B35*100)</f>
        <v/>
      </c>
      <c r="D35" s="19" t="n">
        <v>6301</v>
      </c>
      <c r="E35" s="18" t="n">
        <v>501.58035003</v>
      </c>
      <c r="F35" s="20" t="n">
        <v>7.99930271</v>
      </c>
      <c r="G35" s="18" t="n">
        <v>499.06684225</v>
      </c>
      <c r="H35" s="20" t="n">
        <v>5.264591</v>
      </c>
      <c r="I35" s="18" t="n">
        <v>519.14756602</v>
      </c>
      <c r="J35" s="20" t="n">
        <v>1.9103761</v>
      </c>
      <c r="K35" s="18" t="n">
        <v>531.86796782</v>
      </c>
      <c r="L35" s="20" t="n">
        <v>2.66570007</v>
      </c>
      <c r="M35" s="18" t="n">
        <v>449.89238615</v>
      </c>
      <c r="N35" s="20" t="n">
        <v>20.13442136</v>
      </c>
      <c r="O35" s="18" t="s">
        <v>182</v>
      </c>
      <c r="P35" s="20" t="s">
        <v>182</v>
      </c>
      <c r="Q35" s="18" t="n">
        <v>374.85244494</v>
      </c>
      <c r="R35" s="20" t="n">
        <v>5.84040672</v>
      </c>
      <c r="S35" s="18" t="s">
        <v>182</v>
      </c>
      <c r="T35" s="20" t="s">
        <v>182</v>
      </c>
      <c r="U35" s="18" t="n">
        <v>427.67822298</v>
      </c>
      <c r="V35" s="20" t="n">
        <v>6.70050481</v>
      </c>
    </row>
    <row r="36" spans="1:22">
      <c r="A36" s="15" t="s">
        <v>211</v>
      </c>
      <c r="B36" s="17" t="n">
        <v>6736</v>
      </c>
      <c r="C36" s="18">
        <f>(109.0/B36*100)</f>
        <v/>
      </c>
      <c r="D36" s="19" t="n">
        <v>6627</v>
      </c>
      <c r="E36" s="18" t="n">
        <v>442.33972876</v>
      </c>
      <c r="F36" s="20" t="n">
        <v>7.6050764</v>
      </c>
      <c r="G36" s="18" t="n">
        <v>480.54337733</v>
      </c>
      <c r="H36" s="20" t="n">
        <v>4.34674165</v>
      </c>
      <c r="I36" s="18" t="n">
        <v>498.99740024</v>
      </c>
      <c r="J36" s="20" t="n">
        <v>2.24383418</v>
      </c>
      <c r="K36" s="18" t="n">
        <v>506.17647833</v>
      </c>
      <c r="L36" s="20" t="n">
        <v>2.77666401</v>
      </c>
      <c r="M36" s="18" t="n">
        <v>402.77024728</v>
      </c>
      <c r="N36" s="20" t="n">
        <v>20.07187489</v>
      </c>
      <c r="O36" s="18" t="s">
        <v>182</v>
      </c>
      <c r="P36" s="20" t="s">
        <v>182</v>
      </c>
      <c r="Q36" s="18" t="s">
        <v>182</v>
      </c>
      <c r="R36" s="20" t="s">
        <v>182</v>
      </c>
      <c r="S36" s="18" t="s">
        <v>182</v>
      </c>
      <c r="T36" s="20" t="s">
        <v>182</v>
      </c>
      <c r="U36" s="18" t="n">
        <v>425.51269994</v>
      </c>
      <c r="V36" s="20" t="n">
        <v>6.8399166</v>
      </c>
    </row>
    <row r="37" spans="1:22">
      <c r="A37" s="15" t="s">
        <v>212</v>
      </c>
      <c r="B37" s="17" t="n">
        <v>5458</v>
      </c>
      <c r="C37" s="18">
        <f>(382.0/B37*100)</f>
        <v/>
      </c>
      <c r="D37" s="19" t="n">
        <v>5076</v>
      </c>
      <c r="E37" s="18" t="n">
        <v>483.97409191</v>
      </c>
      <c r="F37" s="20" t="n">
        <v>6.70474573</v>
      </c>
      <c r="G37" s="18" t="n">
        <v>511.08616128</v>
      </c>
      <c r="H37" s="20" t="n">
        <v>4.49330408</v>
      </c>
      <c r="I37" s="18" t="n">
        <v>501.28018289</v>
      </c>
      <c r="J37" s="20" t="n">
        <v>3.86460829</v>
      </c>
      <c r="K37" s="18" t="n">
        <v>513.97974992</v>
      </c>
      <c r="L37" s="20" t="n">
        <v>4.25418753</v>
      </c>
      <c r="M37" s="18" t="n">
        <v>375.64834003</v>
      </c>
      <c r="N37" s="20" t="n">
        <v>18.6662725</v>
      </c>
      <c r="O37" s="18" t="s">
        <v>182</v>
      </c>
      <c r="P37" s="20" t="s">
        <v>182</v>
      </c>
      <c r="Q37" s="18" t="s">
        <v>182</v>
      </c>
      <c r="R37" s="20" t="s">
        <v>182</v>
      </c>
      <c r="S37" s="18" t="s">
        <v>182</v>
      </c>
      <c r="T37" s="20" t="s">
        <v>182</v>
      </c>
      <c r="U37" s="18" t="n">
        <v>417.46254485</v>
      </c>
      <c r="V37" s="20" t="n">
        <v>6.22936856</v>
      </c>
    </row>
    <row r="38" spans="1:22">
      <c r="A38" s="15" t="s">
        <v>213</v>
      </c>
      <c r="B38" s="17" t="n">
        <v>5860</v>
      </c>
      <c r="C38" s="18">
        <f>(83.0/B38*100)</f>
        <v/>
      </c>
      <c r="D38" s="19" t="n">
        <v>5777</v>
      </c>
      <c r="E38" s="18" t="n">
        <v>475.43933365</v>
      </c>
      <c r="F38" s="20" t="n">
        <v>7.71174089</v>
      </c>
      <c r="G38" s="18" t="n">
        <v>500.4350733</v>
      </c>
      <c r="H38" s="20" t="n">
        <v>5.38819725</v>
      </c>
      <c r="I38" s="18" t="n">
        <v>516.53154121</v>
      </c>
      <c r="J38" s="20" t="n">
        <v>2.89245272</v>
      </c>
      <c r="K38" s="18" t="n">
        <v>519.27002941</v>
      </c>
      <c r="L38" s="20" t="n">
        <v>4.20166914</v>
      </c>
      <c r="M38" s="18" t="n">
        <v>402.04188708</v>
      </c>
      <c r="N38" s="20" t="n">
        <v>20.43643395</v>
      </c>
      <c r="O38" s="18" t="s">
        <v>182</v>
      </c>
      <c r="P38" s="20" t="s">
        <v>182</v>
      </c>
      <c r="Q38" s="18" t="s">
        <v>182</v>
      </c>
      <c r="R38" s="20" t="s">
        <v>182</v>
      </c>
      <c r="S38" s="18" t="s">
        <v>182</v>
      </c>
      <c r="T38" s="20" t="s">
        <v>182</v>
      </c>
      <c r="U38" s="18" t="n">
        <v>442.07425281</v>
      </c>
      <c r="V38" s="20" t="n">
        <v>6.20941457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(5704.0/B40*100)</f>
        <v/>
      </c>
      <c r="D40" s="19" t="n">
        <v>8453</v>
      </c>
      <c r="E40" s="18" t="n">
        <v>461.40029872</v>
      </c>
      <c r="F40" s="20" t="n">
        <v>9.95736434</v>
      </c>
      <c r="G40" s="18" t="n">
        <v>506.66345386</v>
      </c>
      <c r="H40" s="20" t="n">
        <v>4.82199682</v>
      </c>
      <c r="I40" s="18" t="n">
        <v>521.82521602</v>
      </c>
      <c r="J40" s="20" t="n">
        <v>3.28978578</v>
      </c>
      <c r="K40" s="18" t="n">
        <v>533.25225301</v>
      </c>
      <c r="L40" s="20" t="n">
        <v>3.84705743</v>
      </c>
      <c r="M40" s="18" t="n">
        <v>426.93516324</v>
      </c>
      <c r="N40" s="20" t="n">
        <v>18.49453323</v>
      </c>
      <c r="O40" s="18" t="s">
        <v>182</v>
      </c>
      <c r="P40" s="20" t="s">
        <v>182</v>
      </c>
      <c r="Q40" s="18" t="n">
        <v>496.75531263</v>
      </c>
      <c r="R40" s="20" t="n">
        <v>2.35939816</v>
      </c>
      <c r="S40" s="18" t="s">
        <v>182</v>
      </c>
      <c r="T40" s="20" t="s">
        <v>182</v>
      </c>
      <c r="U40" s="18" t="n">
        <v>417.74412999</v>
      </c>
      <c r="V40" s="20" t="n">
        <v>6.59462594</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(3063.0/B46*100)</f>
        <v/>
      </c>
      <c r="D46" s="19" t="n">
        <v>20078</v>
      </c>
      <c r="E46" s="18" t="n">
        <v>363.28744532</v>
      </c>
      <c r="F46" s="20" t="n">
        <v>5.76438548</v>
      </c>
      <c r="G46" s="18" t="n">
        <v>398.27709658</v>
      </c>
      <c r="H46" s="20" t="n">
        <v>4.0410631</v>
      </c>
      <c r="I46" s="18" t="n">
        <v>416.18702169</v>
      </c>
      <c r="J46" s="20" t="n">
        <v>3.08338907</v>
      </c>
      <c r="K46" s="18" t="n">
        <v>436.85917848</v>
      </c>
      <c r="L46" s="20" t="n">
        <v>3.81680713</v>
      </c>
      <c r="M46" s="18" t="n">
        <v>312.92535084</v>
      </c>
      <c r="N46" s="20" t="n">
        <v>7.92700056</v>
      </c>
      <c r="O46" s="18" t="s">
        <v>182</v>
      </c>
      <c r="P46" s="20" t="s">
        <v>182</v>
      </c>
      <c r="Q46" s="18" t="s">
        <v>182</v>
      </c>
      <c r="R46" s="20" t="s">
        <v>182</v>
      </c>
      <c r="S46" s="18" t="s">
        <v>182</v>
      </c>
      <c r="T46" s="20" t="s">
        <v>182</v>
      </c>
      <c r="U46" s="18" t="n">
        <v>385.18285737</v>
      </c>
      <c r="V46" s="20" t="n">
        <v>3.16901804</v>
      </c>
    </row>
    <row r="47" spans="1:22">
      <c r="A47" s="15" t="s">
        <v>222</v>
      </c>
      <c r="B47" s="17" t="n">
        <v>5928</v>
      </c>
      <c r="C47" s="18">
        <f>(293.0/B47*100)</f>
        <v/>
      </c>
      <c r="D47" s="19" t="n">
        <v>5635</v>
      </c>
      <c r="E47" s="18" t="n">
        <v>394.26351269</v>
      </c>
      <c r="F47" s="20" t="n">
        <v>7.06373193</v>
      </c>
      <c r="G47" s="18" t="n">
        <v>436.10545993</v>
      </c>
      <c r="H47" s="20" t="n">
        <v>5.75791324</v>
      </c>
      <c r="I47" s="18" t="n">
        <v>467.83522488</v>
      </c>
      <c r="J47" s="20" t="n">
        <v>3.83078068</v>
      </c>
      <c r="K47" s="18" t="n">
        <v>481.10265945</v>
      </c>
      <c r="L47" s="20" t="n">
        <v>5.15910236</v>
      </c>
      <c r="M47" s="18" t="n">
        <v>348.82167177</v>
      </c>
      <c r="N47" s="20" t="n">
        <v>12.30753065</v>
      </c>
      <c r="O47" s="18" t="s">
        <v>182</v>
      </c>
      <c r="P47" s="20" t="s">
        <v>182</v>
      </c>
      <c r="Q47" s="18" t="s">
        <v>182</v>
      </c>
      <c r="R47" s="20" t="s">
        <v>182</v>
      </c>
      <c r="S47" s="18" t="s">
        <v>182</v>
      </c>
      <c r="T47" s="20" t="s">
        <v>182</v>
      </c>
      <c r="U47" s="18" t="n">
        <v>380.07832459</v>
      </c>
      <c r="V47" s="20" t="n">
        <v>4.94903831</v>
      </c>
    </row>
    <row r="48" spans="1:22">
      <c r="A48" s="15" t="s">
        <v>223</v>
      </c>
      <c r="B48" s="17" t="n">
        <v>9841</v>
      </c>
      <c r="C48" s="18">
        <f>(19.0/B48*100)</f>
        <v/>
      </c>
      <c r="D48" s="19" t="n">
        <v>9822</v>
      </c>
      <c r="E48" s="18" t="n">
        <v>458.49634694</v>
      </c>
      <c r="F48" s="20" t="n">
        <v>10.02062935</v>
      </c>
      <c r="G48" s="18" t="n">
        <v>476.670858</v>
      </c>
      <c r="H48" s="20" t="n">
        <v>4.97728167</v>
      </c>
      <c r="I48" s="18" t="n">
        <v>521.82210179</v>
      </c>
      <c r="J48" s="20" t="n">
        <v>4.77522251</v>
      </c>
      <c r="K48" s="18" t="n">
        <v>561.01266766</v>
      </c>
      <c r="L48" s="20" t="n">
        <v>5.54377158</v>
      </c>
      <c r="M48" s="18" t="n">
        <v>368.01592311</v>
      </c>
      <c r="N48" s="20" t="n">
        <v>9.39603602</v>
      </c>
      <c r="O48" s="18" t="s">
        <v>182</v>
      </c>
      <c r="P48" s="20" t="s">
        <v>182</v>
      </c>
      <c r="Q48" s="18" t="s">
        <v>182</v>
      </c>
      <c r="R48" s="20" t="s">
        <v>182</v>
      </c>
      <c r="S48" s="18" t="s">
        <v>182</v>
      </c>
      <c r="T48" s="20" t="s">
        <v>182</v>
      </c>
      <c r="U48" s="18" t="n">
        <v>450.75832303</v>
      </c>
      <c r="V48" s="20" t="n">
        <v>26.60077343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(1296.0/B50*100)</f>
        <v/>
      </c>
      <c r="D50" s="19" t="n">
        <v>10499</v>
      </c>
      <c r="E50" s="18" t="n">
        <v>382.85743796</v>
      </c>
      <c r="F50" s="20" t="n">
        <v>4.59355309</v>
      </c>
      <c r="G50" s="18" t="n">
        <v>400.02392613</v>
      </c>
      <c r="H50" s="20" t="n">
        <v>3.70981056</v>
      </c>
      <c r="I50" s="18" t="n">
        <v>428.44362337</v>
      </c>
      <c r="J50" s="20" t="n">
        <v>2.51824282</v>
      </c>
      <c r="K50" s="18" t="n">
        <v>448.69032009</v>
      </c>
      <c r="L50" s="20" t="n">
        <v>3.33842594</v>
      </c>
      <c r="M50" s="18" t="n">
        <v>342.28571311</v>
      </c>
      <c r="N50" s="20" t="n">
        <v>7.20984175</v>
      </c>
      <c r="O50" s="18" t="s">
        <v>182</v>
      </c>
      <c r="P50" s="20" t="s">
        <v>182</v>
      </c>
      <c r="Q50" s="18" t="s">
        <v>182</v>
      </c>
      <c r="R50" s="20" t="s">
        <v>182</v>
      </c>
      <c r="S50" s="18" t="s">
        <v>182</v>
      </c>
      <c r="T50" s="20" t="s">
        <v>182</v>
      </c>
      <c r="U50" s="18" t="n">
        <v>389.44165864</v>
      </c>
      <c r="V50" s="20" t="n">
        <v>6.80956316</v>
      </c>
    </row>
    <row r="51" spans="1:22">
      <c r="A51" s="15" t="s">
        <v>226</v>
      </c>
      <c r="B51" s="17" t="n">
        <v>6866</v>
      </c>
      <c r="C51" s="18">
        <f>(115.0/B51*100)</f>
        <v/>
      </c>
      <c r="D51" s="19" t="n">
        <v>6751</v>
      </c>
      <c r="E51" s="18" t="n">
        <v>386.27374484</v>
      </c>
      <c r="F51" s="20" t="n">
        <v>4.49138539</v>
      </c>
      <c r="G51" s="18" t="n">
        <v>404.63923861</v>
      </c>
      <c r="H51" s="20" t="n">
        <v>3.96803267</v>
      </c>
      <c r="I51" s="18" t="n">
        <v>425.78283955</v>
      </c>
      <c r="J51" s="20" t="n">
        <v>2.31514468</v>
      </c>
      <c r="K51" s="18" t="n">
        <v>442.79768658</v>
      </c>
      <c r="L51" s="20" t="n">
        <v>3.00488458</v>
      </c>
      <c r="M51" s="18" t="n">
        <v>338.25263876</v>
      </c>
      <c r="N51" s="20" t="n">
        <v>12.07032198</v>
      </c>
      <c r="O51" s="18" t="s">
        <v>182</v>
      </c>
      <c r="P51" s="20" t="s">
        <v>182</v>
      </c>
      <c r="Q51" s="18" t="n">
        <v>410.85572185</v>
      </c>
      <c r="R51" s="20" t="n">
        <v>3.7997542</v>
      </c>
      <c r="S51" s="18" t="s">
        <v>182</v>
      </c>
      <c r="T51" s="20" t="s">
        <v>182</v>
      </c>
      <c r="U51" s="18" t="n">
        <v>396.40269081</v>
      </c>
      <c r="V51" s="20" t="n">
        <v>4.35308269</v>
      </c>
    </row>
    <row r="52" spans="1:22">
      <c r="A52" s="15" t="s">
        <v>227</v>
      </c>
      <c r="B52" s="17" t="n">
        <v>5809</v>
      </c>
      <c r="C52" s="18">
        <f>(131.0/B52*100)</f>
        <v/>
      </c>
      <c r="D52" s="19" t="n">
        <v>5678</v>
      </c>
      <c r="E52" s="18" t="n">
        <v>434.1153976</v>
      </c>
      <c r="F52" s="20" t="n">
        <v>5.58939747</v>
      </c>
      <c r="G52" s="18" t="n">
        <v>463.09054988</v>
      </c>
      <c r="H52" s="20" t="n">
        <v>4.29162425</v>
      </c>
      <c r="I52" s="18" t="n">
        <v>476.83133333</v>
      </c>
      <c r="J52" s="20" t="n">
        <v>2.69617721</v>
      </c>
      <c r="K52" s="18" t="n">
        <v>498.76322393</v>
      </c>
      <c r="L52" s="20" t="n">
        <v>3.31255537</v>
      </c>
      <c r="M52" s="18" t="n">
        <v>375.14413407</v>
      </c>
      <c r="N52" s="20" t="n">
        <v>19.23248649</v>
      </c>
      <c r="O52" s="18" t="s">
        <v>182</v>
      </c>
      <c r="P52" s="20" t="s">
        <v>182</v>
      </c>
      <c r="Q52" s="18" t="s">
        <v>182</v>
      </c>
      <c r="R52" s="20" t="s">
        <v>182</v>
      </c>
      <c r="S52" s="18" t="s">
        <v>182</v>
      </c>
      <c r="T52" s="20" t="s">
        <v>182</v>
      </c>
      <c r="U52" s="18" t="n">
        <v>396.68324929</v>
      </c>
      <c r="V52" s="20" t="n">
        <v>6.26387568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(560.0/B54*100)</f>
        <v/>
      </c>
      <c r="D54" s="19" t="n">
        <v>4180</v>
      </c>
      <c r="E54" s="18" t="n">
        <v>305.95155698</v>
      </c>
      <c r="F54" s="20" t="n">
        <v>4.36905893</v>
      </c>
      <c r="G54" s="18" t="n">
        <v>326.34399734</v>
      </c>
      <c r="H54" s="20" t="n">
        <v>4.99976602</v>
      </c>
      <c r="I54" s="18" t="n">
        <v>344.30401552</v>
      </c>
      <c r="J54" s="20" t="n">
        <v>3.2742876</v>
      </c>
      <c r="K54" s="18" t="n">
        <v>365.23523334</v>
      </c>
      <c r="L54" s="20" t="n">
        <v>4.53764074</v>
      </c>
      <c r="M54" s="18" t="n">
        <v>287.87524075</v>
      </c>
      <c r="N54" s="20" t="n">
        <v>6.80918889</v>
      </c>
      <c r="O54" s="18" t="s">
        <v>182</v>
      </c>
      <c r="P54" s="20" t="s">
        <v>182</v>
      </c>
      <c r="Q54" s="18" t="s">
        <v>182</v>
      </c>
      <c r="R54" s="20" t="s">
        <v>182</v>
      </c>
      <c r="S54" s="18" t="s">
        <v>182</v>
      </c>
      <c r="T54" s="20" t="s">
        <v>182</v>
      </c>
      <c r="U54" s="18" t="n">
        <v>296.18442694</v>
      </c>
      <c r="V54" s="20" t="n">
        <v>3.86487491</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480.05211891</v>
      </c>
      <c r="F56" s="20" t="n">
        <v>9.188189299999999</v>
      </c>
      <c r="G56" s="18" t="n">
        <v>506.85061119</v>
      </c>
      <c r="H56" s="20" t="n">
        <v>4.50552299</v>
      </c>
      <c r="I56" s="18" t="n">
        <v>525.18511309</v>
      </c>
      <c r="J56" s="20" t="n">
        <v>2.73812216</v>
      </c>
      <c r="K56" s="18" t="n">
        <v>537.44851328</v>
      </c>
      <c r="L56" s="20" t="n">
        <v>2.95462134</v>
      </c>
      <c r="M56" s="18" t="n">
        <v>436.58358831</v>
      </c>
      <c r="N56" s="20" t="n">
        <v>14.70024244</v>
      </c>
      <c r="O56" s="18" t="s">
        <v>182</v>
      </c>
      <c r="P56" s="20" t="s">
        <v>182</v>
      </c>
      <c r="Q56" s="18" t="s">
        <v>182</v>
      </c>
      <c r="R56" s="20" t="s">
        <v>182</v>
      </c>
      <c r="S56" s="18" t="s">
        <v>182</v>
      </c>
      <c r="T56" s="20" t="s">
        <v>182</v>
      </c>
      <c r="U56" s="18" t="n">
        <v>439.47409551</v>
      </c>
      <c r="V56" s="20" t="n">
        <v>18.00660074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(287.0/B61*100)</f>
        <v/>
      </c>
      <c r="D61" s="19" t="n">
        <v>6238</v>
      </c>
      <c r="E61" s="18" t="n">
        <v>458.44546001</v>
      </c>
      <c r="F61" s="20" t="n">
        <v>5.86105763</v>
      </c>
      <c r="G61" s="18" t="n">
        <v>471.18949127</v>
      </c>
      <c r="H61" s="20" t="n">
        <v>4.1003694</v>
      </c>
      <c r="I61" s="18" t="n">
        <v>477.65659491</v>
      </c>
      <c r="J61" s="20" t="n">
        <v>2.69455858</v>
      </c>
      <c r="K61" s="18" t="n">
        <v>498.40999353</v>
      </c>
      <c r="L61" s="20" t="n">
        <v>3.53490067</v>
      </c>
      <c r="M61" s="18" t="n">
        <v>391.25523445</v>
      </c>
      <c r="N61" s="20" t="n">
        <v>13.81308759</v>
      </c>
      <c r="O61" s="18" t="s">
        <v>182</v>
      </c>
      <c r="P61" s="20" t="s">
        <v>182</v>
      </c>
      <c r="Q61" s="18" t="s">
        <v>182</v>
      </c>
      <c r="R61" s="20" t="s">
        <v>182</v>
      </c>
      <c r="S61" s="18" t="s">
        <v>182</v>
      </c>
      <c r="T61" s="20" t="s">
        <v>182</v>
      </c>
      <c r="U61" s="18" t="n">
        <v>391.76233365</v>
      </c>
      <c r="V61" s="20" t="n">
        <v>6.91361897</v>
      </c>
    </row>
    <row r="62" spans="1:22">
      <c r="A62" s="15" t="s">
        <v>237</v>
      </c>
      <c r="B62" s="17" t="n">
        <v>4476</v>
      </c>
      <c r="C62" s="18">
        <f>(5.0/B62*100)</f>
        <v/>
      </c>
      <c r="D62" s="19" t="n">
        <v>4471</v>
      </c>
      <c r="E62" s="18" t="n">
        <v>487.58661911</v>
      </c>
      <c r="F62" s="20" t="n">
        <v>9.948501139999999</v>
      </c>
      <c r="G62" s="18" t="n">
        <v>510.20047536</v>
      </c>
      <c r="H62" s="20" t="n">
        <v>3.4268574</v>
      </c>
      <c r="I62" s="18" t="n">
        <v>529.85080504</v>
      </c>
      <c r="J62" s="20" t="n">
        <v>1.51689318</v>
      </c>
      <c r="K62" s="18" t="n">
        <v>543.73944883</v>
      </c>
      <c r="L62" s="20" t="n">
        <v>2.87582764</v>
      </c>
      <c r="M62" s="18" t="n">
        <v>440.45044192</v>
      </c>
      <c r="N62" s="20" t="n">
        <v>12.98438904</v>
      </c>
      <c r="O62" s="18" t="s">
        <v>182</v>
      </c>
      <c r="P62" s="20" t="s">
        <v>182</v>
      </c>
      <c r="Q62" s="18" t="s">
        <v>182</v>
      </c>
      <c r="R62" s="20" t="s">
        <v>182</v>
      </c>
      <c r="S62" s="18" t="s">
        <v>182</v>
      </c>
      <c r="T62" s="20" t="s">
        <v>182</v>
      </c>
      <c r="U62" s="18" t="n">
        <v>466.74519934</v>
      </c>
      <c r="V62" s="20" t="n">
        <v>27.65372325</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(941.0/B67*100)</f>
        <v/>
      </c>
      <c r="D67" s="19" t="n">
        <v>6030</v>
      </c>
      <c r="E67" s="18" t="n">
        <v>369.96915561</v>
      </c>
      <c r="F67" s="20" t="n">
        <v>4.75741671</v>
      </c>
      <c r="G67" s="18" t="n">
        <v>388.44596092</v>
      </c>
      <c r="H67" s="20" t="n">
        <v>2.98840773</v>
      </c>
      <c r="I67" s="18" t="n">
        <v>414.91892306</v>
      </c>
      <c r="J67" s="20" t="n">
        <v>2.54821882</v>
      </c>
      <c r="K67" s="18" t="n">
        <v>434.24562206</v>
      </c>
      <c r="L67" s="20" t="n">
        <v>4.1909754</v>
      </c>
      <c r="M67" s="18" t="n">
        <v>314.73335773</v>
      </c>
      <c r="N67" s="20" t="n">
        <v>5.00611208</v>
      </c>
      <c r="O67" s="18" t="s">
        <v>182</v>
      </c>
      <c r="P67" s="20" t="s">
        <v>182</v>
      </c>
      <c r="Q67" s="18" t="s">
        <v>182</v>
      </c>
      <c r="R67" s="20" t="s">
        <v>182</v>
      </c>
      <c r="S67" s="18" t="s">
        <v>182</v>
      </c>
      <c r="T67" s="20" t="s">
        <v>182</v>
      </c>
      <c r="U67" s="18" t="n">
        <v>349.33643822</v>
      </c>
      <c r="V67" s="20" t="n">
        <v>5.30958872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457.24530472</v>
      </c>
      <c r="F70" s="20" t="n">
        <v>6.83254332</v>
      </c>
      <c r="G70" s="18" t="n">
        <v>471.84915251</v>
      </c>
      <c r="H70" s="20" t="n">
        <v>5.0080534</v>
      </c>
      <c r="I70" s="18" t="n">
        <v>493.05921421</v>
      </c>
      <c r="J70" s="20" t="n">
        <v>2.6592896</v>
      </c>
      <c r="K70" s="18" t="n">
        <v>506.66561534</v>
      </c>
      <c r="L70" s="20" t="n">
        <v>3.15529114</v>
      </c>
      <c r="M70" s="18" t="n">
        <v>426.80252046</v>
      </c>
      <c r="N70" s="20" t="n">
        <v>12.48021567</v>
      </c>
      <c r="O70" s="18" t="s">
        <v>182</v>
      </c>
      <c r="P70" s="20" t="s">
        <v>182</v>
      </c>
      <c r="Q70" s="18" t="s">
        <v>182</v>
      </c>
      <c r="R70" s="20" t="s">
        <v>182</v>
      </c>
      <c r="S70" s="18" t="s">
        <v>182</v>
      </c>
      <c r="T70" s="20" t="s">
        <v>182</v>
      </c>
      <c r="U70" s="18" t="n">
        <v>435.29103136</v>
      </c>
      <c r="V70" s="20" t="n">
        <v>6.37724436</v>
      </c>
    </row>
    <row r="71" spans="1:22">
      <c r="A71" s="15" t="s">
        <v>246</v>
      </c>
      <c r="B71" s="17" t="n">
        <v>6115</v>
      </c>
      <c r="C71" s="18">
        <f>(132.0/B71*100)</f>
        <v/>
      </c>
      <c r="D71" s="19" t="n">
        <v>5983</v>
      </c>
      <c r="E71" s="18" t="n">
        <v>508.46123088</v>
      </c>
      <c r="F71" s="20" t="n">
        <v>8.693199379999999</v>
      </c>
      <c r="G71" s="18" t="n">
        <v>534.58624492</v>
      </c>
      <c r="H71" s="20" t="n">
        <v>4.36617919</v>
      </c>
      <c r="I71" s="18" t="n">
        <v>553.38194664</v>
      </c>
      <c r="J71" s="20" t="n">
        <v>1.6047211</v>
      </c>
      <c r="K71" s="18" t="n">
        <v>577.48700386</v>
      </c>
      <c r="L71" s="20" t="n">
        <v>2.49811104</v>
      </c>
      <c r="M71" s="18" t="n">
        <v>471.86148039</v>
      </c>
      <c r="N71" s="20" t="n">
        <v>16.79592165</v>
      </c>
      <c r="O71" s="18" t="s">
        <v>182</v>
      </c>
      <c r="P71" s="20" t="s">
        <v>182</v>
      </c>
      <c r="Q71" s="18" t="s">
        <v>182</v>
      </c>
      <c r="R71" s="20" t="s">
        <v>182</v>
      </c>
      <c r="S71" s="18" t="s">
        <v>182</v>
      </c>
      <c r="T71" s="20" t="s">
        <v>182</v>
      </c>
      <c r="U71" s="18" t="n">
        <v>523.47687497</v>
      </c>
      <c r="V71" s="20" t="n">
        <v>13.72969512</v>
      </c>
    </row>
    <row r="72" spans="1:22">
      <c r="A72" s="15" t="s">
        <v>247</v>
      </c>
      <c r="B72" s="17" t="n">
        <v>7708</v>
      </c>
      <c r="C72" s="18">
        <f>(9.0/B72*100)</f>
        <v/>
      </c>
      <c r="D72" s="19" t="n">
        <v>7699</v>
      </c>
      <c r="E72" s="18" t="n">
        <v>475.58420384</v>
      </c>
      <c r="F72" s="20" t="n">
        <v>6.4785612</v>
      </c>
      <c r="G72" s="18" t="n">
        <v>508.81628935</v>
      </c>
      <c r="H72" s="20" t="n">
        <v>4.16213692</v>
      </c>
      <c r="I72" s="18" t="n">
        <v>532.8448082</v>
      </c>
      <c r="J72" s="20" t="n">
        <v>2.737883</v>
      </c>
      <c r="K72" s="18" t="n">
        <v>561.42463266</v>
      </c>
      <c r="L72" s="20" t="n">
        <v>3.94901524</v>
      </c>
      <c r="M72" s="18" t="n">
        <v>372.27040999</v>
      </c>
      <c r="N72" s="20" t="n">
        <v>12.74001428</v>
      </c>
      <c r="O72" s="18" t="s">
        <v>182</v>
      </c>
      <c r="P72" s="20" t="s">
        <v>182</v>
      </c>
      <c r="Q72" s="18" t="s">
        <v>182</v>
      </c>
      <c r="R72" s="20" t="s">
        <v>182</v>
      </c>
      <c r="S72" s="18" t="s">
        <v>182</v>
      </c>
      <c r="T72" s="20" t="s">
        <v>182</v>
      </c>
      <c r="U72" s="18" t="n">
        <v>463.19956283</v>
      </c>
      <c r="V72" s="20" t="n">
        <v>27.78224183</v>
      </c>
    </row>
    <row r="73" spans="1:22">
      <c r="A73" s="15" t="s">
        <v>248</v>
      </c>
      <c r="B73" s="17" t="n">
        <v>8249</v>
      </c>
      <c r="C73" s="18">
        <f>(274.0/B73*100)</f>
        <v/>
      </c>
      <c r="D73" s="19" t="n">
        <v>7975</v>
      </c>
      <c r="E73" s="18" t="n">
        <v>403.17253837</v>
      </c>
      <c r="F73" s="20" t="n">
        <v>5.59341925</v>
      </c>
      <c r="G73" s="18" t="n">
        <v>422.76799543</v>
      </c>
      <c r="H73" s="20" t="n">
        <v>3.59633965</v>
      </c>
      <c r="I73" s="18" t="n">
        <v>422.39689388</v>
      </c>
      <c r="J73" s="20" t="n">
        <v>2.80475734</v>
      </c>
      <c r="K73" s="18" t="n">
        <v>449.5073207</v>
      </c>
      <c r="L73" s="20" t="n">
        <v>6.39373867</v>
      </c>
      <c r="M73" s="18" t="n">
        <v>365.92427462</v>
      </c>
      <c r="N73" s="20" t="n">
        <v>6.5296247</v>
      </c>
      <c r="O73" s="18" t="s">
        <v>182</v>
      </c>
      <c r="P73" s="20" t="s">
        <v>182</v>
      </c>
      <c r="Q73" s="18" t="s">
        <v>182</v>
      </c>
      <c r="R73" s="20" t="s">
        <v>182</v>
      </c>
      <c r="S73" s="18" t="s">
        <v>182</v>
      </c>
      <c r="T73" s="20" t="s">
        <v>182</v>
      </c>
      <c r="U73" s="18" t="n">
        <v>381.7110208</v>
      </c>
      <c r="V73" s="20" t="n">
        <v>8.75552592</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(347.0/B77*100)</f>
        <v/>
      </c>
      <c r="D77" s="19" t="n">
        <v>5715</v>
      </c>
      <c r="E77" s="18" t="n">
        <v>410.01100203</v>
      </c>
      <c r="F77" s="20" t="n">
        <v>4.75597947</v>
      </c>
      <c r="G77" s="18" t="n">
        <v>420.39273327</v>
      </c>
      <c r="H77" s="20" t="n">
        <v>4.25423109</v>
      </c>
      <c r="I77" s="18" t="n">
        <v>457.00629552</v>
      </c>
      <c r="J77" s="20" t="n">
        <v>2.4718766</v>
      </c>
      <c r="K77" s="18" t="n">
        <v>467.86434617</v>
      </c>
      <c r="L77" s="20" t="n">
        <v>3.7878535</v>
      </c>
      <c r="M77" s="18" t="n">
        <v>348.85074945</v>
      </c>
      <c r="N77" s="20" t="n">
        <v>12.28258255</v>
      </c>
      <c r="O77" s="18" t="s">
        <v>182</v>
      </c>
      <c r="P77" s="20" t="s">
        <v>182</v>
      </c>
      <c r="Q77" s="18" t="s">
        <v>182</v>
      </c>
      <c r="R77" s="20" t="s">
        <v>182</v>
      </c>
      <c r="S77" s="18" t="s">
        <v>182</v>
      </c>
      <c r="T77" s="20" t="s">
        <v>182</v>
      </c>
      <c r="U77" s="18" t="n">
        <v>385.20843456</v>
      </c>
      <c r="V77" s="20" t="n">
        <v>3.56244184</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491.4726471</v>
      </c>
      <c r="F7" s="20" t="n">
        <v>5.14129747</v>
      </c>
      <c r="G7" s="18" t="n">
        <v>521.86980583</v>
      </c>
      <c r="H7" s="20" t="n">
        <v>2.91403051</v>
      </c>
      <c r="I7" s="18" t="n">
        <v>519.5262553699999</v>
      </c>
      <c r="J7" s="20" t="n">
        <v>1.95667104</v>
      </c>
      <c r="K7" s="18" t="n">
        <v>513.96950173</v>
      </c>
      <c r="L7" s="20" t="n">
        <v>3.39370829</v>
      </c>
      <c r="M7" s="18" t="n">
        <v>399.22513467</v>
      </c>
      <c r="N7" s="20" t="n">
        <v>11.70453418</v>
      </c>
      <c r="O7" s="18" t="s">
        <v>182</v>
      </c>
      <c r="P7" s="20" t="s">
        <v>182</v>
      </c>
      <c r="Q7" s="18" t="s">
        <v>182</v>
      </c>
      <c r="R7" s="20" t="s">
        <v>182</v>
      </c>
      <c r="S7" s="18" t="s">
        <v>182</v>
      </c>
      <c r="T7" s="20" t="s">
        <v>182</v>
      </c>
      <c r="U7" s="18" t="n">
        <v>479.18424401</v>
      </c>
      <c r="V7" s="20" t="n">
        <v>4.5875893</v>
      </c>
    </row>
    <row r="8" spans="1:22">
      <c r="A8" s="15" t="s">
        <v>183</v>
      </c>
      <c r="B8" s="17" t="n">
        <v>7007</v>
      </c>
      <c r="C8" s="18">
        <f>(306.0/B8*100)</f>
        <v/>
      </c>
      <c r="D8" s="19" t="n">
        <v>6701</v>
      </c>
      <c r="E8" s="18" t="n">
        <v>483.08964313</v>
      </c>
      <c r="F8" s="20" t="n">
        <v>3.23311176</v>
      </c>
      <c r="G8" s="18" t="n">
        <v>507.67832956</v>
      </c>
      <c r="H8" s="20" t="n">
        <v>3.09593062</v>
      </c>
      <c r="I8" s="18" t="n">
        <v>508.70705391</v>
      </c>
      <c r="J8" s="20" t="n">
        <v>3.00698626</v>
      </c>
      <c r="K8" s="18" t="n">
        <v>499.21527142</v>
      </c>
      <c r="L8" s="20" t="n">
        <v>5.01912341</v>
      </c>
      <c r="M8" s="18" t="n">
        <v>404.28336089</v>
      </c>
      <c r="N8" s="20" t="n">
        <v>27.90899541</v>
      </c>
      <c r="O8" s="18" t="s">
        <v>182</v>
      </c>
      <c r="P8" s="20" t="s">
        <v>182</v>
      </c>
      <c r="Q8" s="18" t="n">
        <v>368.48347797</v>
      </c>
      <c r="R8" s="20" t="n">
        <v>14.99112476</v>
      </c>
      <c r="S8" s="18" t="s">
        <v>182</v>
      </c>
      <c r="T8" s="20" t="s">
        <v>182</v>
      </c>
      <c r="U8" s="18" t="n">
        <v>416.85166715</v>
      </c>
      <c r="V8" s="20" t="n">
        <v>6.90693027</v>
      </c>
    </row>
    <row r="9" spans="1:22">
      <c r="A9" s="15" t="s">
        <v>184</v>
      </c>
      <c r="B9" s="17" t="n">
        <v>9651</v>
      </c>
      <c r="C9" s="18">
        <f>(709.0/B9*100)</f>
        <v/>
      </c>
      <c r="D9" s="19" t="n">
        <v>8942</v>
      </c>
      <c r="E9" s="18" t="n">
        <v>501.46370019</v>
      </c>
      <c r="F9" s="20" t="n">
        <v>4.07165361</v>
      </c>
      <c r="G9" s="18" t="n">
        <v>529.58710664</v>
      </c>
      <c r="H9" s="20" t="n">
        <v>2.84596846</v>
      </c>
      <c r="I9" s="18" t="n">
        <v>516.38146174</v>
      </c>
      <c r="J9" s="20" t="n">
        <v>2.47387041</v>
      </c>
      <c r="K9" s="18" t="n">
        <v>486.59890951</v>
      </c>
      <c r="L9" s="20" t="n">
        <v>4.77364094</v>
      </c>
      <c r="M9" s="18" t="n">
        <v>463.23865553</v>
      </c>
      <c r="N9" s="20" t="n">
        <v>37.28992185</v>
      </c>
      <c r="O9" s="18" t="s">
        <v>182</v>
      </c>
      <c r="P9" s="20" t="s">
        <v>182</v>
      </c>
      <c r="Q9" s="18" t="n">
        <v>374.78530698</v>
      </c>
      <c r="R9" s="20" t="n">
        <v>11.62763904</v>
      </c>
      <c r="S9" s="18" t="s">
        <v>182</v>
      </c>
      <c r="T9" s="20" t="s">
        <v>182</v>
      </c>
      <c r="U9" s="18" t="n">
        <v>424.05899336</v>
      </c>
      <c r="V9" s="20" t="n">
        <v>6.06290664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(192.0/B11*100)</f>
        <v/>
      </c>
      <c r="D11" s="19" t="n">
        <v>6861</v>
      </c>
      <c r="E11" s="18" t="n">
        <v>434.55067126</v>
      </c>
      <c r="F11" s="20" t="n">
        <v>5.50132299</v>
      </c>
      <c r="G11" s="18" t="n">
        <v>464.66855644</v>
      </c>
      <c r="H11" s="20" t="n">
        <v>3.85812992</v>
      </c>
      <c r="I11" s="18" t="n">
        <v>454.16445868</v>
      </c>
      <c r="J11" s="20" t="n">
        <v>2.71836922</v>
      </c>
      <c r="K11" s="18" t="n">
        <v>442.3996171</v>
      </c>
      <c r="L11" s="20" t="n">
        <v>4.56087587</v>
      </c>
      <c r="M11" s="18" t="n">
        <v>334.19992151</v>
      </c>
      <c r="N11" s="20" t="n">
        <v>26.53553138</v>
      </c>
      <c r="O11" s="18" t="s">
        <v>182</v>
      </c>
      <c r="P11" s="20" t="s">
        <v>182</v>
      </c>
      <c r="Q11" s="18" t="s">
        <v>182</v>
      </c>
      <c r="R11" s="20" t="s">
        <v>182</v>
      </c>
      <c r="S11" s="18" t="s">
        <v>182</v>
      </c>
      <c r="T11" s="20" t="s">
        <v>182</v>
      </c>
      <c r="U11" s="18" t="n">
        <v>412.78714171</v>
      </c>
      <c r="V11" s="20" t="n">
        <v>5.89697509</v>
      </c>
    </row>
    <row r="12" spans="1:22">
      <c r="A12" s="15" t="s">
        <v>187</v>
      </c>
      <c r="B12" s="17" t="n">
        <v>6894</v>
      </c>
      <c r="C12" s="18">
        <f>(129.0/B12*100)</f>
        <v/>
      </c>
      <c r="D12" s="19" t="n">
        <v>6765</v>
      </c>
      <c r="E12" s="18" t="n">
        <v>482.60477359</v>
      </c>
      <c r="F12" s="20" t="n">
        <v>4.20080608</v>
      </c>
      <c r="G12" s="18" t="n">
        <v>506.35862493</v>
      </c>
      <c r="H12" s="20" t="n">
        <v>2.83340178</v>
      </c>
      <c r="I12" s="18" t="n">
        <v>503.01293192</v>
      </c>
      <c r="J12" s="20" t="n">
        <v>2.40730959</v>
      </c>
      <c r="K12" s="18" t="n">
        <v>496.77519783</v>
      </c>
      <c r="L12" s="20" t="n">
        <v>5.54778553</v>
      </c>
      <c r="M12" s="18" t="n">
        <v>437.59846771</v>
      </c>
      <c r="N12" s="20" t="n">
        <v>23.70905564</v>
      </c>
      <c r="O12" s="18" t="s">
        <v>182</v>
      </c>
      <c r="P12" s="20" t="s">
        <v>182</v>
      </c>
      <c r="Q12" s="18" t="n">
        <v>366.6777112</v>
      </c>
      <c r="R12" s="20" t="n">
        <v>14.39052153</v>
      </c>
      <c r="S12" s="18" t="s">
        <v>182</v>
      </c>
      <c r="T12" s="20" t="s">
        <v>182</v>
      </c>
      <c r="U12" s="18" t="n">
        <v>417.85073369</v>
      </c>
      <c r="V12" s="20" t="n">
        <v>6.27084038</v>
      </c>
    </row>
    <row r="13" spans="1:22">
      <c r="A13" s="15" t="s">
        <v>188</v>
      </c>
      <c r="B13" s="17" t="n">
        <v>7161</v>
      </c>
      <c r="C13" s="18">
        <f>(382.0/B13*100)</f>
        <v/>
      </c>
      <c r="D13" s="19" t="n">
        <v>6779</v>
      </c>
      <c r="E13" s="18" t="n">
        <v>495.90764524</v>
      </c>
      <c r="F13" s="20" t="n">
        <v>5.48003822</v>
      </c>
      <c r="G13" s="18" t="n">
        <v>518.14000154</v>
      </c>
      <c r="H13" s="20" t="n">
        <v>3.07766634</v>
      </c>
      <c r="I13" s="18" t="n">
        <v>514.50367986</v>
      </c>
      <c r="J13" s="20" t="n">
        <v>2.23039892</v>
      </c>
      <c r="K13" s="18" t="n">
        <v>511.51857041</v>
      </c>
      <c r="L13" s="20" t="n">
        <v>4.69941872</v>
      </c>
      <c r="M13" s="18" t="n">
        <v>390.10166835</v>
      </c>
      <c r="N13" s="20" t="n">
        <v>18.95112793</v>
      </c>
      <c r="O13" s="18" t="s">
        <v>182</v>
      </c>
      <c r="P13" s="20" t="s">
        <v>182</v>
      </c>
      <c r="Q13" s="18" t="n">
        <v>436.36003517</v>
      </c>
      <c r="R13" s="20" t="n">
        <v>6.43426798</v>
      </c>
      <c r="S13" s="18" t="s">
        <v>182</v>
      </c>
      <c r="T13" s="20" t="s">
        <v>182</v>
      </c>
      <c r="U13" s="18" t="n">
        <v>412.61432834</v>
      </c>
      <c r="V13" s="20" t="n">
        <v>6.25825038</v>
      </c>
    </row>
    <row r="14" spans="1:22">
      <c r="A14" s="15" t="s">
        <v>189</v>
      </c>
      <c r="B14" s="17" t="n">
        <v>5587</v>
      </c>
      <c r="C14" s="18">
        <f>(214.0/B14*100)</f>
        <v/>
      </c>
      <c r="D14" s="19" t="n">
        <v>5373</v>
      </c>
      <c r="E14" s="18" t="n">
        <v>528.90996683</v>
      </c>
      <c r="F14" s="20" t="n">
        <v>4.78457841</v>
      </c>
      <c r="G14" s="18" t="n">
        <v>543.00172657</v>
      </c>
      <c r="H14" s="20" t="n">
        <v>2.97429775</v>
      </c>
      <c r="I14" s="18" t="n">
        <v>536.97796356</v>
      </c>
      <c r="J14" s="20" t="n">
        <v>2.38873261</v>
      </c>
      <c r="K14" s="18" t="n">
        <v>532.82474792</v>
      </c>
      <c r="L14" s="20" t="n">
        <v>4.7218813</v>
      </c>
      <c r="M14" s="18" t="n">
        <v>411.80482108</v>
      </c>
      <c r="N14" s="20" t="n">
        <v>14.84367386</v>
      </c>
      <c r="O14" s="18" t="s">
        <v>182</v>
      </c>
      <c r="P14" s="20" t="s">
        <v>182</v>
      </c>
      <c r="Q14" s="18" t="s">
        <v>182</v>
      </c>
      <c r="R14" s="20" t="s">
        <v>182</v>
      </c>
      <c r="S14" s="18" t="s">
        <v>182</v>
      </c>
      <c r="T14" s="20" t="s">
        <v>182</v>
      </c>
      <c r="U14" s="18" t="n">
        <v>462.66924876</v>
      </c>
      <c r="V14" s="20" t="n">
        <v>9.856816</v>
      </c>
    </row>
    <row r="15" spans="1:22">
      <c r="A15" s="15" t="s">
        <v>190</v>
      </c>
      <c r="B15" s="17" t="n">
        <v>5882</v>
      </c>
      <c r="C15" s="18">
        <f>(215.0/B15*100)</f>
        <v/>
      </c>
      <c r="D15" s="19" t="n">
        <v>5667</v>
      </c>
      <c r="E15" s="18" t="n">
        <v>502.50932317</v>
      </c>
      <c r="F15" s="20" t="n">
        <v>6.53521183</v>
      </c>
      <c r="G15" s="18" t="n">
        <v>535.64124904</v>
      </c>
      <c r="H15" s="20" t="n">
        <v>3.77045016</v>
      </c>
      <c r="I15" s="18" t="n">
        <v>541.5790474</v>
      </c>
      <c r="J15" s="20" t="n">
        <v>2.34857799</v>
      </c>
      <c r="K15" s="18" t="n">
        <v>533.6127643999999</v>
      </c>
      <c r="L15" s="20" t="n">
        <v>4.98843214</v>
      </c>
      <c r="M15" s="18" t="n">
        <v>369.57234507</v>
      </c>
      <c r="N15" s="20" t="n">
        <v>20.35970452</v>
      </c>
      <c r="O15" s="18" t="s">
        <v>182</v>
      </c>
      <c r="P15" s="20" t="s">
        <v>182</v>
      </c>
      <c r="Q15" s="18" t="n">
        <v>375.95013089</v>
      </c>
      <c r="R15" s="20" t="n">
        <v>17.42774697</v>
      </c>
      <c r="S15" s="18" t="s">
        <v>182</v>
      </c>
      <c r="T15" s="20" t="s">
        <v>182</v>
      </c>
      <c r="U15" s="18" t="n">
        <v>470.08437529</v>
      </c>
      <c r="V15" s="20" t="n">
        <v>8.11885459</v>
      </c>
    </row>
    <row r="16" spans="1:22">
      <c r="A16" s="15" t="s">
        <v>191</v>
      </c>
      <c r="B16" s="17" t="n">
        <v>6108</v>
      </c>
      <c r="C16" s="18">
        <f>(283.0/B16*100)</f>
        <v/>
      </c>
      <c r="D16" s="19" t="n">
        <v>5825</v>
      </c>
      <c r="E16" s="18" t="n">
        <v>485.89475757</v>
      </c>
      <c r="F16" s="20" t="n">
        <v>5.19742603</v>
      </c>
      <c r="G16" s="18" t="n">
        <v>530.36350251</v>
      </c>
      <c r="H16" s="20" t="n">
        <v>3.44348429</v>
      </c>
      <c r="I16" s="18" t="n">
        <v>511.31756091</v>
      </c>
      <c r="J16" s="20" t="n">
        <v>2.67812066</v>
      </c>
      <c r="K16" s="18" t="n">
        <v>482.29714267</v>
      </c>
      <c r="L16" s="20" t="n">
        <v>3.54816031</v>
      </c>
      <c r="M16" s="18" t="n">
        <v>357.87742959</v>
      </c>
      <c r="N16" s="20" t="n">
        <v>15.84799712</v>
      </c>
      <c r="O16" s="18" t="s">
        <v>182</v>
      </c>
      <c r="P16" s="20" t="s">
        <v>182</v>
      </c>
      <c r="Q16" s="18" t="s">
        <v>182</v>
      </c>
      <c r="R16" s="20" t="s">
        <v>182</v>
      </c>
      <c r="S16" s="18" t="s">
        <v>182</v>
      </c>
      <c r="T16" s="20" t="s">
        <v>182</v>
      </c>
      <c r="U16" s="18" t="n">
        <v>405.97169246</v>
      </c>
      <c r="V16" s="20" t="n">
        <v>6.43610557</v>
      </c>
    </row>
    <row r="17" spans="1:22">
      <c r="A17" s="15" t="s">
        <v>192</v>
      </c>
      <c r="B17" s="17" t="n">
        <v>6504</v>
      </c>
      <c r="C17" s="18">
        <f>(868.0/B17*100)</f>
        <v/>
      </c>
      <c r="D17" s="19" t="n">
        <v>5636</v>
      </c>
      <c r="E17" s="18" t="n">
        <v>508.2706571</v>
      </c>
      <c r="F17" s="20" t="n">
        <v>4.04910419</v>
      </c>
      <c r="G17" s="18" t="n">
        <v>527.92314284</v>
      </c>
      <c r="H17" s="20" t="n">
        <v>3.27064555</v>
      </c>
      <c r="I17" s="18" t="n">
        <v>524.20260668</v>
      </c>
      <c r="J17" s="20" t="n">
        <v>3.01150778</v>
      </c>
      <c r="K17" s="18" t="n">
        <v>519.5545508</v>
      </c>
      <c r="L17" s="20" t="n">
        <v>5.23142516</v>
      </c>
      <c r="M17" s="18" t="s">
        <v>182</v>
      </c>
      <c r="N17" s="20" t="s">
        <v>182</v>
      </c>
      <c r="O17" s="18" t="s">
        <v>182</v>
      </c>
      <c r="P17" s="20" t="s">
        <v>182</v>
      </c>
      <c r="Q17" s="18" t="n">
        <v>360.48925247</v>
      </c>
      <c r="R17" s="20" t="n">
        <v>12.44339086</v>
      </c>
      <c r="S17" s="18" t="s">
        <v>182</v>
      </c>
      <c r="T17" s="20" t="s">
        <v>182</v>
      </c>
      <c r="U17" s="18" t="n">
        <v>429.08711167</v>
      </c>
      <c r="V17" s="20" t="n">
        <v>7.37353414</v>
      </c>
    </row>
    <row r="18" spans="1:22">
      <c r="A18" s="15" t="s">
        <v>193</v>
      </c>
      <c r="B18" s="17" t="n">
        <v>5532</v>
      </c>
      <c r="C18" s="18">
        <f>(44.0/B18*100)</f>
        <v/>
      </c>
      <c r="D18" s="19" t="n">
        <v>5488</v>
      </c>
      <c r="E18" s="18" t="n">
        <v>433.18533871</v>
      </c>
      <c r="F18" s="20" t="n">
        <v>6.06481006</v>
      </c>
      <c r="G18" s="18" t="n">
        <v>471.75911405</v>
      </c>
      <c r="H18" s="20" t="n">
        <v>4.32957676</v>
      </c>
      <c r="I18" s="18" t="n">
        <v>465.17659545</v>
      </c>
      <c r="J18" s="20" t="n">
        <v>3.52418486</v>
      </c>
      <c r="K18" s="18" t="n">
        <v>458.94532757</v>
      </c>
      <c r="L18" s="20" t="n">
        <v>4.76164292</v>
      </c>
      <c r="M18" s="18" t="n">
        <v>360.38730974</v>
      </c>
      <c r="N18" s="20" t="n">
        <v>15.45481746</v>
      </c>
      <c r="O18" s="18" t="s">
        <v>182</v>
      </c>
      <c r="P18" s="20" t="s">
        <v>182</v>
      </c>
      <c r="Q18" s="18" t="s">
        <v>182</v>
      </c>
      <c r="R18" s="20" t="s">
        <v>182</v>
      </c>
      <c r="S18" s="18" t="s">
        <v>182</v>
      </c>
      <c r="T18" s="20" t="s">
        <v>182</v>
      </c>
      <c r="U18" s="18" t="n">
        <v>389.47491235</v>
      </c>
      <c r="V18" s="20" t="n">
        <v>7.07838872</v>
      </c>
    </row>
    <row r="19" spans="1:22">
      <c r="A19" s="15" t="s">
        <v>194</v>
      </c>
      <c r="B19" s="17" t="n">
        <v>5658</v>
      </c>
      <c r="C19" s="18">
        <f>(345.0/B19*100)</f>
        <v/>
      </c>
      <c r="D19" s="19" t="n">
        <v>5313</v>
      </c>
      <c r="E19" s="18" t="n">
        <v>464.91895149</v>
      </c>
      <c r="F19" s="20" t="n">
        <v>5.065108</v>
      </c>
      <c r="G19" s="18" t="n">
        <v>498.0630523</v>
      </c>
      <c r="H19" s="20" t="n">
        <v>3.97168855</v>
      </c>
      <c r="I19" s="18" t="n">
        <v>481.70653995</v>
      </c>
      <c r="J19" s="20" t="n">
        <v>2.93751925</v>
      </c>
      <c r="K19" s="18" t="n">
        <v>479.21218655</v>
      </c>
      <c r="L19" s="20" t="n">
        <v>4.93105364</v>
      </c>
      <c r="M19" s="18" t="n">
        <v>398.28162032</v>
      </c>
      <c r="N19" s="20" t="n">
        <v>18.24528118</v>
      </c>
      <c r="O19" s="18" t="s">
        <v>182</v>
      </c>
      <c r="P19" s="20" t="s">
        <v>182</v>
      </c>
      <c r="Q19" s="18" t="s">
        <v>182</v>
      </c>
      <c r="R19" s="20" t="s">
        <v>182</v>
      </c>
      <c r="S19" s="18" t="s">
        <v>182</v>
      </c>
      <c r="T19" s="20" t="s">
        <v>182</v>
      </c>
      <c r="U19" s="18" t="n">
        <v>396.29904529</v>
      </c>
      <c r="V19" s="20" t="n">
        <v>7.07462836</v>
      </c>
    </row>
    <row r="20" spans="1:22">
      <c r="A20" s="15" t="s">
        <v>195</v>
      </c>
      <c r="B20" s="17" t="n">
        <v>3371</v>
      </c>
      <c r="C20" s="18">
        <f>(81.0/B20*100)</f>
        <v/>
      </c>
      <c r="D20" s="19" t="n">
        <v>3290</v>
      </c>
      <c r="E20" s="18" t="n">
        <v>449.49779471</v>
      </c>
      <c r="F20" s="20" t="n">
        <v>7.15294863</v>
      </c>
      <c r="G20" s="18" t="n">
        <v>483.37704472</v>
      </c>
      <c r="H20" s="20" t="n">
        <v>4.0848827</v>
      </c>
      <c r="I20" s="18" t="n">
        <v>480.09812365</v>
      </c>
      <c r="J20" s="20" t="n">
        <v>2.22289934</v>
      </c>
      <c r="K20" s="18" t="n">
        <v>488.7652895</v>
      </c>
      <c r="L20" s="20" t="n">
        <v>5.20171736</v>
      </c>
      <c r="M20" s="18" t="s">
        <v>182</v>
      </c>
      <c r="N20" s="20" t="s">
        <v>182</v>
      </c>
      <c r="O20" s="18" t="s">
        <v>182</v>
      </c>
      <c r="P20" s="20" t="s">
        <v>182</v>
      </c>
      <c r="Q20" s="18" t="s">
        <v>182</v>
      </c>
      <c r="R20" s="20" t="s">
        <v>182</v>
      </c>
      <c r="S20" s="18" t="s">
        <v>182</v>
      </c>
      <c r="T20" s="20" t="s">
        <v>182</v>
      </c>
      <c r="U20" s="18" t="n">
        <v>418.41559646</v>
      </c>
      <c r="V20" s="20" t="n">
        <v>5.44360299</v>
      </c>
    </row>
    <row r="21" spans="1:22">
      <c r="A21" s="15" t="s">
        <v>196</v>
      </c>
      <c r="B21" s="17" t="n">
        <v>5741</v>
      </c>
      <c r="C21" s="18">
        <f>(122.0/B21*100)</f>
        <v/>
      </c>
      <c r="D21" s="19" t="n">
        <v>5619</v>
      </c>
      <c r="E21" s="18" t="n">
        <v>490.74420496</v>
      </c>
      <c r="F21" s="20" t="n">
        <v>4.54521681</v>
      </c>
      <c r="G21" s="18" t="n">
        <v>506.48196223</v>
      </c>
      <c r="H21" s="20" t="n">
        <v>2.99929029</v>
      </c>
      <c r="I21" s="18" t="n">
        <v>507.78532751</v>
      </c>
      <c r="J21" s="20" t="n">
        <v>2.7207418</v>
      </c>
      <c r="K21" s="18" t="n">
        <v>500.63732558</v>
      </c>
      <c r="L21" s="20" t="n">
        <v>5.37688784</v>
      </c>
      <c r="M21" s="18" t="n">
        <v>391.25398188</v>
      </c>
      <c r="N21" s="20" t="n">
        <v>27.06373982</v>
      </c>
      <c r="O21" s="18" t="s">
        <v>182</v>
      </c>
      <c r="P21" s="20" t="s">
        <v>182</v>
      </c>
      <c r="Q21" s="18" t="s">
        <v>182</v>
      </c>
      <c r="R21" s="20" t="s">
        <v>182</v>
      </c>
      <c r="S21" s="18" t="s">
        <v>182</v>
      </c>
      <c r="T21" s="20" t="s">
        <v>182</v>
      </c>
      <c r="U21" s="18" t="n">
        <v>444.55002587</v>
      </c>
      <c r="V21" s="20" t="n">
        <v>8.5976251</v>
      </c>
    </row>
    <row r="22" spans="1:22">
      <c r="A22" s="15" t="s">
        <v>197</v>
      </c>
      <c r="B22" s="17" t="n">
        <v>6598</v>
      </c>
      <c r="C22" s="18">
        <f>(108.0/B22*100)</f>
        <v/>
      </c>
      <c r="D22" s="19" t="n">
        <v>6490</v>
      </c>
      <c r="E22" s="18" t="n">
        <v>471.38447025</v>
      </c>
      <c r="F22" s="20" t="n">
        <v>6.66252448</v>
      </c>
      <c r="G22" s="18" t="n">
        <v>502.07609045</v>
      </c>
      <c r="H22" s="20" t="n">
        <v>4.83403997</v>
      </c>
      <c r="I22" s="18" t="n">
        <v>478.5531439</v>
      </c>
      <c r="J22" s="20" t="n">
        <v>3.80493028</v>
      </c>
      <c r="K22" s="18" t="n">
        <v>471.52357471</v>
      </c>
      <c r="L22" s="20" t="n">
        <v>4.53492309</v>
      </c>
      <c r="M22" s="18" t="n">
        <v>369.67259299</v>
      </c>
      <c r="N22" s="20" t="n">
        <v>6.57132704</v>
      </c>
      <c r="O22" s="18" t="s">
        <v>182</v>
      </c>
      <c r="P22" s="20" t="s">
        <v>182</v>
      </c>
      <c r="Q22" s="18" t="n">
        <v>448.28166515</v>
      </c>
      <c r="R22" s="20" t="n">
        <v>8.782882710000001</v>
      </c>
      <c r="S22" s="18" t="s">
        <v>182</v>
      </c>
      <c r="T22" s="20" t="s">
        <v>182</v>
      </c>
      <c r="U22" s="18" t="n">
        <v>372.85868946</v>
      </c>
      <c r="V22" s="20" t="n">
        <v>7.73440283</v>
      </c>
    </row>
    <row r="23" spans="1:22">
      <c r="A23" s="15" t="s">
        <v>198</v>
      </c>
      <c r="B23" s="17" t="n">
        <v>11583</v>
      </c>
      <c r="C23" s="18">
        <f>(592.0/B23*100)</f>
        <v/>
      </c>
      <c r="D23" s="19" t="n">
        <v>10991</v>
      </c>
      <c r="E23" s="18" t="n">
        <v>452.71073543</v>
      </c>
      <c r="F23" s="20" t="n">
        <v>5.66898413</v>
      </c>
      <c r="G23" s="18" t="n">
        <v>496.92209768</v>
      </c>
      <c r="H23" s="20" t="n">
        <v>4.14138535</v>
      </c>
      <c r="I23" s="18" t="n">
        <v>490.54065259</v>
      </c>
      <c r="J23" s="20" t="n">
        <v>2.88198841</v>
      </c>
      <c r="K23" s="18" t="n">
        <v>483.43412172</v>
      </c>
      <c r="L23" s="20" t="n">
        <v>4.89069823</v>
      </c>
      <c r="M23" s="18" t="n">
        <v>422.45727389</v>
      </c>
      <c r="N23" s="20" t="n">
        <v>20.79919267</v>
      </c>
      <c r="O23" s="18" t="s">
        <v>182</v>
      </c>
      <c r="P23" s="20" t="s">
        <v>182</v>
      </c>
      <c r="Q23" s="18" t="s">
        <v>182</v>
      </c>
      <c r="R23" s="20" t="s">
        <v>182</v>
      </c>
      <c r="S23" s="18" t="s">
        <v>182</v>
      </c>
      <c r="T23" s="20" t="s">
        <v>182</v>
      </c>
      <c r="U23" s="18" t="n">
        <v>418.30117725</v>
      </c>
      <c r="V23" s="20" t="n">
        <v>6.62745495</v>
      </c>
    </row>
    <row r="24" spans="1:22">
      <c r="A24" s="15" t="s">
        <v>199</v>
      </c>
      <c r="B24" s="17" t="n">
        <v>6647</v>
      </c>
      <c r="C24" s="18">
        <f>(36.0/B24*100)</f>
        <v/>
      </c>
      <c r="D24" s="19" t="n">
        <v>6611</v>
      </c>
      <c r="E24" s="18" t="n">
        <v>524.31149009</v>
      </c>
      <c r="F24" s="20" t="n">
        <v>3.85753527</v>
      </c>
      <c r="G24" s="18" t="n">
        <v>550.09462719</v>
      </c>
      <c r="H24" s="20" t="n">
        <v>3.43048769</v>
      </c>
      <c r="I24" s="18" t="n">
        <v>545.20186825</v>
      </c>
      <c r="J24" s="20" t="n">
        <v>3.23951664</v>
      </c>
      <c r="K24" s="18" t="n">
        <v>542.73650803</v>
      </c>
      <c r="L24" s="20" t="n">
        <v>5.20601185</v>
      </c>
      <c r="M24" s="18" t="n">
        <v>433.56577698</v>
      </c>
      <c r="N24" s="20" t="n">
        <v>16.09010253</v>
      </c>
      <c r="O24" s="18" t="s">
        <v>182</v>
      </c>
      <c r="P24" s="20" t="s">
        <v>182</v>
      </c>
      <c r="Q24" s="18" t="s">
        <v>182</v>
      </c>
      <c r="R24" s="20" t="s">
        <v>182</v>
      </c>
      <c r="S24" s="18" t="s">
        <v>182</v>
      </c>
      <c r="T24" s="20" t="s">
        <v>182</v>
      </c>
      <c r="U24" s="18" t="n">
        <v>452.37517156</v>
      </c>
      <c r="V24" s="20" t="n">
        <v>13.90216227</v>
      </c>
    </row>
    <row r="25" spans="1:22">
      <c r="A25" s="15" t="s">
        <v>200</v>
      </c>
      <c r="B25" s="17" t="n">
        <v>5581</v>
      </c>
      <c r="C25" s="18">
        <f>(28.0/B25*100)</f>
        <v/>
      </c>
      <c r="D25" s="19" t="n">
        <v>5553</v>
      </c>
      <c r="E25" s="18" t="n">
        <v>512.35273256</v>
      </c>
      <c r="F25" s="20" t="n">
        <v>3.9659967</v>
      </c>
      <c r="G25" s="18" t="n">
        <v>517.3955192</v>
      </c>
      <c r="H25" s="20" t="n">
        <v>3.65155576</v>
      </c>
      <c r="I25" s="18" t="n">
        <v>516.30463342</v>
      </c>
      <c r="J25" s="20" t="n">
        <v>3.41889865</v>
      </c>
      <c r="K25" s="18" t="n">
        <v>538.97946791</v>
      </c>
      <c r="L25" s="20" t="n">
        <v>9.025481839999999</v>
      </c>
      <c r="M25" s="18" t="n">
        <v>398.37895835</v>
      </c>
      <c r="N25" s="20" t="n">
        <v>24.81113575</v>
      </c>
      <c r="O25" s="18" t="s">
        <v>182</v>
      </c>
      <c r="P25" s="20" t="s">
        <v>182</v>
      </c>
      <c r="Q25" s="18" t="s">
        <v>182</v>
      </c>
      <c r="R25" s="20" t="s">
        <v>182</v>
      </c>
      <c r="S25" s="18" t="s">
        <v>182</v>
      </c>
      <c r="T25" s="20" t="s">
        <v>182</v>
      </c>
      <c r="U25" s="18" t="n">
        <v>441.59551359</v>
      </c>
      <c r="V25" s="20" t="n">
        <v>21.08897915</v>
      </c>
    </row>
    <row r="26" spans="1:22">
      <c r="A26" s="15" t="s">
        <v>201</v>
      </c>
      <c r="B26" s="17" t="n">
        <v>4869</v>
      </c>
      <c r="C26" s="18">
        <f>(131.0/B26*100)</f>
        <v/>
      </c>
      <c r="D26" s="19" t="n">
        <v>4738</v>
      </c>
      <c r="E26" s="18" t="n">
        <v>465.59338324</v>
      </c>
      <c r="F26" s="20" t="n">
        <v>4.85126184</v>
      </c>
      <c r="G26" s="18" t="n">
        <v>494.37561424</v>
      </c>
      <c r="H26" s="20" t="n">
        <v>3.09595407</v>
      </c>
      <c r="I26" s="18" t="n">
        <v>493.46108843</v>
      </c>
      <c r="J26" s="20" t="n">
        <v>2.11054108</v>
      </c>
      <c r="K26" s="18" t="n">
        <v>500.20902614</v>
      </c>
      <c r="L26" s="20" t="n">
        <v>3.91834493</v>
      </c>
      <c r="M26" s="18" t="s">
        <v>182</v>
      </c>
      <c r="N26" s="20" t="s">
        <v>182</v>
      </c>
      <c r="O26" s="18" t="s">
        <v>182</v>
      </c>
      <c r="P26" s="20" t="s">
        <v>182</v>
      </c>
      <c r="Q26" s="18" t="s">
        <v>182</v>
      </c>
      <c r="R26" s="20" t="s">
        <v>182</v>
      </c>
      <c r="S26" s="18" t="s">
        <v>182</v>
      </c>
      <c r="T26" s="20" t="s">
        <v>182</v>
      </c>
      <c r="U26" s="18" t="n">
        <v>446.03177822</v>
      </c>
      <c r="V26" s="20" t="n">
        <v>9.10204201</v>
      </c>
    </row>
    <row r="27" spans="1:22">
      <c r="A27" s="15" t="s">
        <v>202</v>
      </c>
      <c r="B27" s="17" t="n">
        <v>5299</v>
      </c>
      <c r="C27" s="18">
        <f>(277.0/B27*100)</f>
        <v/>
      </c>
      <c r="D27" s="19" t="n">
        <v>5022</v>
      </c>
      <c r="E27" s="18" t="n">
        <v>482.59228765</v>
      </c>
      <c r="F27" s="20" t="n">
        <v>3.67164361</v>
      </c>
      <c r="G27" s="18" t="n">
        <v>505.23123379</v>
      </c>
      <c r="H27" s="20" t="n">
        <v>2.93539356</v>
      </c>
      <c r="I27" s="18" t="n">
        <v>496.8853049</v>
      </c>
      <c r="J27" s="20" t="n">
        <v>2.57609894</v>
      </c>
      <c r="K27" s="18" t="n">
        <v>474.04799009</v>
      </c>
      <c r="L27" s="20" t="n">
        <v>3.46205861</v>
      </c>
      <c r="M27" s="18" t="n">
        <v>423.08830904</v>
      </c>
      <c r="N27" s="20" t="n">
        <v>13.04402712</v>
      </c>
      <c r="O27" s="18" t="s">
        <v>182</v>
      </c>
      <c r="P27" s="20" t="s">
        <v>182</v>
      </c>
      <c r="Q27" s="18" t="s">
        <v>182</v>
      </c>
      <c r="R27" s="20" t="s">
        <v>182</v>
      </c>
      <c r="S27" s="18" t="s">
        <v>182</v>
      </c>
      <c r="T27" s="20" t="s">
        <v>182</v>
      </c>
      <c r="U27" s="18" t="n">
        <v>418.00198386</v>
      </c>
      <c r="V27" s="20" t="n">
        <v>4.41385025</v>
      </c>
    </row>
    <row r="28" spans="1:22">
      <c r="A28" s="15" t="s">
        <v>203</v>
      </c>
      <c r="B28" s="17" t="n">
        <v>7568</v>
      </c>
      <c r="C28" s="18">
        <f>(184.0/B28*100)</f>
        <v/>
      </c>
      <c r="D28" s="19" t="n">
        <v>7384</v>
      </c>
      <c r="E28" s="18" t="n">
        <v>391.63007758</v>
      </c>
      <c r="F28" s="20" t="n">
        <v>4.06650466</v>
      </c>
      <c r="G28" s="18" t="n">
        <v>422.67818792</v>
      </c>
      <c r="H28" s="20" t="n">
        <v>3.48653894</v>
      </c>
      <c r="I28" s="18" t="n">
        <v>421.26377505</v>
      </c>
      <c r="J28" s="20" t="n">
        <v>2.06132885</v>
      </c>
      <c r="K28" s="18" t="n">
        <v>425.60170626</v>
      </c>
      <c r="L28" s="20" t="n">
        <v>3.44499528</v>
      </c>
      <c r="M28" s="18" t="n">
        <v>344.27389666</v>
      </c>
      <c r="N28" s="20" t="n">
        <v>9.63881198</v>
      </c>
      <c r="O28" s="18" t="s">
        <v>182</v>
      </c>
      <c r="P28" s="20" t="s">
        <v>182</v>
      </c>
      <c r="Q28" s="18" t="s">
        <v>182</v>
      </c>
      <c r="R28" s="20" t="s">
        <v>182</v>
      </c>
      <c r="S28" s="18" t="s">
        <v>182</v>
      </c>
      <c r="T28" s="20" t="s">
        <v>182</v>
      </c>
      <c r="U28" s="18" t="n">
        <v>375.58909991</v>
      </c>
      <c r="V28" s="20" t="n">
        <v>6.53795585</v>
      </c>
    </row>
    <row r="29" spans="1:22">
      <c r="A29" s="15" t="s">
        <v>204</v>
      </c>
      <c r="B29" s="17" t="n">
        <v>5385</v>
      </c>
      <c r="C29" s="18">
        <f>(37.0/B29*100)</f>
        <v/>
      </c>
      <c r="D29" s="19" t="n">
        <v>5348</v>
      </c>
      <c r="E29" s="18" t="n">
        <v>492.69678249</v>
      </c>
      <c r="F29" s="20" t="n">
        <v>5.39102017</v>
      </c>
      <c r="G29" s="18" t="n">
        <v>523.428469</v>
      </c>
      <c r="H29" s="20" t="n">
        <v>2.73659731</v>
      </c>
      <c r="I29" s="18" t="n">
        <v>516.50835553</v>
      </c>
      <c r="J29" s="20" t="n">
        <v>2.63081722</v>
      </c>
      <c r="K29" s="18" t="n">
        <v>500.61594512</v>
      </c>
      <c r="L29" s="20" t="n">
        <v>7.32738243</v>
      </c>
      <c r="M29" s="18" t="n">
        <v>388.44308495</v>
      </c>
      <c r="N29" s="20" t="n">
        <v>43.1387278</v>
      </c>
      <c r="O29" s="18" t="s">
        <v>182</v>
      </c>
      <c r="P29" s="20" t="s">
        <v>182</v>
      </c>
      <c r="Q29" s="18" t="n">
        <v>358.28551468</v>
      </c>
      <c r="R29" s="20" t="n">
        <v>8.567023300000001</v>
      </c>
      <c r="S29" s="18" t="s">
        <v>182</v>
      </c>
      <c r="T29" s="20" t="s">
        <v>182</v>
      </c>
      <c r="U29" s="18" t="n">
        <v>384.0379964</v>
      </c>
      <c r="V29" s="20" t="n">
        <v>11.41853102</v>
      </c>
    </row>
    <row r="30" spans="1:22">
      <c r="A30" s="15" t="s">
        <v>205</v>
      </c>
      <c r="B30" s="17" t="n">
        <v>4520</v>
      </c>
      <c r="C30" s="18">
        <f>(696.0/B30*100)</f>
        <v/>
      </c>
      <c r="D30" s="19" t="n">
        <v>3824</v>
      </c>
      <c r="E30" s="18" t="n">
        <v>506.71920026</v>
      </c>
      <c r="F30" s="20" t="n">
        <v>6.60594199</v>
      </c>
      <c r="G30" s="18" t="n">
        <v>537.16549789</v>
      </c>
      <c r="H30" s="20" t="n">
        <v>4.92428493</v>
      </c>
      <c r="I30" s="18" t="n">
        <v>522.40047356</v>
      </c>
      <c r="J30" s="20" t="n">
        <v>3.03976774</v>
      </c>
      <c r="K30" s="18" t="n">
        <v>524.38968553</v>
      </c>
      <c r="L30" s="20" t="n">
        <v>5.94573433</v>
      </c>
      <c r="M30" s="18" t="n">
        <v>424.31209289</v>
      </c>
      <c r="N30" s="20" t="n">
        <v>24.50636863</v>
      </c>
      <c r="O30" s="18" t="s">
        <v>182</v>
      </c>
      <c r="P30" s="20" t="s">
        <v>182</v>
      </c>
      <c r="Q30" s="18" t="s">
        <v>182</v>
      </c>
      <c r="R30" s="20" t="s">
        <v>182</v>
      </c>
      <c r="S30" s="18" t="s">
        <v>182</v>
      </c>
      <c r="T30" s="20" t="s">
        <v>182</v>
      </c>
      <c r="U30" s="18" t="n">
        <v>434.64717992</v>
      </c>
      <c r="V30" s="20" t="n">
        <v>6.28495594</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(21.0/B32*100)</f>
        <v/>
      </c>
      <c r="D32" s="19" t="n">
        <v>4457</v>
      </c>
      <c r="E32" s="18" t="n">
        <v>477.80059871</v>
      </c>
      <c r="F32" s="20" t="n">
        <v>6.10237494</v>
      </c>
      <c r="G32" s="18" t="n">
        <v>511.88644774</v>
      </c>
      <c r="H32" s="20" t="n">
        <v>4.65702573</v>
      </c>
      <c r="I32" s="18" t="n">
        <v>505.74582683</v>
      </c>
      <c r="J32" s="20" t="n">
        <v>2.45001418</v>
      </c>
      <c r="K32" s="18" t="n">
        <v>496.39950713</v>
      </c>
      <c r="L32" s="20" t="n">
        <v>5.36737021</v>
      </c>
      <c r="M32" s="18" t="n">
        <v>431.81477785</v>
      </c>
      <c r="N32" s="20" t="n">
        <v>23.17705872</v>
      </c>
      <c r="O32" s="18" t="s">
        <v>182</v>
      </c>
      <c r="P32" s="20" t="s">
        <v>182</v>
      </c>
      <c r="Q32" s="18" t="s">
        <v>182</v>
      </c>
      <c r="R32" s="20" t="s">
        <v>182</v>
      </c>
      <c r="S32" s="18" t="s">
        <v>182</v>
      </c>
      <c r="T32" s="20" t="s">
        <v>182</v>
      </c>
      <c r="U32" s="18" t="n">
        <v>436.71238214</v>
      </c>
      <c r="V32" s="20" t="n">
        <v>10.20295271</v>
      </c>
    </row>
    <row r="33" spans="1:22">
      <c r="A33" s="15" t="s">
        <v>208</v>
      </c>
      <c r="B33" s="17" t="n">
        <v>7325</v>
      </c>
      <c r="C33" s="18">
        <f>(275.0/B33*100)</f>
        <v/>
      </c>
      <c r="D33" s="19" t="n">
        <v>7050</v>
      </c>
      <c r="E33" s="18" t="n">
        <v>494.78135037</v>
      </c>
      <c r="F33" s="20" t="n">
        <v>7.17445703</v>
      </c>
      <c r="G33" s="18" t="n">
        <v>517.86644824</v>
      </c>
      <c r="H33" s="20" t="n">
        <v>4.21012081</v>
      </c>
      <c r="I33" s="18" t="n">
        <v>502.83773895</v>
      </c>
      <c r="J33" s="20" t="n">
        <v>2.61306635</v>
      </c>
      <c r="K33" s="18" t="n">
        <v>498.5077216</v>
      </c>
      <c r="L33" s="20" t="n">
        <v>4.42003883</v>
      </c>
      <c r="M33" s="18" t="n">
        <v>370.51979334</v>
      </c>
      <c r="N33" s="20" t="n">
        <v>23.88304611</v>
      </c>
      <c r="O33" s="18" t="s">
        <v>182</v>
      </c>
      <c r="P33" s="20" t="s">
        <v>182</v>
      </c>
      <c r="Q33" s="18" t="s">
        <v>182</v>
      </c>
      <c r="R33" s="20" t="s">
        <v>182</v>
      </c>
      <c r="S33" s="18" t="s">
        <v>182</v>
      </c>
      <c r="T33" s="20" t="s">
        <v>182</v>
      </c>
      <c r="U33" s="18" t="n">
        <v>440.0847639</v>
      </c>
      <c r="V33" s="20" t="n">
        <v>8.390371460000001</v>
      </c>
    </row>
    <row r="34" spans="1:22">
      <c r="A34" s="15" t="s">
        <v>209</v>
      </c>
      <c r="B34" s="17" t="n">
        <v>6350</v>
      </c>
      <c r="C34" s="18">
        <f>(123.0/B34*100)</f>
        <v/>
      </c>
      <c r="D34" s="19" t="n">
        <v>6227</v>
      </c>
      <c r="E34" s="18" t="n">
        <v>422.69256937</v>
      </c>
      <c r="F34" s="20" t="n">
        <v>4.75281734</v>
      </c>
      <c r="G34" s="18" t="n">
        <v>473.19711263</v>
      </c>
      <c r="H34" s="20" t="n">
        <v>3.78944573</v>
      </c>
      <c r="I34" s="18" t="n">
        <v>478.71962961</v>
      </c>
      <c r="J34" s="20" t="n">
        <v>2.62687911</v>
      </c>
      <c r="K34" s="18" t="n">
        <v>473.32882867</v>
      </c>
      <c r="L34" s="20" t="n">
        <v>5.6513343</v>
      </c>
      <c r="M34" s="18" t="n">
        <v>365.38845725</v>
      </c>
      <c r="N34" s="20" t="n">
        <v>11.8756275</v>
      </c>
      <c r="O34" s="18" t="s">
        <v>182</v>
      </c>
      <c r="P34" s="20" t="s">
        <v>182</v>
      </c>
      <c r="Q34" s="18" t="n">
        <v>306.56969545</v>
      </c>
      <c r="R34" s="20" t="n">
        <v>10.27624616</v>
      </c>
      <c r="S34" s="18" t="s">
        <v>182</v>
      </c>
      <c r="T34" s="20" t="s">
        <v>182</v>
      </c>
      <c r="U34" s="18" t="n">
        <v>385.42951318</v>
      </c>
      <c r="V34" s="20" t="n">
        <v>8.35292482</v>
      </c>
    </row>
    <row r="35" spans="1:22">
      <c r="A35" s="15" t="s">
        <v>210</v>
      </c>
      <c r="B35" s="17" t="n">
        <v>6406</v>
      </c>
      <c r="C35" s="18">
        <f>(111.0/B35*100)</f>
        <v/>
      </c>
      <c r="D35" s="19" t="n">
        <v>6295</v>
      </c>
      <c r="E35" s="18" t="n">
        <v>506.73221345</v>
      </c>
      <c r="F35" s="20" t="n">
        <v>5.59251874</v>
      </c>
      <c r="G35" s="18" t="n">
        <v>528.30711076</v>
      </c>
      <c r="H35" s="20" t="n">
        <v>3.44741059</v>
      </c>
      <c r="I35" s="18" t="n">
        <v>519.23735128</v>
      </c>
      <c r="J35" s="20" t="n">
        <v>1.87499296</v>
      </c>
      <c r="K35" s="18" t="n">
        <v>513.40965886</v>
      </c>
      <c r="L35" s="20" t="n">
        <v>5.08391833</v>
      </c>
      <c r="M35" s="18" t="n">
        <v>449.89238615</v>
      </c>
      <c r="N35" s="20" t="n">
        <v>20.13442136</v>
      </c>
      <c r="O35" s="18" t="s">
        <v>182</v>
      </c>
      <c r="P35" s="20" t="s">
        <v>182</v>
      </c>
      <c r="Q35" s="18" t="n">
        <v>374.85244494</v>
      </c>
      <c r="R35" s="20" t="n">
        <v>5.84040672</v>
      </c>
      <c r="S35" s="18" t="s">
        <v>182</v>
      </c>
      <c r="T35" s="20" t="s">
        <v>182</v>
      </c>
      <c r="U35" s="18" t="n">
        <v>424.4438373</v>
      </c>
      <c r="V35" s="20" t="n">
        <v>6.77284549</v>
      </c>
    </row>
    <row r="36" spans="1:22">
      <c r="A36" s="15" t="s">
        <v>211</v>
      </c>
      <c r="B36" s="17" t="n">
        <v>6736</v>
      </c>
      <c r="C36" s="18">
        <f>(118.0/B36*100)</f>
        <v/>
      </c>
      <c r="D36" s="19" t="n">
        <v>6618</v>
      </c>
      <c r="E36" s="18" t="n">
        <v>460.93257025</v>
      </c>
      <c r="F36" s="20" t="n">
        <v>4.87271041</v>
      </c>
      <c r="G36" s="18" t="n">
        <v>500.38638233</v>
      </c>
      <c r="H36" s="20" t="n">
        <v>3.61019738</v>
      </c>
      <c r="I36" s="18" t="n">
        <v>502.23277059</v>
      </c>
      <c r="J36" s="20" t="n">
        <v>2.13837248</v>
      </c>
      <c r="K36" s="18" t="n">
        <v>495.14664919</v>
      </c>
      <c r="L36" s="20" t="n">
        <v>3.66823391</v>
      </c>
      <c r="M36" s="18" t="n">
        <v>402.77024728</v>
      </c>
      <c r="N36" s="20" t="n">
        <v>20.07187489</v>
      </c>
      <c r="O36" s="18" t="s">
        <v>182</v>
      </c>
      <c r="P36" s="20" t="s">
        <v>182</v>
      </c>
      <c r="Q36" s="18" t="s">
        <v>182</v>
      </c>
      <c r="R36" s="20" t="s">
        <v>182</v>
      </c>
      <c r="S36" s="18" t="s">
        <v>182</v>
      </c>
      <c r="T36" s="20" t="s">
        <v>182</v>
      </c>
      <c r="U36" s="18" t="n">
        <v>420.91417937</v>
      </c>
      <c r="V36" s="20" t="n">
        <v>6.82526713</v>
      </c>
    </row>
    <row r="37" spans="1:22">
      <c r="A37" s="15" t="s">
        <v>212</v>
      </c>
      <c r="B37" s="17" t="n">
        <v>5458</v>
      </c>
      <c r="C37" s="18">
        <f>(394.0/B37*100)</f>
        <v/>
      </c>
      <c r="D37" s="19" t="n">
        <v>5064</v>
      </c>
      <c r="E37" s="18" t="n">
        <v>495.94772973</v>
      </c>
      <c r="F37" s="20" t="n">
        <v>4.74802182</v>
      </c>
      <c r="G37" s="18" t="n">
        <v>515.5931150500001</v>
      </c>
      <c r="H37" s="20" t="n">
        <v>3.94871192</v>
      </c>
      <c r="I37" s="18" t="n">
        <v>502.90556829</v>
      </c>
      <c r="J37" s="20" t="n">
        <v>3.73043164</v>
      </c>
      <c r="K37" s="18" t="n">
        <v>502.47460237</v>
      </c>
      <c r="L37" s="20" t="n">
        <v>4.82779197</v>
      </c>
      <c r="M37" s="18" t="n">
        <v>375.64834003</v>
      </c>
      <c r="N37" s="20" t="n">
        <v>18.6662725</v>
      </c>
      <c r="O37" s="18" t="s">
        <v>182</v>
      </c>
      <c r="P37" s="20" t="s">
        <v>182</v>
      </c>
      <c r="Q37" s="18" t="s">
        <v>182</v>
      </c>
      <c r="R37" s="20" t="s">
        <v>182</v>
      </c>
      <c r="S37" s="18" t="s">
        <v>182</v>
      </c>
      <c r="T37" s="20" t="s">
        <v>182</v>
      </c>
      <c r="U37" s="18" t="n">
        <v>413.51310585</v>
      </c>
      <c r="V37" s="20" t="n">
        <v>6.42122216</v>
      </c>
    </row>
    <row r="38" spans="1:22">
      <c r="A38" s="15" t="s">
        <v>213</v>
      </c>
      <c r="B38" s="17" t="n">
        <v>5860</v>
      </c>
      <c r="C38" s="18">
        <f>(87.0/B38*100)</f>
        <v/>
      </c>
      <c r="D38" s="19" t="n">
        <v>5773</v>
      </c>
      <c r="E38" s="18" t="n">
        <v>503.8221962</v>
      </c>
      <c r="F38" s="20" t="n">
        <v>4.73702703</v>
      </c>
      <c r="G38" s="18" t="n">
        <v>522.5435724</v>
      </c>
      <c r="H38" s="20" t="n">
        <v>3.77828356</v>
      </c>
      <c r="I38" s="18" t="n">
        <v>513.7665576099999</v>
      </c>
      <c r="J38" s="20" t="n">
        <v>3.45396518</v>
      </c>
      <c r="K38" s="18" t="n">
        <v>495.01214236</v>
      </c>
      <c r="L38" s="20" t="n">
        <v>5.51071569</v>
      </c>
      <c r="M38" s="18" t="n">
        <v>402.04188708</v>
      </c>
      <c r="N38" s="20" t="n">
        <v>20.43643395</v>
      </c>
      <c r="O38" s="18" t="s">
        <v>182</v>
      </c>
      <c r="P38" s="20" t="s">
        <v>182</v>
      </c>
      <c r="Q38" s="18" t="s">
        <v>182</v>
      </c>
      <c r="R38" s="20" t="s">
        <v>182</v>
      </c>
      <c r="S38" s="18" t="s">
        <v>182</v>
      </c>
      <c r="T38" s="20" t="s">
        <v>182</v>
      </c>
      <c r="U38" s="18" t="n">
        <v>444.61509073</v>
      </c>
      <c r="V38" s="20" t="n">
        <v>6.13188258</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(5715.0/B40*100)</f>
        <v/>
      </c>
      <c r="D40" s="19" t="n">
        <v>8442</v>
      </c>
      <c r="E40" s="18" t="n">
        <v>494.32955739</v>
      </c>
      <c r="F40" s="20" t="n">
        <v>7.06235264</v>
      </c>
      <c r="G40" s="18" t="n">
        <v>533.3078405</v>
      </c>
      <c r="H40" s="20" t="n">
        <v>3.41265242</v>
      </c>
      <c r="I40" s="18" t="n">
        <v>521.98610849</v>
      </c>
      <c r="J40" s="20" t="n">
        <v>3.38131793</v>
      </c>
      <c r="K40" s="18" t="n">
        <v>509.83251847</v>
      </c>
      <c r="L40" s="20" t="n">
        <v>5.82579353</v>
      </c>
      <c r="M40" s="18" t="n">
        <v>426.93516324</v>
      </c>
      <c r="N40" s="20" t="n">
        <v>18.49453323</v>
      </c>
      <c r="O40" s="18" t="s">
        <v>182</v>
      </c>
      <c r="P40" s="20" t="s">
        <v>182</v>
      </c>
      <c r="Q40" s="18" t="n">
        <v>496.75531263</v>
      </c>
      <c r="R40" s="20" t="n">
        <v>2.35939816</v>
      </c>
      <c r="S40" s="18" t="s">
        <v>182</v>
      </c>
      <c r="T40" s="20" t="s">
        <v>182</v>
      </c>
      <c r="U40" s="18" t="n">
        <v>416.12175859</v>
      </c>
      <c r="V40" s="20" t="n">
        <v>5.92980331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(3114.0/B46*100)</f>
        <v/>
      </c>
      <c r="D46" s="19" t="n">
        <v>20027</v>
      </c>
      <c r="E46" s="18" t="n">
        <v>370.45460675</v>
      </c>
      <c r="F46" s="20" t="n">
        <v>4.67312915</v>
      </c>
      <c r="G46" s="18" t="n">
        <v>415.36917722</v>
      </c>
      <c r="H46" s="20" t="n">
        <v>4.44464407</v>
      </c>
      <c r="I46" s="18" t="n">
        <v>418.24821556</v>
      </c>
      <c r="J46" s="20" t="n">
        <v>3.12013692</v>
      </c>
      <c r="K46" s="18" t="n">
        <v>432.36612797</v>
      </c>
      <c r="L46" s="20" t="n">
        <v>4.40824393</v>
      </c>
      <c r="M46" s="18" t="n">
        <v>312.92535084</v>
      </c>
      <c r="N46" s="20" t="n">
        <v>7.92700056</v>
      </c>
      <c r="O46" s="18" t="s">
        <v>182</v>
      </c>
      <c r="P46" s="20" t="s">
        <v>182</v>
      </c>
      <c r="Q46" s="18" t="s">
        <v>182</v>
      </c>
      <c r="R46" s="20" t="s">
        <v>182</v>
      </c>
      <c r="S46" s="18" t="s">
        <v>182</v>
      </c>
      <c r="T46" s="20" t="s">
        <v>182</v>
      </c>
      <c r="U46" s="18" t="n">
        <v>387.18258986</v>
      </c>
      <c r="V46" s="20" t="n">
        <v>3.18260019</v>
      </c>
    </row>
    <row r="47" spans="1:22">
      <c r="A47" s="15" t="s">
        <v>222</v>
      </c>
      <c r="B47" s="17" t="n">
        <v>5928</v>
      </c>
      <c r="C47" s="18">
        <f>(318.0/B47*100)</f>
        <v/>
      </c>
      <c r="D47" s="19" t="n">
        <v>5610</v>
      </c>
      <c r="E47" s="18" t="n">
        <v>418.53518512</v>
      </c>
      <c r="F47" s="20" t="n">
        <v>6.75023894</v>
      </c>
      <c r="G47" s="18" t="n">
        <v>465.50658142</v>
      </c>
      <c r="H47" s="20" t="n">
        <v>5.92788782</v>
      </c>
      <c r="I47" s="18" t="n">
        <v>469.00206293</v>
      </c>
      <c r="J47" s="20" t="n">
        <v>4.01695585</v>
      </c>
      <c r="K47" s="18" t="n">
        <v>461.3765966</v>
      </c>
      <c r="L47" s="20" t="n">
        <v>6.0809845</v>
      </c>
      <c r="M47" s="18" t="n">
        <v>348.82167177</v>
      </c>
      <c r="N47" s="20" t="n">
        <v>12.30753065</v>
      </c>
      <c r="O47" s="18" t="s">
        <v>182</v>
      </c>
      <c r="P47" s="20" t="s">
        <v>182</v>
      </c>
      <c r="Q47" s="18" t="s">
        <v>182</v>
      </c>
      <c r="R47" s="20" t="s">
        <v>182</v>
      </c>
      <c r="S47" s="18" t="s">
        <v>182</v>
      </c>
      <c r="T47" s="20" t="s">
        <v>182</v>
      </c>
      <c r="U47" s="18" t="n">
        <v>388.60170108</v>
      </c>
      <c r="V47" s="20" t="n">
        <v>5.20933448</v>
      </c>
    </row>
    <row r="48" spans="1:22">
      <c r="A48" s="15" t="s">
        <v>223</v>
      </c>
      <c r="B48" s="17" t="n">
        <v>9841</v>
      </c>
      <c r="C48" s="18">
        <f>(19.0/B48*100)</f>
        <v/>
      </c>
      <c r="D48" s="19" t="n">
        <v>9822</v>
      </c>
      <c r="E48" s="18" t="n">
        <v>479.48599938</v>
      </c>
      <c r="F48" s="20" t="n">
        <v>6.56951685</v>
      </c>
      <c r="G48" s="18" t="n">
        <v>524.02592138</v>
      </c>
      <c r="H48" s="20" t="n">
        <v>4.92590238</v>
      </c>
      <c r="I48" s="18" t="n">
        <v>522.84569215</v>
      </c>
      <c r="J48" s="20" t="n">
        <v>4.77742261</v>
      </c>
      <c r="K48" s="18" t="n">
        <v>545.86023826</v>
      </c>
      <c r="L48" s="20" t="n">
        <v>7.77728575</v>
      </c>
      <c r="M48" s="18" t="n">
        <v>368.01592311</v>
      </c>
      <c r="N48" s="20" t="n">
        <v>9.39603602</v>
      </c>
      <c r="O48" s="18" t="s">
        <v>182</v>
      </c>
      <c r="P48" s="20" t="s">
        <v>182</v>
      </c>
      <c r="Q48" s="18" t="s">
        <v>182</v>
      </c>
      <c r="R48" s="20" t="s">
        <v>182</v>
      </c>
      <c r="S48" s="18" t="s">
        <v>182</v>
      </c>
      <c r="T48" s="20" t="s">
        <v>182</v>
      </c>
      <c r="U48" s="18" t="n">
        <v>448.26332361</v>
      </c>
      <c r="V48" s="20" t="n">
        <v>28.3516492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(1335.0/B50*100)</f>
        <v/>
      </c>
      <c r="D50" s="19" t="n">
        <v>10460</v>
      </c>
      <c r="E50" s="18" t="n">
        <v>385.90835287</v>
      </c>
      <c r="F50" s="20" t="n">
        <v>5.07590772</v>
      </c>
      <c r="G50" s="18" t="n">
        <v>427.42423025</v>
      </c>
      <c r="H50" s="20" t="n">
        <v>3.97834324</v>
      </c>
      <c r="I50" s="18" t="n">
        <v>427.68949751</v>
      </c>
      <c r="J50" s="20" t="n">
        <v>2.6441038</v>
      </c>
      <c r="K50" s="18" t="n">
        <v>429.11197224</v>
      </c>
      <c r="L50" s="20" t="n">
        <v>3.57953003</v>
      </c>
      <c r="M50" s="18" t="n">
        <v>342.28571311</v>
      </c>
      <c r="N50" s="20" t="n">
        <v>7.20984175</v>
      </c>
      <c r="O50" s="18" t="s">
        <v>182</v>
      </c>
      <c r="P50" s="20" t="s">
        <v>182</v>
      </c>
      <c r="Q50" s="18" t="s">
        <v>182</v>
      </c>
      <c r="R50" s="20" t="s">
        <v>182</v>
      </c>
      <c r="S50" s="18" t="s">
        <v>182</v>
      </c>
      <c r="T50" s="20" t="s">
        <v>182</v>
      </c>
      <c r="U50" s="18" t="n">
        <v>391.24042478</v>
      </c>
      <c r="V50" s="20" t="n">
        <v>7.54133095</v>
      </c>
    </row>
    <row r="51" spans="1:22">
      <c r="A51" s="15" t="s">
        <v>226</v>
      </c>
      <c r="B51" s="17" t="n">
        <v>6866</v>
      </c>
      <c r="C51" s="18">
        <f>(116.0/B51*100)</f>
        <v/>
      </c>
      <c r="D51" s="19" t="n">
        <v>6750</v>
      </c>
      <c r="E51" s="18" t="n">
        <v>418.70550349</v>
      </c>
      <c r="F51" s="20" t="n">
        <v>4.71377602</v>
      </c>
      <c r="G51" s="18" t="n">
        <v>434.42582946</v>
      </c>
      <c r="H51" s="20" t="n">
        <v>4.2421107</v>
      </c>
      <c r="I51" s="18" t="n">
        <v>422.70617943</v>
      </c>
      <c r="J51" s="20" t="n">
        <v>2.41156842</v>
      </c>
      <c r="K51" s="18" t="n">
        <v>426.08562504</v>
      </c>
      <c r="L51" s="20" t="n">
        <v>3.16436011</v>
      </c>
      <c r="M51" s="18" t="n">
        <v>338.25263876</v>
      </c>
      <c r="N51" s="20" t="n">
        <v>12.07032198</v>
      </c>
      <c r="O51" s="18" t="s">
        <v>182</v>
      </c>
      <c r="P51" s="20" t="s">
        <v>182</v>
      </c>
      <c r="Q51" s="18" t="n">
        <v>410.85572185</v>
      </c>
      <c r="R51" s="20" t="n">
        <v>3.7997542</v>
      </c>
      <c r="S51" s="18" t="s">
        <v>182</v>
      </c>
      <c r="T51" s="20" t="s">
        <v>182</v>
      </c>
      <c r="U51" s="18" t="n">
        <v>398.71530297</v>
      </c>
      <c r="V51" s="20" t="n">
        <v>4.32829724</v>
      </c>
    </row>
    <row r="52" spans="1:22">
      <c r="A52" s="15" t="s">
        <v>227</v>
      </c>
      <c r="B52" s="17" t="n">
        <v>5809</v>
      </c>
      <c r="C52" s="18">
        <f>(135.0/B52*100)</f>
        <v/>
      </c>
      <c r="D52" s="19" t="n">
        <v>5674</v>
      </c>
      <c r="E52" s="18" t="n">
        <v>454.30760284</v>
      </c>
      <c r="F52" s="20" t="n">
        <v>4.682454</v>
      </c>
      <c r="G52" s="18" t="n">
        <v>486.86544884</v>
      </c>
      <c r="H52" s="20" t="n">
        <v>3.31150408</v>
      </c>
      <c r="I52" s="18" t="n">
        <v>482.47352986</v>
      </c>
      <c r="J52" s="20" t="n">
        <v>2.77927658</v>
      </c>
      <c r="K52" s="18" t="n">
        <v>484.59706934</v>
      </c>
      <c r="L52" s="20" t="n">
        <v>4.40043277</v>
      </c>
      <c r="M52" s="18" t="n">
        <v>375.14413407</v>
      </c>
      <c r="N52" s="20" t="n">
        <v>19.23248649</v>
      </c>
      <c r="O52" s="18" t="s">
        <v>182</v>
      </c>
      <c r="P52" s="20" t="s">
        <v>182</v>
      </c>
      <c r="Q52" s="18" t="s">
        <v>182</v>
      </c>
      <c r="R52" s="20" t="s">
        <v>182</v>
      </c>
      <c r="S52" s="18" t="s">
        <v>182</v>
      </c>
      <c r="T52" s="20" t="s">
        <v>182</v>
      </c>
      <c r="U52" s="18" t="n">
        <v>398.8241596</v>
      </c>
      <c r="V52" s="20" t="n">
        <v>6.17006959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(577.0/B54*100)</f>
        <v/>
      </c>
      <c r="D54" s="19" t="n">
        <v>4163</v>
      </c>
      <c r="E54" s="18" t="n">
        <v>306.44566968</v>
      </c>
      <c r="F54" s="20" t="n">
        <v>4.39712076</v>
      </c>
      <c r="G54" s="18" t="n">
        <v>332.85354764</v>
      </c>
      <c r="H54" s="20" t="n">
        <v>6.68816681</v>
      </c>
      <c r="I54" s="18" t="n">
        <v>346.96043449</v>
      </c>
      <c r="J54" s="20" t="n">
        <v>3.46071323</v>
      </c>
      <c r="K54" s="18" t="n">
        <v>352.57381077</v>
      </c>
      <c r="L54" s="20" t="n">
        <v>4.11641261</v>
      </c>
      <c r="M54" s="18" t="n">
        <v>287.87524075</v>
      </c>
      <c r="N54" s="20" t="n">
        <v>6.80918889</v>
      </c>
      <c r="O54" s="18" t="s">
        <v>182</v>
      </c>
      <c r="P54" s="20" t="s">
        <v>182</v>
      </c>
      <c r="Q54" s="18" t="s">
        <v>182</v>
      </c>
      <c r="R54" s="20" t="s">
        <v>182</v>
      </c>
      <c r="S54" s="18" t="s">
        <v>182</v>
      </c>
      <c r="T54" s="20" t="s">
        <v>182</v>
      </c>
      <c r="U54" s="18" t="n">
        <v>298.83550705</v>
      </c>
      <c r="V54" s="20" t="n">
        <v>3.84127253</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519.91303553</v>
      </c>
      <c r="F56" s="20" t="n">
        <v>6.38593492</v>
      </c>
      <c r="G56" s="18" t="n">
        <v>537.29362022</v>
      </c>
      <c r="H56" s="20" t="n">
        <v>3.09090184</v>
      </c>
      <c r="I56" s="18" t="n">
        <v>520.85504008</v>
      </c>
      <c r="J56" s="20" t="n">
        <v>2.66360961</v>
      </c>
      <c r="K56" s="18" t="n">
        <v>514.74814181</v>
      </c>
      <c r="L56" s="20" t="n">
        <v>4.68902605</v>
      </c>
      <c r="M56" s="18" t="n">
        <v>436.58358831</v>
      </c>
      <c r="N56" s="20" t="n">
        <v>14.70024244</v>
      </c>
      <c r="O56" s="18" t="s">
        <v>182</v>
      </c>
      <c r="P56" s="20" t="s">
        <v>182</v>
      </c>
      <c r="Q56" s="18" t="s">
        <v>182</v>
      </c>
      <c r="R56" s="20" t="s">
        <v>182</v>
      </c>
      <c r="S56" s="18" t="s">
        <v>182</v>
      </c>
      <c r="T56" s="20" t="s">
        <v>182</v>
      </c>
      <c r="U56" s="18" t="n">
        <v>452.4818322</v>
      </c>
      <c r="V56" s="20" t="n">
        <v>16.73814341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(292.0/B61*100)</f>
        <v/>
      </c>
      <c r="D61" s="19" t="n">
        <v>6233</v>
      </c>
      <c r="E61" s="18" t="n">
        <v>457.66819835</v>
      </c>
      <c r="F61" s="20" t="n">
        <v>4.44349997</v>
      </c>
      <c r="G61" s="18" t="n">
        <v>475.80738642</v>
      </c>
      <c r="H61" s="20" t="n">
        <v>3.81175232</v>
      </c>
      <c r="I61" s="18" t="n">
        <v>486.10218372</v>
      </c>
      <c r="J61" s="20" t="n">
        <v>2.62266306</v>
      </c>
      <c r="K61" s="18" t="n">
        <v>491.89634371</v>
      </c>
      <c r="L61" s="20" t="n">
        <v>4.18635641</v>
      </c>
      <c r="M61" s="18" t="n">
        <v>391.25523445</v>
      </c>
      <c r="N61" s="20" t="n">
        <v>13.81308759</v>
      </c>
      <c r="O61" s="18" t="s">
        <v>182</v>
      </c>
      <c r="P61" s="20" t="s">
        <v>182</v>
      </c>
      <c r="Q61" s="18" t="s">
        <v>182</v>
      </c>
      <c r="R61" s="20" t="s">
        <v>182</v>
      </c>
      <c r="S61" s="18" t="s">
        <v>182</v>
      </c>
      <c r="T61" s="20" t="s">
        <v>182</v>
      </c>
      <c r="U61" s="18" t="n">
        <v>390.39081283</v>
      </c>
      <c r="V61" s="20" t="n">
        <v>7.510491</v>
      </c>
    </row>
    <row r="62" spans="1:22">
      <c r="A62" s="15" t="s">
        <v>237</v>
      </c>
      <c r="B62" s="17" t="n">
        <v>4476</v>
      </c>
      <c r="C62" s="18">
        <f>(5.0/B62*100)</f>
        <v/>
      </c>
      <c r="D62" s="19" t="n">
        <v>4471</v>
      </c>
      <c r="E62" s="18" t="n">
        <v>522.25561136</v>
      </c>
      <c r="F62" s="20" t="n">
        <v>6.60561979</v>
      </c>
      <c r="G62" s="18" t="n">
        <v>542.91897984</v>
      </c>
      <c r="H62" s="20" t="n">
        <v>2.65666652</v>
      </c>
      <c r="I62" s="18" t="n">
        <v>526.5639131200001</v>
      </c>
      <c r="J62" s="20" t="n">
        <v>1.45589342</v>
      </c>
      <c r="K62" s="18" t="n">
        <v>519.46737519</v>
      </c>
      <c r="L62" s="20" t="n">
        <v>4.24112091</v>
      </c>
      <c r="M62" s="18" t="n">
        <v>440.45044192</v>
      </c>
      <c r="N62" s="20" t="n">
        <v>12.98438904</v>
      </c>
      <c r="O62" s="18" t="s">
        <v>182</v>
      </c>
      <c r="P62" s="20" t="s">
        <v>182</v>
      </c>
      <c r="Q62" s="18" t="s">
        <v>182</v>
      </c>
      <c r="R62" s="20" t="s">
        <v>182</v>
      </c>
      <c r="S62" s="18" t="s">
        <v>182</v>
      </c>
      <c r="T62" s="20" t="s">
        <v>182</v>
      </c>
      <c r="U62" s="18" t="n">
        <v>425.06850371</v>
      </c>
      <c r="V62" s="20" t="n">
        <v>24.82814868</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(1072.0/B67*100)</f>
        <v/>
      </c>
      <c r="D67" s="19" t="n">
        <v>5899</v>
      </c>
      <c r="E67" s="18" t="n">
        <v>375.89288113</v>
      </c>
      <c r="F67" s="20" t="n">
        <v>4.31809539</v>
      </c>
      <c r="G67" s="18" t="n">
        <v>418.63321815</v>
      </c>
      <c r="H67" s="20" t="n">
        <v>3.63201651</v>
      </c>
      <c r="I67" s="18" t="n">
        <v>413.3437049</v>
      </c>
      <c r="J67" s="20" t="n">
        <v>2.34195753</v>
      </c>
      <c r="K67" s="18" t="n">
        <v>405.05530953</v>
      </c>
      <c r="L67" s="20" t="n">
        <v>4.60760414</v>
      </c>
      <c r="M67" s="18" t="n">
        <v>314.73335773</v>
      </c>
      <c r="N67" s="20" t="n">
        <v>5.00611208</v>
      </c>
      <c r="O67" s="18" t="s">
        <v>182</v>
      </c>
      <c r="P67" s="20" t="s">
        <v>182</v>
      </c>
      <c r="Q67" s="18" t="s">
        <v>182</v>
      </c>
      <c r="R67" s="20" t="s">
        <v>182</v>
      </c>
      <c r="S67" s="18" t="s">
        <v>182</v>
      </c>
      <c r="T67" s="20" t="s">
        <v>182</v>
      </c>
      <c r="U67" s="18" t="n">
        <v>342.20802348</v>
      </c>
      <c r="V67" s="20" t="n">
        <v>7.28731047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471.78661673</v>
      </c>
      <c r="F70" s="20" t="n">
        <v>6.63420819</v>
      </c>
      <c r="G70" s="18" t="n">
        <v>501.61391959</v>
      </c>
      <c r="H70" s="20" t="n">
        <v>3.7425362</v>
      </c>
      <c r="I70" s="18" t="n">
        <v>489.75575086</v>
      </c>
      <c r="J70" s="20" t="n">
        <v>2.8225009</v>
      </c>
      <c r="K70" s="18" t="n">
        <v>494.25256483</v>
      </c>
      <c r="L70" s="20" t="n">
        <v>5.05121239</v>
      </c>
      <c r="M70" s="18" t="n">
        <v>426.80252046</v>
      </c>
      <c r="N70" s="20" t="n">
        <v>12.48021567</v>
      </c>
      <c r="O70" s="18" t="s">
        <v>182</v>
      </c>
      <c r="P70" s="20" t="s">
        <v>182</v>
      </c>
      <c r="Q70" s="18" t="s">
        <v>182</v>
      </c>
      <c r="R70" s="20" t="s">
        <v>182</v>
      </c>
      <c r="S70" s="18" t="s">
        <v>182</v>
      </c>
      <c r="T70" s="20" t="s">
        <v>182</v>
      </c>
      <c r="U70" s="18" t="n">
        <v>433.65527137</v>
      </c>
      <c r="V70" s="20" t="n">
        <v>7.06391897</v>
      </c>
    </row>
    <row r="71" spans="1:22">
      <c r="A71" s="15" t="s">
        <v>246</v>
      </c>
      <c r="B71" s="17" t="n">
        <v>6115</v>
      </c>
      <c r="C71" s="18">
        <f>(132.0/B71*100)</f>
        <v/>
      </c>
      <c r="D71" s="19" t="n">
        <v>5983</v>
      </c>
      <c r="E71" s="18" t="n">
        <v>557.51684742</v>
      </c>
      <c r="F71" s="20" t="n">
        <v>5.56849944</v>
      </c>
      <c r="G71" s="18" t="n">
        <v>577.8256241300001</v>
      </c>
      <c r="H71" s="20" t="n">
        <v>2.68110803</v>
      </c>
      <c r="I71" s="18" t="n">
        <v>550.7780825900001</v>
      </c>
      <c r="J71" s="20" t="n">
        <v>1.57152809</v>
      </c>
      <c r="K71" s="18" t="n">
        <v>549.7174294</v>
      </c>
      <c r="L71" s="20" t="n">
        <v>5.22046444</v>
      </c>
      <c r="M71" s="18" t="n">
        <v>471.86148039</v>
      </c>
      <c r="N71" s="20" t="n">
        <v>16.79592165</v>
      </c>
      <c r="O71" s="18" t="s">
        <v>182</v>
      </c>
      <c r="P71" s="20" t="s">
        <v>182</v>
      </c>
      <c r="Q71" s="18" t="s">
        <v>182</v>
      </c>
      <c r="R71" s="20" t="s">
        <v>182</v>
      </c>
      <c r="S71" s="18" t="s">
        <v>182</v>
      </c>
      <c r="T71" s="20" t="s">
        <v>182</v>
      </c>
      <c r="U71" s="18" t="n">
        <v>535.40750566</v>
      </c>
      <c r="V71" s="20" t="n">
        <v>14.14149036</v>
      </c>
    </row>
    <row r="72" spans="1:22">
      <c r="A72" s="15" t="s">
        <v>247</v>
      </c>
      <c r="B72" s="17" t="n">
        <v>7708</v>
      </c>
      <c r="C72" s="18">
        <f>(9.0/B72*100)</f>
        <v/>
      </c>
      <c r="D72" s="19" t="n">
        <v>7699</v>
      </c>
      <c r="E72" s="18" t="n">
        <v>516.79818255</v>
      </c>
      <c r="F72" s="20" t="n">
        <v>5.60333541</v>
      </c>
      <c r="G72" s="18" t="n">
        <v>549.52322087</v>
      </c>
      <c r="H72" s="20" t="n">
        <v>3.36255893</v>
      </c>
      <c r="I72" s="18" t="n">
        <v>527.02869014</v>
      </c>
      <c r="J72" s="20" t="n">
        <v>2.77333567</v>
      </c>
      <c r="K72" s="18" t="n">
        <v>540.63519983</v>
      </c>
      <c r="L72" s="20" t="n">
        <v>5.60892027</v>
      </c>
      <c r="M72" s="18" t="n">
        <v>372.27040999</v>
      </c>
      <c r="N72" s="20" t="n">
        <v>12.74001428</v>
      </c>
      <c r="O72" s="18" t="s">
        <v>182</v>
      </c>
      <c r="P72" s="20" t="s">
        <v>182</v>
      </c>
      <c r="Q72" s="18" t="s">
        <v>182</v>
      </c>
      <c r="R72" s="20" t="s">
        <v>182</v>
      </c>
      <c r="S72" s="18" t="s">
        <v>182</v>
      </c>
      <c r="T72" s="20" t="s">
        <v>182</v>
      </c>
      <c r="U72" s="18" t="n">
        <v>464.05125611</v>
      </c>
      <c r="V72" s="20" t="n">
        <v>28.26453088</v>
      </c>
    </row>
    <row r="73" spans="1:22">
      <c r="A73" s="15" t="s">
        <v>248</v>
      </c>
      <c r="B73" s="17" t="n">
        <v>8249</v>
      </c>
      <c r="C73" s="18">
        <f>(279.0/B73*100)</f>
        <v/>
      </c>
      <c r="D73" s="19" t="n">
        <v>7970</v>
      </c>
      <c r="E73" s="18" t="n">
        <v>393.34795648</v>
      </c>
      <c r="F73" s="20" t="n">
        <v>6.87423834</v>
      </c>
      <c r="G73" s="18" t="n">
        <v>423.29945155</v>
      </c>
      <c r="H73" s="20" t="n">
        <v>5.24539451</v>
      </c>
      <c r="I73" s="18" t="n">
        <v>425.62628723</v>
      </c>
      <c r="J73" s="20" t="n">
        <v>2.93415828</v>
      </c>
      <c r="K73" s="18" t="n">
        <v>431.04829207</v>
      </c>
      <c r="L73" s="20" t="n">
        <v>4.73247103</v>
      </c>
      <c r="M73" s="18" t="n">
        <v>365.92427462</v>
      </c>
      <c r="N73" s="20" t="n">
        <v>6.5296247</v>
      </c>
      <c r="O73" s="18" t="s">
        <v>182</v>
      </c>
      <c r="P73" s="20" t="s">
        <v>182</v>
      </c>
      <c r="Q73" s="18" t="s">
        <v>182</v>
      </c>
      <c r="R73" s="20" t="s">
        <v>182</v>
      </c>
      <c r="S73" s="18" t="s">
        <v>182</v>
      </c>
      <c r="T73" s="20" t="s">
        <v>182</v>
      </c>
      <c r="U73" s="18" t="n">
        <v>371.70648766</v>
      </c>
      <c r="V73" s="20" t="n">
        <v>9.04921545</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(368.0/B77*100)</f>
        <v/>
      </c>
      <c r="D77" s="19" t="n">
        <v>5694</v>
      </c>
      <c r="E77" s="18" t="n">
        <v>408.82133239</v>
      </c>
      <c r="F77" s="20" t="n">
        <v>4.62800572</v>
      </c>
      <c r="G77" s="18" t="n">
        <v>459.24192412</v>
      </c>
      <c r="H77" s="20" t="n">
        <v>4.39565042</v>
      </c>
      <c r="I77" s="18" t="n">
        <v>456.0359465</v>
      </c>
      <c r="J77" s="20" t="n">
        <v>2.54817562</v>
      </c>
      <c r="K77" s="18" t="n">
        <v>449.34228248</v>
      </c>
      <c r="L77" s="20" t="n">
        <v>4.26167548</v>
      </c>
      <c r="M77" s="18" t="n">
        <v>348.85074945</v>
      </c>
      <c r="N77" s="20" t="n">
        <v>12.28258255</v>
      </c>
      <c r="O77" s="18" t="s">
        <v>182</v>
      </c>
      <c r="P77" s="20" t="s">
        <v>182</v>
      </c>
      <c r="Q77" s="18" t="s">
        <v>182</v>
      </c>
      <c r="R77" s="20" t="s">
        <v>182</v>
      </c>
      <c r="S77" s="18" t="s">
        <v>182</v>
      </c>
      <c r="T77" s="20" t="s">
        <v>182</v>
      </c>
      <c r="U77" s="18" t="n">
        <v>389.55537389</v>
      </c>
      <c r="V77" s="20" t="n">
        <v>3.6672878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370</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534.21104168</v>
      </c>
      <c r="F7" s="20" t="n">
        <v>3.45505956</v>
      </c>
      <c r="G7" s="18" t="n">
        <v>530.5758365200001</v>
      </c>
      <c r="H7" s="20" t="n">
        <v>2.11564957</v>
      </c>
      <c r="I7" s="18" t="n">
        <v>501.4382654</v>
      </c>
      <c r="J7" s="20" t="n">
        <v>2.34602649</v>
      </c>
      <c r="K7" s="18" t="n">
        <v>508.86038247</v>
      </c>
      <c r="L7" s="20" t="n">
        <v>4.47782351</v>
      </c>
      <c r="M7" s="18" t="n">
        <v>399.22513467</v>
      </c>
      <c r="N7" s="20" t="n">
        <v>11.70453418</v>
      </c>
      <c r="O7" s="18" t="s">
        <v>182</v>
      </c>
      <c r="P7" s="20" t="s">
        <v>182</v>
      </c>
      <c r="Q7" s="18" t="s">
        <v>182</v>
      </c>
      <c r="R7" s="20" t="s">
        <v>182</v>
      </c>
      <c r="S7" s="18" t="s">
        <v>182</v>
      </c>
      <c r="T7" s="20" t="s">
        <v>182</v>
      </c>
      <c r="U7" s="18" t="n">
        <v>478.32020745</v>
      </c>
      <c r="V7" s="20" t="n">
        <v>4.4592408</v>
      </c>
    </row>
    <row r="8" spans="1:22">
      <c r="A8" s="15" t="s">
        <v>183</v>
      </c>
      <c r="B8" s="17" t="n">
        <v>7007</v>
      </c>
      <c r="C8" s="18">
        <f>(306.0/B8*100)</f>
        <v/>
      </c>
      <c r="D8" s="19" t="n">
        <v>6701</v>
      </c>
      <c r="E8" s="18" t="n">
        <v>506.02550502</v>
      </c>
      <c r="F8" s="20" t="n">
        <v>3.56309635</v>
      </c>
      <c r="G8" s="18" t="n">
        <v>506.69935806</v>
      </c>
      <c r="H8" s="20" t="n">
        <v>3.28687138</v>
      </c>
      <c r="I8" s="18" t="n">
        <v>498.33862722</v>
      </c>
      <c r="J8" s="20" t="n">
        <v>3.22461775</v>
      </c>
      <c r="K8" s="18" t="n">
        <v>489.73654423</v>
      </c>
      <c r="L8" s="20" t="n">
        <v>5.15934639</v>
      </c>
      <c r="M8" s="18" t="n">
        <v>404.28336089</v>
      </c>
      <c r="N8" s="20" t="n">
        <v>27.90899541</v>
      </c>
      <c r="O8" s="18" t="s">
        <v>182</v>
      </c>
      <c r="P8" s="20" t="s">
        <v>182</v>
      </c>
      <c r="Q8" s="18" t="n">
        <v>368.48347797</v>
      </c>
      <c r="R8" s="20" t="n">
        <v>14.99112476</v>
      </c>
      <c r="S8" s="18" t="s">
        <v>182</v>
      </c>
      <c r="T8" s="20" t="s">
        <v>182</v>
      </c>
      <c r="U8" s="18" t="n">
        <v>423.42671635</v>
      </c>
      <c r="V8" s="20" t="n">
        <v>6.24850932</v>
      </c>
    </row>
    <row r="9" spans="1:22">
      <c r="A9" s="15" t="s">
        <v>184</v>
      </c>
      <c r="B9" s="17" t="n">
        <v>9651</v>
      </c>
      <c r="C9" s="18">
        <f>(709.0/B9*100)</f>
        <v/>
      </c>
      <c r="D9" s="19" t="n">
        <v>8942</v>
      </c>
      <c r="E9" s="18" t="n">
        <v>526.3850989600001</v>
      </c>
      <c r="F9" s="20" t="n">
        <v>3.42313941</v>
      </c>
      <c r="G9" s="18" t="n">
        <v>530.3148801999999</v>
      </c>
      <c r="H9" s="20" t="n">
        <v>2.71778433</v>
      </c>
      <c r="I9" s="18" t="n">
        <v>504.12736295</v>
      </c>
      <c r="J9" s="20" t="n">
        <v>2.76985417</v>
      </c>
      <c r="K9" s="18" t="n">
        <v>479.549433</v>
      </c>
      <c r="L9" s="20" t="n">
        <v>5.12410437</v>
      </c>
      <c r="M9" s="18" t="n">
        <v>463.23865553</v>
      </c>
      <c r="N9" s="20" t="n">
        <v>37.28992185</v>
      </c>
      <c r="O9" s="18" t="s">
        <v>182</v>
      </c>
      <c r="P9" s="20" t="s">
        <v>182</v>
      </c>
      <c r="Q9" s="18" t="n">
        <v>374.78530698</v>
      </c>
      <c r="R9" s="20" t="n">
        <v>11.62763904</v>
      </c>
      <c r="S9" s="18" t="s">
        <v>182</v>
      </c>
      <c r="T9" s="20" t="s">
        <v>182</v>
      </c>
      <c r="U9" s="18" t="n">
        <v>425.3273297</v>
      </c>
      <c r="V9" s="20" t="n">
        <v>5.51472966</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(192.0/B11*100)</f>
        <v/>
      </c>
      <c r="D11" s="19" t="n">
        <v>6861</v>
      </c>
      <c r="E11" s="18" t="n">
        <v>455.46659179</v>
      </c>
      <c r="F11" s="20" t="n">
        <v>4.03836355</v>
      </c>
      <c r="G11" s="18" t="n">
        <v>466.27580706</v>
      </c>
      <c r="H11" s="20" t="n">
        <v>3.28420022</v>
      </c>
      <c r="I11" s="18" t="n">
        <v>444.70792385</v>
      </c>
      <c r="J11" s="20" t="n">
        <v>3.03155715</v>
      </c>
      <c r="K11" s="18" t="n">
        <v>443.67844233</v>
      </c>
      <c r="L11" s="20" t="n">
        <v>4.51854886</v>
      </c>
      <c r="M11" s="18" t="n">
        <v>334.19992151</v>
      </c>
      <c r="N11" s="20" t="n">
        <v>26.53553138</v>
      </c>
      <c r="O11" s="18" t="s">
        <v>182</v>
      </c>
      <c r="P11" s="20" t="s">
        <v>182</v>
      </c>
      <c r="Q11" s="18" t="s">
        <v>182</v>
      </c>
      <c r="R11" s="20" t="s">
        <v>182</v>
      </c>
      <c r="S11" s="18" t="s">
        <v>182</v>
      </c>
      <c r="T11" s="20" t="s">
        <v>182</v>
      </c>
      <c r="U11" s="18" t="n">
        <v>413.06593871</v>
      </c>
      <c r="V11" s="20" t="n">
        <v>5.81085205</v>
      </c>
    </row>
    <row r="12" spans="1:22">
      <c r="A12" s="15" t="s">
        <v>187</v>
      </c>
      <c r="B12" s="17" t="n">
        <v>6894</v>
      </c>
      <c r="C12" s="18">
        <f>(129.0/B12*100)</f>
        <v/>
      </c>
      <c r="D12" s="19" t="n">
        <v>6765</v>
      </c>
      <c r="E12" s="18" t="n">
        <v>507.58657844</v>
      </c>
      <c r="F12" s="20" t="n">
        <v>4.17053766</v>
      </c>
      <c r="G12" s="18" t="n">
        <v>513.98638727</v>
      </c>
      <c r="H12" s="20" t="n">
        <v>2.40484158</v>
      </c>
      <c r="I12" s="18" t="n">
        <v>486.81630259</v>
      </c>
      <c r="J12" s="20" t="n">
        <v>2.57863521</v>
      </c>
      <c r="K12" s="18" t="n">
        <v>486.62919445</v>
      </c>
      <c r="L12" s="20" t="n">
        <v>6.20907592</v>
      </c>
      <c r="M12" s="18" t="n">
        <v>437.59846771</v>
      </c>
      <c r="N12" s="20" t="n">
        <v>23.70905564</v>
      </c>
      <c r="O12" s="18" t="s">
        <v>182</v>
      </c>
      <c r="P12" s="20" t="s">
        <v>182</v>
      </c>
      <c r="Q12" s="18" t="n">
        <v>366.6777112</v>
      </c>
      <c r="R12" s="20" t="n">
        <v>14.39052153</v>
      </c>
      <c r="S12" s="18" t="s">
        <v>182</v>
      </c>
      <c r="T12" s="20" t="s">
        <v>182</v>
      </c>
      <c r="U12" s="18" t="n">
        <v>416.77202423</v>
      </c>
      <c r="V12" s="20" t="n">
        <v>5.6934122</v>
      </c>
    </row>
    <row r="13" spans="1:22">
      <c r="A13" s="15" t="s">
        <v>188</v>
      </c>
      <c r="B13" s="17" t="n">
        <v>7161</v>
      </c>
      <c r="C13" s="18">
        <f>(382.0/B13*100)</f>
        <v/>
      </c>
      <c r="D13" s="19" t="n">
        <v>6779</v>
      </c>
      <c r="E13" s="18" t="n">
        <v>522.22847272</v>
      </c>
      <c r="F13" s="20" t="n">
        <v>3.84688014</v>
      </c>
      <c r="G13" s="18" t="n">
        <v>523.3743481400001</v>
      </c>
      <c r="H13" s="20" t="n">
        <v>2.57635079</v>
      </c>
      <c r="I13" s="18" t="n">
        <v>501.09572624</v>
      </c>
      <c r="J13" s="20" t="n">
        <v>2.64671835</v>
      </c>
      <c r="K13" s="18" t="n">
        <v>513.4138627</v>
      </c>
      <c r="L13" s="20" t="n">
        <v>4.75344411</v>
      </c>
      <c r="M13" s="18" t="n">
        <v>390.10166835</v>
      </c>
      <c r="N13" s="20" t="n">
        <v>18.95112793</v>
      </c>
      <c r="O13" s="18" t="s">
        <v>182</v>
      </c>
      <c r="P13" s="20" t="s">
        <v>182</v>
      </c>
      <c r="Q13" s="18" t="n">
        <v>436.36003517</v>
      </c>
      <c r="R13" s="20" t="n">
        <v>6.43426798</v>
      </c>
      <c r="S13" s="18" t="s">
        <v>182</v>
      </c>
      <c r="T13" s="20" t="s">
        <v>182</v>
      </c>
      <c r="U13" s="18" t="n">
        <v>416.20258031</v>
      </c>
      <c r="V13" s="20" t="n">
        <v>6.2565125</v>
      </c>
    </row>
    <row r="14" spans="1:22">
      <c r="A14" s="15" t="s">
        <v>189</v>
      </c>
      <c r="B14" s="17" t="n">
        <v>5587</v>
      </c>
      <c r="C14" s="18">
        <f>(214.0/B14*100)</f>
        <v/>
      </c>
      <c r="D14" s="19" t="n">
        <v>5373</v>
      </c>
      <c r="E14" s="18" t="n">
        <v>548.02620423</v>
      </c>
      <c r="F14" s="20" t="n">
        <v>4.3502656</v>
      </c>
      <c r="G14" s="18" t="n">
        <v>550.75670914</v>
      </c>
      <c r="H14" s="20" t="n">
        <v>2.4345</v>
      </c>
      <c r="I14" s="18" t="n">
        <v>524.23418523</v>
      </c>
      <c r="J14" s="20" t="n">
        <v>2.27972019</v>
      </c>
      <c r="K14" s="18" t="n">
        <v>523.31770789</v>
      </c>
      <c r="L14" s="20" t="n">
        <v>5.56438988</v>
      </c>
      <c r="M14" s="18" t="n">
        <v>411.80482108</v>
      </c>
      <c r="N14" s="20" t="n">
        <v>14.84367386</v>
      </c>
      <c r="O14" s="18" t="s">
        <v>182</v>
      </c>
      <c r="P14" s="20" t="s">
        <v>182</v>
      </c>
      <c r="Q14" s="18" t="s">
        <v>182</v>
      </c>
      <c r="R14" s="20" t="s">
        <v>182</v>
      </c>
      <c r="S14" s="18" t="s">
        <v>182</v>
      </c>
      <c r="T14" s="20" t="s">
        <v>182</v>
      </c>
      <c r="U14" s="18" t="n">
        <v>476.49044423</v>
      </c>
      <c r="V14" s="20" t="n">
        <v>9.603633029999999</v>
      </c>
    </row>
    <row r="15" spans="1:22">
      <c r="A15" s="15" t="s">
        <v>190</v>
      </c>
      <c r="B15" s="17" t="n">
        <v>5882</v>
      </c>
      <c r="C15" s="18">
        <f>(215.0/B15*100)</f>
        <v/>
      </c>
      <c r="D15" s="19" t="n">
        <v>5667</v>
      </c>
      <c r="E15" s="18" t="n">
        <v>538.55535078</v>
      </c>
      <c r="F15" s="20" t="n">
        <v>4.58913759</v>
      </c>
      <c r="G15" s="18" t="n">
        <v>546.87134901</v>
      </c>
      <c r="H15" s="20" t="n">
        <v>3.00289</v>
      </c>
      <c r="I15" s="18" t="n">
        <v>529.69752987</v>
      </c>
      <c r="J15" s="20" t="n">
        <v>2.54392499</v>
      </c>
      <c r="K15" s="18" t="n">
        <v>528.23802847</v>
      </c>
      <c r="L15" s="20" t="n">
        <v>6.07440672</v>
      </c>
      <c r="M15" s="18" t="n">
        <v>369.57234507</v>
      </c>
      <c r="N15" s="20" t="n">
        <v>20.35970452</v>
      </c>
      <c r="O15" s="18" t="s">
        <v>182</v>
      </c>
      <c r="P15" s="20" t="s">
        <v>182</v>
      </c>
      <c r="Q15" s="18" t="n">
        <v>375.95013089</v>
      </c>
      <c r="R15" s="20" t="n">
        <v>17.42774697</v>
      </c>
      <c r="S15" s="18" t="s">
        <v>182</v>
      </c>
      <c r="T15" s="20" t="s">
        <v>182</v>
      </c>
      <c r="U15" s="18" t="n">
        <v>471.59337407</v>
      </c>
      <c r="V15" s="20" t="n">
        <v>7.63774907</v>
      </c>
    </row>
    <row r="16" spans="1:22">
      <c r="A16" s="15" t="s">
        <v>191</v>
      </c>
      <c r="B16" s="17" t="n">
        <v>6108</v>
      </c>
      <c r="C16" s="18">
        <f>(283.0/B16*100)</f>
        <v/>
      </c>
      <c r="D16" s="19" t="n">
        <v>5825</v>
      </c>
      <c r="E16" s="18" t="n">
        <v>511.92827011</v>
      </c>
      <c r="F16" s="20" t="n">
        <v>4.03251368</v>
      </c>
      <c r="G16" s="18" t="n">
        <v>526.7782961299999</v>
      </c>
      <c r="H16" s="20" t="n">
        <v>2.95922925</v>
      </c>
      <c r="I16" s="18" t="n">
        <v>502.18393552</v>
      </c>
      <c r="J16" s="20" t="n">
        <v>2.653253</v>
      </c>
      <c r="K16" s="18" t="n">
        <v>474.46096161</v>
      </c>
      <c r="L16" s="20" t="n">
        <v>4.57560333</v>
      </c>
      <c r="M16" s="18" t="n">
        <v>357.87742959</v>
      </c>
      <c r="N16" s="20" t="n">
        <v>15.84799712</v>
      </c>
      <c r="O16" s="18" t="s">
        <v>182</v>
      </c>
      <c r="P16" s="20" t="s">
        <v>182</v>
      </c>
      <c r="Q16" s="18" t="s">
        <v>182</v>
      </c>
      <c r="R16" s="20" t="s">
        <v>182</v>
      </c>
      <c r="S16" s="18" t="s">
        <v>182</v>
      </c>
      <c r="T16" s="20" t="s">
        <v>182</v>
      </c>
      <c r="U16" s="18" t="n">
        <v>411.24019997</v>
      </c>
      <c r="V16" s="20" t="n">
        <v>6.26132823</v>
      </c>
    </row>
    <row r="17" spans="1:22">
      <c r="A17" s="15" t="s">
        <v>192</v>
      </c>
      <c r="B17" s="17" t="n">
        <v>6504</v>
      </c>
      <c r="C17" s="18">
        <f>(868.0/B17*100)</f>
        <v/>
      </c>
      <c r="D17" s="19" t="n">
        <v>5636</v>
      </c>
      <c r="E17" s="18" t="n">
        <v>538.18980846</v>
      </c>
      <c r="F17" s="20" t="n">
        <v>3.06197358</v>
      </c>
      <c r="G17" s="18" t="n">
        <v>527.18439338</v>
      </c>
      <c r="H17" s="20" t="n">
        <v>3.16915462</v>
      </c>
      <c r="I17" s="18" t="n">
        <v>504.49843129</v>
      </c>
      <c r="J17" s="20" t="n">
        <v>3.67252024</v>
      </c>
      <c r="K17" s="18" t="n">
        <v>501.27419986</v>
      </c>
      <c r="L17" s="20" t="n">
        <v>6.46847044</v>
      </c>
      <c r="M17" s="18" t="s">
        <v>182</v>
      </c>
      <c r="N17" s="20" t="s">
        <v>182</v>
      </c>
      <c r="O17" s="18" t="s">
        <v>182</v>
      </c>
      <c r="P17" s="20" t="s">
        <v>182</v>
      </c>
      <c r="Q17" s="18" t="n">
        <v>360.48925247</v>
      </c>
      <c r="R17" s="20" t="n">
        <v>12.44339086</v>
      </c>
      <c r="S17" s="18" t="s">
        <v>182</v>
      </c>
      <c r="T17" s="20" t="s">
        <v>182</v>
      </c>
      <c r="U17" s="18" t="n">
        <v>434.97272149</v>
      </c>
      <c r="V17" s="20" t="n">
        <v>7.47180592</v>
      </c>
    </row>
    <row r="18" spans="1:22">
      <c r="A18" s="15" t="s">
        <v>193</v>
      </c>
      <c r="B18" s="17" t="n">
        <v>5532</v>
      </c>
      <c r="C18" s="18">
        <f>(44.0/B18*100)</f>
        <v/>
      </c>
      <c r="D18" s="19" t="n">
        <v>5488</v>
      </c>
      <c r="E18" s="18" t="n">
        <v>468.47782506</v>
      </c>
      <c r="F18" s="20" t="n">
        <v>4.81008033</v>
      </c>
      <c r="G18" s="18" t="n">
        <v>478.1559233</v>
      </c>
      <c r="H18" s="20" t="n">
        <v>4.09219583</v>
      </c>
      <c r="I18" s="18" t="n">
        <v>454.74375078</v>
      </c>
      <c r="J18" s="20" t="n">
        <v>3.70499326</v>
      </c>
      <c r="K18" s="18" t="n">
        <v>447.77480296</v>
      </c>
      <c r="L18" s="20" t="n">
        <v>5.04904704</v>
      </c>
      <c r="M18" s="18" t="n">
        <v>360.38730974</v>
      </c>
      <c r="N18" s="20" t="n">
        <v>15.45481746</v>
      </c>
      <c r="O18" s="18" t="s">
        <v>182</v>
      </c>
      <c r="P18" s="20" t="s">
        <v>182</v>
      </c>
      <c r="Q18" s="18" t="s">
        <v>182</v>
      </c>
      <c r="R18" s="20" t="s">
        <v>182</v>
      </c>
      <c r="S18" s="18" t="s">
        <v>182</v>
      </c>
      <c r="T18" s="20" t="s">
        <v>182</v>
      </c>
      <c r="U18" s="18" t="n">
        <v>390.53131729</v>
      </c>
      <c r="V18" s="20" t="n">
        <v>7.48769566</v>
      </c>
    </row>
    <row r="19" spans="1:22">
      <c r="A19" s="15" t="s">
        <v>194</v>
      </c>
      <c r="B19" s="17" t="n">
        <v>5658</v>
      </c>
      <c r="C19" s="18">
        <f>(345.0/B19*100)</f>
        <v/>
      </c>
      <c r="D19" s="19" t="n">
        <v>5313</v>
      </c>
      <c r="E19" s="18" t="n">
        <v>500.35934821</v>
      </c>
      <c r="F19" s="20" t="n">
        <v>4.89676755</v>
      </c>
      <c r="G19" s="18" t="n">
        <v>497.50789034</v>
      </c>
      <c r="H19" s="20" t="n">
        <v>3.74915081</v>
      </c>
      <c r="I19" s="18" t="n">
        <v>469.61382265</v>
      </c>
      <c r="J19" s="20" t="n">
        <v>2.89006028</v>
      </c>
      <c r="K19" s="18" t="n">
        <v>470.22559967</v>
      </c>
      <c r="L19" s="20" t="n">
        <v>5.26357198</v>
      </c>
      <c r="M19" s="18" t="n">
        <v>398.28162032</v>
      </c>
      <c r="N19" s="20" t="n">
        <v>18.24528118</v>
      </c>
      <c r="O19" s="18" t="s">
        <v>182</v>
      </c>
      <c r="P19" s="20" t="s">
        <v>182</v>
      </c>
      <c r="Q19" s="18" t="s">
        <v>182</v>
      </c>
      <c r="R19" s="20" t="s">
        <v>182</v>
      </c>
      <c r="S19" s="18" t="s">
        <v>182</v>
      </c>
      <c r="T19" s="20" t="s">
        <v>182</v>
      </c>
      <c r="U19" s="18" t="n">
        <v>401.56485646</v>
      </c>
      <c r="V19" s="20" t="n">
        <v>6.86032678</v>
      </c>
    </row>
    <row r="20" spans="1:22">
      <c r="A20" s="15" t="s">
        <v>195</v>
      </c>
      <c r="B20" s="17" t="n">
        <v>3371</v>
      </c>
      <c r="C20" s="18">
        <f>(81.0/B20*100)</f>
        <v/>
      </c>
      <c r="D20" s="19" t="n">
        <v>3290</v>
      </c>
      <c r="E20" s="18" t="n">
        <v>482.70726144</v>
      </c>
      <c r="F20" s="20" t="n">
        <v>6.46203302</v>
      </c>
      <c r="G20" s="18" t="n">
        <v>486.57983028</v>
      </c>
      <c r="H20" s="20" t="n">
        <v>3.49644651</v>
      </c>
      <c r="I20" s="18" t="n">
        <v>475.11712602</v>
      </c>
      <c r="J20" s="20" t="n">
        <v>2.49739532</v>
      </c>
      <c r="K20" s="18" t="n">
        <v>481.48989099</v>
      </c>
      <c r="L20" s="20" t="n">
        <v>5.23873746</v>
      </c>
      <c r="M20" s="18" t="s">
        <v>182</v>
      </c>
      <c r="N20" s="20" t="s">
        <v>182</v>
      </c>
      <c r="O20" s="18" t="s">
        <v>182</v>
      </c>
      <c r="P20" s="20" t="s">
        <v>182</v>
      </c>
      <c r="Q20" s="18" t="s">
        <v>182</v>
      </c>
      <c r="R20" s="20" t="s">
        <v>182</v>
      </c>
      <c r="S20" s="18" t="s">
        <v>182</v>
      </c>
      <c r="T20" s="20" t="s">
        <v>182</v>
      </c>
      <c r="U20" s="18" t="n">
        <v>421.21289115</v>
      </c>
      <c r="V20" s="20" t="n">
        <v>5.183484</v>
      </c>
    </row>
    <row r="21" spans="1:22">
      <c r="A21" s="15" t="s">
        <v>196</v>
      </c>
      <c r="B21" s="17" t="n">
        <v>5741</v>
      </c>
      <c r="C21" s="18">
        <f>(122.0/B21*100)</f>
        <v/>
      </c>
      <c r="D21" s="19" t="n">
        <v>5619</v>
      </c>
      <c r="E21" s="18" t="n">
        <v>520.59545148</v>
      </c>
      <c r="F21" s="20" t="n">
        <v>4.25974448</v>
      </c>
      <c r="G21" s="18" t="n">
        <v>513.84582489</v>
      </c>
      <c r="H21" s="20" t="n">
        <v>2.45571072</v>
      </c>
      <c r="I21" s="18" t="n">
        <v>490.68171289</v>
      </c>
      <c r="J21" s="20" t="n">
        <v>3.08079489</v>
      </c>
      <c r="K21" s="18" t="n">
        <v>494.53746435</v>
      </c>
      <c r="L21" s="20" t="n">
        <v>6.36306379</v>
      </c>
      <c r="M21" s="18" t="n">
        <v>391.25398188</v>
      </c>
      <c r="N21" s="20" t="n">
        <v>27.06373982</v>
      </c>
      <c r="O21" s="18" t="s">
        <v>182</v>
      </c>
      <c r="P21" s="20" t="s">
        <v>182</v>
      </c>
      <c r="Q21" s="18" t="s">
        <v>182</v>
      </c>
      <c r="R21" s="20" t="s">
        <v>182</v>
      </c>
      <c r="S21" s="18" t="s">
        <v>182</v>
      </c>
      <c r="T21" s="20" t="s">
        <v>182</v>
      </c>
      <c r="U21" s="18" t="n">
        <v>442.86724184</v>
      </c>
      <c r="V21" s="20" t="n">
        <v>7.57494622</v>
      </c>
    </row>
    <row r="22" spans="1:22">
      <c r="A22" s="15" t="s">
        <v>197</v>
      </c>
      <c r="B22" s="17" t="n">
        <v>6598</v>
      </c>
      <c r="C22" s="18">
        <f>(108.0/B22*100)</f>
        <v/>
      </c>
      <c r="D22" s="19" t="n">
        <v>6490</v>
      </c>
      <c r="E22" s="18" t="n">
        <v>500.78891009</v>
      </c>
      <c r="F22" s="20" t="n">
        <v>5.72959308</v>
      </c>
      <c r="G22" s="18" t="n">
        <v>493.21348255</v>
      </c>
      <c r="H22" s="20" t="n">
        <v>4.32269573</v>
      </c>
      <c r="I22" s="18" t="n">
        <v>466.54948154</v>
      </c>
      <c r="J22" s="20" t="n">
        <v>4.16926118</v>
      </c>
      <c r="K22" s="18" t="n">
        <v>467.02267732</v>
      </c>
      <c r="L22" s="20" t="n">
        <v>4.63255225</v>
      </c>
      <c r="M22" s="18" t="n">
        <v>369.67259299</v>
      </c>
      <c r="N22" s="20" t="n">
        <v>6.57132704</v>
      </c>
      <c r="O22" s="18" t="s">
        <v>182</v>
      </c>
      <c r="P22" s="20" t="s">
        <v>182</v>
      </c>
      <c r="Q22" s="18" t="n">
        <v>448.28166515</v>
      </c>
      <c r="R22" s="20" t="n">
        <v>8.782882710000001</v>
      </c>
      <c r="S22" s="18" t="s">
        <v>182</v>
      </c>
      <c r="T22" s="20" t="s">
        <v>182</v>
      </c>
      <c r="U22" s="18" t="n">
        <v>380.1711585</v>
      </c>
      <c r="V22" s="20" t="n">
        <v>7.80189087</v>
      </c>
    </row>
    <row r="23" spans="1:22">
      <c r="A23" s="15" t="s">
        <v>198</v>
      </c>
      <c r="B23" s="17" t="n">
        <v>11583</v>
      </c>
      <c r="C23" s="18">
        <f>(592.0/B23*100)</f>
        <v/>
      </c>
      <c r="D23" s="19" t="n">
        <v>10991</v>
      </c>
      <c r="E23" s="18" t="n">
        <v>501.43158344</v>
      </c>
      <c r="F23" s="20" t="n">
        <v>4.58554588</v>
      </c>
      <c r="G23" s="18" t="n">
        <v>500.74202805</v>
      </c>
      <c r="H23" s="20" t="n">
        <v>3.16909377</v>
      </c>
      <c r="I23" s="18" t="n">
        <v>479.88169469</v>
      </c>
      <c r="J23" s="20" t="n">
        <v>3.0879527</v>
      </c>
      <c r="K23" s="18" t="n">
        <v>479.26322047</v>
      </c>
      <c r="L23" s="20" t="n">
        <v>5.02900763</v>
      </c>
      <c r="M23" s="18" t="n">
        <v>422.45727389</v>
      </c>
      <c r="N23" s="20" t="n">
        <v>20.79919267</v>
      </c>
      <c r="O23" s="18" t="s">
        <v>182</v>
      </c>
      <c r="P23" s="20" t="s">
        <v>182</v>
      </c>
      <c r="Q23" s="18" t="s">
        <v>182</v>
      </c>
      <c r="R23" s="20" t="s">
        <v>182</v>
      </c>
      <c r="S23" s="18" t="s">
        <v>182</v>
      </c>
      <c r="T23" s="20" t="s">
        <v>182</v>
      </c>
      <c r="U23" s="18" t="n">
        <v>418.57685177</v>
      </c>
      <c r="V23" s="20" t="n">
        <v>6.36905128</v>
      </c>
    </row>
    <row r="24" spans="1:22">
      <c r="A24" s="15" t="s">
        <v>199</v>
      </c>
      <c r="B24" s="17" t="n">
        <v>6647</v>
      </c>
      <c r="C24" s="18">
        <f>(36.0/B24*100)</f>
        <v/>
      </c>
      <c r="D24" s="19" t="n">
        <v>6611</v>
      </c>
      <c r="E24" s="18" t="n">
        <v>533.05728728</v>
      </c>
      <c r="F24" s="20" t="n">
        <v>3.90679516</v>
      </c>
      <c r="G24" s="18" t="n">
        <v>551.10992475</v>
      </c>
      <c r="H24" s="20" t="n">
        <v>3.39674575</v>
      </c>
      <c r="I24" s="18" t="n">
        <v>538.40050353</v>
      </c>
      <c r="J24" s="20" t="n">
        <v>3.42895777</v>
      </c>
      <c r="K24" s="18" t="n">
        <v>534.13573022</v>
      </c>
      <c r="L24" s="20" t="n">
        <v>5.03985312</v>
      </c>
      <c r="M24" s="18" t="n">
        <v>433.56577698</v>
      </c>
      <c r="N24" s="20" t="n">
        <v>16.09010253</v>
      </c>
      <c r="O24" s="18" t="s">
        <v>182</v>
      </c>
      <c r="P24" s="20" t="s">
        <v>182</v>
      </c>
      <c r="Q24" s="18" t="s">
        <v>182</v>
      </c>
      <c r="R24" s="20" t="s">
        <v>182</v>
      </c>
      <c r="S24" s="18" t="s">
        <v>182</v>
      </c>
      <c r="T24" s="20" t="s">
        <v>182</v>
      </c>
      <c r="U24" s="18" t="n">
        <v>459.08395556</v>
      </c>
      <c r="V24" s="20" t="n">
        <v>14.379871</v>
      </c>
    </row>
    <row r="25" spans="1:22">
      <c r="A25" s="15" t="s">
        <v>200</v>
      </c>
      <c r="B25" s="17" t="n">
        <v>5581</v>
      </c>
      <c r="C25" s="18">
        <f>(28.0/B25*100)</f>
        <v/>
      </c>
      <c r="D25" s="19" t="n">
        <v>5553</v>
      </c>
      <c r="E25" s="18" t="n">
        <v>522.35032239</v>
      </c>
      <c r="F25" s="20" t="n">
        <v>3.54453383</v>
      </c>
      <c r="G25" s="18" t="n">
        <v>517.12010983</v>
      </c>
      <c r="H25" s="20" t="n">
        <v>3.56231128</v>
      </c>
      <c r="I25" s="18" t="n">
        <v>509.45286459</v>
      </c>
      <c r="J25" s="20" t="n">
        <v>3.75642466</v>
      </c>
      <c r="K25" s="18" t="n">
        <v>531.21988608</v>
      </c>
      <c r="L25" s="20" t="n">
        <v>8.948137020000001</v>
      </c>
      <c r="M25" s="18" t="n">
        <v>398.37895835</v>
      </c>
      <c r="N25" s="20" t="n">
        <v>24.81113575</v>
      </c>
      <c r="O25" s="18" t="s">
        <v>182</v>
      </c>
      <c r="P25" s="20" t="s">
        <v>182</v>
      </c>
      <c r="Q25" s="18" t="s">
        <v>182</v>
      </c>
      <c r="R25" s="20" t="s">
        <v>182</v>
      </c>
      <c r="S25" s="18" t="s">
        <v>182</v>
      </c>
      <c r="T25" s="20" t="s">
        <v>182</v>
      </c>
      <c r="U25" s="18" t="n">
        <v>458.59979712</v>
      </c>
      <c r="V25" s="20" t="n">
        <v>19.82720281</v>
      </c>
    </row>
    <row r="26" spans="1:22">
      <c r="A26" s="15" t="s">
        <v>201</v>
      </c>
      <c r="B26" s="17" t="n">
        <v>4869</v>
      </c>
      <c r="C26" s="18">
        <f>(131.0/B26*100)</f>
        <v/>
      </c>
      <c r="D26" s="19" t="n">
        <v>4738</v>
      </c>
      <c r="E26" s="18" t="n">
        <v>505.33152014</v>
      </c>
      <c r="F26" s="20" t="n">
        <v>4.09833156</v>
      </c>
      <c r="G26" s="18" t="n">
        <v>500.91964356</v>
      </c>
      <c r="H26" s="20" t="n">
        <v>2.31390866</v>
      </c>
      <c r="I26" s="18" t="n">
        <v>480.13350311</v>
      </c>
      <c r="J26" s="20" t="n">
        <v>2.31642806</v>
      </c>
      <c r="K26" s="18" t="n">
        <v>493.36397194</v>
      </c>
      <c r="L26" s="20" t="n">
        <v>5.03261382</v>
      </c>
      <c r="M26" s="18" t="s">
        <v>182</v>
      </c>
      <c r="N26" s="20" t="s">
        <v>182</v>
      </c>
      <c r="O26" s="18" t="s">
        <v>182</v>
      </c>
      <c r="P26" s="20" t="s">
        <v>182</v>
      </c>
      <c r="Q26" s="18" t="s">
        <v>182</v>
      </c>
      <c r="R26" s="20" t="s">
        <v>182</v>
      </c>
      <c r="S26" s="18" t="s">
        <v>182</v>
      </c>
      <c r="T26" s="20" t="s">
        <v>182</v>
      </c>
      <c r="U26" s="18" t="n">
        <v>447.36293662</v>
      </c>
      <c r="V26" s="20" t="n">
        <v>8.457893779999999</v>
      </c>
    </row>
    <row r="27" spans="1:22">
      <c r="A27" s="15" t="s">
        <v>202</v>
      </c>
      <c r="B27" s="17" t="n">
        <v>5299</v>
      </c>
      <c r="C27" s="18">
        <f>(277.0/B27*100)</f>
        <v/>
      </c>
      <c r="D27" s="19" t="n">
        <v>5022</v>
      </c>
      <c r="E27" s="18" t="n">
        <v>507.33494482</v>
      </c>
      <c r="F27" s="20" t="n">
        <v>3.40203685</v>
      </c>
      <c r="G27" s="18" t="n">
        <v>501.33654491</v>
      </c>
      <c r="H27" s="20" t="n">
        <v>2.58682718</v>
      </c>
      <c r="I27" s="18" t="n">
        <v>482.98020412</v>
      </c>
      <c r="J27" s="20" t="n">
        <v>2.35655089</v>
      </c>
      <c r="K27" s="18" t="n">
        <v>477.80630385</v>
      </c>
      <c r="L27" s="20" t="n">
        <v>3.98397924</v>
      </c>
      <c r="M27" s="18" t="n">
        <v>423.08830904</v>
      </c>
      <c r="N27" s="20" t="n">
        <v>13.04402712</v>
      </c>
      <c r="O27" s="18" t="s">
        <v>182</v>
      </c>
      <c r="P27" s="20" t="s">
        <v>182</v>
      </c>
      <c r="Q27" s="18" t="s">
        <v>182</v>
      </c>
      <c r="R27" s="20" t="s">
        <v>182</v>
      </c>
      <c r="S27" s="18" t="s">
        <v>182</v>
      </c>
      <c r="T27" s="20" t="s">
        <v>182</v>
      </c>
      <c r="U27" s="18" t="n">
        <v>421.47020312</v>
      </c>
      <c r="V27" s="20" t="n">
        <v>4.10634951</v>
      </c>
    </row>
    <row r="28" spans="1:22">
      <c r="A28" s="15" t="s">
        <v>203</v>
      </c>
      <c r="B28" s="17" t="n">
        <v>7568</v>
      </c>
      <c r="C28" s="18">
        <f>(184.0/B28*100)</f>
        <v/>
      </c>
      <c r="D28" s="19" t="n">
        <v>7384</v>
      </c>
      <c r="E28" s="18" t="n">
        <v>405.01508407</v>
      </c>
      <c r="F28" s="20" t="n">
        <v>4.49511942</v>
      </c>
      <c r="G28" s="18" t="n">
        <v>423.74362873</v>
      </c>
      <c r="H28" s="20" t="n">
        <v>3.26142594</v>
      </c>
      <c r="I28" s="18" t="n">
        <v>418.91973373</v>
      </c>
      <c r="J28" s="20" t="n">
        <v>2.14253949</v>
      </c>
      <c r="K28" s="18" t="n">
        <v>423.69674034</v>
      </c>
      <c r="L28" s="20" t="n">
        <v>3.89659685</v>
      </c>
      <c r="M28" s="18" t="n">
        <v>344.27389666</v>
      </c>
      <c r="N28" s="20" t="n">
        <v>9.63881198</v>
      </c>
      <c r="O28" s="18" t="s">
        <v>182</v>
      </c>
      <c r="P28" s="20" t="s">
        <v>182</v>
      </c>
      <c r="Q28" s="18" t="s">
        <v>182</v>
      </c>
      <c r="R28" s="20" t="s">
        <v>182</v>
      </c>
      <c r="S28" s="18" t="s">
        <v>182</v>
      </c>
      <c r="T28" s="20" t="s">
        <v>182</v>
      </c>
      <c r="U28" s="18" t="n">
        <v>378.93269466</v>
      </c>
      <c r="V28" s="20" t="n">
        <v>6.15758677</v>
      </c>
    </row>
    <row r="29" spans="1:22">
      <c r="A29" s="15" t="s">
        <v>204</v>
      </c>
      <c r="B29" s="17" t="n">
        <v>5385</v>
      </c>
      <c r="C29" s="18">
        <f>(37.0/B29*100)</f>
        <v/>
      </c>
      <c r="D29" s="19" t="n">
        <v>5348</v>
      </c>
      <c r="E29" s="18" t="n">
        <v>524.98217254</v>
      </c>
      <c r="F29" s="20" t="n">
        <v>4.16619785</v>
      </c>
      <c r="G29" s="18" t="n">
        <v>527.16276135</v>
      </c>
      <c r="H29" s="20" t="n">
        <v>2.04535801</v>
      </c>
      <c r="I29" s="18" t="n">
        <v>499.3693792</v>
      </c>
      <c r="J29" s="20" t="n">
        <v>3.07397959</v>
      </c>
      <c r="K29" s="18" t="n">
        <v>499.88024589</v>
      </c>
      <c r="L29" s="20" t="n">
        <v>7.72924647</v>
      </c>
      <c r="M29" s="18" t="n">
        <v>388.44308495</v>
      </c>
      <c r="N29" s="20" t="n">
        <v>43.1387278</v>
      </c>
      <c r="O29" s="18" t="s">
        <v>182</v>
      </c>
      <c r="P29" s="20" t="s">
        <v>182</v>
      </c>
      <c r="Q29" s="18" t="n">
        <v>358.28551468</v>
      </c>
      <c r="R29" s="20" t="n">
        <v>8.567023300000001</v>
      </c>
      <c r="S29" s="18" t="s">
        <v>182</v>
      </c>
      <c r="T29" s="20" t="s">
        <v>182</v>
      </c>
      <c r="U29" s="18" t="n">
        <v>407.73767431</v>
      </c>
      <c r="V29" s="20" t="n">
        <v>12.01296722</v>
      </c>
    </row>
    <row r="30" spans="1:22">
      <c r="A30" s="15" t="s">
        <v>205</v>
      </c>
      <c r="B30" s="17" t="n">
        <v>4520</v>
      </c>
      <c r="C30" s="18">
        <f>(696.0/B30*100)</f>
        <v/>
      </c>
      <c r="D30" s="19" t="n">
        <v>3824</v>
      </c>
      <c r="E30" s="18" t="n">
        <v>544.26618176</v>
      </c>
      <c r="F30" s="20" t="n">
        <v>4.63702249</v>
      </c>
      <c r="G30" s="18" t="n">
        <v>544.75773522</v>
      </c>
      <c r="H30" s="20" t="n">
        <v>3.45158293</v>
      </c>
      <c r="I30" s="18" t="n">
        <v>502.80840457</v>
      </c>
      <c r="J30" s="20" t="n">
        <v>3.52911482</v>
      </c>
      <c r="K30" s="18" t="n">
        <v>520.91196396</v>
      </c>
      <c r="L30" s="20" t="n">
        <v>7.08697893</v>
      </c>
      <c r="M30" s="18" t="n">
        <v>424.31209289</v>
      </c>
      <c r="N30" s="20" t="n">
        <v>24.50636863</v>
      </c>
      <c r="O30" s="18" t="s">
        <v>182</v>
      </c>
      <c r="P30" s="20" t="s">
        <v>182</v>
      </c>
      <c r="Q30" s="18" t="s">
        <v>182</v>
      </c>
      <c r="R30" s="20" t="s">
        <v>182</v>
      </c>
      <c r="S30" s="18" t="s">
        <v>182</v>
      </c>
      <c r="T30" s="20" t="s">
        <v>182</v>
      </c>
      <c r="U30" s="18" t="n">
        <v>435.26534392</v>
      </c>
      <c r="V30" s="20" t="n">
        <v>6.23866164</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(21.0/B32*100)</f>
        <v/>
      </c>
      <c r="D32" s="19" t="n">
        <v>4457</v>
      </c>
      <c r="E32" s="18" t="n">
        <v>520.4092031</v>
      </c>
      <c r="F32" s="20" t="n">
        <v>5.73287827</v>
      </c>
      <c r="G32" s="18" t="n">
        <v>518.67757654</v>
      </c>
      <c r="H32" s="20" t="n">
        <v>3.23393783</v>
      </c>
      <c r="I32" s="18" t="n">
        <v>491.32901432</v>
      </c>
      <c r="J32" s="20" t="n">
        <v>2.84169145</v>
      </c>
      <c r="K32" s="18" t="n">
        <v>486.87497943</v>
      </c>
      <c r="L32" s="20" t="n">
        <v>5.72569853</v>
      </c>
      <c r="M32" s="18" t="n">
        <v>431.81477785</v>
      </c>
      <c r="N32" s="20" t="n">
        <v>23.17705872</v>
      </c>
      <c r="O32" s="18" t="s">
        <v>182</v>
      </c>
      <c r="P32" s="20" t="s">
        <v>182</v>
      </c>
      <c r="Q32" s="18" t="s">
        <v>182</v>
      </c>
      <c r="R32" s="20" t="s">
        <v>182</v>
      </c>
      <c r="S32" s="18" t="s">
        <v>182</v>
      </c>
      <c r="T32" s="20" t="s">
        <v>182</v>
      </c>
      <c r="U32" s="18" t="n">
        <v>436.6853398</v>
      </c>
      <c r="V32" s="20" t="n">
        <v>9.90896087</v>
      </c>
    </row>
    <row r="33" spans="1:22">
      <c r="A33" s="15" t="s">
        <v>208</v>
      </c>
      <c r="B33" s="17" t="n">
        <v>7325</v>
      </c>
      <c r="C33" s="18">
        <f>(275.0/B33*100)</f>
        <v/>
      </c>
      <c r="D33" s="19" t="n">
        <v>7050</v>
      </c>
      <c r="E33" s="18" t="n">
        <v>517.1414661</v>
      </c>
      <c r="F33" s="20" t="n">
        <v>5.12906887</v>
      </c>
      <c r="G33" s="18" t="n">
        <v>524.478536</v>
      </c>
      <c r="H33" s="20" t="n">
        <v>3.46819352</v>
      </c>
      <c r="I33" s="18" t="n">
        <v>495.89179715</v>
      </c>
      <c r="J33" s="20" t="n">
        <v>2.79154754</v>
      </c>
      <c r="K33" s="18" t="n">
        <v>493.98165597</v>
      </c>
      <c r="L33" s="20" t="n">
        <v>4.78877597</v>
      </c>
      <c r="M33" s="18" t="n">
        <v>370.51979334</v>
      </c>
      <c r="N33" s="20" t="n">
        <v>23.88304611</v>
      </c>
      <c r="O33" s="18" t="s">
        <v>182</v>
      </c>
      <c r="P33" s="20" t="s">
        <v>182</v>
      </c>
      <c r="Q33" s="18" t="s">
        <v>182</v>
      </c>
      <c r="R33" s="20" t="s">
        <v>182</v>
      </c>
      <c r="S33" s="18" t="s">
        <v>182</v>
      </c>
      <c r="T33" s="20" t="s">
        <v>182</v>
      </c>
      <c r="U33" s="18" t="n">
        <v>443.54924144</v>
      </c>
      <c r="V33" s="20" t="n">
        <v>7.61036314</v>
      </c>
    </row>
    <row r="34" spans="1:22">
      <c r="A34" s="15" t="s">
        <v>209</v>
      </c>
      <c r="B34" s="17" t="n">
        <v>6350</v>
      </c>
      <c r="C34" s="18">
        <f>(123.0/B34*100)</f>
        <v/>
      </c>
      <c r="D34" s="19" t="n">
        <v>6227</v>
      </c>
      <c r="E34" s="18" t="n">
        <v>460.25813305</v>
      </c>
      <c r="F34" s="20" t="n">
        <v>6.22655261</v>
      </c>
      <c r="G34" s="18" t="n">
        <v>479.90816211</v>
      </c>
      <c r="H34" s="20" t="n">
        <v>2.94907241</v>
      </c>
      <c r="I34" s="18" t="n">
        <v>468.62659548</v>
      </c>
      <c r="J34" s="20" t="n">
        <v>2.68119903</v>
      </c>
      <c r="K34" s="18" t="n">
        <v>467.29640544</v>
      </c>
      <c r="L34" s="20" t="n">
        <v>5.59003525</v>
      </c>
      <c r="M34" s="18" t="n">
        <v>365.38845725</v>
      </c>
      <c r="N34" s="20" t="n">
        <v>11.8756275</v>
      </c>
      <c r="O34" s="18" t="s">
        <v>182</v>
      </c>
      <c r="P34" s="20" t="s">
        <v>182</v>
      </c>
      <c r="Q34" s="18" t="n">
        <v>306.56969545</v>
      </c>
      <c r="R34" s="20" t="n">
        <v>10.27624616</v>
      </c>
      <c r="S34" s="18" t="s">
        <v>182</v>
      </c>
      <c r="T34" s="20" t="s">
        <v>182</v>
      </c>
      <c r="U34" s="18" t="n">
        <v>387.75456182</v>
      </c>
      <c r="V34" s="20" t="n">
        <v>7.56119757</v>
      </c>
    </row>
    <row r="35" spans="1:22">
      <c r="A35" s="15" t="s">
        <v>210</v>
      </c>
      <c r="B35" s="17" t="n">
        <v>6406</v>
      </c>
      <c r="C35" s="18">
        <f>(111.0/B35*100)</f>
        <v/>
      </c>
      <c r="D35" s="19" t="n">
        <v>6295</v>
      </c>
      <c r="E35" s="18" t="n">
        <v>540.09127576</v>
      </c>
      <c r="F35" s="20" t="n">
        <v>5.17809953</v>
      </c>
      <c r="G35" s="18" t="n">
        <v>530.9900096600001</v>
      </c>
      <c r="H35" s="20" t="n">
        <v>2.63723243</v>
      </c>
      <c r="I35" s="18" t="n">
        <v>506.64919984</v>
      </c>
      <c r="J35" s="20" t="n">
        <v>2.46040402</v>
      </c>
      <c r="K35" s="18" t="n">
        <v>519.52945634</v>
      </c>
      <c r="L35" s="20" t="n">
        <v>5.24096026</v>
      </c>
      <c r="M35" s="18" t="n">
        <v>449.89238615</v>
      </c>
      <c r="N35" s="20" t="n">
        <v>20.13442136</v>
      </c>
      <c r="O35" s="18" t="s">
        <v>182</v>
      </c>
      <c r="P35" s="20" t="s">
        <v>182</v>
      </c>
      <c r="Q35" s="18" t="n">
        <v>374.85244494</v>
      </c>
      <c r="R35" s="20" t="n">
        <v>5.84040672</v>
      </c>
      <c r="S35" s="18" t="s">
        <v>182</v>
      </c>
      <c r="T35" s="20" t="s">
        <v>182</v>
      </c>
      <c r="U35" s="18" t="n">
        <v>424.4993776</v>
      </c>
      <c r="V35" s="20" t="n">
        <v>6.05146429</v>
      </c>
    </row>
    <row r="36" spans="1:22">
      <c r="A36" s="15" t="s">
        <v>211</v>
      </c>
      <c r="B36" s="17" t="n">
        <v>6736</v>
      </c>
      <c r="C36" s="18">
        <f>(118.0/B36*100)</f>
        <v/>
      </c>
      <c r="D36" s="19" t="n">
        <v>6618</v>
      </c>
      <c r="E36" s="18" t="n">
        <v>505.50895814</v>
      </c>
      <c r="F36" s="20" t="n">
        <v>3.39740593</v>
      </c>
      <c r="G36" s="18" t="n">
        <v>507.49301177</v>
      </c>
      <c r="H36" s="20" t="n">
        <v>2.63258584</v>
      </c>
      <c r="I36" s="18" t="n">
        <v>489.61568881</v>
      </c>
      <c r="J36" s="20" t="n">
        <v>2.47906128</v>
      </c>
      <c r="K36" s="18" t="n">
        <v>493.79982659</v>
      </c>
      <c r="L36" s="20" t="n">
        <v>4.18029491</v>
      </c>
      <c r="M36" s="18" t="n">
        <v>402.77024728</v>
      </c>
      <c r="N36" s="20" t="n">
        <v>20.07187489</v>
      </c>
      <c r="O36" s="18" t="s">
        <v>182</v>
      </c>
      <c r="P36" s="20" t="s">
        <v>182</v>
      </c>
      <c r="Q36" s="18" t="s">
        <v>182</v>
      </c>
      <c r="R36" s="20" t="s">
        <v>182</v>
      </c>
      <c r="S36" s="18" t="s">
        <v>182</v>
      </c>
      <c r="T36" s="20" t="s">
        <v>182</v>
      </c>
      <c r="U36" s="18" t="n">
        <v>423.49593391</v>
      </c>
      <c r="V36" s="20" t="n">
        <v>6.42091002</v>
      </c>
    </row>
    <row r="37" spans="1:22">
      <c r="A37" s="15" t="s">
        <v>212</v>
      </c>
      <c r="B37" s="17" t="n">
        <v>5458</v>
      </c>
      <c r="C37" s="18">
        <f>(394.0/B37*100)</f>
        <v/>
      </c>
      <c r="D37" s="19" t="n">
        <v>5064</v>
      </c>
      <c r="E37" s="18" t="n">
        <v>512.026577</v>
      </c>
      <c r="F37" s="20" t="n">
        <v>4.99205788</v>
      </c>
      <c r="G37" s="18" t="n">
        <v>517.32510903</v>
      </c>
      <c r="H37" s="20" t="n">
        <v>3.55899193</v>
      </c>
      <c r="I37" s="18" t="n">
        <v>494.72569118</v>
      </c>
      <c r="J37" s="20" t="n">
        <v>3.63411727</v>
      </c>
      <c r="K37" s="18" t="n">
        <v>500.2376334</v>
      </c>
      <c r="L37" s="20" t="n">
        <v>5.63199071</v>
      </c>
      <c r="M37" s="18" t="n">
        <v>375.64834003</v>
      </c>
      <c r="N37" s="20" t="n">
        <v>18.6662725</v>
      </c>
      <c r="O37" s="18" t="s">
        <v>182</v>
      </c>
      <c r="P37" s="20" t="s">
        <v>182</v>
      </c>
      <c r="Q37" s="18" t="s">
        <v>182</v>
      </c>
      <c r="R37" s="20" t="s">
        <v>182</v>
      </c>
      <c r="S37" s="18" t="s">
        <v>182</v>
      </c>
      <c r="T37" s="20" t="s">
        <v>182</v>
      </c>
      <c r="U37" s="18" t="n">
        <v>415.31524613</v>
      </c>
      <c r="V37" s="20" t="n">
        <v>6.32342229</v>
      </c>
    </row>
    <row r="38" spans="1:22">
      <c r="A38" s="15" t="s">
        <v>213</v>
      </c>
      <c r="B38" s="17" t="n">
        <v>5860</v>
      </c>
      <c r="C38" s="18">
        <f>(87.0/B38*100)</f>
        <v/>
      </c>
      <c r="D38" s="19" t="n">
        <v>5773</v>
      </c>
      <c r="E38" s="18" t="n">
        <v>533.53211604</v>
      </c>
      <c r="F38" s="20" t="n">
        <v>3.95014216</v>
      </c>
      <c r="G38" s="18" t="n">
        <v>518.99313464</v>
      </c>
      <c r="H38" s="20" t="n">
        <v>3.51410047</v>
      </c>
      <c r="I38" s="18" t="n">
        <v>499.86214306</v>
      </c>
      <c r="J38" s="20" t="n">
        <v>3.77649671</v>
      </c>
      <c r="K38" s="18" t="n">
        <v>487.00129587</v>
      </c>
      <c r="L38" s="20" t="n">
        <v>6.02257907</v>
      </c>
      <c r="M38" s="18" t="n">
        <v>402.04188708</v>
      </c>
      <c r="N38" s="20" t="n">
        <v>20.43643395</v>
      </c>
      <c r="O38" s="18" t="s">
        <v>182</v>
      </c>
      <c r="P38" s="20" t="s">
        <v>182</v>
      </c>
      <c r="Q38" s="18" t="s">
        <v>182</v>
      </c>
      <c r="R38" s="20" t="s">
        <v>182</v>
      </c>
      <c r="S38" s="18" t="s">
        <v>182</v>
      </c>
      <c r="T38" s="20" t="s">
        <v>182</v>
      </c>
      <c r="U38" s="18" t="n">
        <v>446.07184133</v>
      </c>
      <c r="V38" s="20" t="n">
        <v>6.059759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(5715.0/B40*100)</f>
        <v/>
      </c>
      <c r="D40" s="19" t="n">
        <v>8442</v>
      </c>
      <c r="E40" s="18" t="n">
        <v>539.1245019199999</v>
      </c>
      <c r="F40" s="20" t="n">
        <v>4.68455985</v>
      </c>
      <c r="G40" s="18" t="n">
        <v>537.46606325</v>
      </c>
      <c r="H40" s="20" t="n">
        <v>3.30651683</v>
      </c>
      <c r="I40" s="18" t="n">
        <v>504.24334809</v>
      </c>
      <c r="J40" s="20" t="n">
        <v>3.71293071</v>
      </c>
      <c r="K40" s="18" t="n">
        <v>500.99442897</v>
      </c>
      <c r="L40" s="20" t="n">
        <v>6.31151617</v>
      </c>
      <c r="M40" s="18" t="n">
        <v>426.93516324</v>
      </c>
      <c r="N40" s="20" t="n">
        <v>18.49453323</v>
      </c>
      <c r="O40" s="18" t="s">
        <v>182</v>
      </c>
      <c r="P40" s="20" t="s">
        <v>182</v>
      </c>
      <c r="Q40" s="18" t="n">
        <v>496.75531263</v>
      </c>
      <c r="R40" s="20" t="n">
        <v>2.35939816</v>
      </c>
      <c r="S40" s="18" t="s">
        <v>182</v>
      </c>
      <c r="T40" s="20" t="s">
        <v>182</v>
      </c>
      <c r="U40" s="18" t="n">
        <v>416.28609073</v>
      </c>
      <c r="V40" s="20" t="n">
        <v>6.13880863</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(3114.0/B46*100)</f>
        <v/>
      </c>
      <c r="D46" s="19" t="n">
        <v>20027</v>
      </c>
      <c r="E46" s="18" t="n">
        <v>402.50209895</v>
      </c>
      <c r="F46" s="20" t="n">
        <v>4.68617845</v>
      </c>
      <c r="G46" s="18" t="n">
        <v>425.77532465</v>
      </c>
      <c r="H46" s="20" t="n">
        <v>3.80572375</v>
      </c>
      <c r="I46" s="18" t="n">
        <v>412.62162285</v>
      </c>
      <c r="J46" s="20" t="n">
        <v>3.07133717</v>
      </c>
      <c r="K46" s="18" t="n">
        <v>423.73734208</v>
      </c>
      <c r="L46" s="20" t="n">
        <v>4.69730783</v>
      </c>
      <c r="M46" s="18" t="n">
        <v>312.92535084</v>
      </c>
      <c r="N46" s="20" t="n">
        <v>7.92700056</v>
      </c>
      <c r="O46" s="18" t="s">
        <v>182</v>
      </c>
      <c r="P46" s="20" t="s">
        <v>182</v>
      </c>
      <c r="Q46" s="18" t="s">
        <v>182</v>
      </c>
      <c r="R46" s="20" t="s">
        <v>182</v>
      </c>
      <c r="S46" s="18" t="s">
        <v>182</v>
      </c>
      <c r="T46" s="20" t="s">
        <v>182</v>
      </c>
      <c r="U46" s="18" t="n">
        <v>386.75291413</v>
      </c>
      <c r="V46" s="20" t="n">
        <v>3.10881852</v>
      </c>
    </row>
    <row r="47" spans="1:22">
      <c r="A47" s="15" t="s">
        <v>222</v>
      </c>
      <c r="B47" s="17" t="n">
        <v>5928</v>
      </c>
      <c r="C47" s="18">
        <f>(318.0/B47*100)</f>
        <v/>
      </c>
      <c r="D47" s="19" t="n">
        <v>5610</v>
      </c>
      <c r="E47" s="18" t="n">
        <v>461.26785717</v>
      </c>
      <c r="F47" s="20" t="n">
        <v>6.69911659</v>
      </c>
      <c r="G47" s="18" t="n">
        <v>479.75882557</v>
      </c>
      <c r="H47" s="20" t="n">
        <v>5.13007657</v>
      </c>
      <c r="I47" s="18" t="n">
        <v>454.39391366</v>
      </c>
      <c r="J47" s="20" t="n">
        <v>4.33996691</v>
      </c>
      <c r="K47" s="18" t="n">
        <v>457.12450102</v>
      </c>
      <c r="L47" s="20" t="n">
        <v>6.0166828</v>
      </c>
      <c r="M47" s="18" t="n">
        <v>348.82167177</v>
      </c>
      <c r="N47" s="20" t="n">
        <v>12.30753065</v>
      </c>
      <c r="O47" s="18" t="s">
        <v>182</v>
      </c>
      <c r="P47" s="20" t="s">
        <v>182</v>
      </c>
      <c r="Q47" s="18" t="s">
        <v>182</v>
      </c>
      <c r="R47" s="20" t="s">
        <v>182</v>
      </c>
      <c r="S47" s="18" t="s">
        <v>182</v>
      </c>
      <c r="T47" s="20" t="s">
        <v>182</v>
      </c>
      <c r="U47" s="18" t="n">
        <v>388.78248852</v>
      </c>
      <c r="V47" s="20" t="n">
        <v>4.99569013</v>
      </c>
    </row>
    <row r="48" spans="1:22">
      <c r="A48" s="15" t="s">
        <v>223</v>
      </c>
      <c r="B48" s="17" t="n">
        <v>9841</v>
      </c>
      <c r="C48" s="18">
        <f>(19.0/B48*100)</f>
        <v/>
      </c>
      <c r="D48" s="19" t="n">
        <v>9822</v>
      </c>
      <c r="E48" s="18" t="n">
        <v>498.76761921</v>
      </c>
      <c r="F48" s="20" t="n">
        <v>5.9425913</v>
      </c>
      <c r="G48" s="18" t="n">
        <v>532.66892372</v>
      </c>
      <c r="H48" s="20" t="n">
        <v>5.60569696</v>
      </c>
      <c r="I48" s="18" t="n">
        <v>515.07870069</v>
      </c>
      <c r="J48" s="20" t="n">
        <v>4.79475347</v>
      </c>
      <c r="K48" s="18" t="n">
        <v>540.56611816</v>
      </c>
      <c r="L48" s="20" t="n">
        <v>5.59412033</v>
      </c>
      <c r="M48" s="18" t="n">
        <v>368.01592311</v>
      </c>
      <c r="N48" s="20" t="n">
        <v>9.39603602</v>
      </c>
      <c r="O48" s="18" t="s">
        <v>182</v>
      </c>
      <c r="P48" s="20" t="s">
        <v>182</v>
      </c>
      <c r="Q48" s="18" t="s">
        <v>182</v>
      </c>
      <c r="R48" s="20" t="s">
        <v>182</v>
      </c>
      <c r="S48" s="18" t="s">
        <v>182</v>
      </c>
      <c r="T48" s="20" t="s">
        <v>182</v>
      </c>
      <c r="U48" s="18" t="n">
        <v>466.08547691</v>
      </c>
      <c r="V48" s="20" t="n">
        <v>21.64193356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(1335.0/B50*100)</f>
        <v/>
      </c>
      <c r="D50" s="19" t="n">
        <v>10460</v>
      </c>
      <c r="E50" s="18" t="n">
        <v>405.57844246</v>
      </c>
      <c r="F50" s="20" t="n">
        <v>5.75885004</v>
      </c>
      <c r="G50" s="18" t="n">
        <v>429.7383224</v>
      </c>
      <c r="H50" s="20" t="n">
        <v>4.31568096</v>
      </c>
      <c r="I50" s="18" t="n">
        <v>423.650917</v>
      </c>
      <c r="J50" s="20" t="n">
        <v>2.3296977</v>
      </c>
      <c r="K50" s="18" t="n">
        <v>427.45462756</v>
      </c>
      <c r="L50" s="20" t="n">
        <v>3.59373583</v>
      </c>
      <c r="M50" s="18" t="n">
        <v>342.28571311</v>
      </c>
      <c r="N50" s="20" t="n">
        <v>7.20984175</v>
      </c>
      <c r="O50" s="18" t="s">
        <v>182</v>
      </c>
      <c r="P50" s="20" t="s">
        <v>182</v>
      </c>
      <c r="Q50" s="18" t="s">
        <v>182</v>
      </c>
      <c r="R50" s="20" t="s">
        <v>182</v>
      </c>
      <c r="S50" s="18" t="s">
        <v>182</v>
      </c>
      <c r="T50" s="20" t="s">
        <v>182</v>
      </c>
      <c r="U50" s="18" t="n">
        <v>391.85105051</v>
      </c>
      <c r="V50" s="20" t="n">
        <v>7.21073145</v>
      </c>
    </row>
    <row r="51" spans="1:22">
      <c r="A51" s="15" t="s">
        <v>226</v>
      </c>
      <c r="B51" s="17" t="n">
        <v>6866</v>
      </c>
      <c r="C51" s="18">
        <f>(116.0/B51*100)</f>
        <v/>
      </c>
      <c r="D51" s="19" t="n">
        <v>6750</v>
      </c>
      <c r="E51" s="18" t="n">
        <v>434.7970234</v>
      </c>
      <c r="F51" s="20" t="n">
        <v>3.86234734</v>
      </c>
      <c r="G51" s="18" t="n">
        <v>428.72316417</v>
      </c>
      <c r="H51" s="20" t="n">
        <v>2.66518841</v>
      </c>
      <c r="I51" s="18" t="n">
        <v>418.5660771</v>
      </c>
      <c r="J51" s="20" t="n">
        <v>2.67727235</v>
      </c>
      <c r="K51" s="18" t="n">
        <v>425.82051653</v>
      </c>
      <c r="L51" s="20" t="n">
        <v>3.99272641</v>
      </c>
      <c r="M51" s="18" t="n">
        <v>338.25263876</v>
      </c>
      <c r="N51" s="20" t="n">
        <v>12.07032198</v>
      </c>
      <c r="O51" s="18" t="s">
        <v>182</v>
      </c>
      <c r="P51" s="20" t="s">
        <v>182</v>
      </c>
      <c r="Q51" s="18" t="n">
        <v>410.85572185</v>
      </c>
      <c r="R51" s="20" t="n">
        <v>3.7997542</v>
      </c>
      <c r="S51" s="18" t="s">
        <v>182</v>
      </c>
      <c r="T51" s="20" t="s">
        <v>182</v>
      </c>
      <c r="U51" s="18" t="n">
        <v>398.2329</v>
      </c>
      <c r="V51" s="20" t="n">
        <v>4.36971982</v>
      </c>
    </row>
    <row r="52" spans="1:22">
      <c r="A52" s="15" t="s">
        <v>227</v>
      </c>
      <c r="B52" s="17" t="n">
        <v>5809</v>
      </c>
      <c r="C52" s="18">
        <f>(135.0/B52*100)</f>
        <v/>
      </c>
      <c r="D52" s="19" t="n">
        <v>5674</v>
      </c>
      <c r="E52" s="18" t="n">
        <v>475.37939055</v>
      </c>
      <c r="F52" s="20" t="n">
        <v>5.08954052</v>
      </c>
      <c r="G52" s="18" t="n">
        <v>490.6430847</v>
      </c>
      <c r="H52" s="20" t="n">
        <v>2.86091237</v>
      </c>
      <c r="I52" s="18" t="n">
        <v>475.6689915</v>
      </c>
      <c r="J52" s="20" t="n">
        <v>2.73545703</v>
      </c>
      <c r="K52" s="18" t="n">
        <v>476.05460595</v>
      </c>
      <c r="L52" s="20" t="n">
        <v>5.06169308</v>
      </c>
      <c r="M52" s="18" t="n">
        <v>375.14413407</v>
      </c>
      <c r="N52" s="20" t="n">
        <v>19.23248649</v>
      </c>
      <c r="O52" s="18" t="s">
        <v>182</v>
      </c>
      <c r="P52" s="20" t="s">
        <v>182</v>
      </c>
      <c r="Q52" s="18" t="s">
        <v>182</v>
      </c>
      <c r="R52" s="20" t="s">
        <v>182</v>
      </c>
      <c r="S52" s="18" t="s">
        <v>182</v>
      </c>
      <c r="T52" s="20" t="s">
        <v>182</v>
      </c>
      <c r="U52" s="18" t="n">
        <v>404.05834624</v>
      </c>
      <c r="V52" s="20" t="n">
        <v>5.8960704</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(577.0/B54*100)</f>
        <v/>
      </c>
      <c r="D54" s="19" t="n">
        <v>4163</v>
      </c>
      <c r="E54" s="18" t="n">
        <v>322.01087013</v>
      </c>
      <c r="F54" s="20" t="n">
        <v>4.39089873</v>
      </c>
      <c r="G54" s="18" t="n">
        <v>348.18886468</v>
      </c>
      <c r="H54" s="20" t="n">
        <v>4.86136476</v>
      </c>
      <c r="I54" s="18" t="n">
        <v>347.15890751</v>
      </c>
      <c r="J54" s="20" t="n">
        <v>3.73885302</v>
      </c>
      <c r="K54" s="18" t="n">
        <v>351.5494017</v>
      </c>
      <c r="L54" s="20" t="n">
        <v>4.07945801</v>
      </c>
      <c r="M54" s="18" t="n">
        <v>287.87524075</v>
      </c>
      <c r="N54" s="20" t="n">
        <v>6.80918889</v>
      </c>
      <c r="O54" s="18" t="s">
        <v>182</v>
      </c>
      <c r="P54" s="20" t="s">
        <v>182</v>
      </c>
      <c r="Q54" s="18" t="s">
        <v>182</v>
      </c>
      <c r="R54" s="20" t="s">
        <v>182</v>
      </c>
      <c r="S54" s="18" t="s">
        <v>182</v>
      </c>
      <c r="T54" s="20" t="s">
        <v>182</v>
      </c>
      <c r="U54" s="18" t="n">
        <v>296.19281076</v>
      </c>
      <c r="V54" s="20" t="n">
        <v>3.62818406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531.02596322</v>
      </c>
      <c r="F56" s="20" t="n">
        <v>5.37572566</v>
      </c>
      <c r="G56" s="18" t="n">
        <v>538.93951809</v>
      </c>
      <c r="H56" s="20" t="n">
        <v>3.01078261</v>
      </c>
      <c r="I56" s="18" t="n">
        <v>515.4145577</v>
      </c>
      <c r="J56" s="20" t="n">
        <v>2.8371416</v>
      </c>
      <c r="K56" s="18" t="n">
        <v>510.55918607</v>
      </c>
      <c r="L56" s="20" t="n">
        <v>4.29814382</v>
      </c>
      <c r="M56" s="18" t="n">
        <v>436.58358831</v>
      </c>
      <c r="N56" s="20" t="n">
        <v>14.70024244</v>
      </c>
      <c r="O56" s="18" t="s">
        <v>182</v>
      </c>
      <c r="P56" s="20" t="s">
        <v>182</v>
      </c>
      <c r="Q56" s="18" t="s">
        <v>182</v>
      </c>
      <c r="R56" s="20" t="s">
        <v>182</v>
      </c>
      <c r="S56" s="18" t="s">
        <v>182</v>
      </c>
      <c r="T56" s="20" t="s">
        <v>182</v>
      </c>
      <c r="U56" s="18" t="n">
        <v>457.41363894</v>
      </c>
      <c r="V56" s="20" t="n">
        <v>16.28180467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(292.0/B61*100)</f>
        <v/>
      </c>
      <c r="D61" s="19" t="n">
        <v>6233</v>
      </c>
      <c r="E61" s="18" t="n">
        <v>500.48220398</v>
      </c>
      <c r="F61" s="20" t="n">
        <v>4.55133679</v>
      </c>
      <c r="G61" s="18" t="n">
        <v>479.28657443</v>
      </c>
      <c r="H61" s="20" t="n">
        <v>3.37895178</v>
      </c>
      <c r="I61" s="18" t="n">
        <v>474.60182087</v>
      </c>
      <c r="J61" s="20" t="n">
        <v>2.52388086</v>
      </c>
      <c r="K61" s="18" t="n">
        <v>479.83711803</v>
      </c>
      <c r="L61" s="20" t="n">
        <v>4.4181262</v>
      </c>
      <c r="M61" s="18" t="n">
        <v>391.25523445</v>
      </c>
      <c r="N61" s="20" t="n">
        <v>13.81308759</v>
      </c>
      <c r="O61" s="18" t="s">
        <v>182</v>
      </c>
      <c r="P61" s="20" t="s">
        <v>182</v>
      </c>
      <c r="Q61" s="18" t="s">
        <v>182</v>
      </c>
      <c r="R61" s="20" t="s">
        <v>182</v>
      </c>
      <c r="S61" s="18" t="s">
        <v>182</v>
      </c>
      <c r="T61" s="20" t="s">
        <v>182</v>
      </c>
      <c r="U61" s="18" t="n">
        <v>394.4899835</v>
      </c>
      <c r="V61" s="20" t="n">
        <v>7.15254739</v>
      </c>
    </row>
    <row r="62" spans="1:22">
      <c r="A62" s="15" t="s">
        <v>237</v>
      </c>
      <c r="B62" s="17" t="n">
        <v>4476</v>
      </c>
      <c r="C62" s="18">
        <f>(5.0/B62*100)</f>
        <v/>
      </c>
      <c r="D62" s="19" t="n">
        <v>4471</v>
      </c>
      <c r="E62" s="18" t="n">
        <v>529.28392299</v>
      </c>
      <c r="F62" s="20" t="n">
        <v>5.43720759</v>
      </c>
      <c r="G62" s="18" t="n">
        <v>544.04534316</v>
      </c>
      <c r="H62" s="20" t="n">
        <v>2.17493318</v>
      </c>
      <c r="I62" s="18" t="n">
        <v>522.43159795</v>
      </c>
      <c r="J62" s="20" t="n">
        <v>1.50745827</v>
      </c>
      <c r="K62" s="18" t="n">
        <v>519.28894309</v>
      </c>
      <c r="L62" s="20" t="n">
        <v>4.88771898</v>
      </c>
      <c r="M62" s="18" t="n">
        <v>440.45044192</v>
      </c>
      <c r="N62" s="20" t="n">
        <v>12.98438904</v>
      </c>
      <c r="O62" s="18" t="s">
        <v>182</v>
      </c>
      <c r="P62" s="20" t="s">
        <v>182</v>
      </c>
      <c r="Q62" s="18" t="s">
        <v>182</v>
      </c>
      <c r="R62" s="20" t="s">
        <v>182</v>
      </c>
      <c r="S62" s="18" t="s">
        <v>182</v>
      </c>
      <c r="T62" s="20" t="s">
        <v>182</v>
      </c>
      <c r="U62" s="18" t="n">
        <v>474.03027117</v>
      </c>
      <c r="V62" s="20" t="n">
        <v>27.41404459</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(1072.0/B67*100)</f>
        <v/>
      </c>
      <c r="D67" s="19" t="n">
        <v>5899</v>
      </c>
      <c r="E67" s="18" t="n">
        <v>395.2206033</v>
      </c>
      <c r="F67" s="20" t="n">
        <v>5.26249911</v>
      </c>
      <c r="G67" s="18" t="n">
        <v>416.57002745</v>
      </c>
      <c r="H67" s="20" t="n">
        <v>3.4706641</v>
      </c>
      <c r="I67" s="18" t="n">
        <v>410.73238469</v>
      </c>
      <c r="J67" s="20" t="n">
        <v>2.66028865</v>
      </c>
      <c r="K67" s="18" t="n">
        <v>413.62746579</v>
      </c>
      <c r="L67" s="20" t="n">
        <v>4.89278325</v>
      </c>
      <c r="M67" s="18" t="n">
        <v>314.73335773</v>
      </c>
      <c r="N67" s="20" t="n">
        <v>5.00611208</v>
      </c>
      <c r="O67" s="18" t="s">
        <v>182</v>
      </c>
      <c r="P67" s="20" t="s">
        <v>182</v>
      </c>
      <c r="Q67" s="18" t="s">
        <v>182</v>
      </c>
      <c r="R67" s="20" t="s">
        <v>182</v>
      </c>
      <c r="S67" s="18" t="s">
        <v>182</v>
      </c>
      <c r="T67" s="20" t="s">
        <v>182</v>
      </c>
      <c r="U67" s="18" t="n">
        <v>349.63953348</v>
      </c>
      <c r="V67" s="20" t="n">
        <v>6.09634327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499.38419206</v>
      </c>
      <c r="F70" s="20" t="n">
        <v>6.00104579</v>
      </c>
      <c r="G70" s="18" t="n">
        <v>506.87667143</v>
      </c>
      <c r="H70" s="20" t="n">
        <v>2.8489016</v>
      </c>
      <c r="I70" s="18" t="n">
        <v>482.7082868</v>
      </c>
      <c r="J70" s="20" t="n">
        <v>3.24095825</v>
      </c>
      <c r="K70" s="18" t="n">
        <v>486.37478219</v>
      </c>
      <c r="L70" s="20" t="n">
        <v>5.18660395</v>
      </c>
      <c r="M70" s="18" t="n">
        <v>426.80252046</v>
      </c>
      <c r="N70" s="20" t="n">
        <v>12.48021567</v>
      </c>
      <c r="O70" s="18" t="s">
        <v>182</v>
      </c>
      <c r="P70" s="20" t="s">
        <v>182</v>
      </c>
      <c r="Q70" s="18" t="s">
        <v>182</v>
      </c>
      <c r="R70" s="20" t="s">
        <v>182</v>
      </c>
      <c r="S70" s="18" t="s">
        <v>182</v>
      </c>
      <c r="T70" s="20" t="s">
        <v>182</v>
      </c>
      <c r="U70" s="18" t="n">
        <v>440.20600866</v>
      </c>
      <c r="V70" s="20" t="n">
        <v>6.15410852</v>
      </c>
    </row>
    <row r="71" spans="1:22">
      <c r="A71" s="15" t="s">
        <v>246</v>
      </c>
      <c r="B71" s="17" t="n">
        <v>6115</v>
      </c>
      <c r="C71" s="18">
        <f>(132.0/B71*100)</f>
        <v/>
      </c>
      <c r="D71" s="19" t="n">
        <v>5983</v>
      </c>
      <c r="E71" s="18" t="n">
        <v>589.9859282800001</v>
      </c>
      <c r="F71" s="20" t="n">
        <v>4.24021743</v>
      </c>
      <c r="G71" s="18" t="n">
        <v>578.7273831799999</v>
      </c>
      <c r="H71" s="20" t="n">
        <v>2.38438197</v>
      </c>
      <c r="I71" s="18" t="n">
        <v>536.02001183</v>
      </c>
      <c r="J71" s="20" t="n">
        <v>1.75457321</v>
      </c>
      <c r="K71" s="18" t="n">
        <v>548.46139131</v>
      </c>
      <c r="L71" s="20" t="n">
        <v>5.57561361</v>
      </c>
      <c r="M71" s="18" t="n">
        <v>471.86148039</v>
      </c>
      <c r="N71" s="20" t="n">
        <v>16.79592165</v>
      </c>
      <c r="O71" s="18" t="s">
        <v>182</v>
      </c>
      <c r="P71" s="20" t="s">
        <v>182</v>
      </c>
      <c r="Q71" s="18" t="s">
        <v>182</v>
      </c>
      <c r="R71" s="20" t="s">
        <v>182</v>
      </c>
      <c r="S71" s="18" t="s">
        <v>182</v>
      </c>
      <c r="T71" s="20" t="s">
        <v>182</v>
      </c>
      <c r="U71" s="18" t="n">
        <v>536.9744968700001</v>
      </c>
      <c r="V71" s="20" t="n">
        <v>12.6484624</v>
      </c>
    </row>
    <row r="72" spans="1:22">
      <c r="A72" s="15" t="s">
        <v>247</v>
      </c>
      <c r="B72" s="17" t="n">
        <v>7708</v>
      </c>
      <c r="C72" s="18">
        <f>(9.0/B72*100)</f>
        <v/>
      </c>
      <c r="D72" s="19" t="n">
        <v>7699</v>
      </c>
      <c r="E72" s="18" t="n">
        <v>530.96091874</v>
      </c>
      <c r="F72" s="20" t="n">
        <v>5.6384289</v>
      </c>
      <c r="G72" s="18" t="n">
        <v>555.93413936</v>
      </c>
      <c r="H72" s="20" t="n">
        <v>3.36791596</v>
      </c>
      <c r="I72" s="18" t="n">
        <v>518.6234069</v>
      </c>
      <c r="J72" s="20" t="n">
        <v>2.91078072</v>
      </c>
      <c r="K72" s="18" t="n">
        <v>534.17348344</v>
      </c>
      <c r="L72" s="20" t="n">
        <v>5.07839193</v>
      </c>
      <c r="M72" s="18" t="n">
        <v>372.27040999</v>
      </c>
      <c r="N72" s="20" t="n">
        <v>12.74001428</v>
      </c>
      <c r="O72" s="18" t="s">
        <v>182</v>
      </c>
      <c r="P72" s="20" t="s">
        <v>182</v>
      </c>
      <c r="Q72" s="18" t="s">
        <v>182</v>
      </c>
      <c r="R72" s="20" t="s">
        <v>182</v>
      </c>
      <c r="S72" s="18" t="s">
        <v>182</v>
      </c>
      <c r="T72" s="20" t="s">
        <v>182</v>
      </c>
      <c r="U72" s="18" t="n">
        <v>456.54323924</v>
      </c>
      <c r="V72" s="20" t="n">
        <v>18.73171582</v>
      </c>
    </row>
    <row r="73" spans="1:22">
      <c r="A73" s="15" t="s">
        <v>248</v>
      </c>
      <c r="B73" s="17" t="n">
        <v>8249</v>
      </c>
      <c r="C73" s="18">
        <f>(279.0/B73*100)</f>
        <v/>
      </c>
      <c r="D73" s="19" t="n">
        <v>7970</v>
      </c>
      <c r="E73" s="18" t="n">
        <v>421.9528402</v>
      </c>
      <c r="F73" s="20" t="n">
        <v>7.9393174</v>
      </c>
      <c r="G73" s="18" t="n">
        <v>432.98525653</v>
      </c>
      <c r="H73" s="20" t="n">
        <v>4.29543539</v>
      </c>
      <c r="I73" s="18" t="n">
        <v>421.06196177</v>
      </c>
      <c r="J73" s="20" t="n">
        <v>2.78890372</v>
      </c>
      <c r="K73" s="18" t="n">
        <v>431.32288618</v>
      </c>
      <c r="L73" s="20" t="n">
        <v>5.34972899</v>
      </c>
      <c r="M73" s="18" t="n">
        <v>365.92427462</v>
      </c>
      <c r="N73" s="20" t="n">
        <v>6.5296247</v>
      </c>
      <c r="O73" s="18" t="s">
        <v>182</v>
      </c>
      <c r="P73" s="20" t="s">
        <v>182</v>
      </c>
      <c r="Q73" s="18" t="s">
        <v>182</v>
      </c>
      <c r="R73" s="20" t="s">
        <v>182</v>
      </c>
      <c r="S73" s="18" t="s">
        <v>182</v>
      </c>
      <c r="T73" s="20" t="s">
        <v>182</v>
      </c>
      <c r="U73" s="18" t="n">
        <v>382.15020796</v>
      </c>
      <c r="V73" s="20" t="n">
        <v>8.37236618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(368.0/B77*100)</f>
        <v/>
      </c>
      <c r="D77" s="19" t="n">
        <v>5694</v>
      </c>
      <c r="E77" s="18" t="n">
        <v>429.60159889</v>
      </c>
      <c r="F77" s="20" t="n">
        <v>5.13422168</v>
      </c>
      <c r="G77" s="18" t="n">
        <v>454.45303544</v>
      </c>
      <c r="H77" s="20" t="n">
        <v>3.69838509</v>
      </c>
      <c r="I77" s="18" t="n">
        <v>455.02308936</v>
      </c>
      <c r="J77" s="20" t="n">
        <v>2.64070715</v>
      </c>
      <c r="K77" s="18" t="n">
        <v>457.74412354</v>
      </c>
      <c r="L77" s="20" t="n">
        <v>4.84311163</v>
      </c>
      <c r="M77" s="18" t="n">
        <v>348.85074945</v>
      </c>
      <c r="N77" s="20" t="n">
        <v>12.28258255</v>
      </c>
      <c r="O77" s="18" t="s">
        <v>182</v>
      </c>
      <c r="P77" s="20" t="s">
        <v>182</v>
      </c>
      <c r="Q77" s="18" t="s">
        <v>182</v>
      </c>
      <c r="R77" s="20" t="s">
        <v>182</v>
      </c>
      <c r="S77" s="18" t="s">
        <v>182</v>
      </c>
      <c r="T77" s="20" t="s">
        <v>182</v>
      </c>
      <c r="U77" s="18" t="n">
        <v>388.16904237</v>
      </c>
      <c r="V77" s="20" t="n">
        <v>3.53728192</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371</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533.5736748</v>
      </c>
      <c r="F7" s="20" t="n">
        <v>2.80788458</v>
      </c>
      <c r="G7" s="18" t="n">
        <v>512.7618003</v>
      </c>
      <c r="H7" s="20" t="n">
        <v>2.49937009</v>
      </c>
      <c r="I7" s="18" t="n">
        <v>504.49679332</v>
      </c>
      <c r="J7" s="20" t="n">
        <v>2.63902151</v>
      </c>
      <c r="K7" s="18" t="n">
        <v>534.2914717800001</v>
      </c>
      <c r="L7" s="20" t="n">
        <v>3.13391512</v>
      </c>
      <c r="M7" s="18" t="n">
        <v>399.22513467</v>
      </c>
      <c r="N7" s="20" t="n">
        <v>11.70453418</v>
      </c>
      <c r="O7" s="18" t="s">
        <v>182</v>
      </c>
      <c r="P7" s="20" t="s">
        <v>182</v>
      </c>
      <c r="Q7" s="18" t="s">
        <v>182</v>
      </c>
      <c r="R7" s="20" t="s">
        <v>182</v>
      </c>
      <c r="S7" s="18" t="s">
        <v>182</v>
      </c>
      <c r="T7" s="20" t="s">
        <v>182</v>
      </c>
      <c r="U7" s="18" t="n">
        <v>478.88655412</v>
      </c>
      <c r="V7" s="20" t="n">
        <v>4.36542188</v>
      </c>
    </row>
    <row r="8" spans="1:22">
      <c r="A8" s="15" t="s">
        <v>183</v>
      </c>
      <c r="B8" s="17" t="n">
        <v>7007</v>
      </c>
      <c r="C8" s="18">
        <f>(306.0/B8*100)</f>
        <v/>
      </c>
      <c r="D8" s="19" t="n">
        <v>6701</v>
      </c>
      <c r="E8" s="18" t="n">
        <v>502.73934754</v>
      </c>
      <c r="F8" s="20" t="n">
        <v>3.05586864</v>
      </c>
      <c r="G8" s="18" t="n">
        <v>496.24388664</v>
      </c>
      <c r="H8" s="20" t="n">
        <v>3.62431026</v>
      </c>
      <c r="I8" s="18" t="n">
        <v>498.91943442</v>
      </c>
      <c r="J8" s="20" t="n">
        <v>4.1245291</v>
      </c>
      <c r="K8" s="18" t="n">
        <v>511.92218496</v>
      </c>
      <c r="L8" s="20" t="n">
        <v>4.37736836</v>
      </c>
      <c r="M8" s="18" t="n">
        <v>404.28336089</v>
      </c>
      <c r="N8" s="20" t="n">
        <v>27.90899541</v>
      </c>
      <c r="O8" s="18" t="s">
        <v>182</v>
      </c>
      <c r="P8" s="20" t="s">
        <v>182</v>
      </c>
      <c r="Q8" s="18" t="n">
        <v>368.48347797</v>
      </c>
      <c r="R8" s="20" t="n">
        <v>14.99112476</v>
      </c>
      <c r="S8" s="18" t="s">
        <v>182</v>
      </c>
      <c r="T8" s="20" t="s">
        <v>182</v>
      </c>
      <c r="U8" s="18" t="n">
        <v>422.90915245</v>
      </c>
      <c r="V8" s="20" t="n">
        <v>6.19091579</v>
      </c>
    </row>
    <row r="9" spans="1:22">
      <c r="A9" s="15" t="s">
        <v>184</v>
      </c>
      <c r="B9" s="17" t="n">
        <v>9651</v>
      </c>
      <c r="C9" s="18">
        <f>(709.0/B9*100)</f>
        <v/>
      </c>
      <c r="D9" s="19" t="n">
        <v>8942</v>
      </c>
      <c r="E9" s="18" t="n">
        <v>521.29381518</v>
      </c>
      <c r="F9" s="20" t="n">
        <v>2.97799072</v>
      </c>
      <c r="G9" s="18" t="n">
        <v>522.13811403</v>
      </c>
      <c r="H9" s="20" t="n">
        <v>2.76666919</v>
      </c>
      <c r="I9" s="18" t="n">
        <v>506.39936196</v>
      </c>
      <c r="J9" s="20" t="n">
        <v>2.68103736</v>
      </c>
      <c r="K9" s="18" t="n">
        <v>514.40418571</v>
      </c>
      <c r="L9" s="20" t="n">
        <v>3.94343098</v>
      </c>
      <c r="M9" s="18" t="n">
        <v>463.23865553</v>
      </c>
      <c r="N9" s="20" t="n">
        <v>37.28992185</v>
      </c>
      <c r="O9" s="18" t="s">
        <v>182</v>
      </c>
      <c r="P9" s="20" t="s">
        <v>182</v>
      </c>
      <c r="Q9" s="18" t="n">
        <v>374.78530698</v>
      </c>
      <c r="R9" s="20" t="n">
        <v>11.62763904</v>
      </c>
      <c r="S9" s="18" t="s">
        <v>182</v>
      </c>
      <c r="T9" s="20" t="s">
        <v>182</v>
      </c>
      <c r="U9" s="18" t="n">
        <v>423.31777941</v>
      </c>
      <c r="V9" s="20" t="n">
        <v>5.59852034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(192.0/B11*100)</f>
        <v/>
      </c>
      <c r="D11" s="19" t="n">
        <v>6861</v>
      </c>
      <c r="E11" s="18" t="n">
        <v>453.55196518</v>
      </c>
      <c r="F11" s="20" t="n">
        <v>4.09687357</v>
      </c>
      <c r="G11" s="18" t="n">
        <v>454.84823496</v>
      </c>
      <c r="H11" s="20" t="n">
        <v>3.50296842</v>
      </c>
      <c r="I11" s="18" t="n">
        <v>445.9590291</v>
      </c>
      <c r="J11" s="20" t="n">
        <v>2.99202414</v>
      </c>
      <c r="K11" s="18" t="n">
        <v>464.12110038</v>
      </c>
      <c r="L11" s="20" t="n">
        <v>4.00064727</v>
      </c>
      <c r="M11" s="18" t="n">
        <v>334.19992151</v>
      </c>
      <c r="N11" s="20" t="n">
        <v>26.53553138</v>
      </c>
      <c r="O11" s="18" t="s">
        <v>182</v>
      </c>
      <c r="P11" s="20" t="s">
        <v>182</v>
      </c>
      <c r="Q11" s="18" t="s">
        <v>182</v>
      </c>
      <c r="R11" s="20" t="s">
        <v>182</v>
      </c>
      <c r="S11" s="18" t="s">
        <v>182</v>
      </c>
      <c r="T11" s="20" t="s">
        <v>182</v>
      </c>
      <c r="U11" s="18" t="n">
        <v>414.95751285</v>
      </c>
      <c r="V11" s="20" t="n">
        <v>5.68982229</v>
      </c>
    </row>
    <row r="12" spans="1:22">
      <c r="A12" s="15" t="s">
        <v>187</v>
      </c>
      <c r="B12" s="17" t="n">
        <v>6894</v>
      </c>
      <c r="C12" s="18">
        <f>(129.0/B12*100)</f>
        <v/>
      </c>
      <c r="D12" s="19" t="n">
        <v>6765</v>
      </c>
      <c r="E12" s="18" t="n">
        <v>505.52214037</v>
      </c>
      <c r="F12" s="20" t="n">
        <v>3.26620546</v>
      </c>
      <c r="G12" s="18" t="n">
        <v>499.29806121</v>
      </c>
      <c r="H12" s="20" t="n">
        <v>2.85257655</v>
      </c>
      <c r="I12" s="18" t="n">
        <v>490.42272905</v>
      </c>
      <c r="J12" s="20" t="n">
        <v>2.81894229</v>
      </c>
      <c r="K12" s="18" t="n">
        <v>520.86661297</v>
      </c>
      <c r="L12" s="20" t="n">
        <v>4.16511196</v>
      </c>
      <c r="M12" s="18" t="n">
        <v>437.59846771</v>
      </c>
      <c r="N12" s="20" t="n">
        <v>23.70905564</v>
      </c>
      <c r="O12" s="18" t="s">
        <v>182</v>
      </c>
      <c r="P12" s="20" t="s">
        <v>182</v>
      </c>
      <c r="Q12" s="18" t="n">
        <v>366.6777112</v>
      </c>
      <c r="R12" s="20" t="n">
        <v>14.39052153</v>
      </c>
      <c r="S12" s="18" t="s">
        <v>182</v>
      </c>
      <c r="T12" s="20" t="s">
        <v>182</v>
      </c>
      <c r="U12" s="18" t="n">
        <v>416.91076913</v>
      </c>
      <c r="V12" s="20" t="n">
        <v>6.00903115</v>
      </c>
    </row>
    <row r="13" spans="1:22">
      <c r="A13" s="15" t="s">
        <v>188</v>
      </c>
      <c r="B13" s="17" t="n">
        <v>7161</v>
      </c>
      <c r="C13" s="18">
        <f>(382.0/B13*100)</f>
        <v/>
      </c>
      <c r="D13" s="19" t="n">
        <v>6779</v>
      </c>
      <c r="E13" s="18" t="n">
        <v>515.40272708</v>
      </c>
      <c r="F13" s="20" t="n">
        <v>3.2261613</v>
      </c>
      <c r="G13" s="18" t="n">
        <v>509.70605211</v>
      </c>
      <c r="H13" s="20" t="n">
        <v>3.54202389</v>
      </c>
      <c r="I13" s="18" t="n">
        <v>506.55154607</v>
      </c>
      <c r="J13" s="20" t="n">
        <v>2.52413037</v>
      </c>
      <c r="K13" s="18" t="n">
        <v>529.7377378</v>
      </c>
      <c r="L13" s="20" t="n">
        <v>3.41040887</v>
      </c>
      <c r="M13" s="18" t="n">
        <v>390.10166835</v>
      </c>
      <c r="N13" s="20" t="n">
        <v>18.95112793</v>
      </c>
      <c r="O13" s="18" t="s">
        <v>182</v>
      </c>
      <c r="P13" s="20" t="s">
        <v>182</v>
      </c>
      <c r="Q13" s="18" t="n">
        <v>436.36003517</v>
      </c>
      <c r="R13" s="20" t="n">
        <v>6.43426798</v>
      </c>
      <c r="S13" s="18" t="s">
        <v>182</v>
      </c>
      <c r="T13" s="20" t="s">
        <v>182</v>
      </c>
      <c r="U13" s="18" t="n">
        <v>416.30881048</v>
      </c>
      <c r="V13" s="20" t="n">
        <v>5.91719471</v>
      </c>
    </row>
    <row r="14" spans="1:22">
      <c r="A14" s="15" t="s">
        <v>189</v>
      </c>
      <c r="B14" s="17" t="n">
        <v>5587</v>
      </c>
      <c r="C14" s="18">
        <f>(214.0/B14*100)</f>
        <v/>
      </c>
      <c r="D14" s="19" t="n">
        <v>5373</v>
      </c>
      <c r="E14" s="18" t="n">
        <v>545.46039397</v>
      </c>
      <c r="F14" s="20" t="n">
        <v>4.03215811</v>
      </c>
      <c r="G14" s="18" t="n">
        <v>530.0108768699999</v>
      </c>
      <c r="H14" s="20" t="n">
        <v>2.81461114</v>
      </c>
      <c r="I14" s="18" t="n">
        <v>529.40956228</v>
      </c>
      <c r="J14" s="20" t="n">
        <v>2.67072927</v>
      </c>
      <c r="K14" s="18" t="n">
        <v>554.4331633100001</v>
      </c>
      <c r="L14" s="20" t="n">
        <v>3.75258171</v>
      </c>
      <c r="M14" s="18" t="n">
        <v>411.80482108</v>
      </c>
      <c r="N14" s="20" t="n">
        <v>14.84367386</v>
      </c>
      <c r="O14" s="18" t="s">
        <v>182</v>
      </c>
      <c r="P14" s="20" t="s">
        <v>182</v>
      </c>
      <c r="Q14" s="18" t="s">
        <v>182</v>
      </c>
      <c r="R14" s="20" t="s">
        <v>182</v>
      </c>
      <c r="S14" s="18" t="s">
        <v>182</v>
      </c>
      <c r="T14" s="20" t="s">
        <v>182</v>
      </c>
      <c r="U14" s="18" t="n">
        <v>469.0993337</v>
      </c>
      <c r="V14" s="20" t="n">
        <v>9.91144927</v>
      </c>
    </row>
    <row r="15" spans="1:22">
      <c r="A15" s="15" t="s">
        <v>190</v>
      </c>
      <c r="B15" s="17" t="n">
        <v>5882</v>
      </c>
      <c r="C15" s="18">
        <f>(215.0/B15*100)</f>
        <v/>
      </c>
      <c r="D15" s="19" t="n">
        <v>5667</v>
      </c>
      <c r="E15" s="18" t="n">
        <v>540.2373683</v>
      </c>
      <c r="F15" s="20" t="n">
        <v>4.50605705</v>
      </c>
      <c r="G15" s="18" t="n">
        <v>539.7745640000001</v>
      </c>
      <c r="H15" s="20" t="n">
        <v>3.58074852</v>
      </c>
      <c r="I15" s="18" t="n">
        <v>527.266393</v>
      </c>
      <c r="J15" s="20" t="n">
        <v>2.59572409</v>
      </c>
      <c r="K15" s="18" t="n">
        <v>551.27332021</v>
      </c>
      <c r="L15" s="20" t="n">
        <v>3.26706077</v>
      </c>
      <c r="M15" s="18" t="n">
        <v>369.57234507</v>
      </c>
      <c r="N15" s="20" t="n">
        <v>20.35970452</v>
      </c>
      <c r="O15" s="18" t="s">
        <v>182</v>
      </c>
      <c r="P15" s="20" t="s">
        <v>182</v>
      </c>
      <c r="Q15" s="18" t="n">
        <v>375.95013089</v>
      </c>
      <c r="R15" s="20" t="n">
        <v>17.42774697</v>
      </c>
      <c r="S15" s="18" t="s">
        <v>182</v>
      </c>
      <c r="T15" s="20" t="s">
        <v>182</v>
      </c>
      <c r="U15" s="18" t="n">
        <v>471.29337635</v>
      </c>
      <c r="V15" s="20" t="n">
        <v>7.12918734</v>
      </c>
    </row>
    <row r="16" spans="1:22">
      <c r="A16" s="15" t="s">
        <v>191</v>
      </c>
      <c r="B16" s="17" t="n">
        <v>6108</v>
      </c>
      <c r="C16" s="18">
        <f>(283.0/B16*100)</f>
        <v/>
      </c>
      <c r="D16" s="19" t="n">
        <v>5825</v>
      </c>
      <c r="E16" s="18" t="n">
        <v>510.79106057</v>
      </c>
      <c r="F16" s="20" t="n">
        <v>3.98486432</v>
      </c>
      <c r="G16" s="18" t="n">
        <v>511.26500222</v>
      </c>
      <c r="H16" s="20" t="n">
        <v>3.36664399</v>
      </c>
      <c r="I16" s="18" t="n">
        <v>502.04195606</v>
      </c>
      <c r="J16" s="20" t="n">
        <v>2.99869346</v>
      </c>
      <c r="K16" s="18" t="n">
        <v>512.86937159</v>
      </c>
      <c r="L16" s="20" t="n">
        <v>3.27644974</v>
      </c>
      <c r="M16" s="18" t="n">
        <v>357.87742959</v>
      </c>
      <c r="N16" s="20" t="n">
        <v>15.84799712</v>
      </c>
      <c r="O16" s="18" t="s">
        <v>182</v>
      </c>
      <c r="P16" s="20" t="s">
        <v>182</v>
      </c>
      <c r="Q16" s="18" t="s">
        <v>182</v>
      </c>
      <c r="R16" s="20" t="s">
        <v>182</v>
      </c>
      <c r="S16" s="18" t="s">
        <v>182</v>
      </c>
      <c r="T16" s="20" t="s">
        <v>182</v>
      </c>
      <c r="U16" s="18" t="n">
        <v>407.64102924</v>
      </c>
      <c r="V16" s="20" t="n">
        <v>6.282266</v>
      </c>
    </row>
    <row r="17" spans="1:22">
      <c r="A17" s="15" t="s">
        <v>192</v>
      </c>
      <c r="B17" s="17" t="n">
        <v>6504</v>
      </c>
      <c r="C17" s="18">
        <f>(868.0/B17*100)</f>
        <v/>
      </c>
      <c r="D17" s="19" t="n">
        <v>5636</v>
      </c>
      <c r="E17" s="18" t="n">
        <v>519.98630647</v>
      </c>
      <c r="F17" s="20" t="n">
        <v>2.71846638</v>
      </c>
      <c r="G17" s="18" t="n">
        <v>520.6926592</v>
      </c>
      <c r="H17" s="20" t="n">
        <v>3.66900111</v>
      </c>
      <c r="I17" s="18" t="n">
        <v>521.23894781</v>
      </c>
      <c r="J17" s="20" t="n">
        <v>3.98829315</v>
      </c>
      <c r="K17" s="18" t="n">
        <v>534.39328484</v>
      </c>
      <c r="L17" s="20" t="n">
        <v>5.14374265</v>
      </c>
      <c r="M17" s="18" t="s">
        <v>182</v>
      </c>
      <c r="N17" s="20" t="s">
        <v>182</v>
      </c>
      <c r="O17" s="18" t="s">
        <v>182</v>
      </c>
      <c r="P17" s="20" t="s">
        <v>182</v>
      </c>
      <c r="Q17" s="18" t="n">
        <v>360.48925247</v>
      </c>
      <c r="R17" s="20" t="n">
        <v>12.44339086</v>
      </c>
      <c r="S17" s="18" t="s">
        <v>182</v>
      </c>
      <c r="T17" s="20" t="s">
        <v>182</v>
      </c>
      <c r="U17" s="18" t="n">
        <v>429.77884588</v>
      </c>
      <c r="V17" s="20" t="n">
        <v>7.2615265</v>
      </c>
    </row>
    <row r="18" spans="1:22">
      <c r="A18" s="15" t="s">
        <v>193</v>
      </c>
      <c r="B18" s="17" t="n">
        <v>5532</v>
      </c>
      <c r="C18" s="18">
        <f>(44.0/B18*100)</f>
        <v/>
      </c>
      <c r="D18" s="19" t="n">
        <v>5488</v>
      </c>
      <c r="E18" s="18" t="n">
        <v>469.94941154</v>
      </c>
      <c r="F18" s="20" t="n">
        <v>5.05885609</v>
      </c>
      <c r="G18" s="18" t="n">
        <v>468.76262498</v>
      </c>
      <c r="H18" s="20" t="n">
        <v>4.149533</v>
      </c>
      <c r="I18" s="18" t="n">
        <v>452.31371846</v>
      </c>
      <c r="J18" s="20" t="n">
        <v>4.03020879</v>
      </c>
      <c r="K18" s="18" t="n">
        <v>469.89204625</v>
      </c>
      <c r="L18" s="20" t="n">
        <v>4.82086988</v>
      </c>
      <c r="M18" s="18" t="n">
        <v>360.38730974</v>
      </c>
      <c r="N18" s="20" t="n">
        <v>15.45481746</v>
      </c>
      <c r="O18" s="18" t="s">
        <v>182</v>
      </c>
      <c r="P18" s="20" t="s">
        <v>182</v>
      </c>
      <c r="Q18" s="18" t="s">
        <v>182</v>
      </c>
      <c r="R18" s="20" t="s">
        <v>182</v>
      </c>
      <c r="S18" s="18" t="s">
        <v>182</v>
      </c>
      <c r="T18" s="20" t="s">
        <v>182</v>
      </c>
      <c r="U18" s="18" t="n">
        <v>389.62965406</v>
      </c>
      <c r="V18" s="20" t="n">
        <v>6.93828732</v>
      </c>
    </row>
    <row r="19" spans="1:22">
      <c r="A19" s="15" t="s">
        <v>194</v>
      </c>
      <c r="B19" s="17" t="n">
        <v>5658</v>
      </c>
      <c r="C19" s="18">
        <f>(345.0/B19*100)</f>
        <v/>
      </c>
      <c r="D19" s="19" t="n">
        <v>5313</v>
      </c>
      <c r="E19" s="18" t="n">
        <v>498.5540296</v>
      </c>
      <c r="F19" s="20" t="n">
        <v>4.1289969</v>
      </c>
      <c r="G19" s="18" t="n">
        <v>483.75341923</v>
      </c>
      <c r="H19" s="20" t="n">
        <v>4.04878936</v>
      </c>
      <c r="I19" s="18" t="n">
        <v>473.53873808</v>
      </c>
      <c r="J19" s="20" t="n">
        <v>2.92576574</v>
      </c>
      <c r="K19" s="18" t="n">
        <v>492.48759187</v>
      </c>
      <c r="L19" s="20" t="n">
        <v>4.61296657</v>
      </c>
      <c r="M19" s="18" t="n">
        <v>398.28162032</v>
      </c>
      <c r="N19" s="20" t="n">
        <v>18.24528118</v>
      </c>
      <c r="O19" s="18" t="s">
        <v>182</v>
      </c>
      <c r="P19" s="20" t="s">
        <v>182</v>
      </c>
      <c r="Q19" s="18" t="s">
        <v>182</v>
      </c>
      <c r="R19" s="20" t="s">
        <v>182</v>
      </c>
      <c r="S19" s="18" t="s">
        <v>182</v>
      </c>
      <c r="T19" s="20" t="s">
        <v>182</v>
      </c>
      <c r="U19" s="18" t="n">
        <v>398.62470833</v>
      </c>
      <c r="V19" s="20" t="n">
        <v>7.06462455</v>
      </c>
    </row>
    <row r="20" spans="1:22">
      <c r="A20" s="15" t="s">
        <v>195</v>
      </c>
      <c r="B20" s="17" t="n">
        <v>3371</v>
      </c>
      <c r="C20" s="18">
        <f>(81.0/B20*100)</f>
        <v/>
      </c>
      <c r="D20" s="19" t="n">
        <v>3290</v>
      </c>
      <c r="E20" s="18" t="n">
        <v>490.57548305</v>
      </c>
      <c r="F20" s="20" t="n">
        <v>4.37432767</v>
      </c>
      <c r="G20" s="18" t="n">
        <v>478.03357441</v>
      </c>
      <c r="H20" s="20" t="n">
        <v>3.36166516</v>
      </c>
      <c r="I20" s="18" t="n">
        <v>471.11887193</v>
      </c>
      <c r="J20" s="20" t="n">
        <v>2.78470179</v>
      </c>
      <c r="K20" s="18" t="n">
        <v>489.9407676</v>
      </c>
      <c r="L20" s="20" t="n">
        <v>3.95235778</v>
      </c>
      <c r="M20" s="18" t="s">
        <v>182</v>
      </c>
      <c r="N20" s="20" t="s">
        <v>182</v>
      </c>
      <c r="O20" s="18" t="s">
        <v>182</v>
      </c>
      <c r="P20" s="20" t="s">
        <v>182</v>
      </c>
      <c r="Q20" s="18" t="s">
        <v>182</v>
      </c>
      <c r="R20" s="20" t="s">
        <v>182</v>
      </c>
      <c r="S20" s="18" t="s">
        <v>182</v>
      </c>
      <c r="T20" s="20" t="s">
        <v>182</v>
      </c>
      <c r="U20" s="18" t="n">
        <v>418.44586432</v>
      </c>
      <c r="V20" s="20" t="n">
        <v>5.147031</v>
      </c>
    </row>
    <row r="21" spans="1:22">
      <c r="A21" s="15" t="s">
        <v>196</v>
      </c>
      <c r="B21" s="17" t="n">
        <v>5741</v>
      </c>
      <c r="C21" s="18">
        <f>(122.0/B21*100)</f>
        <v/>
      </c>
      <c r="D21" s="19" t="n">
        <v>5619</v>
      </c>
      <c r="E21" s="18" t="n">
        <v>507.49805831</v>
      </c>
      <c r="F21" s="20" t="n">
        <v>3.72479569</v>
      </c>
      <c r="G21" s="18" t="n">
        <v>505.73102202</v>
      </c>
      <c r="H21" s="20" t="n">
        <v>2.85231915</v>
      </c>
      <c r="I21" s="18" t="n">
        <v>498.41902723</v>
      </c>
      <c r="J21" s="20" t="n">
        <v>3.28618825</v>
      </c>
      <c r="K21" s="18" t="n">
        <v>521.03592939</v>
      </c>
      <c r="L21" s="20" t="n">
        <v>3.51420594</v>
      </c>
      <c r="M21" s="18" t="n">
        <v>391.25398188</v>
      </c>
      <c r="N21" s="20" t="n">
        <v>27.06373982</v>
      </c>
      <c r="O21" s="18" t="s">
        <v>182</v>
      </c>
      <c r="P21" s="20" t="s">
        <v>182</v>
      </c>
      <c r="Q21" s="18" t="s">
        <v>182</v>
      </c>
      <c r="R21" s="20" t="s">
        <v>182</v>
      </c>
      <c r="S21" s="18" t="s">
        <v>182</v>
      </c>
      <c r="T21" s="20" t="s">
        <v>182</v>
      </c>
      <c r="U21" s="18" t="n">
        <v>441.74840732</v>
      </c>
      <c r="V21" s="20" t="n">
        <v>7.38407402</v>
      </c>
    </row>
    <row r="22" spans="1:22">
      <c r="A22" s="15" t="s">
        <v>197</v>
      </c>
      <c r="B22" s="17" t="n">
        <v>6598</v>
      </c>
      <c r="C22" s="18">
        <f>(108.0/B22*100)</f>
        <v/>
      </c>
      <c r="D22" s="19" t="n">
        <v>6490</v>
      </c>
      <c r="E22" s="18" t="n">
        <v>502.11940841</v>
      </c>
      <c r="F22" s="20" t="n">
        <v>5.3834917</v>
      </c>
      <c r="G22" s="18" t="n">
        <v>486.16469918</v>
      </c>
      <c r="H22" s="20" t="n">
        <v>4.67441955</v>
      </c>
      <c r="I22" s="18" t="n">
        <v>460.459783</v>
      </c>
      <c r="J22" s="20" t="n">
        <v>4.26347166</v>
      </c>
      <c r="K22" s="18" t="n">
        <v>494.2464215</v>
      </c>
      <c r="L22" s="20" t="n">
        <v>4.58100767</v>
      </c>
      <c r="M22" s="18" t="n">
        <v>369.67259299</v>
      </c>
      <c r="N22" s="20" t="n">
        <v>6.57132704</v>
      </c>
      <c r="O22" s="18" t="s">
        <v>182</v>
      </c>
      <c r="P22" s="20" t="s">
        <v>182</v>
      </c>
      <c r="Q22" s="18" t="n">
        <v>448.28166515</v>
      </c>
      <c r="R22" s="20" t="n">
        <v>8.782882710000001</v>
      </c>
      <c r="S22" s="18" t="s">
        <v>182</v>
      </c>
      <c r="T22" s="20" t="s">
        <v>182</v>
      </c>
      <c r="U22" s="18" t="n">
        <v>375.92414894</v>
      </c>
      <c r="V22" s="20" t="n">
        <v>7.9093637</v>
      </c>
    </row>
    <row r="23" spans="1:22">
      <c r="A23" s="15" t="s">
        <v>198</v>
      </c>
      <c r="B23" s="17" t="n">
        <v>11583</v>
      </c>
      <c r="C23" s="18">
        <f>(592.0/B23*100)</f>
        <v/>
      </c>
      <c r="D23" s="19" t="n">
        <v>10991</v>
      </c>
      <c r="E23" s="18" t="n">
        <v>501.39599659</v>
      </c>
      <c r="F23" s="20" t="n">
        <v>3.90564519</v>
      </c>
      <c r="G23" s="18" t="n">
        <v>488.25688142</v>
      </c>
      <c r="H23" s="20" t="n">
        <v>3.32722112</v>
      </c>
      <c r="I23" s="18" t="n">
        <v>478.56928558</v>
      </c>
      <c r="J23" s="20" t="n">
        <v>3.13459983</v>
      </c>
      <c r="K23" s="18" t="n">
        <v>499.989066</v>
      </c>
      <c r="L23" s="20" t="n">
        <v>4.53640555</v>
      </c>
      <c r="M23" s="18" t="n">
        <v>422.45727389</v>
      </c>
      <c r="N23" s="20" t="n">
        <v>20.79919267</v>
      </c>
      <c r="O23" s="18" t="s">
        <v>182</v>
      </c>
      <c r="P23" s="20" t="s">
        <v>182</v>
      </c>
      <c r="Q23" s="18" t="s">
        <v>182</v>
      </c>
      <c r="R23" s="20" t="s">
        <v>182</v>
      </c>
      <c r="S23" s="18" t="s">
        <v>182</v>
      </c>
      <c r="T23" s="20" t="s">
        <v>182</v>
      </c>
      <c r="U23" s="18" t="n">
        <v>422.51764411</v>
      </c>
      <c r="V23" s="20" t="n">
        <v>6.44327447</v>
      </c>
    </row>
    <row r="24" spans="1:22">
      <c r="A24" s="15" t="s">
        <v>199</v>
      </c>
      <c r="B24" s="17" t="n">
        <v>6647</v>
      </c>
      <c r="C24" s="18">
        <f>(36.0/B24*100)</f>
        <v/>
      </c>
      <c r="D24" s="19" t="n">
        <v>6611</v>
      </c>
      <c r="E24" s="18" t="n">
        <v>524.33467533</v>
      </c>
      <c r="F24" s="20" t="n">
        <v>4.15465807</v>
      </c>
      <c r="G24" s="18" t="n">
        <v>535.8173134800001</v>
      </c>
      <c r="H24" s="20" t="n">
        <v>3.38496372</v>
      </c>
      <c r="I24" s="18" t="n">
        <v>551.77389992</v>
      </c>
      <c r="J24" s="20" t="n">
        <v>3.06181079</v>
      </c>
      <c r="K24" s="18" t="n">
        <v>557.53681414</v>
      </c>
      <c r="L24" s="20" t="n">
        <v>4.06604354</v>
      </c>
      <c r="M24" s="18" t="n">
        <v>433.56577698</v>
      </c>
      <c r="N24" s="20" t="n">
        <v>16.09010253</v>
      </c>
      <c r="O24" s="18" t="s">
        <v>182</v>
      </c>
      <c r="P24" s="20" t="s">
        <v>182</v>
      </c>
      <c r="Q24" s="18" t="s">
        <v>182</v>
      </c>
      <c r="R24" s="20" t="s">
        <v>182</v>
      </c>
      <c r="S24" s="18" t="s">
        <v>182</v>
      </c>
      <c r="T24" s="20" t="s">
        <v>182</v>
      </c>
      <c r="U24" s="18" t="n">
        <v>466.44746608</v>
      </c>
      <c r="V24" s="20" t="n">
        <v>14.37039866</v>
      </c>
    </row>
    <row r="25" spans="1:22">
      <c r="A25" s="15" t="s">
        <v>200</v>
      </c>
      <c r="B25" s="17" t="n">
        <v>5581</v>
      </c>
      <c r="C25" s="18">
        <f>(28.0/B25*100)</f>
        <v/>
      </c>
      <c r="D25" s="19" t="n">
        <v>5553</v>
      </c>
      <c r="E25" s="18" t="n">
        <v>523.57551205</v>
      </c>
      <c r="F25" s="20" t="n">
        <v>3.93903471</v>
      </c>
      <c r="G25" s="18" t="n">
        <v>506.64621433</v>
      </c>
      <c r="H25" s="20" t="n">
        <v>4.02946083</v>
      </c>
      <c r="I25" s="18" t="n">
        <v>513.1369803699999</v>
      </c>
      <c r="J25" s="20" t="n">
        <v>3.67876954</v>
      </c>
      <c r="K25" s="18" t="n">
        <v>538.89742126</v>
      </c>
      <c r="L25" s="20" t="n">
        <v>5.68458705</v>
      </c>
      <c r="M25" s="18" t="n">
        <v>398.37895835</v>
      </c>
      <c r="N25" s="20" t="n">
        <v>24.81113575</v>
      </c>
      <c r="O25" s="18" t="s">
        <v>182</v>
      </c>
      <c r="P25" s="20" t="s">
        <v>182</v>
      </c>
      <c r="Q25" s="18" t="s">
        <v>182</v>
      </c>
      <c r="R25" s="20" t="s">
        <v>182</v>
      </c>
      <c r="S25" s="18" t="s">
        <v>182</v>
      </c>
      <c r="T25" s="20" t="s">
        <v>182</v>
      </c>
      <c r="U25" s="18" t="n">
        <v>461.60059965</v>
      </c>
      <c r="V25" s="20" t="n">
        <v>19.01420865</v>
      </c>
    </row>
    <row r="26" spans="1:22">
      <c r="A26" s="15" t="s">
        <v>201</v>
      </c>
      <c r="B26" s="17" t="n">
        <v>4869</v>
      </c>
      <c r="C26" s="18">
        <f>(131.0/B26*100)</f>
        <v/>
      </c>
      <c r="D26" s="19" t="n">
        <v>4738</v>
      </c>
      <c r="E26" s="18" t="n">
        <v>502.4994874</v>
      </c>
      <c r="F26" s="20" t="n">
        <v>3.32278023</v>
      </c>
      <c r="G26" s="18" t="n">
        <v>483.43985951</v>
      </c>
      <c r="H26" s="20" t="n">
        <v>2.89481947</v>
      </c>
      <c r="I26" s="18" t="n">
        <v>484.94756012</v>
      </c>
      <c r="J26" s="20" t="n">
        <v>2.50890502</v>
      </c>
      <c r="K26" s="18" t="n">
        <v>511.46348371</v>
      </c>
      <c r="L26" s="20" t="n">
        <v>3.35541096</v>
      </c>
      <c r="M26" s="18" t="s">
        <v>182</v>
      </c>
      <c r="N26" s="20" t="s">
        <v>182</v>
      </c>
      <c r="O26" s="18" t="s">
        <v>182</v>
      </c>
      <c r="P26" s="20" t="s">
        <v>182</v>
      </c>
      <c r="Q26" s="18" t="s">
        <v>182</v>
      </c>
      <c r="R26" s="20" t="s">
        <v>182</v>
      </c>
      <c r="S26" s="18" t="s">
        <v>182</v>
      </c>
      <c r="T26" s="20" t="s">
        <v>182</v>
      </c>
      <c r="U26" s="18" t="n">
        <v>438.44046365</v>
      </c>
      <c r="V26" s="20" t="n">
        <v>8.288416120000001</v>
      </c>
    </row>
    <row r="27" spans="1:22">
      <c r="A27" s="15" t="s">
        <v>202</v>
      </c>
      <c r="B27" s="17" t="n">
        <v>5299</v>
      </c>
      <c r="C27" s="18">
        <f>(277.0/B27*100)</f>
        <v/>
      </c>
      <c r="D27" s="19" t="n">
        <v>5022</v>
      </c>
      <c r="E27" s="18" t="n">
        <v>503.34745465</v>
      </c>
      <c r="F27" s="20" t="n">
        <v>2.25212049</v>
      </c>
      <c r="G27" s="18" t="n">
        <v>490.15920319</v>
      </c>
      <c r="H27" s="20" t="n">
        <v>2.92078256</v>
      </c>
      <c r="I27" s="18" t="n">
        <v>482.36864503</v>
      </c>
      <c r="J27" s="20" t="n">
        <v>2.87961277</v>
      </c>
      <c r="K27" s="18" t="n">
        <v>498.41961561</v>
      </c>
      <c r="L27" s="20" t="n">
        <v>3.35168962</v>
      </c>
      <c r="M27" s="18" t="n">
        <v>423.08830904</v>
      </c>
      <c r="N27" s="20" t="n">
        <v>13.04402712</v>
      </c>
      <c r="O27" s="18" t="s">
        <v>182</v>
      </c>
      <c r="P27" s="20" t="s">
        <v>182</v>
      </c>
      <c r="Q27" s="18" t="s">
        <v>182</v>
      </c>
      <c r="R27" s="20" t="s">
        <v>182</v>
      </c>
      <c r="S27" s="18" t="s">
        <v>182</v>
      </c>
      <c r="T27" s="20" t="s">
        <v>182</v>
      </c>
      <c r="U27" s="18" t="n">
        <v>420.52562494</v>
      </c>
      <c r="V27" s="20" t="n">
        <v>4.19027686</v>
      </c>
    </row>
    <row r="28" spans="1:22">
      <c r="A28" s="15" t="s">
        <v>203</v>
      </c>
      <c r="B28" s="17" t="n">
        <v>7568</v>
      </c>
      <c r="C28" s="18">
        <f>(184.0/B28*100)</f>
        <v/>
      </c>
      <c r="D28" s="19" t="n">
        <v>7384</v>
      </c>
      <c r="E28" s="18" t="n">
        <v>418.15272486</v>
      </c>
      <c r="F28" s="20" t="n">
        <v>3.34783731</v>
      </c>
      <c r="G28" s="18" t="n">
        <v>419.32573111</v>
      </c>
      <c r="H28" s="20" t="n">
        <v>2.59597025</v>
      </c>
      <c r="I28" s="18" t="n">
        <v>416.38672264</v>
      </c>
      <c r="J28" s="20" t="n">
        <v>2.28163046</v>
      </c>
      <c r="K28" s="18" t="n">
        <v>430.46080488</v>
      </c>
      <c r="L28" s="20" t="n">
        <v>3.51222678</v>
      </c>
      <c r="M28" s="18" t="n">
        <v>344.27389666</v>
      </c>
      <c r="N28" s="20" t="n">
        <v>9.63881198</v>
      </c>
      <c r="O28" s="18" t="s">
        <v>182</v>
      </c>
      <c r="P28" s="20" t="s">
        <v>182</v>
      </c>
      <c r="Q28" s="18" t="s">
        <v>182</v>
      </c>
      <c r="R28" s="20" t="s">
        <v>182</v>
      </c>
      <c r="S28" s="18" t="s">
        <v>182</v>
      </c>
      <c r="T28" s="20" t="s">
        <v>182</v>
      </c>
      <c r="U28" s="18" t="n">
        <v>375.45779023</v>
      </c>
      <c r="V28" s="20" t="n">
        <v>6.59538962</v>
      </c>
    </row>
    <row r="29" spans="1:22">
      <c r="A29" s="15" t="s">
        <v>204</v>
      </c>
      <c r="B29" s="17" t="n">
        <v>5385</v>
      </c>
      <c r="C29" s="18">
        <f>(37.0/B29*100)</f>
        <v/>
      </c>
      <c r="D29" s="19" t="n">
        <v>5348</v>
      </c>
      <c r="E29" s="18" t="n">
        <v>521.61486389</v>
      </c>
      <c r="F29" s="20" t="n">
        <v>3.43533793</v>
      </c>
      <c r="G29" s="18" t="n">
        <v>515.76214461</v>
      </c>
      <c r="H29" s="20" t="n">
        <v>2.52284502</v>
      </c>
      <c r="I29" s="18" t="n">
        <v>505.18065662</v>
      </c>
      <c r="J29" s="20" t="n">
        <v>3.22868436</v>
      </c>
      <c r="K29" s="18" t="n">
        <v>533.4007783</v>
      </c>
      <c r="L29" s="20" t="n">
        <v>5.5274579</v>
      </c>
      <c r="M29" s="18" t="n">
        <v>388.44308495</v>
      </c>
      <c r="N29" s="20" t="n">
        <v>43.1387278</v>
      </c>
      <c r="O29" s="18" t="s">
        <v>182</v>
      </c>
      <c r="P29" s="20" t="s">
        <v>182</v>
      </c>
      <c r="Q29" s="18" t="n">
        <v>358.28551468</v>
      </c>
      <c r="R29" s="20" t="n">
        <v>8.567023300000001</v>
      </c>
      <c r="S29" s="18" t="s">
        <v>182</v>
      </c>
      <c r="T29" s="20" t="s">
        <v>182</v>
      </c>
      <c r="U29" s="18" t="n">
        <v>405.42602591</v>
      </c>
      <c r="V29" s="20" t="n">
        <v>11.60801944</v>
      </c>
    </row>
    <row r="30" spans="1:22">
      <c r="A30" s="15" t="s">
        <v>205</v>
      </c>
      <c r="B30" s="17" t="n">
        <v>4520</v>
      </c>
      <c r="C30" s="18">
        <f>(696.0/B30*100)</f>
        <v/>
      </c>
      <c r="D30" s="19" t="n">
        <v>3824</v>
      </c>
      <c r="E30" s="18" t="n">
        <v>544.03205251</v>
      </c>
      <c r="F30" s="20" t="n">
        <v>3.87944538</v>
      </c>
      <c r="G30" s="18" t="n">
        <v>527.61269351</v>
      </c>
      <c r="H30" s="20" t="n">
        <v>3.82443264</v>
      </c>
      <c r="I30" s="18" t="n">
        <v>501.7925384</v>
      </c>
      <c r="J30" s="20" t="n">
        <v>4.13783655</v>
      </c>
      <c r="K30" s="18" t="n">
        <v>549.84995979</v>
      </c>
      <c r="L30" s="20" t="n">
        <v>4.57324161</v>
      </c>
      <c r="M30" s="18" t="n">
        <v>424.31209289</v>
      </c>
      <c r="N30" s="20" t="n">
        <v>24.50636863</v>
      </c>
      <c r="O30" s="18" t="s">
        <v>182</v>
      </c>
      <c r="P30" s="20" t="s">
        <v>182</v>
      </c>
      <c r="Q30" s="18" t="s">
        <v>182</v>
      </c>
      <c r="R30" s="20" t="s">
        <v>182</v>
      </c>
      <c r="S30" s="18" t="s">
        <v>182</v>
      </c>
      <c r="T30" s="20" t="s">
        <v>182</v>
      </c>
      <c r="U30" s="18" t="n">
        <v>438.42382159</v>
      </c>
      <c r="V30" s="20" t="n">
        <v>5.96158899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(21.0/B32*100)</f>
        <v/>
      </c>
      <c r="D32" s="19" t="n">
        <v>4457</v>
      </c>
      <c r="E32" s="18" t="n">
        <v>514.89159742</v>
      </c>
      <c r="F32" s="20" t="n">
        <v>4.64415269</v>
      </c>
      <c r="G32" s="18" t="n">
        <v>503.52091929</v>
      </c>
      <c r="H32" s="20" t="n">
        <v>3.60128828</v>
      </c>
      <c r="I32" s="18" t="n">
        <v>493.26044848</v>
      </c>
      <c r="J32" s="20" t="n">
        <v>2.76962406</v>
      </c>
      <c r="K32" s="18" t="n">
        <v>521.08062173</v>
      </c>
      <c r="L32" s="20" t="n">
        <v>4.28204657</v>
      </c>
      <c r="M32" s="18" t="n">
        <v>431.81477785</v>
      </c>
      <c r="N32" s="20" t="n">
        <v>23.17705872</v>
      </c>
      <c r="O32" s="18" t="s">
        <v>182</v>
      </c>
      <c r="P32" s="20" t="s">
        <v>182</v>
      </c>
      <c r="Q32" s="18" t="s">
        <v>182</v>
      </c>
      <c r="R32" s="20" t="s">
        <v>182</v>
      </c>
      <c r="S32" s="18" t="s">
        <v>182</v>
      </c>
      <c r="T32" s="20" t="s">
        <v>182</v>
      </c>
      <c r="U32" s="18" t="n">
        <v>438.29697796</v>
      </c>
      <c r="V32" s="20" t="n">
        <v>9.562044200000001</v>
      </c>
    </row>
    <row r="33" spans="1:22">
      <c r="A33" s="15" t="s">
        <v>208</v>
      </c>
      <c r="B33" s="17" t="n">
        <v>7325</v>
      </c>
      <c r="C33" s="18">
        <f>(275.0/B33*100)</f>
        <v/>
      </c>
      <c r="D33" s="19" t="n">
        <v>7050</v>
      </c>
      <c r="E33" s="18" t="n">
        <v>521.04356573</v>
      </c>
      <c r="F33" s="20" t="n">
        <v>3.09643181</v>
      </c>
      <c r="G33" s="18" t="n">
        <v>508.610871</v>
      </c>
      <c r="H33" s="20" t="n">
        <v>3.40035888</v>
      </c>
      <c r="I33" s="18" t="n">
        <v>489.12415503</v>
      </c>
      <c r="J33" s="20" t="n">
        <v>3.2692728</v>
      </c>
      <c r="K33" s="18" t="n">
        <v>513.29586032</v>
      </c>
      <c r="L33" s="20" t="n">
        <v>3.75015991</v>
      </c>
      <c r="M33" s="18" t="n">
        <v>370.51979334</v>
      </c>
      <c r="N33" s="20" t="n">
        <v>23.88304611</v>
      </c>
      <c r="O33" s="18" t="s">
        <v>182</v>
      </c>
      <c r="P33" s="20" t="s">
        <v>182</v>
      </c>
      <c r="Q33" s="18" t="s">
        <v>182</v>
      </c>
      <c r="R33" s="20" t="s">
        <v>182</v>
      </c>
      <c r="S33" s="18" t="s">
        <v>182</v>
      </c>
      <c r="T33" s="20" t="s">
        <v>182</v>
      </c>
      <c r="U33" s="18" t="n">
        <v>441.5005144</v>
      </c>
      <c r="V33" s="20" t="n">
        <v>7.98728674</v>
      </c>
    </row>
    <row r="34" spans="1:22">
      <c r="A34" s="15" t="s">
        <v>209</v>
      </c>
      <c r="B34" s="17" t="n">
        <v>6350</v>
      </c>
      <c r="C34" s="18">
        <f>(123.0/B34*100)</f>
        <v/>
      </c>
      <c r="D34" s="19" t="n">
        <v>6227</v>
      </c>
      <c r="E34" s="18" t="n">
        <v>480.6111119</v>
      </c>
      <c r="F34" s="20" t="n">
        <v>4.18669913</v>
      </c>
      <c r="G34" s="18" t="n">
        <v>472.2528049</v>
      </c>
      <c r="H34" s="20" t="n">
        <v>3.14130303</v>
      </c>
      <c r="I34" s="18" t="n">
        <v>460.9249117</v>
      </c>
      <c r="J34" s="20" t="n">
        <v>2.71594512</v>
      </c>
      <c r="K34" s="18" t="n">
        <v>491.47978076</v>
      </c>
      <c r="L34" s="20" t="n">
        <v>4.68373682</v>
      </c>
      <c r="M34" s="18" t="n">
        <v>365.38845725</v>
      </c>
      <c r="N34" s="20" t="n">
        <v>11.8756275</v>
      </c>
      <c r="O34" s="18" t="s">
        <v>182</v>
      </c>
      <c r="P34" s="20" t="s">
        <v>182</v>
      </c>
      <c r="Q34" s="18" t="n">
        <v>306.56969545</v>
      </c>
      <c r="R34" s="20" t="n">
        <v>10.27624616</v>
      </c>
      <c r="S34" s="18" t="s">
        <v>182</v>
      </c>
      <c r="T34" s="20" t="s">
        <v>182</v>
      </c>
      <c r="U34" s="18" t="n">
        <v>384.61786818</v>
      </c>
      <c r="V34" s="20" t="n">
        <v>7.86026191</v>
      </c>
    </row>
    <row r="35" spans="1:22">
      <c r="A35" s="15" t="s">
        <v>210</v>
      </c>
      <c r="B35" s="17" t="n">
        <v>6406</v>
      </c>
      <c r="C35" s="18">
        <f>(111.0/B35*100)</f>
        <v/>
      </c>
      <c r="D35" s="19" t="n">
        <v>6295</v>
      </c>
      <c r="E35" s="18" t="n">
        <v>544.30206863</v>
      </c>
      <c r="F35" s="20" t="n">
        <v>3.45060575</v>
      </c>
      <c r="G35" s="18" t="n">
        <v>520.52359405</v>
      </c>
      <c r="H35" s="20" t="n">
        <v>2.66630838</v>
      </c>
      <c r="I35" s="18" t="n">
        <v>501.73948096</v>
      </c>
      <c r="J35" s="20" t="n">
        <v>2.73765674</v>
      </c>
      <c r="K35" s="18" t="n">
        <v>527.24817979</v>
      </c>
      <c r="L35" s="20" t="n">
        <v>4.17425613</v>
      </c>
      <c r="M35" s="18" t="n">
        <v>449.89238615</v>
      </c>
      <c r="N35" s="20" t="n">
        <v>20.13442136</v>
      </c>
      <c r="O35" s="18" t="s">
        <v>182</v>
      </c>
      <c r="P35" s="20" t="s">
        <v>182</v>
      </c>
      <c r="Q35" s="18" t="n">
        <v>374.85244494</v>
      </c>
      <c r="R35" s="20" t="n">
        <v>5.84040672</v>
      </c>
      <c r="S35" s="18" t="s">
        <v>182</v>
      </c>
      <c r="T35" s="20" t="s">
        <v>182</v>
      </c>
      <c r="U35" s="18" t="n">
        <v>422.49476183</v>
      </c>
      <c r="V35" s="20" t="n">
        <v>6.21690805</v>
      </c>
    </row>
    <row r="36" spans="1:22">
      <c r="A36" s="15" t="s">
        <v>211</v>
      </c>
      <c r="B36" s="17" t="n">
        <v>6736</v>
      </c>
      <c r="C36" s="18">
        <f>(118.0/B36*100)</f>
        <v/>
      </c>
      <c r="D36" s="19" t="n">
        <v>6618</v>
      </c>
      <c r="E36" s="18" t="n">
        <v>500.03839245</v>
      </c>
      <c r="F36" s="20" t="n">
        <v>3.03569427</v>
      </c>
      <c r="G36" s="18" t="n">
        <v>495.14761843</v>
      </c>
      <c r="H36" s="20" t="n">
        <v>2.93121876</v>
      </c>
      <c r="I36" s="18" t="n">
        <v>493.10549095</v>
      </c>
      <c r="J36" s="20" t="n">
        <v>2.76174586</v>
      </c>
      <c r="K36" s="18" t="n">
        <v>511.11607327</v>
      </c>
      <c r="L36" s="20" t="n">
        <v>3.80635808</v>
      </c>
      <c r="M36" s="18" t="n">
        <v>402.77024728</v>
      </c>
      <c r="N36" s="20" t="n">
        <v>20.07187489</v>
      </c>
      <c r="O36" s="18" t="s">
        <v>182</v>
      </c>
      <c r="P36" s="20" t="s">
        <v>182</v>
      </c>
      <c r="Q36" s="18" t="s">
        <v>182</v>
      </c>
      <c r="R36" s="20" t="s">
        <v>182</v>
      </c>
      <c r="S36" s="18" t="s">
        <v>182</v>
      </c>
      <c r="T36" s="20" t="s">
        <v>182</v>
      </c>
      <c r="U36" s="18" t="n">
        <v>422.85083822</v>
      </c>
      <c r="V36" s="20" t="n">
        <v>6.39376848</v>
      </c>
    </row>
    <row r="37" spans="1:22">
      <c r="A37" s="15" t="s">
        <v>212</v>
      </c>
      <c r="B37" s="17" t="n">
        <v>5458</v>
      </c>
      <c r="C37" s="18">
        <f>(394.0/B37*100)</f>
        <v/>
      </c>
      <c r="D37" s="19" t="n">
        <v>5064</v>
      </c>
      <c r="E37" s="18" t="n">
        <v>505.51727891</v>
      </c>
      <c r="F37" s="20" t="n">
        <v>4.8928472</v>
      </c>
      <c r="G37" s="18" t="n">
        <v>508.93242738</v>
      </c>
      <c r="H37" s="20" t="n">
        <v>5.03948099</v>
      </c>
      <c r="I37" s="18" t="n">
        <v>492.95803286</v>
      </c>
      <c r="J37" s="20" t="n">
        <v>3.88062867</v>
      </c>
      <c r="K37" s="18" t="n">
        <v>520.51374097</v>
      </c>
      <c r="L37" s="20" t="n">
        <v>3.87415879</v>
      </c>
      <c r="M37" s="18" t="n">
        <v>375.64834003</v>
      </c>
      <c r="N37" s="20" t="n">
        <v>18.6662725</v>
      </c>
      <c r="O37" s="18" t="s">
        <v>182</v>
      </c>
      <c r="P37" s="20" t="s">
        <v>182</v>
      </c>
      <c r="Q37" s="18" t="s">
        <v>182</v>
      </c>
      <c r="R37" s="20" t="s">
        <v>182</v>
      </c>
      <c r="S37" s="18" t="s">
        <v>182</v>
      </c>
      <c r="T37" s="20" t="s">
        <v>182</v>
      </c>
      <c r="U37" s="18" t="n">
        <v>415.86486638</v>
      </c>
      <c r="V37" s="20" t="n">
        <v>6.50260618</v>
      </c>
    </row>
    <row r="38" spans="1:22">
      <c r="A38" s="15" t="s">
        <v>213</v>
      </c>
      <c r="B38" s="17" t="n">
        <v>5860</v>
      </c>
      <c r="C38" s="18">
        <f>(87.0/B38*100)</f>
        <v/>
      </c>
      <c r="D38" s="19" t="n">
        <v>5773</v>
      </c>
      <c r="E38" s="18" t="n">
        <v>521.03595722</v>
      </c>
      <c r="F38" s="20" t="n">
        <v>3.26404945</v>
      </c>
      <c r="G38" s="18" t="n">
        <v>505.85311566</v>
      </c>
      <c r="H38" s="20" t="n">
        <v>4.47791132</v>
      </c>
      <c r="I38" s="18" t="n">
        <v>507.07109919</v>
      </c>
      <c r="J38" s="20" t="n">
        <v>3.96474683</v>
      </c>
      <c r="K38" s="18" t="n">
        <v>516.0022384</v>
      </c>
      <c r="L38" s="20" t="n">
        <v>4.23688259</v>
      </c>
      <c r="M38" s="18" t="n">
        <v>402.04188708</v>
      </c>
      <c r="N38" s="20" t="n">
        <v>20.43643395</v>
      </c>
      <c r="O38" s="18" t="s">
        <v>182</v>
      </c>
      <c r="P38" s="20" t="s">
        <v>182</v>
      </c>
      <c r="Q38" s="18" t="s">
        <v>182</v>
      </c>
      <c r="R38" s="20" t="s">
        <v>182</v>
      </c>
      <c r="S38" s="18" t="s">
        <v>182</v>
      </c>
      <c r="T38" s="20" t="s">
        <v>182</v>
      </c>
      <c r="U38" s="18" t="n">
        <v>445.6826337</v>
      </c>
      <c r="V38" s="20" t="n">
        <v>6.27756974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(5715.0/B40*100)</f>
        <v/>
      </c>
      <c r="D40" s="19" t="n">
        <v>8442</v>
      </c>
      <c r="E40" s="18" t="n">
        <v>531.46704707</v>
      </c>
      <c r="F40" s="20" t="n">
        <v>4.45193789</v>
      </c>
      <c r="G40" s="18" t="n">
        <v>525.5964274200001</v>
      </c>
      <c r="H40" s="20" t="n">
        <v>3.94447376</v>
      </c>
      <c r="I40" s="18" t="n">
        <v>509.3322473</v>
      </c>
      <c r="J40" s="20" t="n">
        <v>3.55280335</v>
      </c>
      <c r="K40" s="18" t="n">
        <v>531.65883665</v>
      </c>
      <c r="L40" s="20" t="n">
        <v>4.11909646</v>
      </c>
      <c r="M40" s="18" t="n">
        <v>426.93516324</v>
      </c>
      <c r="N40" s="20" t="n">
        <v>18.49453323</v>
      </c>
      <c r="O40" s="18" t="s">
        <v>182</v>
      </c>
      <c r="P40" s="20" t="s">
        <v>182</v>
      </c>
      <c r="Q40" s="18" t="n">
        <v>496.75531263</v>
      </c>
      <c r="R40" s="20" t="n">
        <v>2.35939816</v>
      </c>
      <c r="S40" s="18" t="s">
        <v>182</v>
      </c>
      <c r="T40" s="20" t="s">
        <v>182</v>
      </c>
      <c r="U40" s="18" t="n">
        <v>419.75091479</v>
      </c>
      <c r="V40" s="20" t="n">
        <v>6.47915886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(3114.0/B46*100)</f>
        <v/>
      </c>
      <c r="D46" s="19" t="n">
        <v>20027</v>
      </c>
      <c r="E46" s="18" t="n">
        <v>416.03480351</v>
      </c>
      <c r="F46" s="20" t="n">
        <v>4.66160996</v>
      </c>
      <c r="G46" s="18" t="n">
        <v>416.5631467</v>
      </c>
      <c r="H46" s="20" t="n">
        <v>3.31075555</v>
      </c>
      <c r="I46" s="18" t="n">
        <v>410.47419844</v>
      </c>
      <c r="J46" s="20" t="n">
        <v>3.35239766</v>
      </c>
      <c r="K46" s="18" t="n">
        <v>439.40272108</v>
      </c>
      <c r="L46" s="20" t="n">
        <v>4.59619735</v>
      </c>
      <c r="M46" s="18" t="n">
        <v>312.92535084</v>
      </c>
      <c r="N46" s="20" t="n">
        <v>7.92700056</v>
      </c>
      <c r="O46" s="18" t="s">
        <v>182</v>
      </c>
      <c r="P46" s="20" t="s">
        <v>182</v>
      </c>
      <c r="Q46" s="18" t="s">
        <v>182</v>
      </c>
      <c r="R46" s="20" t="s">
        <v>182</v>
      </c>
      <c r="S46" s="18" t="s">
        <v>182</v>
      </c>
      <c r="T46" s="20" t="s">
        <v>182</v>
      </c>
      <c r="U46" s="18" t="n">
        <v>386.04747428</v>
      </c>
      <c r="V46" s="20" t="n">
        <v>3.13866469</v>
      </c>
    </row>
    <row r="47" spans="1:22">
      <c r="A47" s="15" t="s">
        <v>222</v>
      </c>
      <c r="B47" s="17" t="n">
        <v>5928</v>
      </c>
      <c r="C47" s="18">
        <f>(318.0/B47*100)</f>
        <v/>
      </c>
      <c r="D47" s="19" t="n">
        <v>5610</v>
      </c>
      <c r="E47" s="18" t="n">
        <v>468.15754372</v>
      </c>
      <c r="F47" s="20" t="n">
        <v>5.56333946</v>
      </c>
      <c r="G47" s="18" t="n">
        <v>467.90884739</v>
      </c>
      <c r="H47" s="20" t="n">
        <v>4.43637445</v>
      </c>
      <c r="I47" s="18" t="n">
        <v>448.35206061</v>
      </c>
      <c r="J47" s="20" t="n">
        <v>4.65055861</v>
      </c>
      <c r="K47" s="18" t="n">
        <v>484.73419537</v>
      </c>
      <c r="L47" s="20" t="n">
        <v>5.82285637</v>
      </c>
      <c r="M47" s="18" t="n">
        <v>348.82167177</v>
      </c>
      <c r="N47" s="20" t="n">
        <v>12.30753065</v>
      </c>
      <c r="O47" s="18" t="s">
        <v>182</v>
      </c>
      <c r="P47" s="20" t="s">
        <v>182</v>
      </c>
      <c r="Q47" s="18" t="s">
        <v>182</v>
      </c>
      <c r="R47" s="20" t="s">
        <v>182</v>
      </c>
      <c r="S47" s="18" t="s">
        <v>182</v>
      </c>
      <c r="T47" s="20" t="s">
        <v>182</v>
      </c>
      <c r="U47" s="18" t="n">
        <v>388.58473543</v>
      </c>
      <c r="V47" s="20" t="n">
        <v>5.11201507</v>
      </c>
    </row>
    <row r="48" spans="1:22">
      <c r="A48" s="15" t="s">
        <v>223</v>
      </c>
      <c r="B48" s="17" t="n">
        <v>9841</v>
      </c>
      <c r="C48" s="18">
        <f>(19.0/B48*100)</f>
        <v/>
      </c>
      <c r="D48" s="19" t="n">
        <v>9822</v>
      </c>
      <c r="E48" s="18" t="n">
        <v>516.77548052</v>
      </c>
      <c r="F48" s="20" t="n">
        <v>5.7583545</v>
      </c>
      <c r="G48" s="18" t="n">
        <v>526.71618456</v>
      </c>
      <c r="H48" s="20" t="n">
        <v>5.16628814</v>
      </c>
      <c r="I48" s="18" t="n">
        <v>514.34660912</v>
      </c>
      <c r="J48" s="20" t="n">
        <v>4.88064105</v>
      </c>
      <c r="K48" s="18" t="n">
        <v>544.14458486</v>
      </c>
      <c r="L48" s="20" t="n">
        <v>5.0728092</v>
      </c>
      <c r="M48" s="18" t="n">
        <v>368.01592311</v>
      </c>
      <c r="N48" s="20" t="n">
        <v>9.39603602</v>
      </c>
      <c r="O48" s="18" t="s">
        <v>182</v>
      </c>
      <c r="P48" s="20" t="s">
        <v>182</v>
      </c>
      <c r="Q48" s="18" t="s">
        <v>182</v>
      </c>
      <c r="R48" s="20" t="s">
        <v>182</v>
      </c>
      <c r="S48" s="18" t="s">
        <v>182</v>
      </c>
      <c r="T48" s="20" t="s">
        <v>182</v>
      </c>
      <c r="U48" s="18" t="n">
        <v>459.22444847</v>
      </c>
      <c r="V48" s="20" t="n">
        <v>23.06388627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(1335.0/B50*100)</f>
        <v/>
      </c>
      <c r="D50" s="19" t="n">
        <v>10460</v>
      </c>
      <c r="E50" s="18" t="n">
        <v>425.20544864</v>
      </c>
      <c r="F50" s="20" t="n">
        <v>4.15832695</v>
      </c>
      <c r="G50" s="18" t="n">
        <v>423.11727986</v>
      </c>
      <c r="H50" s="20" t="n">
        <v>3.11149203</v>
      </c>
      <c r="I50" s="18" t="n">
        <v>420.53489804</v>
      </c>
      <c r="J50" s="20" t="n">
        <v>2.56667335</v>
      </c>
      <c r="K50" s="18" t="n">
        <v>436.89238038</v>
      </c>
      <c r="L50" s="20" t="n">
        <v>4.61376874</v>
      </c>
      <c r="M50" s="18" t="n">
        <v>342.28571311</v>
      </c>
      <c r="N50" s="20" t="n">
        <v>7.20984175</v>
      </c>
      <c r="O50" s="18" t="s">
        <v>182</v>
      </c>
      <c r="P50" s="20" t="s">
        <v>182</v>
      </c>
      <c r="Q50" s="18" t="s">
        <v>182</v>
      </c>
      <c r="R50" s="20" t="s">
        <v>182</v>
      </c>
      <c r="S50" s="18" t="s">
        <v>182</v>
      </c>
      <c r="T50" s="20" t="s">
        <v>182</v>
      </c>
      <c r="U50" s="18" t="n">
        <v>393.10290497</v>
      </c>
      <c r="V50" s="20" t="n">
        <v>7.55979236</v>
      </c>
    </row>
    <row r="51" spans="1:22">
      <c r="A51" s="15" t="s">
        <v>226</v>
      </c>
      <c r="B51" s="17" t="n">
        <v>6866</v>
      </c>
      <c r="C51" s="18">
        <f>(116.0/B51*100)</f>
        <v/>
      </c>
      <c r="D51" s="19" t="n">
        <v>6750</v>
      </c>
      <c r="E51" s="18" t="n">
        <v>428.92414686</v>
      </c>
      <c r="F51" s="20" t="n">
        <v>3.45443284</v>
      </c>
      <c r="G51" s="18" t="n">
        <v>418.82307019</v>
      </c>
      <c r="H51" s="20" t="n">
        <v>3.44558166</v>
      </c>
      <c r="I51" s="18" t="n">
        <v>420.95451734</v>
      </c>
      <c r="J51" s="20" t="n">
        <v>2.66463611</v>
      </c>
      <c r="K51" s="18" t="n">
        <v>436.54736259</v>
      </c>
      <c r="L51" s="20" t="n">
        <v>3.49334946</v>
      </c>
      <c r="M51" s="18" t="n">
        <v>338.25263876</v>
      </c>
      <c r="N51" s="20" t="n">
        <v>12.07032198</v>
      </c>
      <c r="O51" s="18" t="s">
        <v>182</v>
      </c>
      <c r="P51" s="20" t="s">
        <v>182</v>
      </c>
      <c r="Q51" s="18" t="n">
        <v>410.85572185</v>
      </c>
      <c r="R51" s="20" t="n">
        <v>3.7997542</v>
      </c>
      <c r="S51" s="18" t="s">
        <v>182</v>
      </c>
      <c r="T51" s="20" t="s">
        <v>182</v>
      </c>
      <c r="U51" s="18" t="n">
        <v>397.82837002</v>
      </c>
      <c r="V51" s="20" t="n">
        <v>4.37080628</v>
      </c>
    </row>
    <row r="52" spans="1:22">
      <c r="A52" s="15" t="s">
        <v>227</v>
      </c>
      <c r="B52" s="17" t="n">
        <v>5809</v>
      </c>
      <c r="C52" s="18">
        <f>(135.0/B52*100)</f>
        <v/>
      </c>
      <c r="D52" s="19" t="n">
        <v>5674</v>
      </c>
      <c r="E52" s="18" t="n">
        <v>479.68046225</v>
      </c>
      <c r="F52" s="20" t="n">
        <v>3.87370219</v>
      </c>
      <c r="G52" s="18" t="n">
        <v>482.28546763</v>
      </c>
      <c r="H52" s="20" t="n">
        <v>3.20765625</v>
      </c>
      <c r="I52" s="18" t="n">
        <v>471.92667476</v>
      </c>
      <c r="J52" s="20" t="n">
        <v>3.20384945</v>
      </c>
      <c r="K52" s="18" t="n">
        <v>497.63910397</v>
      </c>
      <c r="L52" s="20" t="n">
        <v>4.25043315</v>
      </c>
      <c r="M52" s="18" t="n">
        <v>375.14413407</v>
      </c>
      <c r="N52" s="20" t="n">
        <v>19.23248649</v>
      </c>
      <c r="O52" s="18" t="s">
        <v>182</v>
      </c>
      <c r="P52" s="20" t="s">
        <v>182</v>
      </c>
      <c r="Q52" s="18" t="s">
        <v>182</v>
      </c>
      <c r="R52" s="20" t="s">
        <v>182</v>
      </c>
      <c r="S52" s="18" t="s">
        <v>182</v>
      </c>
      <c r="T52" s="20" t="s">
        <v>182</v>
      </c>
      <c r="U52" s="18" t="n">
        <v>404.22925101</v>
      </c>
      <c r="V52" s="20" t="n">
        <v>6.11271507</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(577.0/B54*100)</f>
        <v/>
      </c>
      <c r="D54" s="19" t="n">
        <v>4163</v>
      </c>
      <c r="E54" s="18" t="n">
        <v>331.97056388</v>
      </c>
      <c r="F54" s="20" t="n">
        <v>4.69146567</v>
      </c>
      <c r="G54" s="18" t="n">
        <v>353.91948926</v>
      </c>
      <c r="H54" s="20" t="n">
        <v>4.47448316</v>
      </c>
      <c r="I54" s="18" t="n">
        <v>341.91270974</v>
      </c>
      <c r="J54" s="20" t="n">
        <v>3.59066622</v>
      </c>
      <c r="K54" s="18" t="n">
        <v>352.35131163</v>
      </c>
      <c r="L54" s="20" t="n">
        <v>4.45042129</v>
      </c>
      <c r="M54" s="18" t="n">
        <v>287.87524075</v>
      </c>
      <c r="N54" s="20" t="n">
        <v>6.80918889</v>
      </c>
      <c r="O54" s="18" t="s">
        <v>182</v>
      </c>
      <c r="P54" s="20" t="s">
        <v>182</v>
      </c>
      <c r="Q54" s="18" t="s">
        <v>182</v>
      </c>
      <c r="R54" s="20" t="s">
        <v>182</v>
      </c>
      <c r="S54" s="18" t="s">
        <v>182</v>
      </c>
      <c r="T54" s="20" t="s">
        <v>182</v>
      </c>
      <c r="U54" s="18" t="n">
        <v>294.88432043</v>
      </c>
      <c r="V54" s="20" t="n">
        <v>3.58255819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528.25327607</v>
      </c>
      <c r="F56" s="20" t="n">
        <v>5.15000133</v>
      </c>
      <c r="G56" s="18" t="n">
        <v>532.9393868</v>
      </c>
      <c r="H56" s="20" t="n">
        <v>3.41653474</v>
      </c>
      <c r="I56" s="18" t="n">
        <v>519.67027206</v>
      </c>
      <c r="J56" s="20" t="n">
        <v>2.76857885</v>
      </c>
      <c r="K56" s="18" t="n">
        <v>527.50707642</v>
      </c>
      <c r="L56" s="20" t="n">
        <v>3.77988821</v>
      </c>
      <c r="M56" s="18" t="n">
        <v>436.58358831</v>
      </c>
      <c r="N56" s="20" t="n">
        <v>14.70024244</v>
      </c>
      <c r="O56" s="18" t="s">
        <v>182</v>
      </c>
      <c r="P56" s="20" t="s">
        <v>182</v>
      </c>
      <c r="Q56" s="18" t="s">
        <v>182</v>
      </c>
      <c r="R56" s="20" t="s">
        <v>182</v>
      </c>
      <c r="S56" s="18" t="s">
        <v>182</v>
      </c>
      <c r="T56" s="20" t="s">
        <v>182</v>
      </c>
      <c r="U56" s="18" t="n">
        <v>461.52067212</v>
      </c>
      <c r="V56" s="20" t="n">
        <v>16.15191055</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(292.0/B61*100)</f>
        <v/>
      </c>
      <c r="D61" s="19" t="n">
        <v>6233</v>
      </c>
      <c r="E61" s="18" t="n">
        <v>496.73938429</v>
      </c>
      <c r="F61" s="20" t="n">
        <v>3.49858859</v>
      </c>
      <c r="G61" s="18" t="n">
        <v>469.70198243</v>
      </c>
      <c r="H61" s="20" t="n">
        <v>3.56636882</v>
      </c>
      <c r="I61" s="18" t="n">
        <v>472.2146725</v>
      </c>
      <c r="J61" s="20" t="n">
        <v>2.83906916</v>
      </c>
      <c r="K61" s="18" t="n">
        <v>491.25019298</v>
      </c>
      <c r="L61" s="20" t="n">
        <v>3.92072119</v>
      </c>
      <c r="M61" s="18" t="n">
        <v>391.25523445</v>
      </c>
      <c r="N61" s="20" t="n">
        <v>13.81308759</v>
      </c>
      <c r="O61" s="18" t="s">
        <v>182</v>
      </c>
      <c r="P61" s="20" t="s">
        <v>182</v>
      </c>
      <c r="Q61" s="18" t="s">
        <v>182</v>
      </c>
      <c r="R61" s="20" t="s">
        <v>182</v>
      </c>
      <c r="S61" s="18" t="s">
        <v>182</v>
      </c>
      <c r="T61" s="20" t="s">
        <v>182</v>
      </c>
      <c r="U61" s="18" t="n">
        <v>394.7000396</v>
      </c>
      <c r="V61" s="20" t="n">
        <v>7.71844173</v>
      </c>
    </row>
    <row r="62" spans="1:22">
      <c r="A62" s="15" t="s">
        <v>237</v>
      </c>
      <c r="B62" s="17" t="n">
        <v>4476</v>
      </c>
      <c r="C62" s="18">
        <f>(5.0/B62*100)</f>
        <v/>
      </c>
      <c r="D62" s="19" t="n">
        <v>4471</v>
      </c>
      <c r="E62" s="18" t="n">
        <v>534.20564905</v>
      </c>
      <c r="F62" s="20" t="n">
        <v>5.54636315</v>
      </c>
      <c r="G62" s="18" t="n">
        <v>540.96323665</v>
      </c>
      <c r="H62" s="20" t="n">
        <v>2.24691974</v>
      </c>
      <c r="I62" s="18" t="n">
        <v>520.58188264</v>
      </c>
      <c r="J62" s="20" t="n">
        <v>1.4360627</v>
      </c>
      <c r="K62" s="18" t="n">
        <v>537.06929142</v>
      </c>
      <c r="L62" s="20" t="n">
        <v>2.82526205</v>
      </c>
      <c r="M62" s="18" t="n">
        <v>440.45044192</v>
      </c>
      <c r="N62" s="20" t="n">
        <v>12.98438904</v>
      </c>
      <c r="O62" s="18" t="s">
        <v>182</v>
      </c>
      <c r="P62" s="20" t="s">
        <v>182</v>
      </c>
      <c r="Q62" s="18" t="s">
        <v>182</v>
      </c>
      <c r="R62" s="20" t="s">
        <v>182</v>
      </c>
      <c r="S62" s="18" t="s">
        <v>182</v>
      </c>
      <c r="T62" s="20" t="s">
        <v>182</v>
      </c>
      <c r="U62" s="18" t="n">
        <v>467.16629598</v>
      </c>
      <c r="V62" s="20" t="n">
        <v>20.61708598</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(1072.0/B67*100)</f>
        <v/>
      </c>
      <c r="D67" s="19" t="n">
        <v>5899</v>
      </c>
      <c r="E67" s="18" t="n">
        <v>415.48952883</v>
      </c>
      <c r="F67" s="20" t="n">
        <v>4.28140189</v>
      </c>
      <c r="G67" s="18" t="n">
        <v>415.47710084</v>
      </c>
      <c r="H67" s="20" t="n">
        <v>2.68911947</v>
      </c>
      <c r="I67" s="18" t="n">
        <v>406.31910715</v>
      </c>
      <c r="J67" s="20" t="n">
        <v>2.76008682</v>
      </c>
      <c r="K67" s="18" t="n">
        <v>415.16015588</v>
      </c>
      <c r="L67" s="20" t="n">
        <v>4.88126844</v>
      </c>
      <c r="M67" s="18" t="n">
        <v>314.73335773</v>
      </c>
      <c r="N67" s="20" t="n">
        <v>5.00611208</v>
      </c>
      <c r="O67" s="18" t="s">
        <v>182</v>
      </c>
      <c r="P67" s="20" t="s">
        <v>182</v>
      </c>
      <c r="Q67" s="18" t="s">
        <v>182</v>
      </c>
      <c r="R67" s="20" t="s">
        <v>182</v>
      </c>
      <c r="S67" s="18" t="s">
        <v>182</v>
      </c>
      <c r="T67" s="20" t="s">
        <v>182</v>
      </c>
      <c r="U67" s="18" t="n">
        <v>347.88720328</v>
      </c>
      <c r="V67" s="20" t="n">
        <v>5.89819355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501.70598286</v>
      </c>
      <c r="F70" s="20" t="n">
        <v>5.06949506</v>
      </c>
      <c r="G70" s="18" t="n">
        <v>493.43351121</v>
      </c>
      <c r="H70" s="20" t="n">
        <v>3.3647222</v>
      </c>
      <c r="I70" s="18" t="n">
        <v>484.89333271</v>
      </c>
      <c r="J70" s="20" t="n">
        <v>3.03854316</v>
      </c>
      <c r="K70" s="18" t="n">
        <v>507.23366406</v>
      </c>
      <c r="L70" s="20" t="n">
        <v>3.67986714</v>
      </c>
      <c r="M70" s="18" t="n">
        <v>426.80252046</v>
      </c>
      <c r="N70" s="20" t="n">
        <v>12.48021567</v>
      </c>
      <c r="O70" s="18" t="s">
        <v>182</v>
      </c>
      <c r="P70" s="20" t="s">
        <v>182</v>
      </c>
      <c r="Q70" s="18" t="s">
        <v>182</v>
      </c>
      <c r="R70" s="20" t="s">
        <v>182</v>
      </c>
      <c r="S70" s="18" t="s">
        <v>182</v>
      </c>
      <c r="T70" s="20" t="s">
        <v>182</v>
      </c>
      <c r="U70" s="18" t="n">
        <v>432.78282048</v>
      </c>
      <c r="V70" s="20" t="n">
        <v>6.33348425</v>
      </c>
    </row>
    <row r="71" spans="1:22">
      <c r="A71" s="15" t="s">
        <v>246</v>
      </c>
      <c r="B71" s="17" t="n">
        <v>6115</v>
      </c>
      <c r="C71" s="18">
        <f>(132.0/B71*100)</f>
        <v/>
      </c>
      <c r="D71" s="19" t="n">
        <v>5983</v>
      </c>
      <c r="E71" s="18" t="n">
        <v>578.44399746</v>
      </c>
      <c r="F71" s="20" t="n">
        <v>3.39748727</v>
      </c>
      <c r="G71" s="18" t="n">
        <v>563.1801762</v>
      </c>
      <c r="H71" s="20" t="n">
        <v>2.39949976</v>
      </c>
      <c r="I71" s="18" t="n">
        <v>536.5662218799999</v>
      </c>
      <c r="J71" s="20" t="n">
        <v>2.07674001</v>
      </c>
      <c r="K71" s="18" t="n">
        <v>570.59988289</v>
      </c>
      <c r="L71" s="20" t="n">
        <v>3.31538515</v>
      </c>
      <c r="M71" s="18" t="n">
        <v>471.86148039</v>
      </c>
      <c r="N71" s="20" t="n">
        <v>16.79592165</v>
      </c>
      <c r="O71" s="18" t="s">
        <v>182</v>
      </c>
      <c r="P71" s="20" t="s">
        <v>182</v>
      </c>
      <c r="Q71" s="18" t="s">
        <v>182</v>
      </c>
      <c r="R71" s="20" t="s">
        <v>182</v>
      </c>
      <c r="S71" s="18" t="s">
        <v>182</v>
      </c>
      <c r="T71" s="20" t="s">
        <v>182</v>
      </c>
      <c r="U71" s="18" t="n">
        <v>550.11569618</v>
      </c>
      <c r="V71" s="20" t="n">
        <v>12.35910875</v>
      </c>
    </row>
    <row r="72" spans="1:22">
      <c r="A72" s="15" t="s">
        <v>247</v>
      </c>
      <c r="B72" s="17" t="n">
        <v>7708</v>
      </c>
      <c r="C72" s="18">
        <f>(9.0/B72*100)</f>
        <v/>
      </c>
      <c r="D72" s="19" t="n">
        <v>7699</v>
      </c>
      <c r="E72" s="18" t="n">
        <v>542.59451658</v>
      </c>
      <c r="F72" s="20" t="n">
        <v>7.41449337</v>
      </c>
      <c r="G72" s="18" t="n">
        <v>549.9429684</v>
      </c>
      <c r="H72" s="20" t="n">
        <v>3.73175136</v>
      </c>
      <c r="I72" s="18" t="n">
        <v>519.1116260700001</v>
      </c>
      <c r="J72" s="20" t="n">
        <v>2.8455332</v>
      </c>
      <c r="K72" s="18" t="n">
        <v>546.5286091</v>
      </c>
      <c r="L72" s="20" t="n">
        <v>3.77252532</v>
      </c>
      <c r="M72" s="18" t="n">
        <v>372.27040999</v>
      </c>
      <c r="N72" s="20" t="n">
        <v>12.74001428</v>
      </c>
      <c r="O72" s="18" t="s">
        <v>182</v>
      </c>
      <c r="P72" s="20" t="s">
        <v>182</v>
      </c>
      <c r="Q72" s="18" t="s">
        <v>182</v>
      </c>
      <c r="R72" s="20" t="s">
        <v>182</v>
      </c>
      <c r="S72" s="18" t="s">
        <v>182</v>
      </c>
      <c r="T72" s="20" t="s">
        <v>182</v>
      </c>
      <c r="U72" s="18" t="n">
        <v>460.31140432</v>
      </c>
      <c r="V72" s="20" t="n">
        <v>21.10801783</v>
      </c>
    </row>
    <row r="73" spans="1:22">
      <c r="A73" s="15" t="s">
        <v>248</v>
      </c>
      <c r="B73" s="17" t="n">
        <v>8249</v>
      </c>
      <c r="C73" s="18">
        <f>(279.0/B73*100)</f>
        <v/>
      </c>
      <c r="D73" s="19" t="n">
        <v>7970</v>
      </c>
      <c r="E73" s="18" t="n">
        <v>455.81229731</v>
      </c>
      <c r="F73" s="20" t="n">
        <v>6.12741037</v>
      </c>
      <c r="G73" s="18" t="n">
        <v>432.99478525</v>
      </c>
      <c r="H73" s="20" t="n">
        <v>3.92160071</v>
      </c>
      <c r="I73" s="18" t="n">
        <v>412.2251776</v>
      </c>
      <c r="J73" s="20" t="n">
        <v>2.67969403</v>
      </c>
      <c r="K73" s="18" t="n">
        <v>434.2376778</v>
      </c>
      <c r="L73" s="20" t="n">
        <v>5.0351225</v>
      </c>
      <c r="M73" s="18" t="n">
        <v>365.92427462</v>
      </c>
      <c r="N73" s="20" t="n">
        <v>6.5296247</v>
      </c>
      <c r="O73" s="18" t="s">
        <v>182</v>
      </c>
      <c r="P73" s="20" t="s">
        <v>182</v>
      </c>
      <c r="Q73" s="18" t="s">
        <v>182</v>
      </c>
      <c r="R73" s="20" t="s">
        <v>182</v>
      </c>
      <c r="S73" s="18" t="s">
        <v>182</v>
      </c>
      <c r="T73" s="20" t="s">
        <v>182</v>
      </c>
      <c r="U73" s="18" t="n">
        <v>378.17334224</v>
      </c>
      <c r="V73" s="20" t="n">
        <v>8.138190229999999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(368.0/B77*100)</f>
        <v/>
      </c>
      <c r="D77" s="19" t="n">
        <v>5694</v>
      </c>
      <c r="E77" s="18" t="n">
        <v>454.17485548</v>
      </c>
      <c r="F77" s="20" t="n">
        <v>3.93052632</v>
      </c>
      <c r="G77" s="18" t="n">
        <v>461.23330317</v>
      </c>
      <c r="H77" s="20" t="n">
        <v>3.96452633</v>
      </c>
      <c r="I77" s="18" t="n">
        <v>444.81171942</v>
      </c>
      <c r="J77" s="20" t="n">
        <v>2.73963626</v>
      </c>
      <c r="K77" s="18" t="n">
        <v>457.16127894</v>
      </c>
      <c r="L77" s="20" t="n">
        <v>4.10465668</v>
      </c>
      <c r="M77" s="18" t="n">
        <v>348.85074945</v>
      </c>
      <c r="N77" s="20" t="n">
        <v>12.28258255</v>
      </c>
      <c r="O77" s="18" t="s">
        <v>182</v>
      </c>
      <c r="P77" s="20" t="s">
        <v>182</v>
      </c>
      <c r="Q77" s="18" t="s">
        <v>182</v>
      </c>
      <c r="R77" s="20" t="s">
        <v>182</v>
      </c>
      <c r="S77" s="18" t="s">
        <v>182</v>
      </c>
      <c r="T77" s="20" t="s">
        <v>182</v>
      </c>
      <c r="U77" s="18" t="n">
        <v>389.42871403</v>
      </c>
      <c r="V77" s="20" t="n">
        <v>3.52466343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372</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524.1613671</v>
      </c>
      <c r="F7" s="20" t="n">
        <v>3.91146533</v>
      </c>
      <c r="G7" s="18" t="n">
        <v>527.12434306</v>
      </c>
      <c r="H7" s="20" t="n">
        <v>2.44776065</v>
      </c>
      <c r="I7" s="18" t="n">
        <v>512.41458024</v>
      </c>
      <c r="J7" s="20" t="n">
        <v>2.00555117</v>
      </c>
      <c r="K7" s="18" t="n">
        <v>505.73860765</v>
      </c>
      <c r="L7" s="20" t="n">
        <v>4.516361</v>
      </c>
      <c r="M7" s="18" t="n">
        <v>399.22513467</v>
      </c>
      <c r="N7" s="20" t="n">
        <v>11.70453418</v>
      </c>
      <c r="O7" s="18" t="s">
        <v>182</v>
      </c>
      <c r="P7" s="20" t="s">
        <v>182</v>
      </c>
      <c r="Q7" s="18" t="s">
        <v>182</v>
      </c>
      <c r="R7" s="20" t="s">
        <v>182</v>
      </c>
      <c r="S7" s="18" t="s">
        <v>182</v>
      </c>
      <c r="T7" s="20" t="s">
        <v>182</v>
      </c>
      <c r="U7" s="18" t="n">
        <v>479.3351988</v>
      </c>
      <c r="V7" s="20" t="n">
        <v>4.41567972</v>
      </c>
    </row>
    <row r="8" spans="1:22">
      <c r="A8" s="15" t="s">
        <v>183</v>
      </c>
      <c r="B8" s="17" t="n">
        <v>7007</v>
      </c>
      <c r="C8" s="18">
        <f>(306.0/B8*100)</f>
        <v/>
      </c>
      <c r="D8" s="19" t="n">
        <v>6701</v>
      </c>
      <c r="E8" s="18" t="n">
        <v>491.2322046</v>
      </c>
      <c r="F8" s="20" t="n">
        <v>3.58587507</v>
      </c>
      <c r="G8" s="18" t="n">
        <v>503.08117129</v>
      </c>
      <c r="H8" s="20" t="n">
        <v>3.49942816</v>
      </c>
      <c r="I8" s="18" t="n">
        <v>505.60064278</v>
      </c>
      <c r="J8" s="20" t="n">
        <v>3.22412159</v>
      </c>
      <c r="K8" s="18" t="n">
        <v>507.93355427</v>
      </c>
      <c r="L8" s="20" t="n">
        <v>4.70265396</v>
      </c>
      <c r="M8" s="18" t="n">
        <v>404.28336089</v>
      </c>
      <c r="N8" s="20" t="n">
        <v>27.90899541</v>
      </c>
      <c r="O8" s="18" t="s">
        <v>182</v>
      </c>
      <c r="P8" s="20" t="s">
        <v>182</v>
      </c>
      <c r="Q8" s="18" t="n">
        <v>368.48347797</v>
      </c>
      <c r="R8" s="20" t="n">
        <v>14.99112476</v>
      </c>
      <c r="S8" s="18" t="s">
        <v>182</v>
      </c>
      <c r="T8" s="20" t="s">
        <v>182</v>
      </c>
      <c r="U8" s="18" t="n">
        <v>425.14830002</v>
      </c>
      <c r="V8" s="20" t="n">
        <v>6.37260646</v>
      </c>
    </row>
    <row r="9" spans="1:22">
      <c r="A9" s="15" t="s">
        <v>184</v>
      </c>
      <c r="B9" s="17" t="n">
        <v>9651</v>
      </c>
      <c r="C9" s="18">
        <f>(709.0/B9*100)</f>
        <v/>
      </c>
      <c r="D9" s="19" t="n">
        <v>8942</v>
      </c>
      <c r="E9" s="18" t="n">
        <v>515.65085977</v>
      </c>
      <c r="F9" s="20" t="n">
        <v>4.04703737</v>
      </c>
      <c r="G9" s="18" t="n">
        <v>527.42455029</v>
      </c>
      <c r="H9" s="20" t="n">
        <v>2.96077328</v>
      </c>
      <c r="I9" s="18" t="n">
        <v>514.7837356</v>
      </c>
      <c r="J9" s="20" t="n">
        <v>2.48236313</v>
      </c>
      <c r="K9" s="18" t="n">
        <v>485.06236019</v>
      </c>
      <c r="L9" s="20" t="n">
        <v>4.93843977</v>
      </c>
      <c r="M9" s="18" t="n">
        <v>463.23865553</v>
      </c>
      <c r="N9" s="20" t="n">
        <v>37.28992185</v>
      </c>
      <c r="O9" s="18" t="s">
        <v>182</v>
      </c>
      <c r="P9" s="20" t="s">
        <v>182</v>
      </c>
      <c r="Q9" s="18" t="n">
        <v>374.78530698</v>
      </c>
      <c r="R9" s="20" t="n">
        <v>11.62763904</v>
      </c>
      <c r="S9" s="18" t="s">
        <v>182</v>
      </c>
      <c r="T9" s="20" t="s">
        <v>182</v>
      </c>
      <c r="U9" s="18" t="n">
        <v>426.19191956</v>
      </c>
      <c r="V9" s="20" t="n">
        <v>5.57869455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(192.0/B11*100)</f>
        <v/>
      </c>
      <c r="D11" s="19" t="n">
        <v>6861</v>
      </c>
      <c r="E11" s="18" t="n">
        <v>452.24024634</v>
      </c>
      <c r="F11" s="20" t="n">
        <v>4.31496674</v>
      </c>
      <c r="G11" s="18" t="n">
        <v>462.97694824</v>
      </c>
      <c r="H11" s="20" t="n">
        <v>3.33197562</v>
      </c>
      <c r="I11" s="18" t="n">
        <v>449.03789744</v>
      </c>
      <c r="J11" s="20" t="n">
        <v>3.22960117</v>
      </c>
      <c r="K11" s="18" t="n">
        <v>444.05575362</v>
      </c>
      <c r="L11" s="20" t="n">
        <v>5.05682879</v>
      </c>
      <c r="M11" s="18" t="n">
        <v>334.19992151</v>
      </c>
      <c r="N11" s="20" t="n">
        <v>26.53553138</v>
      </c>
      <c r="O11" s="18" t="s">
        <v>182</v>
      </c>
      <c r="P11" s="20" t="s">
        <v>182</v>
      </c>
      <c r="Q11" s="18" t="s">
        <v>182</v>
      </c>
      <c r="R11" s="20" t="s">
        <v>182</v>
      </c>
      <c r="S11" s="18" t="s">
        <v>182</v>
      </c>
      <c r="T11" s="20" t="s">
        <v>182</v>
      </c>
      <c r="U11" s="18" t="n">
        <v>414.00846751</v>
      </c>
      <c r="V11" s="20" t="n">
        <v>5.75981936</v>
      </c>
    </row>
    <row r="12" spans="1:22">
      <c r="A12" s="15" t="s">
        <v>187</v>
      </c>
      <c r="B12" s="17" t="n">
        <v>6894</v>
      </c>
      <c r="C12" s="18">
        <f>(129.0/B12*100)</f>
        <v/>
      </c>
      <c r="D12" s="19" t="n">
        <v>6765</v>
      </c>
      <c r="E12" s="18" t="n">
        <v>500.16710016</v>
      </c>
      <c r="F12" s="20" t="n">
        <v>3.96043663</v>
      </c>
      <c r="G12" s="18" t="n">
        <v>508.55467363</v>
      </c>
      <c r="H12" s="20" t="n">
        <v>2.51864244</v>
      </c>
      <c r="I12" s="18" t="n">
        <v>498.31516586</v>
      </c>
      <c r="J12" s="20" t="n">
        <v>2.73639418</v>
      </c>
      <c r="K12" s="18" t="n">
        <v>490.907209</v>
      </c>
      <c r="L12" s="20" t="n">
        <v>5.93210384</v>
      </c>
      <c r="M12" s="18" t="n">
        <v>437.59846771</v>
      </c>
      <c r="N12" s="20" t="n">
        <v>23.70905564</v>
      </c>
      <c r="O12" s="18" t="s">
        <v>182</v>
      </c>
      <c r="P12" s="20" t="s">
        <v>182</v>
      </c>
      <c r="Q12" s="18" t="n">
        <v>366.6777112</v>
      </c>
      <c r="R12" s="20" t="n">
        <v>14.39052153</v>
      </c>
      <c r="S12" s="18" t="s">
        <v>182</v>
      </c>
      <c r="T12" s="20" t="s">
        <v>182</v>
      </c>
      <c r="U12" s="18" t="n">
        <v>416.97126466</v>
      </c>
      <c r="V12" s="20" t="n">
        <v>5.99950586</v>
      </c>
    </row>
    <row r="13" spans="1:22">
      <c r="A13" s="15" t="s">
        <v>188</v>
      </c>
      <c r="B13" s="17" t="n">
        <v>7161</v>
      </c>
      <c r="C13" s="18">
        <f>(382.0/B13*100)</f>
        <v/>
      </c>
      <c r="D13" s="19" t="n">
        <v>6779</v>
      </c>
      <c r="E13" s="18" t="n">
        <v>508.01065292</v>
      </c>
      <c r="F13" s="20" t="n">
        <v>4.08084069</v>
      </c>
      <c r="G13" s="18" t="n">
        <v>516.91272707</v>
      </c>
      <c r="H13" s="20" t="n">
        <v>2.85370166</v>
      </c>
      <c r="I13" s="18" t="n">
        <v>513.9082886899999</v>
      </c>
      <c r="J13" s="20" t="n">
        <v>2.6445379</v>
      </c>
      <c r="K13" s="18" t="n">
        <v>513.63341723</v>
      </c>
      <c r="L13" s="20" t="n">
        <v>4.54818375</v>
      </c>
      <c r="M13" s="18" t="n">
        <v>390.10166835</v>
      </c>
      <c r="N13" s="20" t="n">
        <v>18.95112793</v>
      </c>
      <c r="O13" s="18" t="s">
        <v>182</v>
      </c>
      <c r="P13" s="20" t="s">
        <v>182</v>
      </c>
      <c r="Q13" s="18" t="n">
        <v>436.36003517</v>
      </c>
      <c r="R13" s="20" t="n">
        <v>6.43426798</v>
      </c>
      <c r="S13" s="18" t="s">
        <v>182</v>
      </c>
      <c r="T13" s="20" t="s">
        <v>182</v>
      </c>
      <c r="U13" s="18" t="n">
        <v>418.37885202</v>
      </c>
      <c r="V13" s="20" t="n">
        <v>6.44411662</v>
      </c>
    </row>
    <row r="14" spans="1:22">
      <c r="A14" s="15" t="s">
        <v>189</v>
      </c>
      <c r="B14" s="17" t="n">
        <v>5587</v>
      </c>
      <c r="C14" s="18">
        <f>(214.0/B14*100)</f>
        <v/>
      </c>
      <c r="D14" s="19" t="n">
        <v>5373</v>
      </c>
      <c r="E14" s="18" t="n">
        <v>539.56930904</v>
      </c>
      <c r="F14" s="20" t="n">
        <v>4.58746737</v>
      </c>
      <c r="G14" s="18" t="n">
        <v>543.7330481</v>
      </c>
      <c r="H14" s="20" t="n">
        <v>2.46727726</v>
      </c>
      <c r="I14" s="18" t="n">
        <v>534.69292634</v>
      </c>
      <c r="J14" s="20" t="n">
        <v>2.68889646</v>
      </c>
      <c r="K14" s="18" t="n">
        <v>525.0050085399999</v>
      </c>
      <c r="L14" s="20" t="n">
        <v>5.42865178</v>
      </c>
      <c r="M14" s="18" t="n">
        <v>411.80482108</v>
      </c>
      <c r="N14" s="20" t="n">
        <v>14.84367386</v>
      </c>
      <c r="O14" s="18" t="s">
        <v>182</v>
      </c>
      <c r="P14" s="20" t="s">
        <v>182</v>
      </c>
      <c r="Q14" s="18" t="s">
        <v>182</v>
      </c>
      <c r="R14" s="20" t="s">
        <v>182</v>
      </c>
      <c r="S14" s="18" t="s">
        <v>182</v>
      </c>
      <c r="T14" s="20" t="s">
        <v>182</v>
      </c>
      <c r="U14" s="18" t="n">
        <v>483.9845965</v>
      </c>
      <c r="V14" s="20" t="n">
        <v>9.16637414</v>
      </c>
    </row>
    <row r="15" spans="1:22">
      <c r="A15" s="15" t="s">
        <v>190</v>
      </c>
      <c r="B15" s="17" t="n">
        <v>5882</v>
      </c>
      <c r="C15" s="18">
        <f>(215.0/B15*100)</f>
        <v/>
      </c>
      <c r="D15" s="19" t="n">
        <v>5667</v>
      </c>
      <c r="E15" s="18" t="n">
        <v>524.87500576</v>
      </c>
      <c r="F15" s="20" t="n">
        <v>4.89276647</v>
      </c>
      <c r="G15" s="18" t="n">
        <v>540.65962067</v>
      </c>
      <c r="H15" s="20" t="n">
        <v>2.97134778</v>
      </c>
      <c r="I15" s="18" t="n">
        <v>537.13079366</v>
      </c>
      <c r="J15" s="20" t="n">
        <v>2.52156574</v>
      </c>
      <c r="K15" s="18" t="n">
        <v>541.37152094</v>
      </c>
      <c r="L15" s="20" t="n">
        <v>4.34898369</v>
      </c>
      <c r="M15" s="18" t="n">
        <v>369.57234507</v>
      </c>
      <c r="N15" s="20" t="n">
        <v>20.35970452</v>
      </c>
      <c r="O15" s="18" t="s">
        <v>182</v>
      </c>
      <c r="P15" s="20" t="s">
        <v>182</v>
      </c>
      <c r="Q15" s="18" t="n">
        <v>375.95013089</v>
      </c>
      <c r="R15" s="20" t="n">
        <v>17.42774697</v>
      </c>
      <c r="S15" s="18" t="s">
        <v>182</v>
      </c>
      <c r="T15" s="20" t="s">
        <v>182</v>
      </c>
      <c r="U15" s="18" t="n">
        <v>467.55564924</v>
      </c>
      <c r="V15" s="20" t="n">
        <v>7.65400918</v>
      </c>
    </row>
    <row r="16" spans="1:22">
      <c r="A16" s="15" t="s">
        <v>191</v>
      </c>
      <c r="B16" s="17" t="n">
        <v>6108</v>
      </c>
      <c r="C16" s="18">
        <f>(283.0/B16*100)</f>
        <v/>
      </c>
      <c r="D16" s="19" t="n">
        <v>5825</v>
      </c>
      <c r="E16" s="18" t="n">
        <v>505.18037833</v>
      </c>
      <c r="F16" s="20" t="n">
        <v>4.55643099</v>
      </c>
      <c r="G16" s="18" t="n">
        <v>523.80254329</v>
      </c>
      <c r="H16" s="20" t="n">
        <v>3.44318598</v>
      </c>
      <c r="I16" s="18" t="n">
        <v>509.70924729</v>
      </c>
      <c r="J16" s="20" t="n">
        <v>2.3135594</v>
      </c>
      <c r="K16" s="18" t="n">
        <v>485.79934495</v>
      </c>
      <c r="L16" s="20" t="n">
        <v>4.33685403</v>
      </c>
      <c r="M16" s="18" t="n">
        <v>357.87742959</v>
      </c>
      <c r="N16" s="20" t="n">
        <v>15.84799712</v>
      </c>
      <c r="O16" s="18" t="s">
        <v>182</v>
      </c>
      <c r="P16" s="20" t="s">
        <v>182</v>
      </c>
      <c r="Q16" s="18" t="s">
        <v>182</v>
      </c>
      <c r="R16" s="20" t="s">
        <v>182</v>
      </c>
      <c r="S16" s="18" t="s">
        <v>182</v>
      </c>
      <c r="T16" s="20" t="s">
        <v>182</v>
      </c>
      <c r="U16" s="18" t="n">
        <v>408.01137086</v>
      </c>
      <c r="V16" s="20" t="n">
        <v>6.46942696</v>
      </c>
    </row>
    <row r="17" spans="1:22">
      <c r="A17" s="15" t="s">
        <v>192</v>
      </c>
      <c r="B17" s="17" t="n">
        <v>6504</v>
      </c>
      <c r="C17" s="18">
        <f>(868.0/B17*100)</f>
        <v/>
      </c>
      <c r="D17" s="19" t="n">
        <v>5636</v>
      </c>
      <c r="E17" s="18" t="n">
        <v>517.81611963</v>
      </c>
      <c r="F17" s="20" t="n">
        <v>3.76696837</v>
      </c>
      <c r="G17" s="18" t="n">
        <v>525.05433583</v>
      </c>
      <c r="H17" s="20" t="n">
        <v>3.10841103</v>
      </c>
      <c r="I17" s="18" t="n">
        <v>521.23900956</v>
      </c>
      <c r="J17" s="20" t="n">
        <v>3.28160449</v>
      </c>
      <c r="K17" s="18" t="n">
        <v>528.40365844</v>
      </c>
      <c r="L17" s="20" t="n">
        <v>4.61625383</v>
      </c>
      <c r="M17" s="18" t="s">
        <v>182</v>
      </c>
      <c r="N17" s="20" t="s">
        <v>182</v>
      </c>
      <c r="O17" s="18" t="s">
        <v>182</v>
      </c>
      <c r="P17" s="20" t="s">
        <v>182</v>
      </c>
      <c r="Q17" s="18" t="n">
        <v>360.48925247</v>
      </c>
      <c r="R17" s="20" t="n">
        <v>12.44339086</v>
      </c>
      <c r="S17" s="18" t="s">
        <v>182</v>
      </c>
      <c r="T17" s="20" t="s">
        <v>182</v>
      </c>
      <c r="U17" s="18" t="n">
        <v>432.11842719</v>
      </c>
      <c r="V17" s="20" t="n">
        <v>7.2922767</v>
      </c>
    </row>
    <row r="18" spans="1:22">
      <c r="A18" s="15" t="s">
        <v>193</v>
      </c>
      <c r="B18" s="17" t="n">
        <v>5532</v>
      </c>
      <c r="C18" s="18">
        <f>(44.0/B18*100)</f>
        <v/>
      </c>
      <c r="D18" s="19" t="n">
        <v>5488</v>
      </c>
      <c r="E18" s="18" t="n">
        <v>460.14621894</v>
      </c>
      <c r="F18" s="20" t="n">
        <v>5.53082627</v>
      </c>
      <c r="G18" s="18" t="n">
        <v>467.96724011</v>
      </c>
      <c r="H18" s="20" t="n">
        <v>3.50009812</v>
      </c>
      <c r="I18" s="18" t="n">
        <v>465.72028092</v>
      </c>
      <c r="J18" s="20" t="n">
        <v>3.68845484</v>
      </c>
      <c r="K18" s="18" t="n">
        <v>448.47489544</v>
      </c>
      <c r="L18" s="20" t="n">
        <v>5.61255602</v>
      </c>
      <c r="M18" s="18" t="n">
        <v>360.38730974</v>
      </c>
      <c r="N18" s="20" t="n">
        <v>15.45481746</v>
      </c>
      <c r="O18" s="18" t="s">
        <v>182</v>
      </c>
      <c r="P18" s="20" t="s">
        <v>182</v>
      </c>
      <c r="Q18" s="18" t="s">
        <v>182</v>
      </c>
      <c r="R18" s="20" t="s">
        <v>182</v>
      </c>
      <c r="S18" s="18" t="s">
        <v>182</v>
      </c>
      <c r="T18" s="20" t="s">
        <v>182</v>
      </c>
      <c r="U18" s="18" t="n">
        <v>386.36891998</v>
      </c>
      <c r="V18" s="20" t="n">
        <v>7.24782603</v>
      </c>
    </row>
    <row r="19" spans="1:22">
      <c r="A19" s="15" t="s">
        <v>194</v>
      </c>
      <c r="B19" s="17" t="n">
        <v>5658</v>
      </c>
      <c r="C19" s="18">
        <f>(345.0/B19*100)</f>
        <v/>
      </c>
      <c r="D19" s="19" t="n">
        <v>5313</v>
      </c>
      <c r="E19" s="18" t="n">
        <v>496.58772016</v>
      </c>
      <c r="F19" s="20" t="n">
        <v>4.10709585</v>
      </c>
      <c r="G19" s="18" t="n">
        <v>500.57780606</v>
      </c>
      <c r="H19" s="20" t="n">
        <v>3.78812033</v>
      </c>
      <c r="I19" s="18" t="n">
        <v>471.20510421</v>
      </c>
      <c r="J19" s="20" t="n">
        <v>2.77701937</v>
      </c>
      <c r="K19" s="18" t="n">
        <v>462.87857623</v>
      </c>
      <c r="L19" s="20" t="n">
        <v>5.26088732</v>
      </c>
      <c r="M19" s="18" t="n">
        <v>398.28162032</v>
      </c>
      <c r="N19" s="20" t="n">
        <v>18.24528118</v>
      </c>
      <c r="O19" s="18" t="s">
        <v>182</v>
      </c>
      <c r="P19" s="20" t="s">
        <v>182</v>
      </c>
      <c r="Q19" s="18" t="s">
        <v>182</v>
      </c>
      <c r="R19" s="20" t="s">
        <v>182</v>
      </c>
      <c r="S19" s="18" t="s">
        <v>182</v>
      </c>
      <c r="T19" s="20" t="s">
        <v>182</v>
      </c>
      <c r="U19" s="18" t="n">
        <v>404.41479647</v>
      </c>
      <c r="V19" s="20" t="n">
        <v>6.6932862</v>
      </c>
    </row>
    <row r="20" spans="1:22">
      <c r="A20" s="15" t="s">
        <v>195</v>
      </c>
      <c r="B20" s="17" t="n">
        <v>3371</v>
      </c>
      <c r="C20" s="18">
        <f>(81.0/B20*100)</f>
        <v/>
      </c>
      <c r="D20" s="19" t="n">
        <v>3290</v>
      </c>
      <c r="E20" s="18" t="n">
        <v>483.31561773</v>
      </c>
      <c r="F20" s="20" t="n">
        <v>5.05231973</v>
      </c>
      <c r="G20" s="18" t="n">
        <v>487.8129533</v>
      </c>
      <c r="H20" s="20" t="n">
        <v>3.05518393</v>
      </c>
      <c r="I20" s="18" t="n">
        <v>474.50744487</v>
      </c>
      <c r="J20" s="20" t="n">
        <v>2.30003367</v>
      </c>
      <c r="K20" s="18" t="n">
        <v>479.27332248</v>
      </c>
      <c r="L20" s="20" t="n">
        <v>5.413853</v>
      </c>
      <c r="M20" s="18" t="s">
        <v>182</v>
      </c>
      <c r="N20" s="20" t="s">
        <v>182</v>
      </c>
      <c r="O20" s="18" t="s">
        <v>182</v>
      </c>
      <c r="P20" s="20" t="s">
        <v>182</v>
      </c>
      <c r="Q20" s="18" t="s">
        <v>182</v>
      </c>
      <c r="R20" s="20" t="s">
        <v>182</v>
      </c>
      <c r="S20" s="18" t="s">
        <v>182</v>
      </c>
      <c r="T20" s="20" t="s">
        <v>182</v>
      </c>
      <c r="U20" s="18" t="n">
        <v>421.50314309</v>
      </c>
      <c r="V20" s="20" t="n">
        <v>5.22777586</v>
      </c>
    </row>
    <row r="21" spans="1:22">
      <c r="A21" s="15" t="s">
        <v>196</v>
      </c>
      <c r="B21" s="17" t="n">
        <v>5741</v>
      </c>
      <c r="C21" s="18">
        <f>(122.0/B21*100)</f>
        <v/>
      </c>
      <c r="D21" s="19" t="n">
        <v>5619</v>
      </c>
      <c r="E21" s="18" t="n">
        <v>501.13936821</v>
      </c>
      <c r="F21" s="20" t="n">
        <v>4.62854592</v>
      </c>
      <c r="G21" s="18" t="n">
        <v>510.20252591</v>
      </c>
      <c r="H21" s="20" t="n">
        <v>3.03106651</v>
      </c>
      <c r="I21" s="18" t="n">
        <v>504.22087649</v>
      </c>
      <c r="J21" s="20" t="n">
        <v>2.82295949</v>
      </c>
      <c r="K21" s="18" t="n">
        <v>500.36843749</v>
      </c>
      <c r="L21" s="20" t="n">
        <v>5.65936338</v>
      </c>
      <c r="M21" s="18" t="n">
        <v>391.25398188</v>
      </c>
      <c r="N21" s="20" t="n">
        <v>27.06373982</v>
      </c>
      <c r="O21" s="18" t="s">
        <v>182</v>
      </c>
      <c r="P21" s="20" t="s">
        <v>182</v>
      </c>
      <c r="Q21" s="18" t="s">
        <v>182</v>
      </c>
      <c r="R21" s="20" t="s">
        <v>182</v>
      </c>
      <c r="S21" s="18" t="s">
        <v>182</v>
      </c>
      <c r="T21" s="20" t="s">
        <v>182</v>
      </c>
      <c r="U21" s="18" t="n">
        <v>441.82596773</v>
      </c>
      <c r="V21" s="20" t="n">
        <v>7.59177755</v>
      </c>
    </row>
    <row r="22" spans="1:22">
      <c r="A22" s="15" t="s">
        <v>197</v>
      </c>
      <c r="B22" s="17" t="n">
        <v>6598</v>
      </c>
      <c r="C22" s="18">
        <f>(108.0/B22*100)</f>
        <v/>
      </c>
      <c r="D22" s="19" t="n">
        <v>6490</v>
      </c>
      <c r="E22" s="18" t="n">
        <v>493.98012731</v>
      </c>
      <c r="F22" s="20" t="n">
        <v>6.34672835</v>
      </c>
      <c r="G22" s="18" t="n">
        <v>491.1520347</v>
      </c>
      <c r="H22" s="20" t="n">
        <v>4.56791704</v>
      </c>
      <c r="I22" s="18" t="n">
        <v>476.16648672</v>
      </c>
      <c r="J22" s="20" t="n">
        <v>3.81171048</v>
      </c>
      <c r="K22" s="18" t="n">
        <v>469.70131044</v>
      </c>
      <c r="L22" s="20" t="n">
        <v>4.3354453</v>
      </c>
      <c r="M22" s="18" t="n">
        <v>369.67259299</v>
      </c>
      <c r="N22" s="20" t="n">
        <v>6.57132704</v>
      </c>
      <c r="O22" s="18" t="s">
        <v>182</v>
      </c>
      <c r="P22" s="20" t="s">
        <v>182</v>
      </c>
      <c r="Q22" s="18" t="n">
        <v>448.28166515</v>
      </c>
      <c r="R22" s="20" t="n">
        <v>8.782882710000001</v>
      </c>
      <c r="S22" s="18" t="s">
        <v>182</v>
      </c>
      <c r="T22" s="20" t="s">
        <v>182</v>
      </c>
      <c r="U22" s="18" t="n">
        <v>376.00065362</v>
      </c>
      <c r="V22" s="20" t="n">
        <v>7.60485404</v>
      </c>
    </row>
    <row r="23" spans="1:22">
      <c r="A23" s="15" t="s">
        <v>198</v>
      </c>
      <c r="B23" s="17" t="n">
        <v>11583</v>
      </c>
      <c r="C23" s="18">
        <f>(592.0/B23*100)</f>
        <v/>
      </c>
      <c r="D23" s="19" t="n">
        <v>10991</v>
      </c>
      <c r="E23" s="18" t="n">
        <v>485.07888397</v>
      </c>
      <c r="F23" s="20" t="n">
        <v>5.17442592</v>
      </c>
      <c r="G23" s="18" t="n">
        <v>499.17392521</v>
      </c>
      <c r="H23" s="20" t="n">
        <v>3.79186029</v>
      </c>
      <c r="I23" s="18" t="n">
        <v>485.38250615</v>
      </c>
      <c r="J23" s="20" t="n">
        <v>2.7409764</v>
      </c>
      <c r="K23" s="18" t="n">
        <v>480.99609833</v>
      </c>
      <c r="L23" s="20" t="n">
        <v>5.02168609</v>
      </c>
      <c r="M23" s="18" t="n">
        <v>422.45727389</v>
      </c>
      <c r="N23" s="20" t="n">
        <v>20.79919267</v>
      </c>
      <c r="O23" s="18" t="s">
        <v>182</v>
      </c>
      <c r="P23" s="20" t="s">
        <v>182</v>
      </c>
      <c r="Q23" s="18" t="s">
        <v>182</v>
      </c>
      <c r="R23" s="20" t="s">
        <v>182</v>
      </c>
      <c r="S23" s="18" t="s">
        <v>182</v>
      </c>
      <c r="T23" s="20" t="s">
        <v>182</v>
      </c>
      <c r="U23" s="18" t="n">
        <v>420.75111663</v>
      </c>
      <c r="V23" s="20" t="n">
        <v>6.18251377</v>
      </c>
    </row>
    <row r="24" spans="1:22">
      <c r="A24" s="15" t="s">
        <v>199</v>
      </c>
      <c r="B24" s="17" t="n">
        <v>6647</v>
      </c>
      <c r="C24" s="18">
        <f>(36.0/B24*100)</f>
        <v/>
      </c>
      <c r="D24" s="19" t="n">
        <v>6611</v>
      </c>
      <c r="E24" s="18" t="n">
        <v>529.91765449</v>
      </c>
      <c r="F24" s="20" t="n">
        <v>3.72452946</v>
      </c>
      <c r="G24" s="18" t="n">
        <v>551.34449112</v>
      </c>
      <c r="H24" s="20" t="n">
        <v>3.35584839</v>
      </c>
      <c r="I24" s="18" t="n">
        <v>542.24833056</v>
      </c>
      <c r="J24" s="20" t="n">
        <v>3.33033053</v>
      </c>
      <c r="K24" s="18" t="n">
        <v>533.96287814</v>
      </c>
      <c r="L24" s="20" t="n">
        <v>5.30838442</v>
      </c>
      <c r="M24" s="18" t="n">
        <v>433.56577698</v>
      </c>
      <c r="N24" s="20" t="n">
        <v>16.09010253</v>
      </c>
      <c r="O24" s="18" t="s">
        <v>182</v>
      </c>
      <c r="P24" s="20" t="s">
        <v>182</v>
      </c>
      <c r="Q24" s="18" t="s">
        <v>182</v>
      </c>
      <c r="R24" s="20" t="s">
        <v>182</v>
      </c>
      <c r="S24" s="18" t="s">
        <v>182</v>
      </c>
      <c r="T24" s="20" t="s">
        <v>182</v>
      </c>
      <c r="U24" s="18" t="n">
        <v>463.14088203</v>
      </c>
      <c r="V24" s="20" t="n">
        <v>13.35648607</v>
      </c>
    </row>
    <row r="25" spans="1:22">
      <c r="A25" s="15" t="s">
        <v>200</v>
      </c>
      <c r="B25" s="17" t="n">
        <v>5581</v>
      </c>
      <c r="C25" s="18">
        <f>(28.0/B25*100)</f>
        <v/>
      </c>
      <c r="D25" s="19" t="n">
        <v>5553</v>
      </c>
      <c r="E25" s="18" t="n">
        <v>519.79717838</v>
      </c>
      <c r="F25" s="20" t="n">
        <v>4.01898279</v>
      </c>
      <c r="G25" s="18" t="n">
        <v>517.5102302499999</v>
      </c>
      <c r="H25" s="20" t="n">
        <v>3.49266751</v>
      </c>
      <c r="I25" s="18" t="n">
        <v>513.37241407</v>
      </c>
      <c r="J25" s="20" t="n">
        <v>3.77013581</v>
      </c>
      <c r="K25" s="18" t="n">
        <v>525.99767227</v>
      </c>
      <c r="L25" s="20" t="n">
        <v>8.53803175</v>
      </c>
      <c r="M25" s="18" t="n">
        <v>398.37895835</v>
      </c>
      <c r="N25" s="20" t="n">
        <v>24.81113575</v>
      </c>
      <c r="O25" s="18" t="s">
        <v>182</v>
      </c>
      <c r="P25" s="20" t="s">
        <v>182</v>
      </c>
      <c r="Q25" s="18" t="s">
        <v>182</v>
      </c>
      <c r="R25" s="20" t="s">
        <v>182</v>
      </c>
      <c r="S25" s="18" t="s">
        <v>182</v>
      </c>
      <c r="T25" s="20" t="s">
        <v>182</v>
      </c>
      <c r="U25" s="18" t="n">
        <v>454.80219173</v>
      </c>
      <c r="V25" s="20" t="n">
        <v>19.16363232</v>
      </c>
    </row>
    <row r="26" spans="1:22">
      <c r="A26" s="15" t="s">
        <v>201</v>
      </c>
      <c r="B26" s="17" t="n">
        <v>4869</v>
      </c>
      <c r="C26" s="18">
        <f>(131.0/B26*100)</f>
        <v/>
      </c>
      <c r="D26" s="19" t="n">
        <v>4738</v>
      </c>
      <c r="E26" s="18" t="n">
        <v>492.37794518</v>
      </c>
      <c r="F26" s="20" t="n">
        <v>4.87795636</v>
      </c>
      <c r="G26" s="18" t="n">
        <v>493.31678887</v>
      </c>
      <c r="H26" s="20" t="n">
        <v>2.81636233</v>
      </c>
      <c r="I26" s="18" t="n">
        <v>491.8183297</v>
      </c>
      <c r="J26" s="20" t="n">
        <v>1.98776471</v>
      </c>
      <c r="K26" s="18" t="n">
        <v>492.96132655</v>
      </c>
      <c r="L26" s="20" t="n">
        <v>4.4810971</v>
      </c>
      <c r="M26" s="18" t="s">
        <v>182</v>
      </c>
      <c r="N26" s="20" t="s">
        <v>182</v>
      </c>
      <c r="O26" s="18" t="s">
        <v>182</v>
      </c>
      <c r="P26" s="20" t="s">
        <v>182</v>
      </c>
      <c r="Q26" s="18" t="s">
        <v>182</v>
      </c>
      <c r="R26" s="20" t="s">
        <v>182</v>
      </c>
      <c r="S26" s="18" t="s">
        <v>182</v>
      </c>
      <c r="T26" s="20" t="s">
        <v>182</v>
      </c>
      <c r="U26" s="18" t="n">
        <v>447.24849266</v>
      </c>
      <c r="V26" s="20" t="n">
        <v>7.43871368</v>
      </c>
    </row>
    <row r="27" spans="1:22">
      <c r="A27" s="15" t="s">
        <v>202</v>
      </c>
      <c r="B27" s="17" t="n">
        <v>5299</v>
      </c>
      <c r="C27" s="18">
        <f>(277.0/B27*100)</f>
        <v/>
      </c>
      <c r="D27" s="19" t="n">
        <v>5022</v>
      </c>
      <c r="E27" s="18" t="n">
        <v>493.29659085</v>
      </c>
      <c r="F27" s="20" t="n">
        <v>3.19804734</v>
      </c>
      <c r="G27" s="18" t="n">
        <v>502.38234527</v>
      </c>
      <c r="H27" s="20" t="n">
        <v>2.88826633</v>
      </c>
      <c r="I27" s="18" t="n">
        <v>494.0457324</v>
      </c>
      <c r="J27" s="20" t="n">
        <v>2.62035377</v>
      </c>
      <c r="K27" s="18" t="n">
        <v>480.08879836</v>
      </c>
      <c r="L27" s="20" t="n">
        <v>3.43919039</v>
      </c>
      <c r="M27" s="18" t="n">
        <v>423.08830904</v>
      </c>
      <c r="N27" s="20" t="n">
        <v>13.04402712</v>
      </c>
      <c r="O27" s="18" t="s">
        <v>182</v>
      </c>
      <c r="P27" s="20" t="s">
        <v>182</v>
      </c>
      <c r="Q27" s="18" t="s">
        <v>182</v>
      </c>
      <c r="R27" s="20" t="s">
        <v>182</v>
      </c>
      <c r="S27" s="18" t="s">
        <v>182</v>
      </c>
      <c r="T27" s="20" t="s">
        <v>182</v>
      </c>
      <c r="U27" s="18" t="n">
        <v>418.9182506</v>
      </c>
      <c r="V27" s="20" t="n">
        <v>4.00956086</v>
      </c>
    </row>
    <row r="28" spans="1:22">
      <c r="A28" s="15" t="s">
        <v>203</v>
      </c>
      <c r="B28" s="17" t="n">
        <v>7568</v>
      </c>
      <c r="C28" s="18">
        <f>(184.0/B28*100)</f>
        <v/>
      </c>
      <c r="D28" s="19" t="n">
        <v>7384</v>
      </c>
      <c r="E28" s="18" t="n">
        <v>406.96651374</v>
      </c>
      <c r="F28" s="20" t="n">
        <v>4.34980096</v>
      </c>
      <c r="G28" s="18" t="n">
        <v>423.48919828</v>
      </c>
      <c r="H28" s="20" t="n">
        <v>2.90789617</v>
      </c>
      <c r="I28" s="18" t="n">
        <v>420.73240191</v>
      </c>
      <c r="J28" s="20" t="n">
        <v>2.26850168</v>
      </c>
      <c r="K28" s="18" t="n">
        <v>416.41728737</v>
      </c>
      <c r="L28" s="20" t="n">
        <v>4.00957553</v>
      </c>
      <c r="M28" s="18" t="n">
        <v>344.27389666</v>
      </c>
      <c r="N28" s="20" t="n">
        <v>9.63881198</v>
      </c>
      <c r="O28" s="18" t="s">
        <v>182</v>
      </c>
      <c r="P28" s="20" t="s">
        <v>182</v>
      </c>
      <c r="Q28" s="18" t="s">
        <v>182</v>
      </c>
      <c r="R28" s="20" t="s">
        <v>182</v>
      </c>
      <c r="S28" s="18" t="s">
        <v>182</v>
      </c>
      <c r="T28" s="20" t="s">
        <v>182</v>
      </c>
      <c r="U28" s="18" t="n">
        <v>378.77143877</v>
      </c>
      <c r="V28" s="20" t="n">
        <v>5.42724457</v>
      </c>
    </row>
    <row r="29" spans="1:22">
      <c r="A29" s="15" t="s">
        <v>204</v>
      </c>
      <c r="B29" s="17" t="n">
        <v>5385</v>
      </c>
      <c r="C29" s="18">
        <f>(37.0/B29*100)</f>
        <v/>
      </c>
      <c r="D29" s="19" t="n">
        <v>5348</v>
      </c>
      <c r="E29" s="18" t="n">
        <v>507.92497853</v>
      </c>
      <c r="F29" s="20" t="n">
        <v>4.60820193</v>
      </c>
      <c r="G29" s="18" t="n">
        <v>523.1148849</v>
      </c>
      <c r="H29" s="20" t="n">
        <v>2.86601473</v>
      </c>
      <c r="I29" s="18" t="n">
        <v>513.99587829</v>
      </c>
      <c r="J29" s="20" t="n">
        <v>2.68471659</v>
      </c>
      <c r="K29" s="18" t="n">
        <v>498.7493319</v>
      </c>
      <c r="L29" s="20" t="n">
        <v>6.64301552</v>
      </c>
      <c r="M29" s="18" t="n">
        <v>388.44308495</v>
      </c>
      <c r="N29" s="20" t="n">
        <v>43.1387278</v>
      </c>
      <c r="O29" s="18" t="s">
        <v>182</v>
      </c>
      <c r="P29" s="20" t="s">
        <v>182</v>
      </c>
      <c r="Q29" s="18" t="n">
        <v>358.28551468</v>
      </c>
      <c r="R29" s="20" t="n">
        <v>8.567023300000001</v>
      </c>
      <c r="S29" s="18" t="s">
        <v>182</v>
      </c>
      <c r="T29" s="20" t="s">
        <v>182</v>
      </c>
      <c r="U29" s="18" t="n">
        <v>404.32901145</v>
      </c>
      <c r="V29" s="20" t="n">
        <v>13.04458686</v>
      </c>
    </row>
    <row r="30" spans="1:22">
      <c r="A30" s="15" t="s">
        <v>205</v>
      </c>
      <c r="B30" s="17" t="n">
        <v>4520</v>
      </c>
      <c r="C30" s="18">
        <f>(696.0/B30*100)</f>
        <v/>
      </c>
      <c r="D30" s="19" t="n">
        <v>3824</v>
      </c>
      <c r="E30" s="18" t="n">
        <v>531.7967017</v>
      </c>
      <c r="F30" s="20" t="n">
        <v>5.23038584</v>
      </c>
      <c r="G30" s="18" t="n">
        <v>540.61460118</v>
      </c>
      <c r="H30" s="20" t="n">
        <v>3.66588532</v>
      </c>
      <c r="I30" s="18" t="n">
        <v>516.78967907</v>
      </c>
      <c r="J30" s="20" t="n">
        <v>3.50962922</v>
      </c>
      <c r="K30" s="18" t="n">
        <v>511.31568843</v>
      </c>
      <c r="L30" s="20" t="n">
        <v>6.75042829</v>
      </c>
      <c r="M30" s="18" t="n">
        <v>424.31209289</v>
      </c>
      <c r="N30" s="20" t="n">
        <v>24.50636863</v>
      </c>
      <c r="O30" s="18" t="s">
        <v>182</v>
      </c>
      <c r="P30" s="20" t="s">
        <v>182</v>
      </c>
      <c r="Q30" s="18" t="s">
        <v>182</v>
      </c>
      <c r="R30" s="20" t="s">
        <v>182</v>
      </c>
      <c r="S30" s="18" t="s">
        <v>182</v>
      </c>
      <c r="T30" s="20" t="s">
        <v>182</v>
      </c>
      <c r="U30" s="18" t="n">
        <v>438.12601403</v>
      </c>
      <c r="V30" s="20" t="n">
        <v>6.31145131</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(21.0/B32*100)</f>
        <v/>
      </c>
      <c r="D32" s="19" t="n">
        <v>4457</v>
      </c>
      <c r="E32" s="18" t="n">
        <v>504.73778163</v>
      </c>
      <c r="F32" s="20" t="n">
        <v>5.4127748</v>
      </c>
      <c r="G32" s="18" t="n">
        <v>510.13722228</v>
      </c>
      <c r="H32" s="20" t="n">
        <v>3.54339928</v>
      </c>
      <c r="I32" s="18" t="n">
        <v>502.22742528</v>
      </c>
      <c r="J32" s="20" t="n">
        <v>2.78285241</v>
      </c>
      <c r="K32" s="18" t="n">
        <v>497.24210273</v>
      </c>
      <c r="L32" s="20" t="n">
        <v>5.40778455</v>
      </c>
      <c r="M32" s="18" t="n">
        <v>431.81477785</v>
      </c>
      <c r="N32" s="20" t="n">
        <v>23.17705872</v>
      </c>
      <c r="O32" s="18" t="s">
        <v>182</v>
      </c>
      <c r="P32" s="20" t="s">
        <v>182</v>
      </c>
      <c r="Q32" s="18" t="s">
        <v>182</v>
      </c>
      <c r="R32" s="20" t="s">
        <v>182</v>
      </c>
      <c r="S32" s="18" t="s">
        <v>182</v>
      </c>
      <c r="T32" s="20" t="s">
        <v>182</v>
      </c>
      <c r="U32" s="18" t="n">
        <v>441.19473978</v>
      </c>
      <c r="V32" s="20" t="n">
        <v>9.53412874</v>
      </c>
    </row>
    <row r="33" spans="1:22">
      <c r="A33" s="15" t="s">
        <v>208</v>
      </c>
      <c r="B33" s="17" t="n">
        <v>7325</v>
      </c>
      <c r="C33" s="18">
        <f>(275.0/B33*100)</f>
        <v/>
      </c>
      <c r="D33" s="19" t="n">
        <v>7050</v>
      </c>
      <c r="E33" s="18" t="n">
        <v>505.5548161</v>
      </c>
      <c r="F33" s="20" t="n">
        <v>5.26067563</v>
      </c>
      <c r="G33" s="18" t="n">
        <v>516.92618515</v>
      </c>
      <c r="H33" s="20" t="n">
        <v>3.54377866</v>
      </c>
      <c r="I33" s="18" t="n">
        <v>500.95996831</v>
      </c>
      <c r="J33" s="20" t="n">
        <v>2.68720274</v>
      </c>
      <c r="K33" s="18" t="n">
        <v>497.67709972</v>
      </c>
      <c r="L33" s="20" t="n">
        <v>4.99106303</v>
      </c>
      <c r="M33" s="18" t="n">
        <v>370.51979334</v>
      </c>
      <c r="N33" s="20" t="n">
        <v>23.88304611</v>
      </c>
      <c r="O33" s="18" t="s">
        <v>182</v>
      </c>
      <c r="P33" s="20" t="s">
        <v>182</v>
      </c>
      <c r="Q33" s="18" t="s">
        <v>182</v>
      </c>
      <c r="R33" s="20" t="s">
        <v>182</v>
      </c>
      <c r="S33" s="18" t="s">
        <v>182</v>
      </c>
      <c r="T33" s="20" t="s">
        <v>182</v>
      </c>
      <c r="U33" s="18" t="n">
        <v>439.72550893</v>
      </c>
      <c r="V33" s="20" t="n">
        <v>7.2364426</v>
      </c>
    </row>
    <row r="34" spans="1:22">
      <c r="A34" s="15" t="s">
        <v>209</v>
      </c>
      <c r="B34" s="17" t="n">
        <v>6350</v>
      </c>
      <c r="C34" s="18">
        <f>(123.0/B34*100)</f>
        <v/>
      </c>
      <c r="D34" s="19" t="n">
        <v>6227</v>
      </c>
      <c r="E34" s="18" t="n">
        <v>458.66858846</v>
      </c>
      <c r="F34" s="20" t="n">
        <v>5.09109391</v>
      </c>
      <c r="G34" s="18" t="n">
        <v>473.63472009</v>
      </c>
      <c r="H34" s="20" t="n">
        <v>3.51486083</v>
      </c>
      <c r="I34" s="18" t="n">
        <v>474.5917504</v>
      </c>
      <c r="J34" s="20" t="n">
        <v>2.52836463</v>
      </c>
      <c r="K34" s="18" t="n">
        <v>466.80414747</v>
      </c>
      <c r="L34" s="20" t="n">
        <v>5.26296913</v>
      </c>
      <c r="M34" s="18" t="n">
        <v>365.38845725</v>
      </c>
      <c r="N34" s="20" t="n">
        <v>11.8756275</v>
      </c>
      <c r="O34" s="18" t="s">
        <v>182</v>
      </c>
      <c r="P34" s="20" t="s">
        <v>182</v>
      </c>
      <c r="Q34" s="18" t="n">
        <v>306.56969545</v>
      </c>
      <c r="R34" s="20" t="n">
        <v>10.27624616</v>
      </c>
      <c r="S34" s="18" t="s">
        <v>182</v>
      </c>
      <c r="T34" s="20" t="s">
        <v>182</v>
      </c>
      <c r="U34" s="18" t="n">
        <v>387.3962213</v>
      </c>
      <c r="V34" s="20" t="n">
        <v>8.087560910000001</v>
      </c>
    </row>
    <row r="35" spans="1:22">
      <c r="A35" s="15" t="s">
        <v>210</v>
      </c>
      <c r="B35" s="17" t="n">
        <v>6406</v>
      </c>
      <c r="C35" s="18">
        <f>(111.0/B35*100)</f>
        <v/>
      </c>
      <c r="D35" s="19" t="n">
        <v>6295</v>
      </c>
      <c r="E35" s="18" t="n">
        <v>531.8578796100001</v>
      </c>
      <c r="F35" s="20" t="n">
        <v>4.6578369</v>
      </c>
      <c r="G35" s="18" t="n">
        <v>528.12978682</v>
      </c>
      <c r="H35" s="20" t="n">
        <v>3.02720325</v>
      </c>
      <c r="I35" s="18" t="n">
        <v>513.7481606600001</v>
      </c>
      <c r="J35" s="20" t="n">
        <v>2.18106664</v>
      </c>
      <c r="K35" s="18" t="n">
        <v>510.38471304</v>
      </c>
      <c r="L35" s="20" t="n">
        <v>5.34937686</v>
      </c>
      <c r="M35" s="18" t="n">
        <v>449.89238615</v>
      </c>
      <c r="N35" s="20" t="n">
        <v>20.13442136</v>
      </c>
      <c r="O35" s="18" t="s">
        <v>182</v>
      </c>
      <c r="P35" s="20" t="s">
        <v>182</v>
      </c>
      <c r="Q35" s="18" t="n">
        <v>374.85244494</v>
      </c>
      <c r="R35" s="20" t="n">
        <v>5.84040672</v>
      </c>
      <c r="S35" s="18" t="s">
        <v>182</v>
      </c>
      <c r="T35" s="20" t="s">
        <v>182</v>
      </c>
      <c r="U35" s="18" t="n">
        <v>423.8555205</v>
      </c>
      <c r="V35" s="20" t="n">
        <v>6.3160508</v>
      </c>
    </row>
    <row r="36" spans="1:22">
      <c r="A36" s="15" t="s">
        <v>211</v>
      </c>
      <c r="B36" s="17" t="n">
        <v>6736</v>
      </c>
      <c r="C36" s="18">
        <f>(118.0/B36*100)</f>
        <v/>
      </c>
      <c r="D36" s="19" t="n">
        <v>6618</v>
      </c>
      <c r="E36" s="18" t="n">
        <v>484.90333572</v>
      </c>
      <c r="F36" s="20" t="n">
        <v>3.64434678</v>
      </c>
      <c r="G36" s="18" t="n">
        <v>504.89665642</v>
      </c>
      <c r="H36" s="20" t="n">
        <v>3.02353346</v>
      </c>
      <c r="I36" s="18" t="n">
        <v>498.736985</v>
      </c>
      <c r="J36" s="20" t="n">
        <v>2.41650447</v>
      </c>
      <c r="K36" s="18" t="n">
        <v>499.86294809</v>
      </c>
      <c r="L36" s="20" t="n">
        <v>4.22856272</v>
      </c>
      <c r="M36" s="18" t="n">
        <v>402.77024728</v>
      </c>
      <c r="N36" s="20" t="n">
        <v>20.07187489</v>
      </c>
      <c r="O36" s="18" t="s">
        <v>182</v>
      </c>
      <c r="P36" s="20" t="s">
        <v>182</v>
      </c>
      <c r="Q36" s="18" t="s">
        <v>182</v>
      </c>
      <c r="R36" s="20" t="s">
        <v>182</v>
      </c>
      <c r="S36" s="18" t="s">
        <v>182</v>
      </c>
      <c r="T36" s="20" t="s">
        <v>182</v>
      </c>
      <c r="U36" s="18" t="n">
        <v>420.90214425</v>
      </c>
      <c r="V36" s="20" t="n">
        <v>5.95313898</v>
      </c>
    </row>
    <row r="37" spans="1:22">
      <c r="A37" s="15" t="s">
        <v>212</v>
      </c>
      <c r="B37" s="17" t="n">
        <v>5458</v>
      </c>
      <c r="C37" s="18">
        <f>(394.0/B37*100)</f>
        <v/>
      </c>
      <c r="D37" s="19" t="n">
        <v>5064</v>
      </c>
      <c r="E37" s="18" t="n">
        <v>504.0855477</v>
      </c>
      <c r="F37" s="20" t="n">
        <v>5.47342832</v>
      </c>
      <c r="G37" s="18" t="n">
        <v>518.60900241</v>
      </c>
      <c r="H37" s="20" t="n">
        <v>3.57605671</v>
      </c>
      <c r="I37" s="18" t="n">
        <v>500.47497879</v>
      </c>
      <c r="J37" s="20" t="n">
        <v>3.69319678</v>
      </c>
      <c r="K37" s="18" t="n">
        <v>503.56618623</v>
      </c>
      <c r="L37" s="20" t="n">
        <v>4.90601696</v>
      </c>
      <c r="M37" s="18" t="n">
        <v>375.64834003</v>
      </c>
      <c r="N37" s="20" t="n">
        <v>18.6662725</v>
      </c>
      <c r="O37" s="18" t="s">
        <v>182</v>
      </c>
      <c r="P37" s="20" t="s">
        <v>182</v>
      </c>
      <c r="Q37" s="18" t="s">
        <v>182</v>
      </c>
      <c r="R37" s="20" t="s">
        <v>182</v>
      </c>
      <c r="S37" s="18" t="s">
        <v>182</v>
      </c>
      <c r="T37" s="20" t="s">
        <v>182</v>
      </c>
      <c r="U37" s="18" t="n">
        <v>414.97998579</v>
      </c>
      <c r="V37" s="20" t="n">
        <v>6.09687646</v>
      </c>
    </row>
    <row r="38" spans="1:22">
      <c r="A38" s="15" t="s">
        <v>213</v>
      </c>
      <c r="B38" s="17" t="n">
        <v>5860</v>
      </c>
      <c r="C38" s="18">
        <f>(87.0/B38*100)</f>
        <v/>
      </c>
      <c r="D38" s="19" t="n">
        <v>5773</v>
      </c>
      <c r="E38" s="18" t="n">
        <v>512.0461768599999</v>
      </c>
      <c r="F38" s="20" t="n">
        <v>4.04021563</v>
      </c>
      <c r="G38" s="18" t="n">
        <v>518.3569203</v>
      </c>
      <c r="H38" s="20" t="n">
        <v>4.16146796</v>
      </c>
      <c r="I38" s="18" t="n">
        <v>512.45045076</v>
      </c>
      <c r="J38" s="20" t="n">
        <v>3.789968</v>
      </c>
      <c r="K38" s="18" t="n">
        <v>504.26939147</v>
      </c>
      <c r="L38" s="20" t="n">
        <v>5.50413919</v>
      </c>
      <c r="M38" s="18" t="n">
        <v>402.04188708</v>
      </c>
      <c r="N38" s="20" t="n">
        <v>20.43643395</v>
      </c>
      <c r="O38" s="18" t="s">
        <v>182</v>
      </c>
      <c r="P38" s="20" t="s">
        <v>182</v>
      </c>
      <c r="Q38" s="18" t="s">
        <v>182</v>
      </c>
      <c r="R38" s="20" t="s">
        <v>182</v>
      </c>
      <c r="S38" s="18" t="s">
        <v>182</v>
      </c>
      <c r="T38" s="20" t="s">
        <v>182</v>
      </c>
      <c r="U38" s="18" t="n">
        <v>447.348271</v>
      </c>
      <c r="V38" s="20" t="n">
        <v>6.10044545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(5715.0/B40*100)</f>
        <v/>
      </c>
      <c r="D40" s="19" t="n">
        <v>8442</v>
      </c>
      <c r="E40" s="18" t="n">
        <v>521.21108737</v>
      </c>
      <c r="F40" s="20" t="n">
        <v>5.5204349</v>
      </c>
      <c r="G40" s="18" t="n">
        <v>537.89959212</v>
      </c>
      <c r="H40" s="20" t="n">
        <v>3.55118812</v>
      </c>
      <c r="I40" s="18" t="n">
        <v>516.69253145</v>
      </c>
      <c r="J40" s="20" t="n">
        <v>3.28683905</v>
      </c>
      <c r="K40" s="18" t="n">
        <v>503.3605251</v>
      </c>
      <c r="L40" s="20" t="n">
        <v>6.05019395</v>
      </c>
      <c r="M40" s="18" t="n">
        <v>426.93516324</v>
      </c>
      <c r="N40" s="20" t="n">
        <v>18.49453323</v>
      </c>
      <c r="O40" s="18" t="s">
        <v>182</v>
      </c>
      <c r="P40" s="20" t="s">
        <v>182</v>
      </c>
      <c r="Q40" s="18" t="n">
        <v>496.75531263</v>
      </c>
      <c r="R40" s="20" t="n">
        <v>2.35939816</v>
      </c>
      <c r="S40" s="18" t="s">
        <v>182</v>
      </c>
      <c r="T40" s="20" t="s">
        <v>182</v>
      </c>
      <c r="U40" s="18" t="n">
        <v>417.01412763</v>
      </c>
      <c r="V40" s="20" t="n">
        <v>6.06180092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(3114.0/B46*100)</f>
        <v/>
      </c>
      <c r="D46" s="19" t="n">
        <v>20027</v>
      </c>
      <c r="E46" s="18" t="n">
        <v>396.47768561</v>
      </c>
      <c r="F46" s="20" t="n">
        <v>5.17115846</v>
      </c>
      <c r="G46" s="18" t="n">
        <v>420.12102686</v>
      </c>
      <c r="H46" s="20" t="n">
        <v>3.9708003</v>
      </c>
      <c r="I46" s="18" t="n">
        <v>417.87573383</v>
      </c>
      <c r="J46" s="20" t="n">
        <v>3.20626237</v>
      </c>
      <c r="K46" s="18" t="n">
        <v>423.77094095</v>
      </c>
      <c r="L46" s="20" t="n">
        <v>4.2600982</v>
      </c>
      <c r="M46" s="18" t="n">
        <v>312.92535084</v>
      </c>
      <c r="N46" s="20" t="n">
        <v>7.92700056</v>
      </c>
      <c r="O46" s="18" t="s">
        <v>182</v>
      </c>
      <c r="P46" s="20" t="s">
        <v>182</v>
      </c>
      <c r="Q46" s="18" t="s">
        <v>182</v>
      </c>
      <c r="R46" s="20" t="s">
        <v>182</v>
      </c>
      <c r="S46" s="18" t="s">
        <v>182</v>
      </c>
      <c r="T46" s="20" t="s">
        <v>182</v>
      </c>
      <c r="U46" s="18" t="n">
        <v>386.14268698</v>
      </c>
      <c r="V46" s="20" t="n">
        <v>3.12408584</v>
      </c>
    </row>
    <row r="47" spans="1:22">
      <c r="A47" s="15" t="s">
        <v>222</v>
      </c>
      <c r="B47" s="17" t="n">
        <v>5928</v>
      </c>
      <c r="C47" s="18">
        <f>(318.0/B47*100)</f>
        <v/>
      </c>
      <c r="D47" s="19" t="n">
        <v>5610</v>
      </c>
      <c r="E47" s="18" t="n">
        <v>448.97506885</v>
      </c>
      <c r="F47" s="20" t="n">
        <v>7.07313319</v>
      </c>
      <c r="G47" s="18" t="n">
        <v>466.73090348</v>
      </c>
      <c r="H47" s="20" t="n">
        <v>5.35239298</v>
      </c>
      <c r="I47" s="18" t="n">
        <v>463.81126473</v>
      </c>
      <c r="J47" s="20" t="n">
        <v>4.29579796</v>
      </c>
      <c r="K47" s="18" t="n">
        <v>460.74543114</v>
      </c>
      <c r="L47" s="20" t="n">
        <v>5.88654374</v>
      </c>
      <c r="M47" s="18" t="n">
        <v>348.82167177</v>
      </c>
      <c r="N47" s="20" t="n">
        <v>12.30753065</v>
      </c>
      <c r="O47" s="18" t="s">
        <v>182</v>
      </c>
      <c r="P47" s="20" t="s">
        <v>182</v>
      </c>
      <c r="Q47" s="18" t="s">
        <v>182</v>
      </c>
      <c r="R47" s="20" t="s">
        <v>182</v>
      </c>
      <c r="S47" s="18" t="s">
        <v>182</v>
      </c>
      <c r="T47" s="20" t="s">
        <v>182</v>
      </c>
      <c r="U47" s="18" t="n">
        <v>388.51335641</v>
      </c>
      <c r="V47" s="20" t="n">
        <v>5.33279053</v>
      </c>
    </row>
    <row r="48" spans="1:22">
      <c r="A48" s="15" t="s">
        <v>223</v>
      </c>
      <c r="B48" s="17" t="n">
        <v>9841</v>
      </c>
      <c r="C48" s="18">
        <f>(19.0/B48*100)</f>
        <v/>
      </c>
      <c r="D48" s="19" t="n">
        <v>9822</v>
      </c>
      <c r="E48" s="18" t="n">
        <v>499.34387018</v>
      </c>
      <c r="F48" s="20" t="n">
        <v>6.59409705</v>
      </c>
      <c r="G48" s="18" t="n">
        <v>524.94747419</v>
      </c>
      <c r="H48" s="20" t="n">
        <v>5.51084712</v>
      </c>
      <c r="I48" s="18" t="n">
        <v>521.81737775</v>
      </c>
      <c r="J48" s="20" t="n">
        <v>4.45096064</v>
      </c>
      <c r="K48" s="18" t="n">
        <v>534.60058803</v>
      </c>
      <c r="L48" s="20" t="n">
        <v>6.44627632</v>
      </c>
      <c r="M48" s="18" t="n">
        <v>368.01592311</v>
      </c>
      <c r="N48" s="20" t="n">
        <v>9.39603602</v>
      </c>
      <c r="O48" s="18" t="s">
        <v>182</v>
      </c>
      <c r="P48" s="20" t="s">
        <v>182</v>
      </c>
      <c r="Q48" s="18" t="s">
        <v>182</v>
      </c>
      <c r="R48" s="20" t="s">
        <v>182</v>
      </c>
      <c r="S48" s="18" t="s">
        <v>182</v>
      </c>
      <c r="T48" s="20" t="s">
        <v>182</v>
      </c>
      <c r="U48" s="18" t="n">
        <v>450.85168888</v>
      </c>
      <c r="V48" s="20" t="n">
        <v>22.79046297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(1335.0/B50*100)</f>
        <v/>
      </c>
      <c r="D50" s="19" t="n">
        <v>10460</v>
      </c>
      <c r="E50" s="18" t="n">
        <v>411.91090386</v>
      </c>
      <c r="F50" s="20" t="n">
        <v>6.10264377</v>
      </c>
      <c r="G50" s="18" t="n">
        <v>425.54494545</v>
      </c>
      <c r="H50" s="20" t="n">
        <v>3.64623753</v>
      </c>
      <c r="I50" s="18" t="n">
        <v>425.69122364</v>
      </c>
      <c r="J50" s="20" t="n">
        <v>2.43819447</v>
      </c>
      <c r="K50" s="18" t="n">
        <v>425.11817373</v>
      </c>
      <c r="L50" s="20" t="n">
        <v>4.20722963</v>
      </c>
      <c r="M50" s="18" t="n">
        <v>342.28571311</v>
      </c>
      <c r="N50" s="20" t="n">
        <v>7.20984175</v>
      </c>
      <c r="O50" s="18" t="s">
        <v>182</v>
      </c>
      <c r="P50" s="20" t="s">
        <v>182</v>
      </c>
      <c r="Q50" s="18" t="s">
        <v>182</v>
      </c>
      <c r="R50" s="20" t="s">
        <v>182</v>
      </c>
      <c r="S50" s="18" t="s">
        <v>182</v>
      </c>
      <c r="T50" s="20" t="s">
        <v>182</v>
      </c>
      <c r="U50" s="18" t="n">
        <v>391.31051397</v>
      </c>
      <c r="V50" s="20" t="n">
        <v>7.34849628</v>
      </c>
    </row>
    <row r="51" spans="1:22">
      <c r="A51" s="15" t="s">
        <v>226</v>
      </c>
      <c r="B51" s="17" t="n">
        <v>6866</v>
      </c>
      <c r="C51" s="18">
        <f>(116.0/B51*100)</f>
        <v/>
      </c>
      <c r="D51" s="19" t="n">
        <v>6750</v>
      </c>
      <c r="E51" s="18" t="n">
        <v>428.63793748</v>
      </c>
      <c r="F51" s="20" t="n">
        <v>4.20817916</v>
      </c>
      <c r="G51" s="18" t="n">
        <v>428.826938</v>
      </c>
      <c r="H51" s="20" t="n">
        <v>3.3682357</v>
      </c>
      <c r="I51" s="18" t="n">
        <v>421.82024421</v>
      </c>
      <c r="J51" s="20" t="n">
        <v>2.54718481</v>
      </c>
      <c r="K51" s="18" t="n">
        <v>427.93498462</v>
      </c>
      <c r="L51" s="20" t="n">
        <v>3.88924344</v>
      </c>
      <c r="M51" s="18" t="n">
        <v>338.25263876</v>
      </c>
      <c r="N51" s="20" t="n">
        <v>12.07032198</v>
      </c>
      <c r="O51" s="18" t="s">
        <v>182</v>
      </c>
      <c r="P51" s="20" t="s">
        <v>182</v>
      </c>
      <c r="Q51" s="18" t="n">
        <v>410.85572185</v>
      </c>
      <c r="R51" s="20" t="n">
        <v>3.7997542</v>
      </c>
      <c r="S51" s="18" t="s">
        <v>182</v>
      </c>
      <c r="T51" s="20" t="s">
        <v>182</v>
      </c>
      <c r="U51" s="18" t="n">
        <v>398.10966516</v>
      </c>
      <c r="V51" s="20" t="n">
        <v>4.27957867</v>
      </c>
    </row>
    <row r="52" spans="1:22">
      <c r="A52" s="15" t="s">
        <v>227</v>
      </c>
      <c r="B52" s="17" t="n">
        <v>5809</v>
      </c>
      <c r="C52" s="18">
        <f>(135.0/B52*100)</f>
        <v/>
      </c>
      <c r="D52" s="19" t="n">
        <v>5674</v>
      </c>
      <c r="E52" s="18" t="n">
        <v>470.92585378</v>
      </c>
      <c r="F52" s="20" t="n">
        <v>4.43622838</v>
      </c>
      <c r="G52" s="18" t="n">
        <v>484.63088342</v>
      </c>
      <c r="H52" s="20" t="n">
        <v>2.93939621</v>
      </c>
      <c r="I52" s="18" t="n">
        <v>480.98358754</v>
      </c>
      <c r="J52" s="20" t="n">
        <v>2.99957661</v>
      </c>
      <c r="K52" s="18" t="n">
        <v>480.56559465</v>
      </c>
      <c r="L52" s="20" t="n">
        <v>4.77131888</v>
      </c>
      <c r="M52" s="18" t="n">
        <v>375.14413407</v>
      </c>
      <c r="N52" s="20" t="n">
        <v>19.23248649</v>
      </c>
      <c r="O52" s="18" t="s">
        <v>182</v>
      </c>
      <c r="P52" s="20" t="s">
        <v>182</v>
      </c>
      <c r="Q52" s="18" t="s">
        <v>182</v>
      </c>
      <c r="R52" s="20" t="s">
        <v>182</v>
      </c>
      <c r="S52" s="18" t="s">
        <v>182</v>
      </c>
      <c r="T52" s="20" t="s">
        <v>182</v>
      </c>
      <c r="U52" s="18" t="n">
        <v>402.79626969</v>
      </c>
      <c r="V52" s="20" t="n">
        <v>6.02256798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(577.0/B54*100)</f>
        <v/>
      </c>
      <c r="D54" s="19" t="n">
        <v>4163</v>
      </c>
      <c r="E54" s="18" t="n">
        <v>319.19455029</v>
      </c>
      <c r="F54" s="20" t="n">
        <v>5.56232101</v>
      </c>
      <c r="G54" s="18" t="n">
        <v>353.17200331</v>
      </c>
      <c r="H54" s="20" t="n">
        <v>5.40524395</v>
      </c>
      <c r="I54" s="18" t="n">
        <v>347.03397807</v>
      </c>
      <c r="J54" s="20" t="n">
        <v>3.52390685</v>
      </c>
      <c r="K54" s="18" t="n">
        <v>350.05128921</v>
      </c>
      <c r="L54" s="20" t="n">
        <v>4.19268499</v>
      </c>
      <c r="M54" s="18" t="n">
        <v>287.87524075</v>
      </c>
      <c r="N54" s="20" t="n">
        <v>6.80918889</v>
      </c>
      <c r="O54" s="18" t="s">
        <v>182</v>
      </c>
      <c r="P54" s="20" t="s">
        <v>182</v>
      </c>
      <c r="Q54" s="18" t="s">
        <v>182</v>
      </c>
      <c r="R54" s="20" t="s">
        <v>182</v>
      </c>
      <c r="S54" s="18" t="s">
        <v>182</v>
      </c>
      <c r="T54" s="20" t="s">
        <v>182</v>
      </c>
      <c r="U54" s="18" t="n">
        <v>295.80411278</v>
      </c>
      <c r="V54" s="20" t="n">
        <v>3.53365874</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523.86090816</v>
      </c>
      <c r="F56" s="20" t="n">
        <v>5.16539912</v>
      </c>
      <c r="G56" s="18" t="n">
        <v>539.54899443</v>
      </c>
      <c r="H56" s="20" t="n">
        <v>3.31466258</v>
      </c>
      <c r="I56" s="18" t="n">
        <v>519.76513181</v>
      </c>
      <c r="J56" s="20" t="n">
        <v>2.68975733</v>
      </c>
      <c r="K56" s="18" t="n">
        <v>512.35877208</v>
      </c>
      <c r="L56" s="20" t="n">
        <v>4.23517231</v>
      </c>
      <c r="M56" s="18" t="n">
        <v>436.58358831</v>
      </c>
      <c r="N56" s="20" t="n">
        <v>14.70024244</v>
      </c>
      <c r="O56" s="18" t="s">
        <v>182</v>
      </c>
      <c r="P56" s="20" t="s">
        <v>182</v>
      </c>
      <c r="Q56" s="18" t="s">
        <v>182</v>
      </c>
      <c r="R56" s="20" t="s">
        <v>182</v>
      </c>
      <c r="S56" s="18" t="s">
        <v>182</v>
      </c>
      <c r="T56" s="20" t="s">
        <v>182</v>
      </c>
      <c r="U56" s="18" t="n">
        <v>446.80683955</v>
      </c>
      <c r="V56" s="20" t="n">
        <v>15.33179805</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(292.0/B61*100)</f>
        <v/>
      </c>
      <c r="D61" s="19" t="n">
        <v>6233</v>
      </c>
      <c r="E61" s="18" t="n">
        <v>484.20915656</v>
      </c>
      <c r="F61" s="20" t="n">
        <v>3.97052108</v>
      </c>
      <c r="G61" s="18" t="n">
        <v>483.41086012</v>
      </c>
      <c r="H61" s="20" t="n">
        <v>3.72707674</v>
      </c>
      <c r="I61" s="18" t="n">
        <v>480.75908832</v>
      </c>
      <c r="J61" s="20" t="n">
        <v>2.72005033</v>
      </c>
      <c r="K61" s="18" t="n">
        <v>480.65973773</v>
      </c>
      <c r="L61" s="20" t="n">
        <v>4.35371407</v>
      </c>
      <c r="M61" s="18" t="n">
        <v>391.25523445</v>
      </c>
      <c r="N61" s="20" t="n">
        <v>13.81308759</v>
      </c>
      <c r="O61" s="18" t="s">
        <v>182</v>
      </c>
      <c r="P61" s="20" t="s">
        <v>182</v>
      </c>
      <c r="Q61" s="18" t="s">
        <v>182</v>
      </c>
      <c r="R61" s="20" t="s">
        <v>182</v>
      </c>
      <c r="S61" s="18" t="s">
        <v>182</v>
      </c>
      <c r="T61" s="20" t="s">
        <v>182</v>
      </c>
      <c r="U61" s="18" t="n">
        <v>394.73489584</v>
      </c>
      <c r="V61" s="20" t="n">
        <v>7.32207914</v>
      </c>
    </row>
    <row r="62" spans="1:22">
      <c r="A62" s="15" t="s">
        <v>237</v>
      </c>
      <c r="B62" s="17" t="n">
        <v>4476</v>
      </c>
      <c r="C62" s="18">
        <f>(5.0/B62*100)</f>
        <v/>
      </c>
      <c r="D62" s="19" t="n">
        <v>4471</v>
      </c>
      <c r="E62" s="18" t="n">
        <v>521.42468387</v>
      </c>
      <c r="F62" s="20" t="n">
        <v>6.33155611</v>
      </c>
      <c r="G62" s="18" t="n">
        <v>541.8211791700001</v>
      </c>
      <c r="H62" s="20" t="n">
        <v>2.41249216</v>
      </c>
      <c r="I62" s="18" t="n">
        <v>524.93755931</v>
      </c>
      <c r="J62" s="20" t="n">
        <v>1.46395397</v>
      </c>
      <c r="K62" s="18" t="n">
        <v>519.03094713</v>
      </c>
      <c r="L62" s="20" t="n">
        <v>5.12421166</v>
      </c>
      <c r="M62" s="18" t="n">
        <v>440.45044192</v>
      </c>
      <c r="N62" s="20" t="n">
        <v>12.98438904</v>
      </c>
      <c r="O62" s="18" t="s">
        <v>182</v>
      </c>
      <c r="P62" s="20" t="s">
        <v>182</v>
      </c>
      <c r="Q62" s="18" t="s">
        <v>182</v>
      </c>
      <c r="R62" s="20" t="s">
        <v>182</v>
      </c>
      <c r="S62" s="18" t="s">
        <v>182</v>
      </c>
      <c r="T62" s="20" t="s">
        <v>182</v>
      </c>
      <c r="U62" s="18" t="n">
        <v>484.33482792</v>
      </c>
      <c r="V62" s="20" t="n">
        <v>26.12413838</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(1072.0/B67*100)</f>
        <v/>
      </c>
      <c r="D67" s="19" t="n">
        <v>5899</v>
      </c>
      <c r="E67" s="18" t="n">
        <v>399.88122369</v>
      </c>
      <c r="F67" s="20" t="n">
        <v>5.78905089</v>
      </c>
      <c r="G67" s="18" t="n">
        <v>414.87240326</v>
      </c>
      <c r="H67" s="20" t="n">
        <v>3.01567624</v>
      </c>
      <c r="I67" s="18" t="n">
        <v>412.47795866</v>
      </c>
      <c r="J67" s="20" t="n">
        <v>2.7377048</v>
      </c>
      <c r="K67" s="18" t="n">
        <v>410.14205257</v>
      </c>
      <c r="L67" s="20" t="n">
        <v>4.55001131</v>
      </c>
      <c r="M67" s="18" t="n">
        <v>314.73335773</v>
      </c>
      <c r="N67" s="20" t="n">
        <v>5.00611208</v>
      </c>
      <c r="O67" s="18" t="s">
        <v>182</v>
      </c>
      <c r="P67" s="20" t="s">
        <v>182</v>
      </c>
      <c r="Q67" s="18" t="s">
        <v>182</v>
      </c>
      <c r="R67" s="20" t="s">
        <v>182</v>
      </c>
      <c r="S67" s="18" t="s">
        <v>182</v>
      </c>
      <c r="T67" s="20" t="s">
        <v>182</v>
      </c>
      <c r="U67" s="18" t="n">
        <v>345.48823096</v>
      </c>
      <c r="V67" s="20" t="n">
        <v>5.73103745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489.36326084</v>
      </c>
      <c r="F70" s="20" t="n">
        <v>6.90666672</v>
      </c>
      <c r="G70" s="18" t="n">
        <v>502.65458968</v>
      </c>
      <c r="H70" s="20" t="n">
        <v>3.06228149</v>
      </c>
      <c r="I70" s="18" t="n">
        <v>486.39412069</v>
      </c>
      <c r="J70" s="20" t="n">
        <v>2.92074695</v>
      </c>
      <c r="K70" s="18" t="n">
        <v>493.76483305</v>
      </c>
      <c r="L70" s="20" t="n">
        <v>4.89224383</v>
      </c>
      <c r="M70" s="18" t="n">
        <v>426.80252046</v>
      </c>
      <c r="N70" s="20" t="n">
        <v>12.48021567</v>
      </c>
      <c r="O70" s="18" t="s">
        <v>182</v>
      </c>
      <c r="P70" s="20" t="s">
        <v>182</v>
      </c>
      <c r="Q70" s="18" t="s">
        <v>182</v>
      </c>
      <c r="R70" s="20" t="s">
        <v>182</v>
      </c>
      <c r="S70" s="18" t="s">
        <v>182</v>
      </c>
      <c r="T70" s="20" t="s">
        <v>182</v>
      </c>
      <c r="U70" s="18" t="n">
        <v>439.87226109</v>
      </c>
      <c r="V70" s="20" t="n">
        <v>6.09374912</v>
      </c>
    </row>
    <row r="71" spans="1:22">
      <c r="A71" s="15" t="s">
        <v>246</v>
      </c>
      <c r="B71" s="17" t="n">
        <v>6115</v>
      </c>
      <c r="C71" s="18">
        <f>(132.0/B71*100)</f>
        <v/>
      </c>
      <c r="D71" s="19" t="n">
        <v>5983</v>
      </c>
      <c r="E71" s="18" t="n">
        <v>573.308305</v>
      </c>
      <c r="F71" s="20" t="n">
        <v>4.04909467</v>
      </c>
      <c r="G71" s="18" t="n">
        <v>578.17671031</v>
      </c>
      <c r="H71" s="20" t="n">
        <v>2.62586242</v>
      </c>
      <c r="I71" s="18" t="n">
        <v>543.83860816</v>
      </c>
      <c r="J71" s="20" t="n">
        <v>1.84354629</v>
      </c>
      <c r="K71" s="18" t="n">
        <v>549.06448516</v>
      </c>
      <c r="L71" s="20" t="n">
        <v>5.70615898</v>
      </c>
      <c r="M71" s="18" t="n">
        <v>471.86148039</v>
      </c>
      <c r="N71" s="20" t="n">
        <v>16.79592165</v>
      </c>
      <c r="O71" s="18" t="s">
        <v>182</v>
      </c>
      <c r="P71" s="20" t="s">
        <v>182</v>
      </c>
      <c r="Q71" s="18" t="s">
        <v>182</v>
      </c>
      <c r="R71" s="20" t="s">
        <v>182</v>
      </c>
      <c r="S71" s="18" t="s">
        <v>182</v>
      </c>
      <c r="T71" s="20" t="s">
        <v>182</v>
      </c>
      <c r="U71" s="18" t="n">
        <v>530.70943215</v>
      </c>
      <c r="V71" s="20" t="n">
        <v>10.97566867</v>
      </c>
    </row>
    <row r="72" spans="1:22">
      <c r="A72" s="15" t="s">
        <v>247</v>
      </c>
      <c r="B72" s="17" t="n">
        <v>7708</v>
      </c>
      <c r="C72" s="18">
        <f>(9.0/B72*100)</f>
        <v/>
      </c>
      <c r="D72" s="19" t="n">
        <v>7699</v>
      </c>
      <c r="E72" s="18" t="n">
        <v>527.304696</v>
      </c>
      <c r="F72" s="20" t="n">
        <v>7.21540339</v>
      </c>
      <c r="G72" s="18" t="n">
        <v>550.94326415</v>
      </c>
      <c r="H72" s="20" t="n">
        <v>3.70560803</v>
      </c>
      <c r="I72" s="18" t="n">
        <v>525.67837014</v>
      </c>
      <c r="J72" s="20" t="n">
        <v>2.83762274</v>
      </c>
      <c r="K72" s="18" t="n">
        <v>535.15783078</v>
      </c>
      <c r="L72" s="20" t="n">
        <v>4.37192511</v>
      </c>
      <c r="M72" s="18" t="n">
        <v>372.27040999</v>
      </c>
      <c r="N72" s="20" t="n">
        <v>12.74001428</v>
      </c>
      <c r="O72" s="18" t="s">
        <v>182</v>
      </c>
      <c r="P72" s="20" t="s">
        <v>182</v>
      </c>
      <c r="Q72" s="18" t="s">
        <v>182</v>
      </c>
      <c r="R72" s="20" t="s">
        <v>182</v>
      </c>
      <c r="S72" s="18" t="s">
        <v>182</v>
      </c>
      <c r="T72" s="20" t="s">
        <v>182</v>
      </c>
      <c r="U72" s="18" t="n">
        <v>486.74654311</v>
      </c>
      <c r="V72" s="20" t="n">
        <v>18.01277241</v>
      </c>
    </row>
    <row r="73" spans="1:22">
      <c r="A73" s="15" t="s">
        <v>248</v>
      </c>
      <c r="B73" s="17" t="n">
        <v>8249</v>
      </c>
      <c r="C73" s="18">
        <f>(279.0/B73*100)</f>
        <v/>
      </c>
      <c r="D73" s="19" t="n">
        <v>7970</v>
      </c>
      <c r="E73" s="18" t="n">
        <v>424.25135634</v>
      </c>
      <c r="F73" s="20" t="n">
        <v>7.76494461</v>
      </c>
      <c r="G73" s="18" t="n">
        <v>429.60129024</v>
      </c>
      <c r="H73" s="20" t="n">
        <v>4.52688636</v>
      </c>
      <c r="I73" s="18" t="n">
        <v>423.39644234</v>
      </c>
      <c r="J73" s="20" t="n">
        <v>2.84881016</v>
      </c>
      <c r="K73" s="18" t="n">
        <v>425.05712184</v>
      </c>
      <c r="L73" s="20" t="n">
        <v>4.9167823</v>
      </c>
      <c r="M73" s="18" t="n">
        <v>365.92427462</v>
      </c>
      <c r="N73" s="20" t="n">
        <v>6.5296247</v>
      </c>
      <c r="O73" s="18" t="s">
        <v>182</v>
      </c>
      <c r="P73" s="20" t="s">
        <v>182</v>
      </c>
      <c r="Q73" s="18" t="s">
        <v>182</v>
      </c>
      <c r="R73" s="20" t="s">
        <v>182</v>
      </c>
      <c r="S73" s="18" t="s">
        <v>182</v>
      </c>
      <c r="T73" s="20" t="s">
        <v>182</v>
      </c>
      <c r="U73" s="18" t="n">
        <v>378.37705971</v>
      </c>
      <c r="V73" s="20" t="n">
        <v>8.5280015</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(368.0/B77*100)</f>
        <v/>
      </c>
      <c r="D77" s="19" t="n">
        <v>5694</v>
      </c>
      <c r="E77" s="18" t="n">
        <v>438.31539148</v>
      </c>
      <c r="F77" s="20" t="n">
        <v>5.0859814</v>
      </c>
      <c r="G77" s="18" t="n">
        <v>460.55331049</v>
      </c>
      <c r="H77" s="20" t="n">
        <v>4.29560618</v>
      </c>
      <c r="I77" s="18" t="n">
        <v>453.26638131</v>
      </c>
      <c r="J77" s="20" t="n">
        <v>2.52269071</v>
      </c>
      <c r="K77" s="18" t="n">
        <v>450.80192213</v>
      </c>
      <c r="L77" s="20" t="n">
        <v>3.97363511</v>
      </c>
      <c r="M77" s="18" t="n">
        <v>348.85074945</v>
      </c>
      <c r="N77" s="20" t="n">
        <v>12.28258255</v>
      </c>
      <c r="O77" s="18" t="s">
        <v>182</v>
      </c>
      <c r="P77" s="20" t="s">
        <v>182</v>
      </c>
      <c r="Q77" s="18" t="s">
        <v>182</v>
      </c>
      <c r="R77" s="20" t="s">
        <v>182</v>
      </c>
      <c r="S77" s="18" t="s">
        <v>182</v>
      </c>
      <c r="T77" s="20" t="s">
        <v>182</v>
      </c>
      <c r="U77" s="18" t="n">
        <v>388.56817242</v>
      </c>
      <c r="V77" s="20" t="n">
        <v>3.6723136</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373</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518.50348115</v>
      </c>
      <c r="F7" s="20" t="n">
        <v>4.63150038</v>
      </c>
      <c r="G7" s="18" t="n">
        <v>529.90019783</v>
      </c>
      <c r="H7" s="20" t="n">
        <v>2.67077778</v>
      </c>
      <c r="I7" s="18" t="n">
        <v>514.4003457600001</v>
      </c>
      <c r="J7" s="20" t="n">
        <v>1.94669865</v>
      </c>
      <c r="K7" s="18" t="n">
        <v>508.4320216</v>
      </c>
      <c r="L7" s="20" t="n">
        <v>3.71800935</v>
      </c>
      <c r="M7" s="18" t="n">
        <v>399.22513467</v>
      </c>
      <c r="N7" s="20" t="n">
        <v>11.70453418</v>
      </c>
      <c r="O7" s="18" t="s">
        <v>182</v>
      </c>
      <c r="P7" s="20" t="s">
        <v>182</v>
      </c>
      <c r="Q7" s="18" t="s">
        <v>182</v>
      </c>
      <c r="R7" s="20" t="s">
        <v>182</v>
      </c>
      <c r="S7" s="18" t="s">
        <v>182</v>
      </c>
      <c r="T7" s="20" t="s">
        <v>182</v>
      </c>
      <c r="U7" s="18" t="n">
        <v>478.36104578</v>
      </c>
      <c r="V7" s="20" t="n">
        <v>4.3893087</v>
      </c>
    </row>
    <row r="8" spans="1:22">
      <c r="A8" s="15" t="s">
        <v>183</v>
      </c>
      <c r="B8" s="17" t="n">
        <v>7007</v>
      </c>
      <c r="C8" s="18">
        <f>(306.0/B8*100)</f>
        <v/>
      </c>
      <c r="D8" s="19" t="n">
        <v>6701</v>
      </c>
      <c r="E8" s="18" t="n">
        <v>497.91497016</v>
      </c>
      <c r="F8" s="20" t="n">
        <v>2.80416418</v>
      </c>
      <c r="G8" s="18" t="n">
        <v>514.2522568000001</v>
      </c>
      <c r="H8" s="20" t="n">
        <v>2.83765295</v>
      </c>
      <c r="I8" s="18" t="n">
        <v>504.11965706</v>
      </c>
      <c r="J8" s="20" t="n">
        <v>3.89881312</v>
      </c>
      <c r="K8" s="18" t="n">
        <v>479.91609619</v>
      </c>
      <c r="L8" s="20" t="n">
        <v>5.08870907</v>
      </c>
      <c r="M8" s="18" t="n">
        <v>404.28336089</v>
      </c>
      <c r="N8" s="20" t="n">
        <v>27.90899541</v>
      </c>
      <c r="O8" s="18" t="s">
        <v>182</v>
      </c>
      <c r="P8" s="20" t="s">
        <v>182</v>
      </c>
      <c r="Q8" s="18" t="n">
        <v>368.48347797</v>
      </c>
      <c r="R8" s="20" t="n">
        <v>14.99112476</v>
      </c>
      <c r="S8" s="18" t="s">
        <v>182</v>
      </c>
      <c r="T8" s="20" t="s">
        <v>182</v>
      </c>
      <c r="U8" s="18" t="n">
        <v>422.50362152</v>
      </c>
      <c r="V8" s="20" t="n">
        <v>6.02274133</v>
      </c>
    </row>
    <row r="9" spans="1:22">
      <c r="A9" s="15" t="s">
        <v>184</v>
      </c>
      <c r="B9" s="17" t="n">
        <v>9651</v>
      </c>
      <c r="C9" s="18">
        <f>(709.0/B9*100)</f>
        <v/>
      </c>
      <c r="D9" s="19" t="n">
        <v>8942</v>
      </c>
      <c r="E9" s="18" t="n">
        <v>518.75971468</v>
      </c>
      <c r="F9" s="20" t="n">
        <v>3.61818046</v>
      </c>
      <c r="G9" s="18" t="n">
        <v>532.10781449</v>
      </c>
      <c r="H9" s="20" t="n">
        <v>2.68798594</v>
      </c>
      <c r="I9" s="18" t="n">
        <v>512.89652756</v>
      </c>
      <c r="J9" s="20" t="n">
        <v>2.62829423</v>
      </c>
      <c r="K9" s="18" t="n">
        <v>480.07540885</v>
      </c>
      <c r="L9" s="20" t="n">
        <v>4.18152091</v>
      </c>
      <c r="M9" s="18" t="n">
        <v>463.23865553</v>
      </c>
      <c r="N9" s="20" t="n">
        <v>37.28992185</v>
      </c>
      <c r="O9" s="18" t="s">
        <v>182</v>
      </c>
      <c r="P9" s="20" t="s">
        <v>182</v>
      </c>
      <c r="Q9" s="18" t="n">
        <v>374.78530698</v>
      </c>
      <c r="R9" s="20" t="n">
        <v>11.62763904</v>
      </c>
      <c r="S9" s="18" t="s">
        <v>182</v>
      </c>
      <c r="T9" s="20" t="s">
        <v>182</v>
      </c>
      <c r="U9" s="18" t="n">
        <v>425.00253028</v>
      </c>
      <c r="V9" s="20" t="n">
        <v>5.5780962</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527.70468432</v>
      </c>
      <c r="R10" s="20" t="n">
        <v>2.08026152</v>
      </c>
      <c r="S10" s="18" t="s">
        <v>182</v>
      </c>
      <c r="T10" s="20" t="s">
        <v>182</v>
      </c>
      <c r="U10" s="18" t="s">
        <v>182</v>
      </c>
      <c r="V10" s="20" t="s">
        <v>182</v>
      </c>
    </row>
    <row r="11" spans="1:22">
      <c r="A11" s="15" t="s">
        <v>186</v>
      </c>
      <c r="B11" s="17" t="n">
        <v>7053</v>
      </c>
      <c r="C11" s="18">
        <f>(192.0/B11*100)</f>
        <v/>
      </c>
      <c r="D11" s="19" t="n">
        <v>6861</v>
      </c>
      <c r="E11" s="18" t="n">
        <v>446.7382104</v>
      </c>
      <c r="F11" s="20" t="n">
        <v>4.88061238</v>
      </c>
      <c r="G11" s="18" t="n">
        <v>466.73904422</v>
      </c>
      <c r="H11" s="20" t="n">
        <v>3.23666147</v>
      </c>
      <c r="I11" s="18" t="n">
        <v>450.63515372</v>
      </c>
      <c r="J11" s="20" t="n">
        <v>3.27321621</v>
      </c>
      <c r="K11" s="18" t="n">
        <v>443.69796543</v>
      </c>
      <c r="L11" s="20" t="n">
        <v>4.12355827</v>
      </c>
      <c r="M11" s="18" t="n">
        <v>334.19992151</v>
      </c>
      <c r="N11" s="20" t="n">
        <v>26.53553138</v>
      </c>
      <c r="O11" s="18" t="s">
        <v>182</v>
      </c>
      <c r="P11" s="20" t="s">
        <v>182</v>
      </c>
      <c r="Q11" s="18" t="s">
        <v>182</v>
      </c>
      <c r="R11" s="20" t="s">
        <v>182</v>
      </c>
      <c r="S11" s="18" t="s">
        <v>182</v>
      </c>
      <c r="T11" s="20" t="s">
        <v>182</v>
      </c>
      <c r="U11" s="18" t="n">
        <v>411.92706092</v>
      </c>
      <c r="V11" s="20" t="n">
        <v>5.84261624</v>
      </c>
    </row>
    <row r="12" spans="1:22">
      <c r="A12" s="15" t="s">
        <v>187</v>
      </c>
      <c r="B12" s="17" t="n">
        <v>6894</v>
      </c>
      <c r="C12" s="18">
        <f>(129.0/B12*100)</f>
        <v/>
      </c>
      <c r="D12" s="19" t="n">
        <v>6765</v>
      </c>
      <c r="E12" s="18" t="n">
        <v>496.59699375</v>
      </c>
      <c r="F12" s="20" t="n">
        <v>4.12059049</v>
      </c>
      <c r="G12" s="18" t="n">
        <v>510.17533499</v>
      </c>
      <c r="H12" s="20" t="n">
        <v>2.4733699</v>
      </c>
      <c r="I12" s="18" t="n">
        <v>500.78069234</v>
      </c>
      <c r="J12" s="20" t="n">
        <v>2.76472117</v>
      </c>
      <c r="K12" s="18" t="n">
        <v>487.43992949</v>
      </c>
      <c r="L12" s="20" t="n">
        <v>5.64630329</v>
      </c>
      <c r="M12" s="18" t="n">
        <v>437.59846771</v>
      </c>
      <c r="N12" s="20" t="n">
        <v>23.70905564</v>
      </c>
      <c r="O12" s="18" t="s">
        <v>182</v>
      </c>
      <c r="P12" s="20" t="s">
        <v>182</v>
      </c>
      <c r="Q12" s="18" t="n">
        <v>366.6777112</v>
      </c>
      <c r="R12" s="20" t="n">
        <v>14.39052153</v>
      </c>
      <c r="S12" s="18" t="s">
        <v>182</v>
      </c>
      <c r="T12" s="20" t="s">
        <v>182</v>
      </c>
      <c r="U12" s="18" t="n">
        <v>417.48106042</v>
      </c>
      <c r="V12" s="20" t="n">
        <v>5.49970663</v>
      </c>
    </row>
    <row r="13" spans="1:22">
      <c r="A13" s="15" t="s">
        <v>188</v>
      </c>
      <c r="B13" s="17" t="n">
        <v>7161</v>
      </c>
      <c r="C13" s="18">
        <f>(382.0/B13*100)</f>
        <v/>
      </c>
      <c r="D13" s="19" t="n">
        <v>6779</v>
      </c>
      <c r="E13" s="18" t="n">
        <v>509.63457836</v>
      </c>
      <c r="F13" s="20" t="n">
        <v>4.97278396</v>
      </c>
      <c r="G13" s="18" t="n">
        <v>525.87918916</v>
      </c>
      <c r="H13" s="20" t="n">
        <v>2.71207235</v>
      </c>
      <c r="I13" s="18" t="n">
        <v>511.50435352</v>
      </c>
      <c r="J13" s="20" t="n">
        <v>2.49418327</v>
      </c>
      <c r="K13" s="18" t="n">
        <v>501.95322973</v>
      </c>
      <c r="L13" s="20" t="n">
        <v>4.09278108</v>
      </c>
      <c r="M13" s="18" t="n">
        <v>390.10166835</v>
      </c>
      <c r="N13" s="20" t="n">
        <v>18.95112793</v>
      </c>
      <c r="O13" s="18" t="s">
        <v>182</v>
      </c>
      <c r="P13" s="20" t="s">
        <v>182</v>
      </c>
      <c r="Q13" s="18" t="n">
        <v>436.36003517</v>
      </c>
      <c r="R13" s="20" t="n">
        <v>6.43426798</v>
      </c>
      <c r="S13" s="18" t="s">
        <v>182</v>
      </c>
      <c r="T13" s="20" t="s">
        <v>182</v>
      </c>
      <c r="U13" s="18" t="n">
        <v>416.85043979</v>
      </c>
      <c r="V13" s="20" t="n">
        <v>6.157741</v>
      </c>
    </row>
    <row r="14" spans="1:22">
      <c r="A14" s="15" t="s">
        <v>189</v>
      </c>
      <c r="B14" s="17" t="n">
        <v>5587</v>
      </c>
      <c r="C14" s="18">
        <f>(214.0/B14*100)</f>
        <v/>
      </c>
      <c r="D14" s="19" t="n">
        <v>5373</v>
      </c>
      <c r="E14" s="18" t="n">
        <v>544.34388727</v>
      </c>
      <c r="F14" s="20" t="n">
        <v>4.72663658</v>
      </c>
      <c r="G14" s="18" t="n">
        <v>551.94742738</v>
      </c>
      <c r="H14" s="20" t="n">
        <v>2.78498104</v>
      </c>
      <c r="I14" s="18" t="n">
        <v>528.5763674</v>
      </c>
      <c r="J14" s="20" t="n">
        <v>2.50462934</v>
      </c>
      <c r="K14" s="18" t="n">
        <v>509.31403118</v>
      </c>
      <c r="L14" s="20" t="n">
        <v>4.74135606</v>
      </c>
      <c r="M14" s="18" t="n">
        <v>411.80482108</v>
      </c>
      <c r="N14" s="20" t="n">
        <v>14.84367386</v>
      </c>
      <c r="O14" s="18" t="s">
        <v>182</v>
      </c>
      <c r="P14" s="20" t="s">
        <v>182</v>
      </c>
      <c r="Q14" s="18" t="s">
        <v>182</v>
      </c>
      <c r="R14" s="20" t="s">
        <v>182</v>
      </c>
      <c r="S14" s="18" t="s">
        <v>182</v>
      </c>
      <c r="T14" s="20" t="s">
        <v>182</v>
      </c>
      <c r="U14" s="18" t="n">
        <v>473.23190149</v>
      </c>
      <c r="V14" s="20" t="n">
        <v>9.34967105</v>
      </c>
    </row>
    <row r="15" spans="1:22">
      <c r="A15" s="15" t="s">
        <v>190</v>
      </c>
      <c r="B15" s="17" t="n">
        <v>5882</v>
      </c>
      <c r="C15" s="18">
        <f>(215.0/B15*100)</f>
        <v/>
      </c>
      <c r="D15" s="19" t="n">
        <v>5667</v>
      </c>
      <c r="E15" s="18" t="n">
        <v>526.1184524499999</v>
      </c>
      <c r="F15" s="20" t="n">
        <v>5.54540591</v>
      </c>
      <c r="G15" s="18" t="n">
        <v>549.0601646</v>
      </c>
      <c r="H15" s="20" t="n">
        <v>3.03190845</v>
      </c>
      <c r="I15" s="18" t="n">
        <v>536.15407736</v>
      </c>
      <c r="J15" s="20" t="n">
        <v>2.49273237</v>
      </c>
      <c r="K15" s="18" t="n">
        <v>525.48094083</v>
      </c>
      <c r="L15" s="20" t="n">
        <v>4.80956195</v>
      </c>
      <c r="M15" s="18" t="n">
        <v>369.57234507</v>
      </c>
      <c r="N15" s="20" t="n">
        <v>20.35970452</v>
      </c>
      <c r="O15" s="18" t="s">
        <v>182</v>
      </c>
      <c r="P15" s="20" t="s">
        <v>182</v>
      </c>
      <c r="Q15" s="18" t="n">
        <v>375.95013089</v>
      </c>
      <c r="R15" s="20" t="n">
        <v>17.42774697</v>
      </c>
      <c r="S15" s="18" t="s">
        <v>182</v>
      </c>
      <c r="T15" s="20" t="s">
        <v>182</v>
      </c>
      <c r="U15" s="18" t="n">
        <v>465.44812234</v>
      </c>
      <c r="V15" s="20" t="n">
        <v>7.08077717</v>
      </c>
    </row>
    <row r="16" spans="1:22">
      <c r="A16" s="15" t="s">
        <v>191</v>
      </c>
      <c r="B16" s="17" t="n">
        <v>6108</v>
      </c>
      <c r="C16" s="18">
        <f>(283.0/B16*100)</f>
        <v/>
      </c>
      <c r="D16" s="19" t="n">
        <v>5825</v>
      </c>
      <c r="E16" s="18" t="n">
        <v>502.7646138</v>
      </c>
      <c r="F16" s="20" t="n">
        <v>4.88742603</v>
      </c>
      <c r="G16" s="18" t="n">
        <v>530.73958687</v>
      </c>
      <c r="H16" s="20" t="n">
        <v>3.55466073</v>
      </c>
      <c r="I16" s="18" t="n">
        <v>509.51033893</v>
      </c>
      <c r="J16" s="20" t="n">
        <v>2.50290921</v>
      </c>
      <c r="K16" s="18" t="n">
        <v>475.63285863</v>
      </c>
      <c r="L16" s="20" t="n">
        <v>4.21823517</v>
      </c>
      <c r="M16" s="18" t="n">
        <v>357.87742959</v>
      </c>
      <c r="N16" s="20" t="n">
        <v>15.84799712</v>
      </c>
      <c r="O16" s="18" t="s">
        <v>182</v>
      </c>
      <c r="P16" s="20" t="s">
        <v>182</v>
      </c>
      <c r="Q16" s="18" t="s">
        <v>182</v>
      </c>
      <c r="R16" s="20" t="s">
        <v>182</v>
      </c>
      <c r="S16" s="18" t="s">
        <v>182</v>
      </c>
      <c r="T16" s="20" t="s">
        <v>182</v>
      </c>
      <c r="U16" s="18" t="n">
        <v>408.49740691</v>
      </c>
      <c r="V16" s="20" t="n">
        <v>6.46438089</v>
      </c>
    </row>
    <row r="17" spans="1:22">
      <c r="A17" s="15" t="s">
        <v>192</v>
      </c>
      <c r="B17" s="17" t="n">
        <v>6504</v>
      </c>
      <c r="C17" s="18">
        <f>(868.0/B17*100)</f>
        <v/>
      </c>
      <c r="D17" s="19" t="n">
        <v>5636</v>
      </c>
      <c r="E17" s="18" t="n">
        <v>521.09447555</v>
      </c>
      <c r="F17" s="20" t="n">
        <v>3.33073515</v>
      </c>
      <c r="G17" s="18" t="n">
        <v>533.95502479</v>
      </c>
      <c r="H17" s="20" t="n">
        <v>2.79117131</v>
      </c>
      <c r="I17" s="18" t="n">
        <v>517.96051545</v>
      </c>
      <c r="J17" s="20" t="n">
        <v>4.16090567</v>
      </c>
      <c r="K17" s="18" t="n">
        <v>507.36473745</v>
      </c>
      <c r="L17" s="20" t="n">
        <v>5.91684566</v>
      </c>
      <c r="M17" s="18" t="s">
        <v>182</v>
      </c>
      <c r="N17" s="20" t="s">
        <v>182</v>
      </c>
      <c r="O17" s="18" t="s">
        <v>182</v>
      </c>
      <c r="P17" s="20" t="s">
        <v>182</v>
      </c>
      <c r="Q17" s="18" t="n">
        <v>360.48925247</v>
      </c>
      <c r="R17" s="20" t="n">
        <v>12.44339086</v>
      </c>
      <c r="S17" s="18" t="s">
        <v>182</v>
      </c>
      <c r="T17" s="20" t="s">
        <v>182</v>
      </c>
      <c r="U17" s="18" t="n">
        <v>436.87412451</v>
      </c>
      <c r="V17" s="20" t="n">
        <v>7.30560418</v>
      </c>
    </row>
    <row r="18" spans="1:22">
      <c r="A18" s="15" t="s">
        <v>193</v>
      </c>
      <c r="B18" s="17" t="n">
        <v>5532</v>
      </c>
      <c r="C18" s="18">
        <f>(44.0/B18*100)</f>
        <v/>
      </c>
      <c r="D18" s="19" t="n">
        <v>5488</v>
      </c>
      <c r="E18" s="18" t="n">
        <v>449.97558309</v>
      </c>
      <c r="F18" s="20" t="n">
        <v>6.30450474</v>
      </c>
      <c r="G18" s="18" t="n">
        <v>474.37842177</v>
      </c>
      <c r="H18" s="20" t="n">
        <v>4.32478741</v>
      </c>
      <c r="I18" s="18" t="n">
        <v>464.91194579</v>
      </c>
      <c r="J18" s="20" t="n">
        <v>3.61795964</v>
      </c>
      <c r="K18" s="18" t="n">
        <v>444.47854812</v>
      </c>
      <c r="L18" s="20" t="n">
        <v>5.12697991</v>
      </c>
      <c r="M18" s="18" t="n">
        <v>360.38730974</v>
      </c>
      <c r="N18" s="20" t="n">
        <v>15.45481746</v>
      </c>
      <c r="O18" s="18" t="s">
        <v>182</v>
      </c>
      <c r="P18" s="20" t="s">
        <v>182</v>
      </c>
      <c r="Q18" s="18" t="s">
        <v>182</v>
      </c>
      <c r="R18" s="20" t="s">
        <v>182</v>
      </c>
      <c r="S18" s="18" t="s">
        <v>182</v>
      </c>
      <c r="T18" s="20" t="s">
        <v>182</v>
      </c>
      <c r="U18" s="18" t="n">
        <v>392.14998172</v>
      </c>
      <c r="V18" s="20" t="n">
        <v>7.12529625</v>
      </c>
    </row>
    <row r="19" spans="1:22">
      <c r="A19" s="15" t="s">
        <v>194</v>
      </c>
      <c r="B19" s="17" t="n">
        <v>5658</v>
      </c>
      <c r="C19" s="18">
        <f>(345.0/B19*100)</f>
        <v/>
      </c>
      <c r="D19" s="19" t="n">
        <v>5313</v>
      </c>
      <c r="E19" s="18" t="n">
        <v>492.51417486</v>
      </c>
      <c r="F19" s="20" t="n">
        <v>4.82391619</v>
      </c>
      <c r="G19" s="18" t="n">
        <v>500.34926273</v>
      </c>
      <c r="H19" s="20" t="n">
        <v>3.62900842</v>
      </c>
      <c r="I19" s="18" t="n">
        <v>480.02080858</v>
      </c>
      <c r="J19" s="20" t="n">
        <v>3.04557509</v>
      </c>
      <c r="K19" s="18" t="n">
        <v>456.10761682</v>
      </c>
      <c r="L19" s="20" t="n">
        <v>4.61203636</v>
      </c>
      <c r="M19" s="18" t="n">
        <v>398.28162032</v>
      </c>
      <c r="N19" s="20" t="n">
        <v>18.24528118</v>
      </c>
      <c r="O19" s="18" t="s">
        <v>182</v>
      </c>
      <c r="P19" s="20" t="s">
        <v>182</v>
      </c>
      <c r="Q19" s="18" t="s">
        <v>182</v>
      </c>
      <c r="R19" s="20" t="s">
        <v>182</v>
      </c>
      <c r="S19" s="18" t="s">
        <v>182</v>
      </c>
      <c r="T19" s="20" t="s">
        <v>182</v>
      </c>
      <c r="U19" s="18" t="n">
        <v>400.0810686</v>
      </c>
      <c r="V19" s="20" t="n">
        <v>6.58993642</v>
      </c>
    </row>
    <row r="20" spans="1:22">
      <c r="A20" s="15" t="s">
        <v>195</v>
      </c>
      <c r="B20" s="17" t="n">
        <v>3371</v>
      </c>
      <c r="C20" s="18">
        <f>(81.0/B20*100)</f>
        <v/>
      </c>
      <c r="D20" s="19" t="n">
        <v>3290</v>
      </c>
      <c r="E20" s="18" t="n">
        <v>477.12897604</v>
      </c>
      <c r="F20" s="20" t="n">
        <v>5.99008708</v>
      </c>
      <c r="G20" s="18" t="n">
        <v>488.97831007</v>
      </c>
      <c r="H20" s="20" t="n">
        <v>3.53647391</v>
      </c>
      <c r="I20" s="18" t="n">
        <v>477.19597124</v>
      </c>
      <c r="J20" s="20" t="n">
        <v>2.28558957</v>
      </c>
      <c r="K20" s="18" t="n">
        <v>475.65030381</v>
      </c>
      <c r="L20" s="20" t="n">
        <v>5.90194013</v>
      </c>
      <c r="M20" s="18" t="s">
        <v>182</v>
      </c>
      <c r="N20" s="20" t="s">
        <v>182</v>
      </c>
      <c r="O20" s="18" t="s">
        <v>182</v>
      </c>
      <c r="P20" s="20" t="s">
        <v>182</v>
      </c>
      <c r="Q20" s="18" t="s">
        <v>182</v>
      </c>
      <c r="R20" s="20" t="s">
        <v>182</v>
      </c>
      <c r="S20" s="18" t="s">
        <v>182</v>
      </c>
      <c r="T20" s="20" t="s">
        <v>182</v>
      </c>
      <c r="U20" s="18" t="n">
        <v>422.83512459</v>
      </c>
      <c r="V20" s="20" t="n">
        <v>5.11749794</v>
      </c>
    </row>
    <row r="21" spans="1:22">
      <c r="A21" s="15" t="s">
        <v>196</v>
      </c>
      <c r="B21" s="17" t="n">
        <v>5741</v>
      </c>
      <c r="C21" s="18">
        <f>(122.0/B21*100)</f>
        <v/>
      </c>
      <c r="D21" s="19" t="n">
        <v>5619</v>
      </c>
      <c r="E21" s="18" t="n">
        <v>503.04669094</v>
      </c>
      <c r="F21" s="20" t="n">
        <v>4.39477745</v>
      </c>
      <c r="G21" s="18" t="n">
        <v>512.26523262</v>
      </c>
      <c r="H21" s="20" t="n">
        <v>3.06441139</v>
      </c>
      <c r="I21" s="18" t="n">
        <v>503.90812935</v>
      </c>
      <c r="J21" s="20" t="n">
        <v>2.6929028</v>
      </c>
      <c r="K21" s="18" t="n">
        <v>498.9335668</v>
      </c>
      <c r="L21" s="20" t="n">
        <v>4.75368972</v>
      </c>
      <c r="M21" s="18" t="n">
        <v>391.25398188</v>
      </c>
      <c r="N21" s="20" t="n">
        <v>27.06373982</v>
      </c>
      <c r="O21" s="18" t="s">
        <v>182</v>
      </c>
      <c r="P21" s="20" t="s">
        <v>182</v>
      </c>
      <c r="Q21" s="18" t="s">
        <v>182</v>
      </c>
      <c r="R21" s="20" t="s">
        <v>182</v>
      </c>
      <c r="S21" s="18" t="s">
        <v>182</v>
      </c>
      <c r="T21" s="20" t="s">
        <v>182</v>
      </c>
      <c r="U21" s="18" t="n">
        <v>444.54064042</v>
      </c>
      <c r="V21" s="20" t="n">
        <v>7.74688213</v>
      </c>
    </row>
    <row r="22" spans="1:22">
      <c r="A22" s="15" t="s">
        <v>197</v>
      </c>
      <c r="B22" s="17" t="n">
        <v>6598</v>
      </c>
      <c r="C22" s="18">
        <f>(108.0/B22*100)</f>
        <v/>
      </c>
      <c r="D22" s="19" t="n">
        <v>6490</v>
      </c>
      <c r="E22" s="18" t="n">
        <v>488.38056745</v>
      </c>
      <c r="F22" s="20" t="n">
        <v>5.77709845</v>
      </c>
      <c r="G22" s="18" t="n">
        <v>499.38339932</v>
      </c>
      <c r="H22" s="20" t="n">
        <v>4.70930896</v>
      </c>
      <c r="I22" s="18" t="n">
        <v>477.49819226</v>
      </c>
      <c r="J22" s="20" t="n">
        <v>3.77751914</v>
      </c>
      <c r="K22" s="18" t="n">
        <v>463.79018719</v>
      </c>
      <c r="L22" s="20" t="n">
        <v>4.37502664</v>
      </c>
      <c r="M22" s="18" t="n">
        <v>369.67259299</v>
      </c>
      <c r="N22" s="20" t="n">
        <v>6.57132704</v>
      </c>
      <c r="O22" s="18" t="s">
        <v>182</v>
      </c>
      <c r="P22" s="20" t="s">
        <v>182</v>
      </c>
      <c r="Q22" s="18" t="n">
        <v>448.28166515</v>
      </c>
      <c r="R22" s="20" t="n">
        <v>8.782882710000001</v>
      </c>
      <c r="S22" s="18" t="s">
        <v>182</v>
      </c>
      <c r="T22" s="20" t="s">
        <v>182</v>
      </c>
      <c r="U22" s="18" t="n">
        <v>375.25014819</v>
      </c>
      <c r="V22" s="20" t="n">
        <v>7.31079236</v>
      </c>
    </row>
    <row r="23" spans="1:22">
      <c r="A23" s="15" t="s">
        <v>198</v>
      </c>
      <c r="B23" s="17" t="n">
        <v>11583</v>
      </c>
      <c r="C23" s="18">
        <f>(592.0/B23*100)</f>
        <v/>
      </c>
      <c r="D23" s="19" t="n">
        <v>10991</v>
      </c>
      <c r="E23" s="18" t="n">
        <v>484.94630318</v>
      </c>
      <c r="F23" s="20" t="n">
        <v>5.04320842</v>
      </c>
      <c r="G23" s="18" t="n">
        <v>505.53532202</v>
      </c>
      <c r="H23" s="20" t="n">
        <v>3.79410836</v>
      </c>
      <c r="I23" s="18" t="n">
        <v>484.14429832</v>
      </c>
      <c r="J23" s="20" t="n">
        <v>2.98929468</v>
      </c>
      <c r="K23" s="18" t="n">
        <v>478.19593643</v>
      </c>
      <c r="L23" s="20" t="n">
        <v>4.76222903</v>
      </c>
      <c r="M23" s="18" t="n">
        <v>422.45727389</v>
      </c>
      <c r="N23" s="20" t="n">
        <v>20.79919267</v>
      </c>
      <c r="O23" s="18" t="s">
        <v>182</v>
      </c>
      <c r="P23" s="20" t="s">
        <v>182</v>
      </c>
      <c r="Q23" s="18" t="s">
        <v>182</v>
      </c>
      <c r="R23" s="20" t="s">
        <v>182</v>
      </c>
      <c r="S23" s="18" t="s">
        <v>182</v>
      </c>
      <c r="T23" s="20" t="s">
        <v>182</v>
      </c>
      <c r="U23" s="18" t="n">
        <v>420.38254378</v>
      </c>
      <c r="V23" s="20" t="n">
        <v>6.25192182</v>
      </c>
    </row>
    <row r="24" spans="1:22">
      <c r="A24" s="15" t="s">
        <v>199</v>
      </c>
      <c r="B24" s="17" t="n">
        <v>6647</v>
      </c>
      <c r="C24" s="18">
        <f>(36.0/B24*100)</f>
        <v/>
      </c>
      <c r="D24" s="19" t="n">
        <v>6611</v>
      </c>
      <c r="E24" s="18" t="n">
        <v>531.58389919</v>
      </c>
      <c r="F24" s="20" t="n">
        <v>3.53418137</v>
      </c>
      <c r="G24" s="18" t="n">
        <v>549.22592941</v>
      </c>
      <c r="H24" s="20" t="n">
        <v>3.33932669</v>
      </c>
      <c r="I24" s="18" t="n">
        <v>542.62220842</v>
      </c>
      <c r="J24" s="20" t="n">
        <v>3.8667423</v>
      </c>
      <c r="K24" s="18" t="n">
        <v>534.4275694200001</v>
      </c>
      <c r="L24" s="20" t="n">
        <v>5.57843211</v>
      </c>
      <c r="M24" s="18" t="n">
        <v>433.56577698</v>
      </c>
      <c r="N24" s="20" t="n">
        <v>16.09010253</v>
      </c>
      <c r="O24" s="18" t="s">
        <v>182</v>
      </c>
      <c r="P24" s="20" t="s">
        <v>182</v>
      </c>
      <c r="Q24" s="18" t="s">
        <v>182</v>
      </c>
      <c r="R24" s="20" t="s">
        <v>182</v>
      </c>
      <c r="S24" s="18" t="s">
        <v>182</v>
      </c>
      <c r="T24" s="20" t="s">
        <v>182</v>
      </c>
      <c r="U24" s="18" t="n">
        <v>459.37494493</v>
      </c>
      <c r="V24" s="20" t="n">
        <v>12.92572674</v>
      </c>
    </row>
    <row r="25" spans="1:22">
      <c r="A25" s="15" t="s">
        <v>200</v>
      </c>
      <c r="B25" s="17" t="n">
        <v>5581</v>
      </c>
      <c r="C25" s="18">
        <f>(28.0/B25*100)</f>
        <v/>
      </c>
      <c r="D25" s="19" t="n">
        <v>5553</v>
      </c>
      <c r="E25" s="18" t="n">
        <v>521.15184336</v>
      </c>
      <c r="F25" s="20" t="n">
        <v>3.8213956</v>
      </c>
      <c r="G25" s="18" t="n">
        <v>517.6378316300001</v>
      </c>
      <c r="H25" s="20" t="n">
        <v>3.37307094</v>
      </c>
      <c r="I25" s="18" t="n">
        <v>512.6551559</v>
      </c>
      <c r="J25" s="20" t="n">
        <v>4.08114699</v>
      </c>
      <c r="K25" s="18" t="n">
        <v>518.18903031</v>
      </c>
      <c r="L25" s="20" t="n">
        <v>9.379957790000001</v>
      </c>
      <c r="M25" s="18" t="n">
        <v>398.37895835</v>
      </c>
      <c r="N25" s="20" t="n">
        <v>24.81113575</v>
      </c>
      <c r="O25" s="18" t="s">
        <v>182</v>
      </c>
      <c r="P25" s="20" t="s">
        <v>182</v>
      </c>
      <c r="Q25" s="18" t="s">
        <v>182</v>
      </c>
      <c r="R25" s="20" t="s">
        <v>182</v>
      </c>
      <c r="S25" s="18" t="s">
        <v>182</v>
      </c>
      <c r="T25" s="20" t="s">
        <v>182</v>
      </c>
      <c r="U25" s="18" t="n">
        <v>439.94679513</v>
      </c>
      <c r="V25" s="20" t="n">
        <v>19.47856775</v>
      </c>
    </row>
    <row r="26" spans="1:22">
      <c r="A26" s="15" t="s">
        <v>201</v>
      </c>
      <c r="B26" s="17" t="n">
        <v>4869</v>
      </c>
      <c r="C26" s="18">
        <f>(131.0/B26*100)</f>
        <v/>
      </c>
      <c r="D26" s="19" t="n">
        <v>4738</v>
      </c>
      <c r="E26" s="18" t="n">
        <v>499.90980168</v>
      </c>
      <c r="F26" s="20" t="n">
        <v>4.69199214</v>
      </c>
      <c r="G26" s="18" t="n">
        <v>504.29631671</v>
      </c>
      <c r="H26" s="20" t="n">
        <v>2.6243453</v>
      </c>
      <c r="I26" s="18" t="n">
        <v>485.00912888</v>
      </c>
      <c r="J26" s="20" t="n">
        <v>2.34303831</v>
      </c>
      <c r="K26" s="18" t="n">
        <v>482.17630338</v>
      </c>
      <c r="L26" s="20" t="n">
        <v>4.21238547</v>
      </c>
      <c r="M26" s="18" t="s">
        <v>182</v>
      </c>
      <c r="N26" s="20" t="s">
        <v>182</v>
      </c>
      <c r="O26" s="18" t="s">
        <v>182</v>
      </c>
      <c r="P26" s="20" t="s">
        <v>182</v>
      </c>
      <c r="Q26" s="18" t="s">
        <v>182</v>
      </c>
      <c r="R26" s="20" t="s">
        <v>182</v>
      </c>
      <c r="S26" s="18" t="s">
        <v>182</v>
      </c>
      <c r="T26" s="20" t="s">
        <v>182</v>
      </c>
      <c r="U26" s="18" t="n">
        <v>448.12287246</v>
      </c>
      <c r="V26" s="20" t="n">
        <v>8.84120684</v>
      </c>
    </row>
    <row r="27" spans="1:22">
      <c r="A27" s="15" t="s">
        <v>202</v>
      </c>
      <c r="B27" s="17" t="n">
        <v>5299</v>
      </c>
      <c r="C27" s="18">
        <f>(277.0/B27*100)</f>
        <v/>
      </c>
      <c r="D27" s="19" t="n">
        <v>5022</v>
      </c>
      <c r="E27" s="18" t="n">
        <v>497.79954862</v>
      </c>
      <c r="F27" s="20" t="n">
        <v>3.24975434</v>
      </c>
      <c r="G27" s="18" t="n">
        <v>512.26031203</v>
      </c>
      <c r="H27" s="20" t="n">
        <v>2.72309762</v>
      </c>
      <c r="I27" s="18" t="n">
        <v>486.67614066</v>
      </c>
      <c r="J27" s="20" t="n">
        <v>2.44405833</v>
      </c>
      <c r="K27" s="18" t="n">
        <v>466.4923379</v>
      </c>
      <c r="L27" s="20" t="n">
        <v>3.95998984</v>
      </c>
      <c r="M27" s="18" t="n">
        <v>423.08830904</v>
      </c>
      <c r="N27" s="20" t="n">
        <v>13.04402712</v>
      </c>
      <c r="O27" s="18" t="s">
        <v>182</v>
      </c>
      <c r="P27" s="20" t="s">
        <v>182</v>
      </c>
      <c r="Q27" s="18" t="s">
        <v>182</v>
      </c>
      <c r="R27" s="20" t="s">
        <v>182</v>
      </c>
      <c r="S27" s="18" t="s">
        <v>182</v>
      </c>
      <c r="T27" s="20" t="s">
        <v>182</v>
      </c>
      <c r="U27" s="18" t="n">
        <v>420.24995576</v>
      </c>
      <c r="V27" s="20" t="n">
        <v>4.12695659</v>
      </c>
    </row>
    <row r="28" spans="1:22">
      <c r="A28" s="15" t="s">
        <v>203</v>
      </c>
      <c r="B28" s="17" t="n">
        <v>7568</v>
      </c>
      <c r="C28" s="18">
        <f>(184.0/B28*100)</f>
        <v/>
      </c>
      <c r="D28" s="19" t="n">
        <v>7384</v>
      </c>
      <c r="E28" s="18" t="n">
        <v>404.86568447</v>
      </c>
      <c r="F28" s="20" t="n">
        <v>4.07901671</v>
      </c>
      <c r="G28" s="18" t="n">
        <v>426.51375185</v>
      </c>
      <c r="H28" s="20" t="n">
        <v>3.20976957</v>
      </c>
      <c r="I28" s="18" t="n">
        <v>420.57820999</v>
      </c>
      <c r="J28" s="20" t="n">
        <v>2.11626228</v>
      </c>
      <c r="K28" s="18" t="n">
        <v>415.90406658</v>
      </c>
      <c r="L28" s="20" t="n">
        <v>3.76316269</v>
      </c>
      <c r="M28" s="18" t="n">
        <v>344.27389666</v>
      </c>
      <c r="N28" s="20" t="n">
        <v>9.63881198</v>
      </c>
      <c r="O28" s="18" t="s">
        <v>182</v>
      </c>
      <c r="P28" s="20" t="s">
        <v>182</v>
      </c>
      <c r="Q28" s="18" t="s">
        <v>182</v>
      </c>
      <c r="R28" s="20" t="s">
        <v>182</v>
      </c>
      <c r="S28" s="18" t="s">
        <v>182</v>
      </c>
      <c r="T28" s="20" t="s">
        <v>182</v>
      </c>
      <c r="U28" s="18" t="n">
        <v>372.88963171</v>
      </c>
      <c r="V28" s="20" t="n">
        <v>5.99980699</v>
      </c>
    </row>
    <row r="29" spans="1:22">
      <c r="A29" s="15" t="s">
        <v>204</v>
      </c>
      <c r="B29" s="17" t="n">
        <v>5385</v>
      </c>
      <c r="C29" s="18">
        <f>(37.0/B29*100)</f>
        <v/>
      </c>
      <c r="D29" s="19" t="n">
        <v>5348</v>
      </c>
      <c r="E29" s="18" t="n">
        <v>510.23505506</v>
      </c>
      <c r="F29" s="20" t="n">
        <v>4.13492264</v>
      </c>
      <c r="G29" s="18" t="n">
        <v>526.93303909</v>
      </c>
      <c r="H29" s="20" t="n">
        <v>2.91618718</v>
      </c>
      <c r="I29" s="18" t="n">
        <v>512.04690134</v>
      </c>
      <c r="J29" s="20" t="n">
        <v>2.74817311</v>
      </c>
      <c r="K29" s="18" t="n">
        <v>487.02721643</v>
      </c>
      <c r="L29" s="20" t="n">
        <v>6.61661635</v>
      </c>
      <c r="M29" s="18" t="n">
        <v>388.44308495</v>
      </c>
      <c r="N29" s="20" t="n">
        <v>43.1387278</v>
      </c>
      <c r="O29" s="18" t="s">
        <v>182</v>
      </c>
      <c r="P29" s="20" t="s">
        <v>182</v>
      </c>
      <c r="Q29" s="18" t="n">
        <v>358.28551468</v>
      </c>
      <c r="R29" s="20" t="n">
        <v>8.567023300000001</v>
      </c>
      <c r="S29" s="18" t="s">
        <v>182</v>
      </c>
      <c r="T29" s="20" t="s">
        <v>182</v>
      </c>
      <c r="U29" s="18" t="n">
        <v>406.52748337</v>
      </c>
      <c r="V29" s="20" t="n">
        <v>11.92543771</v>
      </c>
    </row>
    <row r="30" spans="1:22">
      <c r="A30" s="15" t="s">
        <v>205</v>
      </c>
      <c r="B30" s="17" t="n">
        <v>4520</v>
      </c>
      <c r="C30" s="18">
        <f>(696.0/B30*100)</f>
        <v/>
      </c>
      <c r="D30" s="19" t="n">
        <v>3824</v>
      </c>
      <c r="E30" s="18" t="n">
        <v>526.68262127</v>
      </c>
      <c r="F30" s="20" t="n">
        <v>5.3876915</v>
      </c>
      <c r="G30" s="18" t="n">
        <v>541.1217353</v>
      </c>
      <c r="H30" s="20" t="n">
        <v>3.81330084</v>
      </c>
      <c r="I30" s="18" t="n">
        <v>519.797447</v>
      </c>
      <c r="J30" s="20" t="n">
        <v>3.66959839</v>
      </c>
      <c r="K30" s="18" t="n">
        <v>514.17641413</v>
      </c>
      <c r="L30" s="20" t="n">
        <v>5.28936326</v>
      </c>
      <c r="M30" s="18" t="n">
        <v>424.31209289</v>
      </c>
      <c r="N30" s="20" t="n">
        <v>24.50636863</v>
      </c>
      <c r="O30" s="18" t="s">
        <v>182</v>
      </c>
      <c r="P30" s="20" t="s">
        <v>182</v>
      </c>
      <c r="Q30" s="18" t="s">
        <v>182</v>
      </c>
      <c r="R30" s="20" t="s">
        <v>182</v>
      </c>
      <c r="S30" s="18" t="s">
        <v>182</v>
      </c>
      <c r="T30" s="20" t="s">
        <v>182</v>
      </c>
      <c r="U30" s="18" t="n">
        <v>437.7908489</v>
      </c>
      <c r="V30" s="20" t="n">
        <v>5.94928013</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498.481109</v>
      </c>
      <c r="R31" s="20" t="n">
        <v>2.26238565</v>
      </c>
      <c r="S31" s="18" t="s">
        <v>182</v>
      </c>
      <c r="T31" s="20" t="s">
        <v>182</v>
      </c>
      <c r="U31" s="18" t="s">
        <v>182</v>
      </c>
      <c r="V31" s="20" t="s">
        <v>182</v>
      </c>
    </row>
    <row r="32" spans="1:22">
      <c r="A32" s="15" t="s">
        <v>207</v>
      </c>
      <c r="B32" s="17" t="n">
        <v>4478</v>
      </c>
      <c r="C32" s="18">
        <f>(21.0/B32*100)</f>
        <v/>
      </c>
      <c r="D32" s="19" t="n">
        <v>4457</v>
      </c>
      <c r="E32" s="18" t="n">
        <v>505.67754915</v>
      </c>
      <c r="F32" s="20" t="n">
        <v>6.02119581</v>
      </c>
      <c r="G32" s="18" t="n">
        <v>515.12054495</v>
      </c>
      <c r="H32" s="20" t="n">
        <v>3.72462417</v>
      </c>
      <c r="I32" s="18" t="n">
        <v>502.11812712</v>
      </c>
      <c r="J32" s="20" t="n">
        <v>2.59847797</v>
      </c>
      <c r="K32" s="18" t="n">
        <v>488.65146341</v>
      </c>
      <c r="L32" s="20" t="n">
        <v>5.35236098</v>
      </c>
      <c r="M32" s="18" t="n">
        <v>431.81477785</v>
      </c>
      <c r="N32" s="20" t="n">
        <v>23.17705872</v>
      </c>
      <c r="O32" s="18" t="s">
        <v>182</v>
      </c>
      <c r="P32" s="20" t="s">
        <v>182</v>
      </c>
      <c r="Q32" s="18" t="s">
        <v>182</v>
      </c>
      <c r="R32" s="20" t="s">
        <v>182</v>
      </c>
      <c r="S32" s="18" t="s">
        <v>182</v>
      </c>
      <c r="T32" s="20" t="s">
        <v>182</v>
      </c>
      <c r="U32" s="18" t="n">
        <v>436.10731071</v>
      </c>
      <c r="V32" s="20" t="n">
        <v>9.09372267</v>
      </c>
    </row>
    <row r="33" spans="1:22">
      <c r="A33" s="15" t="s">
        <v>208</v>
      </c>
      <c r="B33" s="17" t="n">
        <v>7325</v>
      </c>
      <c r="C33" s="18">
        <f>(275.0/B33*100)</f>
        <v/>
      </c>
      <c r="D33" s="19" t="n">
        <v>7050</v>
      </c>
      <c r="E33" s="18" t="n">
        <v>510.74941654</v>
      </c>
      <c r="F33" s="20" t="n">
        <v>5.5654813</v>
      </c>
      <c r="G33" s="18" t="n">
        <v>522.30734896</v>
      </c>
      <c r="H33" s="20" t="n">
        <v>3.81261537</v>
      </c>
      <c r="I33" s="18" t="n">
        <v>502.36743945</v>
      </c>
      <c r="J33" s="20" t="n">
        <v>2.76131996</v>
      </c>
      <c r="K33" s="18" t="n">
        <v>489.7743912</v>
      </c>
      <c r="L33" s="20" t="n">
        <v>4.36485651</v>
      </c>
      <c r="M33" s="18" t="n">
        <v>370.51979334</v>
      </c>
      <c r="N33" s="20" t="n">
        <v>23.88304611</v>
      </c>
      <c r="O33" s="18" t="s">
        <v>182</v>
      </c>
      <c r="P33" s="20" t="s">
        <v>182</v>
      </c>
      <c r="Q33" s="18" t="s">
        <v>182</v>
      </c>
      <c r="R33" s="20" t="s">
        <v>182</v>
      </c>
      <c r="S33" s="18" t="s">
        <v>182</v>
      </c>
      <c r="T33" s="20" t="s">
        <v>182</v>
      </c>
      <c r="U33" s="18" t="n">
        <v>443.89557071</v>
      </c>
      <c r="V33" s="20" t="n">
        <v>7.431808</v>
      </c>
    </row>
    <row r="34" spans="1:22">
      <c r="A34" s="15" t="s">
        <v>209</v>
      </c>
      <c r="B34" s="17" t="n">
        <v>6350</v>
      </c>
      <c r="C34" s="18">
        <f>(123.0/B34*100)</f>
        <v/>
      </c>
      <c r="D34" s="19" t="n">
        <v>6227</v>
      </c>
      <c r="E34" s="18" t="n">
        <v>466.02063867</v>
      </c>
      <c r="F34" s="20" t="n">
        <v>4.77307594</v>
      </c>
      <c r="G34" s="18" t="n">
        <v>479.88096092</v>
      </c>
      <c r="H34" s="20" t="n">
        <v>3.39479413</v>
      </c>
      <c r="I34" s="18" t="n">
        <v>473.29029377</v>
      </c>
      <c r="J34" s="20" t="n">
        <v>2.58181176</v>
      </c>
      <c r="K34" s="18" t="n">
        <v>453.08189057</v>
      </c>
      <c r="L34" s="20" t="n">
        <v>4.75000692</v>
      </c>
      <c r="M34" s="18" t="n">
        <v>365.38845725</v>
      </c>
      <c r="N34" s="20" t="n">
        <v>11.8756275</v>
      </c>
      <c r="O34" s="18" t="s">
        <v>182</v>
      </c>
      <c r="P34" s="20" t="s">
        <v>182</v>
      </c>
      <c r="Q34" s="18" t="n">
        <v>306.56969545</v>
      </c>
      <c r="R34" s="20" t="n">
        <v>10.27624616</v>
      </c>
      <c r="S34" s="18" t="s">
        <v>182</v>
      </c>
      <c r="T34" s="20" t="s">
        <v>182</v>
      </c>
      <c r="U34" s="18" t="n">
        <v>383.02941014</v>
      </c>
      <c r="V34" s="20" t="n">
        <v>7.2822537</v>
      </c>
    </row>
    <row r="35" spans="1:22">
      <c r="A35" s="15" t="s">
        <v>210</v>
      </c>
      <c r="B35" s="17" t="n">
        <v>6406</v>
      </c>
      <c r="C35" s="18">
        <f>(111.0/B35*100)</f>
        <v/>
      </c>
      <c r="D35" s="19" t="n">
        <v>6295</v>
      </c>
      <c r="E35" s="18" t="n">
        <v>527.44226242</v>
      </c>
      <c r="F35" s="20" t="n">
        <v>5.00588367</v>
      </c>
      <c r="G35" s="18" t="n">
        <v>527.20462908</v>
      </c>
      <c r="H35" s="20" t="n">
        <v>3.39322928</v>
      </c>
      <c r="I35" s="18" t="n">
        <v>517.7733838299999</v>
      </c>
      <c r="J35" s="20" t="n">
        <v>2.21804359</v>
      </c>
      <c r="K35" s="18" t="n">
        <v>509.27901046</v>
      </c>
      <c r="L35" s="20" t="n">
        <v>4.65325763</v>
      </c>
      <c r="M35" s="18" t="n">
        <v>449.89238615</v>
      </c>
      <c r="N35" s="20" t="n">
        <v>20.13442136</v>
      </c>
      <c r="O35" s="18" t="s">
        <v>182</v>
      </c>
      <c r="P35" s="20" t="s">
        <v>182</v>
      </c>
      <c r="Q35" s="18" t="n">
        <v>374.85244494</v>
      </c>
      <c r="R35" s="20" t="n">
        <v>5.84040672</v>
      </c>
      <c r="S35" s="18" t="s">
        <v>182</v>
      </c>
      <c r="T35" s="20" t="s">
        <v>182</v>
      </c>
      <c r="U35" s="18" t="n">
        <v>425.7076935</v>
      </c>
      <c r="V35" s="20" t="n">
        <v>5.86408686</v>
      </c>
    </row>
    <row r="36" spans="1:22">
      <c r="A36" s="15" t="s">
        <v>211</v>
      </c>
      <c r="B36" s="17" t="n">
        <v>6736</v>
      </c>
      <c r="C36" s="18">
        <f>(118.0/B36*100)</f>
        <v/>
      </c>
      <c r="D36" s="19" t="n">
        <v>6618</v>
      </c>
      <c r="E36" s="18" t="n">
        <v>487.36358317</v>
      </c>
      <c r="F36" s="20" t="n">
        <v>4.21313873</v>
      </c>
      <c r="G36" s="18" t="n">
        <v>508.13217893</v>
      </c>
      <c r="H36" s="20" t="n">
        <v>3.10462276</v>
      </c>
      <c r="I36" s="18" t="n">
        <v>497.97410771</v>
      </c>
      <c r="J36" s="20" t="n">
        <v>2.1595977</v>
      </c>
      <c r="K36" s="18" t="n">
        <v>492.90062464</v>
      </c>
      <c r="L36" s="20" t="n">
        <v>3.74876046</v>
      </c>
      <c r="M36" s="18" t="n">
        <v>402.77024728</v>
      </c>
      <c r="N36" s="20" t="n">
        <v>20.07187489</v>
      </c>
      <c r="O36" s="18" t="s">
        <v>182</v>
      </c>
      <c r="P36" s="20" t="s">
        <v>182</v>
      </c>
      <c r="Q36" s="18" t="s">
        <v>182</v>
      </c>
      <c r="R36" s="20" t="s">
        <v>182</v>
      </c>
      <c r="S36" s="18" t="s">
        <v>182</v>
      </c>
      <c r="T36" s="20" t="s">
        <v>182</v>
      </c>
      <c r="U36" s="18" t="n">
        <v>420.56485784</v>
      </c>
      <c r="V36" s="20" t="n">
        <v>6.2610333</v>
      </c>
    </row>
    <row r="37" spans="1:22">
      <c r="A37" s="15" t="s">
        <v>212</v>
      </c>
      <c r="B37" s="17" t="n">
        <v>5458</v>
      </c>
      <c r="C37" s="18">
        <f>(394.0/B37*100)</f>
        <v/>
      </c>
      <c r="D37" s="19" t="n">
        <v>5064</v>
      </c>
      <c r="E37" s="18" t="n">
        <v>510.1077829</v>
      </c>
      <c r="F37" s="20" t="n">
        <v>6.28937964</v>
      </c>
      <c r="G37" s="18" t="n">
        <v>523.3155493100001</v>
      </c>
      <c r="H37" s="20" t="n">
        <v>3.71721477</v>
      </c>
      <c r="I37" s="18" t="n">
        <v>498.18249971</v>
      </c>
      <c r="J37" s="20" t="n">
        <v>3.72619296</v>
      </c>
      <c r="K37" s="18" t="n">
        <v>496.80290751</v>
      </c>
      <c r="L37" s="20" t="n">
        <v>4.70980179</v>
      </c>
      <c r="M37" s="18" t="n">
        <v>375.64834003</v>
      </c>
      <c r="N37" s="20" t="n">
        <v>18.6662725</v>
      </c>
      <c r="O37" s="18" t="s">
        <v>182</v>
      </c>
      <c r="P37" s="20" t="s">
        <v>182</v>
      </c>
      <c r="Q37" s="18" t="s">
        <v>182</v>
      </c>
      <c r="R37" s="20" t="s">
        <v>182</v>
      </c>
      <c r="S37" s="18" t="s">
        <v>182</v>
      </c>
      <c r="T37" s="20" t="s">
        <v>182</v>
      </c>
      <c r="U37" s="18" t="n">
        <v>415.7246634</v>
      </c>
      <c r="V37" s="20" t="n">
        <v>6.14974892</v>
      </c>
    </row>
    <row r="38" spans="1:22">
      <c r="A38" s="15" t="s">
        <v>213</v>
      </c>
      <c r="B38" s="17" t="n">
        <v>5860</v>
      </c>
      <c r="C38" s="18">
        <f>(87.0/B38*100)</f>
        <v/>
      </c>
      <c r="D38" s="19" t="n">
        <v>5773</v>
      </c>
      <c r="E38" s="18" t="n">
        <v>519.42759592</v>
      </c>
      <c r="F38" s="20" t="n">
        <v>3.99849224</v>
      </c>
      <c r="G38" s="18" t="n">
        <v>529.15840094</v>
      </c>
      <c r="H38" s="20" t="n">
        <v>4.04021663</v>
      </c>
      <c r="I38" s="18" t="n">
        <v>506.79616825</v>
      </c>
      <c r="J38" s="20" t="n">
        <v>3.27444011</v>
      </c>
      <c r="K38" s="18" t="n">
        <v>475.56338784</v>
      </c>
      <c r="L38" s="20" t="n">
        <v>5.90607802</v>
      </c>
      <c r="M38" s="18" t="n">
        <v>402.04188708</v>
      </c>
      <c r="N38" s="20" t="n">
        <v>20.43643395</v>
      </c>
      <c r="O38" s="18" t="s">
        <v>182</v>
      </c>
      <c r="P38" s="20" t="s">
        <v>182</v>
      </c>
      <c r="Q38" s="18" t="s">
        <v>182</v>
      </c>
      <c r="R38" s="20" t="s">
        <v>182</v>
      </c>
      <c r="S38" s="18" t="s">
        <v>182</v>
      </c>
      <c r="T38" s="20" t="s">
        <v>182</v>
      </c>
      <c r="U38" s="18" t="n">
        <v>443.60594173</v>
      </c>
      <c r="V38" s="20" t="n">
        <v>5.8387159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425.48950894</v>
      </c>
      <c r="R39" s="20" t="n">
        <v>3.93390091</v>
      </c>
      <c r="S39" s="18" t="s">
        <v>182</v>
      </c>
      <c r="T39" s="20" t="s">
        <v>182</v>
      </c>
      <c r="U39" s="18" t="s">
        <v>182</v>
      </c>
      <c r="V39" s="20" t="s">
        <v>182</v>
      </c>
    </row>
    <row r="40" spans="1:22">
      <c r="A40" s="15" t="s">
        <v>215</v>
      </c>
      <c r="B40" s="17" t="n">
        <v>14157</v>
      </c>
      <c r="C40" s="18">
        <f>(5715.0/B40*100)</f>
        <v/>
      </c>
      <c r="D40" s="19" t="n">
        <v>8442</v>
      </c>
      <c r="E40" s="18" t="n">
        <v>525.50801184</v>
      </c>
      <c r="F40" s="20" t="n">
        <v>6.15986412</v>
      </c>
      <c r="G40" s="18" t="n">
        <v>538.9730560199999</v>
      </c>
      <c r="H40" s="20" t="n">
        <v>4.10311081</v>
      </c>
      <c r="I40" s="18" t="n">
        <v>516.53055075</v>
      </c>
      <c r="J40" s="20" t="n">
        <v>3.02761703</v>
      </c>
      <c r="K40" s="18" t="n">
        <v>507.68885818</v>
      </c>
      <c r="L40" s="20" t="n">
        <v>5.69970656</v>
      </c>
      <c r="M40" s="18" t="n">
        <v>426.93516324</v>
      </c>
      <c r="N40" s="20" t="n">
        <v>18.49453323</v>
      </c>
      <c r="O40" s="18" t="s">
        <v>182</v>
      </c>
      <c r="P40" s="20" t="s">
        <v>182</v>
      </c>
      <c r="Q40" s="18" t="n">
        <v>496.75531263</v>
      </c>
      <c r="R40" s="20" t="n">
        <v>2.35939816</v>
      </c>
      <c r="S40" s="18" t="s">
        <v>182</v>
      </c>
      <c r="T40" s="20" t="s">
        <v>182</v>
      </c>
      <c r="U40" s="18" t="n">
        <v>420.33993023</v>
      </c>
      <c r="V40" s="20" t="n">
        <v>6.46676066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496.24243435</v>
      </c>
      <c r="R41" s="20" t="n">
        <v>3.18120086</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375.7451021</v>
      </c>
      <c r="R45" s="20" t="n">
        <v>2.64238063</v>
      </c>
      <c r="S45" s="18" t="s">
        <v>182</v>
      </c>
      <c r="T45" s="20" t="s">
        <v>182</v>
      </c>
      <c r="U45" s="18" t="s">
        <v>182</v>
      </c>
      <c r="V45" s="20" t="s">
        <v>182</v>
      </c>
    </row>
    <row r="46" spans="1:22">
      <c r="A46" s="15" t="s">
        <v>221</v>
      </c>
      <c r="B46" s="17" t="n">
        <v>23141</v>
      </c>
      <c r="C46" s="18">
        <f>(3114.0/B46*100)</f>
        <v/>
      </c>
      <c r="D46" s="19" t="n">
        <v>20027</v>
      </c>
      <c r="E46" s="18" t="n">
        <v>400.85961212</v>
      </c>
      <c r="F46" s="20" t="n">
        <v>5.05640781</v>
      </c>
      <c r="G46" s="18" t="n">
        <v>425.3141105</v>
      </c>
      <c r="H46" s="20" t="n">
        <v>4.1022497</v>
      </c>
      <c r="I46" s="18" t="n">
        <v>417.29884443</v>
      </c>
      <c r="J46" s="20" t="n">
        <v>3.10657985</v>
      </c>
      <c r="K46" s="18" t="n">
        <v>419.09193962</v>
      </c>
      <c r="L46" s="20" t="n">
        <v>4.18545544</v>
      </c>
      <c r="M46" s="18" t="n">
        <v>312.92535084</v>
      </c>
      <c r="N46" s="20" t="n">
        <v>7.92700056</v>
      </c>
      <c r="O46" s="18" t="s">
        <v>182</v>
      </c>
      <c r="P46" s="20" t="s">
        <v>182</v>
      </c>
      <c r="Q46" s="18" t="s">
        <v>182</v>
      </c>
      <c r="R46" s="20" t="s">
        <v>182</v>
      </c>
      <c r="S46" s="18" t="s">
        <v>182</v>
      </c>
      <c r="T46" s="20" t="s">
        <v>182</v>
      </c>
      <c r="U46" s="18" t="n">
        <v>386.07007449</v>
      </c>
      <c r="V46" s="20" t="n">
        <v>3.10467013</v>
      </c>
    </row>
    <row r="47" spans="1:22">
      <c r="A47" s="15" t="s">
        <v>222</v>
      </c>
      <c r="B47" s="17" t="n">
        <v>5928</v>
      </c>
      <c r="C47" s="18">
        <f>(318.0/B47*100)</f>
        <v/>
      </c>
      <c r="D47" s="19" t="n">
        <v>5610</v>
      </c>
      <c r="E47" s="18" t="n">
        <v>441.43406376</v>
      </c>
      <c r="F47" s="20" t="n">
        <v>6.67444456</v>
      </c>
      <c r="G47" s="18" t="n">
        <v>474.85526188</v>
      </c>
      <c r="H47" s="20" t="n">
        <v>5.15394452</v>
      </c>
      <c r="I47" s="18" t="n">
        <v>463.61562752</v>
      </c>
      <c r="J47" s="20" t="n">
        <v>4.42479647</v>
      </c>
      <c r="K47" s="18" t="n">
        <v>457.99041415</v>
      </c>
      <c r="L47" s="20" t="n">
        <v>6.1158674</v>
      </c>
      <c r="M47" s="18" t="n">
        <v>348.82167177</v>
      </c>
      <c r="N47" s="20" t="n">
        <v>12.30753065</v>
      </c>
      <c r="O47" s="18" t="s">
        <v>182</v>
      </c>
      <c r="P47" s="20" t="s">
        <v>182</v>
      </c>
      <c r="Q47" s="18" t="s">
        <v>182</v>
      </c>
      <c r="R47" s="20" t="s">
        <v>182</v>
      </c>
      <c r="S47" s="18" t="s">
        <v>182</v>
      </c>
      <c r="T47" s="20" t="s">
        <v>182</v>
      </c>
      <c r="U47" s="18" t="n">
        <v>388.93816673</v>
      </c>
      <c r="V47" s="20" t="n">
        <v>4.7144185</v>
      </c>
    </row>
    <row r="48" spans="1:22">
      <c r="A48" s="15" t="s">
        <v>223</v>
      </c>
      <c r="B48" s="17" t="n">
        <v>9841</v>
      </c>
      <c r="C48" s="18">
        <f>(19.0/B48*100)</f>
        <v/>
      </c>
      <c r="D48" s="19" t="n">
        <v>9822</v>
      </c>
      <c r="E48" s="18" t="n">
        <v>512.57296105</v>
      </c>
      <c r="F48" s="20" t="n">
        <v>6.00525926</v>
      </c>
      <c r="G48" s="18" t="n">
        <v>534.6543253999999</v>
      </c>
      <c r="H48" s="20" t="n">
        <v>5.16604763</v>
      </c>
      <c r="I48" s="18" t="n">
        <v>515.18358449</v>
      </c>
      <c r="J48" s="20" t="n">
        <v>4.64552588</v>
      </c>
      <c r="K48" s="18" t="n">
        <v>529.0817632</v>
      </c>
      <c r="L48" s="20" t="n">
        <v>6.46782453</v>
      </c>
      <c r="M48" s="18" t="n">
        <v>368.01592311</v>
      </c>
      <c r="N48" s="20" t="n">
        <v>9.39603602</v>
      </c>
      <c r="O48" s="18" t="s">
        <v>182</v>
      </c>
      <c r="P48" s="20" t="s">
        <v>182</v>
      </c>
      <c r="Q48" s="18" t="s">
        <v>182</v>
      </c>
      <c r="R48" s="20" t="s">
        <v>182</v>
      </c>
      <c r="S48" s="18" t="s">
        <v>182</v>
      </c>
      <c r="T48" s="20" t="s">
        <v>182</v>
      </c>
      <c r="U48" s="18" t="n">
        <v>448.47507959</v>
      </c>
      <c r="V48" s="20" t="n">
        <v>23.57578322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432.22624802</v>
      </c>
      <c r="R49" s="20" t="n">
        <v>2.8653235</v>
      </c>
      <c r="S49" s="18" t="s">
        <v>182</v>
      </c>
      <c r="T49" s="20" t="s">
        <v>182</v>
      </c>
      <c r="U49" s="18" t="s">
        <v>182</v>
      </c>
      <c r="V49" s="20" t="s">
        <v>182</v>
      </c>
    </row>
    <row r="50" spans="1:22">
      <c r="A50" s="15" t="s">
        <v>225</v>
      </c>
      <c r="B50" s="17" t="n">
        <v>11795</v>
      </c>
      <c r="C50" s="18">
        <f>(1335.0/B50*100)</f>
        <v/>
      </c>
      <c r="D50" s="19" t="n">
        <v>10460</v>
      </c>
      <c r="E50" s="18" t="n">
        <v>408.78415323</v>
      </c>
      <c r="F50" s="20" t="n">
        <v>5.79705364</v>
      </c>
      <c r="G50" s="18" t="n">
        <v>433.05594595</v>
      </c>
      <c r="H50" s="20" t="n">
        <v>3.89428671</v>
      </c>
      <c r="I50" s="18" t="n">
        <v>424.79616657</v>
      </c>
      <c r="J50" s="20" t="n">
        <v>2.47614392</v>
      </c>
      <c r="K50" s="18" t="n">
        <v>421.31718301</v>
      </c>
      <c r="L50" s="20" t="n">
        <v>3.85837925</v>
      </c>
      <c r="M50" s="18" t="n">
        <v>342.28571311</v>
      </c>
      <c r="N50" s="20" t="n">
        <v>7.20984175</v>
      </c>
      <c r="O50" s="18" t="s">
        <v>182</v>
      </c>
      <c r="P50" s="20" t="s">
        <v>182</v>
      </c>
      <c r="Q50" s="18" t="s">
        <v>182</v>
      </c>
      <c r="R50" s="20" t="s">
        <v>182</v>
      </c>
      <c r="S50" s="18" t="s">
        <v>182</v>
      </c>
      <c r="T50" s="20" t="s">
        <v>182</v>
      </c>
      <c r="U50" s="18" t="n">
        <v>392.2924132</v>
      </c>
      <c r="V50" s="20" t="n">
        <v>7.05592787</v>
      </c>
    </row>
    <row r="51" spans="1:22">
      <c r="A51" s="15" t="s">
        <v>226</v>
      </c>
      <c r="B51" s="17" t="n">
        <v>6866</v>
      </c>
      <c r="C51" s="18">
        <f>(116.0/B51*100)</f>
        <v/>
      </c>
      <c r="D51" s="19" t="n">
        <v>6750</v>
      </c>
      <c r="E51" s="18" t="n">
        <v>427.38854037</v>
      </c>
      <c r="F51" s="20" t="n">
        <v>4.45344786</v>
      </c>
      <c r="G51" s="18" t="n">
        <v>435.1337202</v>
      </c>
      <c r="H51" s="20" t="n">
        <v>4.08907952</v>
      </c>
      <c r="I51" s="18" t="n">
        <v>421.8507401</v>
      </c>
      <c r="J51" s="20" t="n">
        <v>2.40724976</v>
      </c>
      <c r="K51" s="18" t="n">
        <v>426.75269259</v>
      </c>
      <c r="L51" s="20" t="n">
        <v>3.67859373</v>
      </c>
      <c r="M51" s="18" t="n">
        <v>338.25263876</v>
      </c>
      <c r="N51" s="20" t="n">
        <v>12.07032198</v>
      </c>
      <c r="O51" s="18" t="s">
        <v>182</v>
      </c>
      <c r="P51" s="20" t="s">
        <v>182</v>
      </c>
      <c r="Q51" s="18" t="n">
        <v>410.85572185</v>
      </c>
      <c r="R51" s="20" t="n">
        <v>3.7997542</v>
      </c>
      <c r="S51" s="18" t="s">
        <v>182</v>
      </c>
      <c r="T51" s="20" t="s">
        <v>182</v>
      </c>
      <c r="U51" s="18" t="n">
        <v>396.92838443</v>
      </c>
      <c r="V51" s="20" t="n">
        <v>4.07140219</v>
      </c>
    </row>
    <row r="52" spans="1:22">
      <c r="A52" s="15" t="s">
        <v>227</v>
      </c>
      <c r="B52" s="17" t="n">
        <v>5809</v>
      </c>
      <c r="C52" s="18">
        <f>(135.0/B52*100)</f>
        <v/>
      </c>
      <c r="D52" s="19" t="n">
        <v>5674</v>
      </c>
      <c r="E52" s="18" t="n">
        <v>471.14156951</v>
      </c>
      <c r="F52" s="20" t="n">
        <v>5.05943106</v>
      </c>
      <c r="G52" s="18" t="n">
        <v>489.68352439</v>
      </c>
      <c r="H52" s="20" t="n">
        <v>3.39246879</v>
      </c>
      <c r="I52" s="18" t="n">
        <v>480.73631565</v>
      </c>
      <c r="J52" s="20" t="n">
        <v>2.6936818</v>
      </c>
      <c r="K52" s="18" t="n">
        <v>471.33871104</v>
      </c>
      <c r="L52" s="20" t="n">
        <v>4.51847081</v>
      </c>
      <c r="M52" s="18" t="n">
        <v>375.14413407</v>
      </c>
      <c r="N52" s="20" t="n">
        <v>19.23248649</v>
      </c>
      <c r="O52" s="18" t="s">
        <v>182</v>
      </c>
      <c r="P52" s="20" t="s">
        <v>182</v>
      </c>
      <c r="Q52" s="18" t="s">
        <v>182</v>
      </c>
      <c r="R52" s="20" t="s">
        <v>182</v>
      </c>
      <c r="S52" s="18" t="s">
        <v>182</v>
      </c>
      <c r="T52" s="20" t="s">
        <v>182</v>
      </c>
      <c r="U52" s="18" t="n">
        <v>402.40314837</v>
      </c>
      <c r="V52" s="20" t="n">
        <v>5.71710321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432.5767659</v>
      </c>
      <c r="R53" s="20" t="n">
        <v>1.3789965</v>
      </c>
      <c r="S53" s="18" t="s">
        <v>182</v>
      </c>
      <c r="T53" s="20" t="s">
        <v>182</v>
      </c>
      <c r="U53" s="18" t="s">
        <v>182</v>
      </c>
      <c r="V53" s="20" t="s">
        <v>182</v>
      </c>
    </row>
    <row r="54" spans="1:22">
      <c r="A54" s="15" t="s">
        <v>229</v>
      </c>
      <c r="B54" s="17" t="n">
        <v>4740</v>
      </c>
      <c r="C54" s="18">
        <f>(577.0/B54*100)</f>
        <v/>
      </c>
      <c r="D54" s="19" t="n">
        <v>4163</v>
      </c>
      <c r="E54" s="18" t="n">
        <v>314.82273493</v>
      </c>
      <c r="F54" s="20" t="n">
        <v>5.02656191</v>
      </c>
      <c r="G54" s="18" t="n">
        <v>341.27265757</v>
      </c>
      <c r="H54" s="20" t="n">
        <v>8.10009604</v>
      </c>
      <c r="I54" s="18" t="n">
        <v>347.34498852</v>
      </c>
      <c r="J54" s="20" t="n">
        <v>3.4184944</v>
      </c>
      <c r="K54" s="18" t="n">
        <v>352.13904331</v>
      </c>
      <c r="L54" s="20" t="n">
        <v>3.74173104</v>
      </c>
      <c r="M54" s="18" t="n">
        <v>287.87524075</v>
      </c>
      <c r="N54" s="20" t="n">
        <v>6.80918889</v>
      </c>
      <c r="O54" s="18" t="s">
        <v>182</v>
      </c>
      <c r="P54" s="20" t="s">
        <v>182</v>
      </c>
      <c r="Q54" s="18" t="s">
        <v>182</v>
      </c>
      <c r="R54" s="20" t="s">
        <v>182</v>
      </c>
      <c r="S54" s="18" t="s">
        <v>182</v>
      </c>
      <c r="T54" s="20" t="s">
        <v>182</v>
      </c>
      <c r="U54" s="18" t="n">
        <v>294.93042122</v>
      </c>
      <c r="V54" s="20" t="n">
        <v>3.47570689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411.13152395</v>
      </c>
      <c r="R55" s="20" t="n">
        <v>2.41692503</v>
      </c>
      <c r="S55" s="18" t="s">
        <v>182</v>
      </c>
      <c r="T55" s="20" t="s">
        <v>182</v>
      </c>
      <c r="U55" s="18" t="s">
        <v>182</v>
      </c>
      <c r="V55" s="20" t="s">
        <v>182</v>
      </c>
    </row>
    <row r="56" spans="1:22">
      <c r="A56" s="15" t="s">
        <v>231</v>
      </c>
      <c r="B56" s="17" t="n">
        <v>5359</v>
      </c>
      <c r="C56" s="18">
        <f>(80.0/B56*100)</f>
        <v/>
      </c>
      <c r="D56" s="19" t="n">
        <v>5279</v>
      </c>
      <c r="E56" s="18" t="n">
        <v>530.7223324</v>
      </c>
      <c r="F56" s="20" t="n">
        <v>4.73571218</v>
      </c>
      <c r="G56" s="18" t="n">
        <v>538.23230112</v>
      </c>
      <c r="H56" s="20" t="n">
        <v>2.89954236</v>
      </c>
      <c r="I56" s="18" t="n">
        <v>519.17716673</v>
      </c>
      <c r="J56" s="20" t="n">
        <v>2.84884418</v>
      </c>
      <c r="K56" s="18" t="n">
        <v>506.38992394</v>
      </c>
      <c r="L56" s="20" t="n">
        <v>4.41459924</v>
      </c>
      <c r="M56" s="18" t="n">
        <v>436.58358831</v>
      </c>
      <c r="N56" s="20" t="n">
        <v>14.70024244</v>
      </c>
      <c r="O56" s="18" t="s">
        <v>182</v>
      </c>
      <c r="P56" s="20" t="s">
        <v>182</v>
      </c>
      <c r="Q56" s="18" t="s">
        <v>182</v>
      </c>
      <c r="R56" s="20" t="s">
        <v>182</v>
      </c>
      <c r="S56" s="18" t="s">
        <v>182</v>
      </c>
      <c r="T56" s="20" t="s">
        <v>182</v>
      </c>
      <c r="U56" s="18" t="n">
        <v>448.55717187</v>
      </c>
      <c r="V56" s="20" t="n">
        <v>15.07958308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403.09974532</v>
      </c>
      <c r="R57" s="20" t="n">
        <v>2.56579015</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408.6691134</v>
      </c>
      <c r="R58" s="20" t="n">
        <v>2.67440156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378.44218506</v>
      </c>
      <c r="R59" s="20" t="n">
        <v>1.6995879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386.48537246</v>
      </c>
      <c r="R60" s="20" t="n">
        <v>3.39522632</v>
      </c>
      <c r="S60" s="18" t="s">
        <v>182</v>
      </c>
      <c r="T60" s="20" t="s">
        <v>182</v>
      </c>
      <c r="U60" s="18" t="s">
        <v>182</v>
      </c>
      <c r="V60" s="20" t="s">
        <v>182</v>
      </c>
    </row>
    <row r="61" spans="1:22">
      <c r="A61" s="15" t="s">
        <v>236</v>
      </c>
      <c r="B61" s="17" t="n">
        <v>6525</v>
      </c>
      <c r="C61" s="18">
        <f>(292.0/B61*100)</f>
        <v/>
      </c>
      <c r="D61" s="19" t="n">
        <v>6233</v>
      </c>
      <c r="E61" s="18" t="n">
        <v>488.42563995</v>
      </c>
      <c r="F61" s="20" t="n">
        <v>3.96834786</v>
      </c>
      <c r="G61" s="18" t="n">
        <v>488.18385815</v>
      </c>
      <c r="H61" s="20" t="n">
        <v>3.75832973</v>
      </c>
      <c r="I61" s="18" t="n">
        <v>478.06086679</v>
      </c>
      <c r="J61" s="20" t="n">
        <v>2.78770012</v>
      </c>
      <c r="K61" s="18" t="n">
        <v>476.3316729</v>
      </c>
      <c r="L61" s="20" t="n">
        <v>3.96864767</v>
      </c>
      <c r="M61" s="18" t="n">
        <v>391.25523445</v>
      </c>
      <c r="N61" s="20" t="n">
        <v>13.81308759</v>
      </c>
      <c r="O61" s="18" t="s">
        <v>182</v>
      </c>
      <c r="P61" s="20" t="s">
        <v>182</v>
      </c>
      <c r="Q61" s="18" t="s">
        <v>182</v>
      </c>
      <c r="R61" s="20" t="s">
        <v>182</v>
      </c>
      <c r="S61" s="18" t="s">
        <v>182</v>
      </c>
      <c r="T61" s="20" t="s">
        <v>182</v>
      </c>
      <c r="U61" s="18" t="n">
        <v>396.12161301</v>
      </c>
      <c r="V61" s="20" t="n">
        <v>7.357123</v>
      </c>
    </row>
    <row r="62" spans="1:22">
      <c r="A62" s="15" t="s">
        <v>237</v>
      </c>
      <c r="B62" s="17" t="n">
        <v>4476</v>
      </c>
      <c r="C62" s="18">
        <f>(5.0/B62*100)</f>
        <v/>
      </c>
      <c r="D62" s="19" t="n">
        <v>4471</v>
      </c>
      <c r="E62" s="18" t="n">
        <v>544.70083995</v>
      </c>
      <c r="F62" s="20" t="n">
        <v>5.71501473</v>
      </c>
      <c r="G62" s="18" t="n">
        <v>545.38220447</v>
      </c>
      <c r="H62" s="20" t="n">
        <v>2.03086623</v>
      </c>
      <c r="I62" s="18" t="n">
        <v>519.3518093599999</v>
      </c>
      <c r="J62" s="20" t="n">
        <v>1.57468558</v>
      </c>
      <c r="K62" s="18" t="n">
        <v>514.34416127</v>
      </c>
      <c r="L62" s="20" t="n">
        <v>4.98586532</v>
      </c>
      <c r="M62" s="18" t="n">
        <v>440.45044192</v>
      </c>
      <c r="N62" s="20" t="n">
        <v>12.98438904</v>
      </c>
      <c r="O62" s="18" t="s">
        <v>182</v>
      </c>
      <c r="P62" s="20" t="s">
        <v>182</v>
      </c>
      <c r="Q62" s="18" t="s">
        <v>182</v>
      </c>
      <c r="R62" s="20" t="s">
        <v>182</v>
      </c>
      <c r="S62" s="18" t="s">
        <v>182</v>
      </c>
      <c r="T62" s="20" t="s">
        <v>182</v>
      </c>
      <c r="U62" s="18" t="n">
        <v>449.52956613</v>
      </c>
      <c r="V62" s="20" t="n">
        <v>23.37656954</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383.68238779</v>
      </c>
      <c r="R63" s="20" t="n">
        <v>1.24851448</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464.78196465</v>
      </c>
      <c r="R64" s="20" t="n">
        <v>1.64197035</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427.99780567</v>
      </c>
      <c r="R65" s="20" t="n">
        <v>1.97258457</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411.31364817</v>
      </c>
      <c r="R66" s="20" t="n">
        <v>1.02925596</v>
      </c>
      <c r="S66" s="18" t="s">
        <v>182</v>
      </c>
      <c r="T66" s="20" t="s">
        <v>182</v>
      </c>
      <c r="U66" s="18" t="s">
        <v>182</v>
      </c>
      <c r="V66" s="20" t="s">
        <v>182</v>
      </c>
    </row>
    <row r="67" spans="1:22">
      <c r="A67" s="15" t="s">
        <v>242</v>
      </c>
      <c r="B67" s="17" t="n">
        <v>6971</v>
      </c>
      <c r="C67" s="18">
        <f>(1072.0/B67*100)</f>
        <v/>
      </c>
      <c r="D67" s="19" t="n">
        <v>5899</v>
      </c>
      <c r="E67" s="18" t="n">
        <v>393.96096683</v>
      </c>
      <c r="F67" s="20" t="n">
        <v>5.86796821</v>
      </c>
      <c r="G67" s="18" t="n">
        <v>412.25774576</v>
      </c>
      <c r="H67" s="20" t="n">
        <v>3.56711399</v>
      </c>
      <c r="I67" s="18" t="n">
        <v>413.00066096</v>
      </c>
      <c r="J67" s="20" t="n">
        <v>2.45969843</v>
      </c>
      <c r="K67" s="18" t="n">
        <v>414.92229729</v>
      </c>
      <c r="L67" s="20" t="n">
        <v>4.54649272</v>
      </c>
      <c r="M67" s="18" t="n">
        <v>314.73335773</v>
      </c>
      <c r="N67" s="20" t="n">
        <v>5.00611208</v>
      </c>
      <c r="O67" s="18" t="s">
        <v>182</v>
      </c>
      <c r="P67" s="20" t="s">
        <v>182</v>
      </c>
      <c r="Q67" s="18" t="s">
        <v>182</v>
      </c>
      <c r="R67" s="20" t="s">
        <v>182</v>
      </c>
      <c r="S67" s="18" t="s">
        <v>182</v>
      </c>
      <c r="T67" s="20" t="s">
        <v>182</v>
      </c>
      <c r="U67" s="18" t="n">
        <v>346.61546987</v>
      </c>
      <c r="V67" s="20" t="n">
        <v>6.1366808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417.61113016</v>
      </c>
      <c r="R68" s="20" t="n">
        <v>1.00459041</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434.88486177</v>
      </c>
      <c r="R69" s="20" t="n">
        <v>3.2334538</v>
      </c>
      <c r="S69" s="18" t="s">
        <v>182</v>
      </c>
      <c r="T69" s="20" t="s">
        <v>182</v>
      </c>
      <c r="U69" s="18" t="s">
        <v>182</v>
      </c>
      <c r="V69" s="20" t="s">
        <v>182</v>
      </c>
    </row>
    <row r="70" spans="1:22">
      <c r="A70" s="15" t="s">
        <v>245</v>
      </c>
      <c r="B70" s="17" t="n">
        <v>6036</v>
      </c>
      <c r="C70" s="18">
        <f>(223.0/B70*100)</f>
        <v/>
      </c>
      <c r="D70" s="19" t="n">
        <v>5813</v>
      </c>
      <c r="E70" s="18" t="n">
        <v>493.19108187</v>
      </c>
      <c r="F70" s="20" t="n">
        <v>5.90720324</v>
      </c>
      <c r="G70" s="18" t="n">
        <v>504.24888392</v>
      </c>
      <c r="H70" s="20" t="n">
        <v>3.86639828</v>
      </c>
      <c r="I70" s="18" t="n">
        <v>487.09561902</v>
      </c>
      <c r="J70" s="20" t="n">
        <v>2.82251242</v>
      </c>
      <c r="K70" s="18" t="n">
        <v>487.56308241</v>
      </c>
      <c r="L70" s="20" t="n">
        <v>5.13900536</v>
      </c>
      <c r="M70" s="18" t="n">
        <v>426.80252046</v>
      </c>
      <c r="N70" s="20" t="n">
        <v>12.48021567</v>
      </c>
      <c r="O70" s="18" t="s">
        <v>182</v>
      </c>
      <c r="P70" s="20" t="s">
        <v>182</v>
      </c>
      <c r="Q70" s="18" t="s">
        <v>182</v>
      </c>
      <c r="R70" s="20" t="s">
        <v>182</v>
      </c>
      <c r="S70" s="18" t="s">
        <v>182</v>
      </c>
      <c r="T70" s="20" t="s">
        <v>182</v>
      </c>
      <c r="U70" s="18" t="n">
        <v>439.02361385</v>
      </c>
      <c r="V70" s="20" t="n">
        <v>6.28184063</v>
      </c>
    </row>
    <row r="71" spans="1:22">
      <c r="A71" s="15" t="s">
        <v>246</v>
      </c>
      <c r="B71" s="17" t="n">
        <v>6115</v>
      </c>
      <c r="C71" s="18">
        <f>(132.0/B71*100)</f>
        <v/>
      </c>
      <c r="D71" s="19" t="n">
        <v>5983</v>
      </c>
      <c r="E71" s="18" t="n">
        <v>572.13155168</v>
      </c>
      <c r="F71" s="20" t="n">
        <v>4.43438757</v>
      </c>
      <c r="G71" s="18" t="n">
        <v>578.05405193</v>
      </c>
      <c r="H71" s="20" t="n">
        <v>2.9431786</v>
      </c>
      <c r="I71" s="18" t="n">
        <v>547.52480975</v>
      </c>
      <c r="J71" s="20" t="n">
        <v>1.7755746</v>
      </c>
      <c r="K71" s="18" t="n">
        <v>549.39780965</v>
      </c>
      <c r="L71" s="20" t="n">
        <v>4.43191799</v>
      </c>
      <c r="M71" s="18" t="n">
        <v>471.86148039</v>
      </c>
      <c r="N71" s="20" t="n">
        <v>16.79592165</v>
      </c>
      <c r="O71" s="18" t="s">
        <v>182</v>
      </c>
      <c r="P71" s="20" t="s">
        <v>182</v>
      </c>
      <c r="Q71" s="18" t="s">
        <v>182</v>
      </c>
      <c r="R71" s="20" t="s">
        <v>182</v>
      </c>
      <c r="S71" s="18" t="s">
        <v>182</v>
      </c>
      <c r="T71" s="20" t="s">
        <v>182</v>
      </c>
      <c r="U71" s="18" t="n">
        <v>524.90383143</v>
      </c>
      <c r="V71" s="20" t="n">
        <v>11.35500684</v>
      </c>
    </row>
    <row r="72" spans="1:22">
      <c r="A72" s="15" t="s">
        <v>247</v>
      </c>
      <c r="B72" s="17" t="n">
        <v>7708</v>
      </c>
      <c r="C72" s="18">
        <f>(9.0/B72*100)</f>
        <v/>
      </c>
      <c r="D72" s="19" t="n">
        <v>7699</v>
      </c>
      <c r="E72" s="18" t="n">
        <v>522.65443694</v>
      </c>
      <c r="F72" s="20" t="n">
        <v>6.81520173</v>
      </c>
      <c r="G72" s="18" t="n">
        <v>548.61831527</v>
      </c>
      <c r="H72" s="20" t="n">
        <v>3.88039068</v>
      </c>
      <c r="I72" s="18" t="n">
        <v>529.90521224</v>
      </c>
      <c r="J72" s="20" t="n">
        <v>2.75278377</v>
      </c>
      <c r="K72" s="18" t="n">
        <v>531.18754439</v>
      </c>
      <c r="L72" s="20" t="n">
        <v>4.64394255</v>
      </c>
      <c r="M72" s="18" t="n">
        <v>372.27040999</v>
      </c>
      <c r="N72" s="20" t="n">
        <v>12.74001428</v>
      </c>
      <c r="O72" s="18" t="s">
        <v>182</v>
      </c>
      <c r="P72" s="20" t="s">
        <v>182</v>
      </c>
      <c r="Q72" s="18" t="s">
        <v>182</v>
      </c>
      <c r="R72" s="20" t="s">
        <v>182</v>
      </c>
      <c r="S72" s="18" t="s">
        <v>182</v>
      </c>
      <c r="T72" s="20" t="s">
        <v>182</v>
      </c>
      <c r="U72" s="18" t="n">
        <v>469.19619981</v>
      </c>
      <c r="V72" s="20" t="n">
        <v>19.4556597</v>
      </c>
    </row>
    <row r="73" spans="1:22">
      <c r="A73" s="15" t="s">
        <v>248</v>
      </c>
      <c r="B73" s="17" t="n">
        <v>8249</v>
      </c>
      <c r="C73" s="18">
        <f>(279.0/B73*100)</f>
        <v/>
      </c>
      <c r="D73" s="19" t="n">
        <v>7970</v>
      </c>
      <c r="E73" s="18" t="n">
        <v>417.8613</v>
      </c>
      <c r="F73" s="20" t="n">
        <v>8.49370154</v>
      </c>
      <c r="G73" s="18" t="n">
        <v>423.32183732</v>
      </c>
      <c r="H73" s="20" t="n">
        <v>5.12016423</v>
      </c>
      <c r="I73" s="18" t="n">
        <v>425.17139592</v>
      </c>
      <c r="J73" s="20" t="n">
        <v>2.69894499</v>
      </c>
      <c r="K73" s="18" t="n">
        <v>425.43774829</v>
      </c>
      <c r="L73" s="20" t="n">
        <v>4.90899697</v>
      </c>
      <c r="M73" s="18" t="n">
        <v>365.92427462</v>
      </c>
      <c r="N73" s="20" t="n">
        <v>6.5296247</v>
      </c>
      <c r="O73" s="18" t="s">
        <v>182</v>
      </c>
      <c r="P73" s="20" t="s">
        <v>182</v>
      </c>
      <c r="Q73" s="18" t="s">
        <v>182</v>
      </c>
      <c r="R73" s="20" t="s">
        <v>182</v>
      </c>
      <c r="S73" s="18" t="s">
        <v>182</v>
      </c>
      <c r="T73" s="20" t="s">
        <v>182</v>
      </c>
      <c r="U73" s="18" t="n">
        <v>381.7049649</v>
      </c>
      <c r="V73" s="20" t="n">
        <v>8.26991816</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424.59045417</v>
      </c>
      <c r="R74" s="20" t="n">
        <v>1.40919814</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386.40336665</v>
      </c>
      <c r="R75" s="20" t="n">
        <v>2.10436774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436.73114787</v>
      </c>
      <c r="R76" s="20" t="n">
        <v>2.4226499</v>
      </c>
      <c r="S76" s="18" t="s">
        <v>182</v>
      </c>
      <c r="T76" s="20" t="s">
        <v>182</v>
      </c>
      <c r="U76" s="18" t="s">
        <v>182</v>
      </c>
      <c r="V76" s="20" t="s">
        <v>182</v>
      </c>
    </row>
    <row r="77" spans="1:22">
      <c r="A77" s="15" t="s">
        <v>252</v>
      </c>
      <c r="B77" s="17" t="n">
        <v>6062</v>
      </c>
      <c r="C77" s="18">
        <f>(368.0/B77*100)</f>
        <v/>
      </c>
      <c r="D77" s="19" t="n">
        <v>5694</v>
      </c>
      <c r="E77" s="18" t="n">
        <v>428.90316232</v>
      </c>
      <c r="F77" s="20" t="n">
        <v>5.22927502</v>
      </c>
      <c r="G77" s="18" t="n">
        <v>464.11075774</v>
      </c>
      <c r="H77" s="20" t="n">
        <v>4.28027192</v>
      </c>
      <c r="I77" s="18" t="n">
        <v>454.70061145</v>
      </c>
      <c r="J77" s="20" t="n">
        <v>2.43918645</v>
      </c>
      <c r="K77" s="18" t="n">
        <v>447.45728229</v>
      </c>
      <c r="L77" s="20" t="n">
        <v>4.31727633</v>
      </c>
      <c r="M77" s="18" t="n">
        <v>348.85074945</v>
      </c>
      <c r="N77" s="20" t="n">
        <v>12.28258255</v>
      </c>
      <c r="O77" s="18" t="s">
        <v>182</v>
      </c>
      <c r="P77" s="20" t="s">
        <v>182</v>
      </c>
      <c r="Q77" s="18" t="s">
        <v>182</v>
      </c>
      <c r="R77" s="20" t="s">
        <v>182</v>
      </c>
      <c r="S77" s="18" t="s">
        <v>182</v>
      </c>
      <c r="T77" s="20" t="s">
        <v>182</v>
      </c>
      <c r="U77" s="18" t="n">
        <v>389.31163836</v>
      </c>
      <c r="V77" s="20" t="n">
        <v>3.33816415</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524.64451931</v>
      </c>
      <c r="R78" s="20" t="n">
        <v>3.91006783</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475.18659836</v>
      </c>
      <c r="R79" s="20" t="n">
        <v>6.280552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456.48357586</v>
      </c>
      <c r="R80" s="20" t="n">
        <v>3.67164431</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442.94752097</v>
      </c>
      <c r="R81" s="20" t="n">
        <v>3.00356581</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82</vt:i4>
      </vt:variant>
    </vt:vector>
  </ns0:HeadingPairs>
  <ns0:TitlesOfParts>
    <vt:vector xmlns:vt="http://schemas.openxmlformats.org/officeDocument/2006/docPropsVTypes" baseType="lpstr" size="82">
      <vt:lpstr>Table of Contents</vt:lpstr>
      <vt:lpstr>IC001Q01TA</vt:lpstr>
      <vt:lpstr>IC001Q02TA</vt:lpstr>
      <vt:lpstr>IC001Q03TA</vt:lpstr>
      <vt:lpstr>IC001Q04TA</vt:lpstr>
      <vt:lpstr>IC001Q05TA</vt:lpstr>
      <vt:lpstr>IC001Q06TA</vt:lpstr>
      <vt:lpstr>IC001Q07TA</vt:lpstr>
      <vt:lpstr>IC001Q08TA</vt:lpstr>
      <vt:lpstr>IC001Q09TA</vt:lpstr>
      <vt:lpstr>IC001Q10TA</vt:lpstr>
      <vt:lpstr>IC001Q11TA</vt:lpstr>
      <vt:lpstr>IC009Q01TA</vt:lpstr>
      <vt:lpstr>IC009Q02TA</vt:lpstr>
      <vt:lpstr>IC009Q03TA</vt:lpstr>
      <vt:lpstr>IC009Q05NA</vt:lpstr>
      <vt:lpstr>IC009Q06NA</vt:lpstr>
      <vt:lpstr>IC009Q07NA</vt:lpstr>
      <vt:lpstr>IC009Q08TA</vt:lpstr>
      <vt:lpstr>IC009Q09TA</vt:lpstr>
      <vt:lpstr>IC009Q10NA</vt:lpstr>
      <vt:lpstr>IC009Q11NA</vt:lpstr>
      <vt:lpstr>IC002Q01NA</vt:lpstr>
      <vt:lpstr>IC003Q01TA</vt:lpstr>
      <vt:lpstr>IC004Q01TA</vt:lpstr>
      <vt:lpstr>IC005Q01TA</vt:lpstr>
      <vt:lpstr>IC006Q01TA</vt:lpstr>
      <vt:lpstr>IC007Q01TA</vt:lpstr>
      <vt:lpstr>IC008Q01TA</vt:lpstr>
      <vt:lpstr>IC008Q02TA</vt:lpstr>
      <vt:lpstr>IC008Q03TA</vt:lpstr>
      <vt:lpstr>IC008Q04TA</vt:lpstr>
      <vt:lpstr>IC008Q05TA</vt:lpstr>
      <vt:lpstr>IC008Q07NA</vt:lpstr>
      <vt:lpstr>IC008Q08TA</vt:lpstr>
      <vt:lpstr>IC008Q09TA</vt:lpstr>
      <vt:lpstr>IC008Q10TA</vt:lpstr>
      <vt:lpstr>IC008Q11TA</vt:lpstr>
      <vt:lpstr>IC008Q12TA</vt:lpstr>
      <vt:lpstr>IC008Q13NA</vt:lpstr>
      <vt:lpstr>IC010Q01TA</vt:lpstr>
      <vt:lpstr>IC010Q02NA</vt:lpstr>
      <vt:lpstr>IC010Q03TA</vt:lpstr>
      <vt:lpstr>IC010Q04TA</vt:lpstr>
      <vt:lpstr>IC010Q05NA</vt:lpstr>
      <vt:lpstr>IC010Q06NA</vt:lpstr>
      <vt:lpstr>IC010Q07TA</vt:lpstr>
      <vt:lpstr>IC010Q08TA</vt:lpstr>
      <vt:lpstr>IC010Q09NA</vt:lpstr>
      <vt:lpstr>IC010Q10NA</vt:lpstr>
      <vt:lpstr>IC010Q11NA</vt:lpstr>
      <vt:lpstr>IC010Q12NA</vt:lpstr>
      <vt:lpstr>IC011Q01TA</vt:lpstr>
      <vt:lpstr>IC011Q02TA</vt:lpstr>
      <vt:lpstr>IC011Q03TA</vt:lpstr>
      <vt:lpstr>IC011Q04TA</vt:lpstr>
      <vt:lpstr>IC011Q05TA</vt:lpstr>
      <vt:lpstr>IC011Q06TA</vt:lpstr>
      <vt:lpstr>IC011Q07TA</vt:lpstr>
      <vt:lpstr>IC011Q08TA</vt:lpstr>
      <vt:lpstr>IC011Q09TA</vt:lpstr>
      <vt:lpstr>IC013Q01NA</vt:lpstr>
      <vt:lpstr>IC013Q04NA</vt:lpstr>
      <vt:lpstr>IC013Q05NA</vt:lpstr>
      <vt:lpstr>IC013Q11NA</vt:lpstr>
      <vt:lpstr>IC013Q12NA</vt:lpstr>
      <vt:lpstr>IC013Q13NA</vt:lpstr>
      <vt:lpstr>IC014Q03NA</vt:lpstr>
      <vt:lpstr>IC014Q04NA</vt:lpstr>
      <vt:lpstr>IC014Q06NA</vt:lpstr>
      <vt:lpstr>IC014Q08NA</vt:lpstr>
      <vt:lpstr>IC014Q09NA</vt:lpstr>
      <vt:lpstr>IC015Q02NA</vt:lpstr>
      <vt:lpstr>IC015Q03NA</vt:lpstr>
      <vt:lpstr>IC015Q05NA</vt:lpstr>
      <vt:lpstr>IC015Q07NA</vt:lpstr>
      <vt:lpstr>IC015Q09NA</vt:lpstr>
      <vt:lpstr>IC016Q01NA</vt:lpstr>
      <vt:lpstr>IC016Q02NA</vt:lpstr>
      <vt:lpstr>IC016Q04NA</vt:lpstr>
      <vt:lpstr>IC016Q05NA</vt:lpstr>
      <vt:lpstr>IC016Q07NA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2016-11-30T11:44:05Z</dcterms:created>
  <dcterms:modified xmlns:dcterms="http://purl.org/dc/terms/" xmlns:xsi="http://www.w3.org/2001/XMLSchema-instance" xsi:type="dcterms:W3CDTF">2016-11-30T11:44:05Z</dcterms:modified>
  <cp:lastModifiedBy/>
  <cp:category/>
  <cp:contentStatus/>
  <cp:version/>
  <cp:revision/>
  <cp:keywords/>
</cp:coreProperties>
</file>