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cuments\ALY6000\"/>
    </mc:Choice>
  </mc:AlternateContent>
  <xr:revisionPtr revIDLastSave="0" documentId="13_ncr:1_{AC4F56FB-6402-4B95-8DEA-ED3B0B6A52CE}" xr6:coauthVersionLast="45" xr6:coauthVersionMax="45" xr10:uidLastSave="{00000000-0000-0000-0000-000000000000}"/>
  <bookViews>
    <workbookView xWindow="-24120" yWindow="-120" windowWidth="24240" windowHeight="13140" xr2:uid="{60CE4776-1386-45E6-BE10-EE6E40B6AD3E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Sheet1!$I$1:$I$97</definedName>
    <definedName name="_xlnm.Extract" localSheetId="0">Sheet1!$A$154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  <c r="AA2" i="1"/>
  <c r="Z2" i="1"/>
  <c r="Y2" i="1"/>
  <c r="X2" i="1"/>
  <c r="X3" i="1"/>
  <c r="AB99" i="1"/>
  <c r="AB98" i="1"/>
  <c r="AA99" i="1"/>
  <c r="AA98" i="1"/>
  <c r="Z99" i="1"/>
  <c r="Z98" i="1"/>
  <c r="Y99" i="1"/>
  <c r="Y98" i="1"/>
  <c r="X99" i="1"/>
  <c r="X98" i="1"/>
  <c r="W99" i="1"/>
  <c r="W9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B155" i="1" a="1"/>
  <c r="B155" i="1" s="1"/>
  <c r="B145" i="1" a="1"/>
  <c r="B145" i="1" s="1"/>
  <c r="B152" i="1" s="1"/>
  <c r="B135" i="1" a="1"/>
  <c r="B135" i="1" s="1"/>
  <c r="B142" i="1" s="1"/>
  <c r="C142" i="1" s="1"/>
  <c r="B127" i="1" a="1"/>
  <c r="B127" i="1" s="1"/>
  <c r="B132" i="1" s="1"/>
  <c r="B116" i="1" a="1"/>
  <c r="B116" i="1" s="1"/>
  <c r="B124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4" i="1"/>
  <c r="X5" i="1"/>
  <c r="X6" i="1"/>
  <c r="X7" i="1"/>
  <c r="X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2" i="1"/>
  <c r="B110" i="1" a="1"/>
  <c r="B110" i="1" s="1"/>
  <c r="B112" i="1" s="1"/>
  <c r="C112" i="1" s="1"/>
  <c r="V80" i="1"/>
  <c r="V79" i="1"/>
  <c r="V77" i="1"/>
  <c r="V76" i="1"/>
  <c r="V70" i="1"/>
  <c r="V68" i="1"/>
  <c r="V67" i="1"/>
  <c r="V66" i="1"/>
  <c r="V56" i="1"/>
  <c r="V24" i="1"/>
  <c r="V23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3" i="1"/>
  <c r="C155" i="1" l="1"/>
  <c r="C152" i="1"/>
  <c r="C145" i="1"/>
  <c r="B161" i="1"/>
  <c r="C161" i="1" s="1"/>
  <c r="C110" i="1"/>
  <c r="C111" i="1"/>
  <c r="C151" i="1"/>
  <c r="C150" i="1"/>
  <c r="C149" i="1"/>
  <c r="C160" i="1"/>
  <c r="C148" i="1"/>
  <c r="C147" i="1"/>
  <c r="C158" i="1"/>
  <c r="C146" i="1"/>
  <c r="C157" i="1"/>
  <c r="C156" i="1"/>
  <c r="C138" i="1"/>
  <c r="C137" i="1"/>
  <c r="C135" i="1"/>
  <c r="C136" i="1"/>
  <c r="C141" i="1"/>
  <c r="C140" i="1"/>
  <c r="C139" i="1"/>
  <c r="C122" i="1"/>
  <c r="C123" i="1"/>
  <c r="C124" i="1"/>
  <c r="C128" i="1"/>
  <c r="C129" i="1"/>
  <c r="C130" i="1"/>
  <c r="C131" i="1"/>
  <c r="C132" i="1"/>
  <c r="C127" i="1"/>
  <c r="C121" i="1"/>
  <c r="C120" i="1"/>
  <c r="C119" i="1"/>
  <c r="C118" i="1"/>
  <c r="C116" i="1"/>
  <c r="C117" i="1"/>
  <c r="C159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<sst xmlns="http://schemas.openxmlformats.org/spreadsheetml/2006/main" count="1858" uniqueCount="382">
  <si>
    <t>Frequency</t>
  </si>
  <si>
    <t>Closed</t>
  </si>
  <si>
    <t>Completed</t>
  </si>
  <si>
    <t>In Progress</t>
  </si>
  <si>
    <t>Scheduled</t>
  </si>
  <si>
    <t>Pending</t>
  </si>
  <si>
    <t>Cancelled</t>
  </si>
  <si>
    <t xml:space="preserve">Total </t>
  </si>
  <si>
    <t>Vendor</t>
  </si>
  <si>
    <t>Audit.Status</t>
  </si>
  <si>
    <t>In.USA.or.OUS</t>
  </si>
  <si>
    <t>Location</t>
  </si>
  <si>
    <t>Services.Audited</t>
  </si>
  <si>
    <t>GxP.Area</t>
  </si>
  <si>
    <t>Audit.Type</t>
  </si>
  <si>
    <t>Audit.Method</t>
  </si>
  <si>
    <t>Proposed.Quarter</t>
  </si>
  <si>
    <t>VRTX.QA.Coordinator</t>
  </si>
  <si>
    <t>GxP.Auditor</t>
  </si>
  <si>
    <t>CSQA.Auditor</t>
  </si>
  <si>
    <t>TW.Report.Number</t>
  </si>
  <si>
    <t>Date.of.Intake</t>
  </si>
  <si>
    <t>Date.Q.sent</t>
  </si>
  <si>
    <t>Date.Q.Rcvd</t>
  </si>
  <si>
    <t>Date.On.Site.Scheduled</t>
  </si>
  <si>
    <t>Audit.Start.Date</t>
  </si>
  <si>
    <t>Audit.End.Date</t>
  </si>
  <si>
    <t>Date.Final..Report.Due</t>
  </si>
  <si>
    <t>Date.of..Completion</t>
  </si>
  <si>
    <t>Vendor1</t>
  </si>
  <si>
    <t>Not In Scope</t>
  </si>
  <si>
    <t>OUS</t>
  </si>
  <si>
    <t>Bonn, Germany</t>
  </si>
  <si>
    <t>consulting/cenral budget negotiations for sites lcoated in Germany, Vendor (select studies), and website posting (select studies)</t>
  </si>
  <si>
    <t>GCP</t>
  </si>
  <si>
    <t>Qualification</t>
  </si>
  <si>
    <t>None</t>
  </si>
  <si>
    <t>Q2</t>
  </si>
  <si>
    <t>JMD</t>
  </si>
  <si>
    <t>(Unknown)</t>
  </si>
  <si>
    <t>Vendor2</t>
  </si>
  <si>
    <t>USA</t>
  </si>
  <si>
    <t>Princeton, NJ</t>
  </si>
  <si>
    <t>CRO</t>
  </si>
  <si>
    <t>On Site</t>
  </si>
  <si>
    <t>Q1</t>
  </si>
  <si>
    <t>MR</t>
  </si>
  <si>
    <t>DF</t>
  </si>
  <si>
    <t>22552</t>
  </si>
  <si>
    <t>Vendor3</t>
  </si>
  <si>
    <t>Munich, Germany</t>
  </si>
  <si>
    <t>TBD</t>
  </si>
  <si>
    <t>Q3</t>
  </si>
  <si>
    <t>Vendor4</t>
  </si>
  <si>
    <t>Indianapolis, IN</t>
  </si>
  <si>
    <t>Life cycle of data during the sample processing stages; Study start up; Translation of protocols into lab tests and how they are performed, documented, and managed; Global processes and harmonization between other Vendor sites; Linkage of systems at other Vendor labs and usage of a centralized system for data; Robust process in place for third party labs and oversight of transferring samples at different locations; Tech transfer process; Sample management</t>
  </si>
  <si>
    <t>AA</t>
  </si>
  <si>
    <t>Vendor5</t>
  </si>
  <si>
    <t>Heidelberg, Germany</t>
  </si>
  <si>
    <t>PK</t>
  </si>
  <si>
    <t>22501</t>
  </si>
  <si>
    <t>Vendor6</t>
  </si>
  <si>
    <t>Ontaria, Canada</t>
  </si>
  <si>
    <t xml:space="preserve"> Registry Database</t>
  </si>
  <si>
    <t>Questionnaire</t>
  </si>
  <si>
    <t>JO</t>
  </si>
  <si>
    <t>LG</t>
  </si>
  <si>
    <t>22620</t>
  </si>
  <si>
    <t>Vendor7</t>
  </si>
  <si>
    <t>Oakville, Canada</t>
  </si>
  <si>
    <t>22372</t>
  </si>
  <si>
    <t>Vendor8</t>
  </si>
  <si>
    <t>Durham, NC</t>
  </si>
  <si>
    <t>Requalification</t>
  </si>
  <si>
    <t>KB</t>
  </si>
  <si>
    <t>MD</t>
  </si>
  <si>
    <t>23134</t>
  </si>
  <si>
    <t>Vendor9</t>
  </si>
  <si>
    <t>Mattawan, MI</t>
  </si>
  <si>
    <t>General Toxicology
Genetic Toxicology
Carcinogenicity
Safety Pharmacology
Analytical
Bioanalytical
Toxicokinetics</t>
  </si>
  <si>
    <t>GLP</t>
  </si>
  <si>
    <t>MM</t>
  </si>
  <si>
    <t>RD</t>
  </si>
  <si>
    <t>AK</t>
  </si>
  <si>
    <t>23135</t>
  </si>
  <si>
    <t>Vendor10</t>
  </si>
  <si>
    <t>Rockville, MD</t>
  </si>
  <si>
    <t>Genetic Toxicology
Mammalian Toxicology
Clinical Pathology
Safety Pharmacology
Histopathology
Bioanalytical
Analytical
Toxicokinetics</t>
  </si>
  <si>
    <t>22648</t>
  </si>
  <si>
    <t>Vendor11</t>
  </si>
  <si>
    <t>Ashland, OH</t>
  </si>
  <si>
    <t>General Toxicology
Genetic Toxicology
Carcinogenicity
Safety Pharmacology
Analytical
Bioanalytical</t>
  </si>
  <si>
    <t>Vendor12</t>
  </si>
  <si>
    <t>Emeryville, CA</t>
  </si>
  <si>
    <t>GVP</t>
  </si>
  <si>
    <t>DL</t>
  </si>
  <si>
    <t>22379</t>
  </si>
  <si>
    <t>Vendor13</t>
  </si>
  <si>
    <t>Prague, Czech Republic</t>
  </si>
  <si>
    <t>22192</t>
  </si>
  <si>
    <t>Vendor14</t>
  </si>
  <si>
    <t>Petach Tikva, Israel</t>
  </si>
  <si>
    <t>22203</t>
  </si>
  <si>
    <t>Vendor15</t>
  </si>
  <si>
    <t>Richmond, United Kingdom</t>
  </si>
  <si>
    <t>22381</t>
  </si>
  <si>
    <t>Vendor16</t>
  </si>
  <si>
    <t>Chandigah, India</t>
  </si>
  <si>
    <t>22223</t>
  </si>
  <si>
    <t>Vendor17</t>
  </si>
  <si>
    <t>Auckland, New Zealand</t>
  </si>
  <si>
    <t>22380</t>
  </si>
  <si>
    <t>Vendor18</t>
  </si>
  <si>
    <t>Vincenza, Italy</t>
  </si>
  <si>
    <t>Raw Material Mfg., Starting Material Mfg., DS Intermediate and/or DS Mfg., DP Intermediate and/or DP Mfg., Analytical Services, Microbiology Services Stability Testing Services, Packaging &amp; Labeling Mfg., Warehouse &amp; Distribution,  Test Articles, Reference Standard</t>
  </si>
  <si>
    <t>GMP</t>
  </si>
  <si>
    <t>GN</t>
  </si>
  <si>
    <t>Vendor19</t>
  </si>
  <si>
    <t>Ponte Cremenaga, Swizerland</t>
  </si>
  <si>
    <t>Spray Dried Dispersion
Dry Powder Inhaler Characterization</t>
  </si>
  <si>
    <t>Vendor20</t>
  </si>
  <si>
    <t>Dudley, United Kingdom</t>
  </si>
  <si>
    <t>Raw Material Mfg., Starting Material Mfg., DS Intermediate and/or DS Mfg., Analytical Services,  Microbiology Services, Stability Testing Services, Packaging &amp; Labeling Mfg., Warehouse &amp; Distribution, Test Articles, Reference Standard</t>
  </si>
  <si>
    <t>TB</t>
  </si>
  <si>
    <t>21871</t>
  </si>
  <si>
    <t>Vendor21</t>
  </si>
  <si>
    <t>Malvern, PA</t>
  </si>
  <si>
    <t>DS Intermediate and/or DS Mfg., Analytical Services, Warehouse &amp; Distribution, Test Articles, Reference Standard</t>
  </si>
  <si>
    <t>RN</t>
  </si>
  <si>
    <t>21875</t>
  </si>
  <si>
    <t>Vendor22</t>
  </si>
  <si>
    <t>Bensenville, IL</t>
  </si>
  <si>
    <t>Warehouse &amp; Distribution, Brokerage / Transportation</t>
  </si>
  <si>
    <t>GDP</t>
  </si>
  <si>
    <t>LDS</t>
  </si>
  <si>
    <t>CR</t>
  </si>
  <si>
    <t>21876</t>
  </si>
  <si>
    <t>Week of 20 Feb</t>
  </si>
  <si>
    <t>Vendor23</t>
  </si>
  <si>
    <t>High Point, NC</t>
  </si>
  <si>
    <t>Raw Material Mfg., Starting Material Mfg., DS Intermediate and/or DS Mfg., Analytical Services, Microbiology Services, Stability Testing Services, Packaging &amp; Labeling Mfg., Warehouse &amp; Distribution;  Test Articles, Reference Standard</t>
  </si>
  <si>
    <t>21879</t>
  </si>
  <si>
    <t>Vendor24</t>
  </si>
  <si>
    <t xml:space="preserve">Charles City, IA </t>
  </si>
  <si>
    <t>Raw Material Mfg., Starting Material Mfg., DS Intermediate and/or DS Mfg., Analytical Services, Microbiology Services, Stability Testing Services, Packaging &amp; Labeling Mfg., Warehouse &amp; Distribution</t>
  </si>
  <si>
    <t>21880</t>
  </si>
  <si>
    <t>Vendor25</t>
  </si>
  <si>
    <t>Tokyo, Japan</t>
  </si>
  <si>
    <t>Raw Material Mfg., Starting Matertial Mfg., DS Intermediate and/or DS Mfg., Analytical Services, Microbiology Services, Stability Testing Services, Packaging &amp; Labeling Mfg., Warehouse &amp; Distribution</t>
  </si>
  <si>
    <t>22033</t>
  </si>
  <si>
    <t>Vendor26</t>
  </si>
  <si>
    <t>Jiuzhou, China</t>
  </si>
  <si>
    <t>Vendor27</t>
  </si>
  <si>
    <t>Goa, India</t>
  </si>
  <si>
    <t>Vendor28</t>
  </si>
  <si>
    <t>Secaucus, NJ</t>
  </si>
  <si>
    <t>Comparator/co-medication purchase;
ability to outsource placebo development and manufacturing to a third party</t>
  </si>
  <si>
    <t>Vendor29</t>
  </si>
  <si>
    <t>Brampton, Canada</t>
  </si>
  <si>
    <t>Warehouse &amp; Distribution</t>
  </si>
  <si>
    <t>Q in 2016</t>
  </si>
  <si>
    <t>Vendor30</t>
  </si>
  <si>
    <t>Ankara, Turkey</t>
  </si>
  <si>
    <t>Vendor31</t>
  </si>
  <si>
    <t>Harsewinkel, Germany</t>
  </si>
  <si>
    <t>Vendor32</t>
  </si>
  <si>
    <t>Moscow, Russia</t>
  </si>
  <si>
    <t>Vendor33</t>
  </si>
  <si>
    <t>Whippany, NJ</t>
  </si>
  <si>
    <t>DP Intermediate and/or DP Mfg.,  Analytical Services, Microbiology Services, Stability Testing Services, Packaging &amp; Labeling Mfg., Warehouse &amp; Distribution</t>
  </si>
  <si>
    <t>SK</t>
  </si>
  <si>
    <t>JR</t>
  </si>
  <si>
    <t>21870</t>
  </si>
  <si>
    <t>Vendor34</t>
  </si>
  <si>
    <t>Wilmington, NC</t>
  </si>
  <si>
    <t>CL</t>
  </si>
  <si>
    <t>Vendor35</t>
  </si>
  <si>
    <t>Jiande Zhejiang, China</t>
  </si>
  <si>
    <t>Raw Material Mfg., Starting Material Mfg., DS Intermediate and/or DS Mfg., Analytical Services, Microbiology Services, Stability Testing Services, Packaging &amp; Labeling Mfg., Warehouse &amp; Distribution, Test Articles, Reference Standard</t>
  </si>
  <si>
    <t>Vendor36</t>
  </si>
  <si>
    <t>Lancaster, PA</t>
  </si>
  <si>
    <t>Analytical Services, Microbiology Testing Services</t>
  </si>
  <si>
    <t>RJC</t>
  </si>
  <si>
    <t>BM</t>
  </si>
  <si>
    <t>21888</t>
  </si>
  <si>
    <t>Vendor37</t>
  </si>
  <si>
    <t>Rockford, IL</t>
  </si>
  <si>
    <t>Pkg. &amp; Labeling Mfg., Analytical  Services, Warehouse &amp; Distribution</t>
  </si>
  <si>
    <t>CT</t>
  </si>
  <si>
    <t>PW</t>
  </si>
  <si>
    <t>21889</t>
  </si>
  <si>
    <t>Vendor38</t>
  </si>
  <si>
    <t>Deajeon, Korea</t>
  </si>
  <si>
    <t>21890</t>
  </si>
  <si>
    <t>Vendor39</t>
  </si>
  <si>
    <t>Loures, Portugal</t>
  </si>
  <si>
    <t>Raw Material Mfg., Starting Material Mfg., DS Intermediate and/or DS Mfg., DP Intermediate and/or DP Mfg., Analytical Services, Microbiology Services, Stability Testing Services, Packaging &amp; Labeling Mfg., Warehouse &amp; Distribution, Test Articles</t>
  </si>
  <si>
    <t>WS</t>
  </si>
  <si>
    <t>Vendor40</t>
  </si>
  <si>
    <t>Bend, OR</t>
  </si>
  <si>
    <t>Starting Matertial Mfg., DP Intermediate and/or DP Mfg., Analytical Services, Microbiology Services, Stability Testing Services, Packaging &amp; Labeling Mfg., Warehouse &amp; Distribution, Test Articles, Reference Standard</t>
  </si>
  <si>
    <t>21892</t>
  </si>
  <si>
    <t>Vendor41</t>
  </si>
  <si>
    <t>Highland Park, NJ</t>
  </si>
  <si>
    <t>503a Compounding Services</t>
  </si>
  <si>
    <t>Vendor42</t>
  </si>
  <si>
    <t>Dartford, United Kingdom</t>
  </si>
  <si>
    <t>21897</t>
  </si>
  <si>
    <t>Vendor43</t>
  </si>
  <si>
    <t>Courroux, Switzerland</t>
  </si>
  <si>
    <t>Starting Matertial Mfg., DP Intermediate and/or DP Mfg., Analytical Services, Microbiology Services, Stability Testing Services, Packaging &amp; Labeling Mfg., Warehouse &amp; Distribution</t>
  </si>
  <si>
    <t>21900</t>
  </si>
  <si>
    <t>Vendor44</t>
  </si>
  <si>
    <t>Latina,  ltaly</t>
  </si>
  <si>
    <t>ES</t>
  </si>
  <si>
    <t>21901</t>
  </si>
  <si>
    <t>Vendor45</t>
  </si>
  <si>
    <t>Knoxville, TN</t>
  </si>
  <si>
    <t>Analytical Services</t>
  </si>
  <si>
    <t>EZ</t>
  </si>
  <si>
    <t>21902</t>
  </si>
  <si>
    <t>Vendor46</t>
  </si>
  <si>
    <t>Brooks, KY</t>
  </si>
  <si>
    <t>Pkg. &amp; Labeling Mfg., Warehouse &amp; Distribution</t>
  </si>
  <si>
    <t>GMP/GDP</t>
  </si>
  <si>
    <t>Q4</t>
  </si>
  <si>
    <t>Vendor47</t>
  </si>
  <si>
    <t>Reno, NV</t>
  </si>
  <si>
    <t>Vendor48</t>
  </si>
  <si>
    <t>Horsham, PA</t>
  </si>
  <si>
    <t>DP Intermediate and/or DP Mfg., Analytical Services, Microbiology Services, Stability Testing Services, Packaging &amp; Labeling Mfg., Warehouse &amp; Distribution</t>
  </si>
  <si>
    <t xml:space="preserve">GMP </t>
  </si>
  <si>
    <t>Vendor49</t>
  </si>
  <si>
    <t>Rydalmere, Australia</t>
  </si>
  <si>
    <t>Vendor50</t>
  </si>
  <si>
    <t>Somerset, NJ</t>
  </si>
  <si>
    <t>Starting Matertial Mfg., DP Intermediate and/or DP Mfg.,  Analytical Services, Microbiology Services, Stability Testing Services, Packaging &amp; Labeling Mfg., Warehouse &amp; Distribution</t>
  </si>
  <si>
    <t>21907</t>
  </si>
  <si>
    <t>Vendor51</t>
  </si>
  <si>
    <t>Visp, Switzerland</t>
  </si>
  <si>
    <t>Raw Material Mfg., Starting Material Mfg., DS Intermediate and/or DS Mfg., DP Intermediate and/or DP Mfg., Analytical Services, Microbiology Services, Stability Testing Services, Packaging &amp; Labeling Mfg., Warehouse &amp; Distribution and Cell Bank Storage</t>
  </si>
  <si>
    <t>Vendor52</t>
  </si>
  <si>
    <t>Columbia, SC</t>
  </si>
  <si>
    <t>21911</t>
  </si>
  <si>
    <t>Vendor53</t>
  </si>
  <si>
    <t>Starnberg, Germany</t>
  </si>
  <si>
    <t>Device Mfg.</t>
  </si>
  <si>
    <t>Vendor54</t>
  </si>
  <si>
    <t>Midlothian, VA</t>
  </si>
  <si>
    <t>Vendor55</t>
  </si>
  <si>
    <t>Mason, OH</t>
  </si>
  <si>
    <t>Pathology services</t>
  </si>
  <si>
    <t>23131</t>
  </si>
  <si>
    <t>Vendor56</t>
  </si>
  <si>
    <t>Lenexa, KS</t>
  </si>
  <si>
    <t>Bioanalytical</t>
  </si>
  <si>
    <t>Vendor57</t>
  </si>
  <si>
    <t>Montreal, Canada</t>
  </si>
  <si>
    <t>Genetal Toxicology
Drug Metabolism
Toxicokinetics</t>
  </si>
  <si>
    <t>Vendor58</t>
  </si>
  <si>
    <t>Quebec City, Canada</t>
  </si>
  <si>
    <t>Toxicokinetics</t>
  </si>
  <si>
    <t>Vendor59</t>
  </si>
  <si>
    <t>Assen, New Zealand</t>
  </si>
  <si>
    <t>Requalification/Q</t>
  </si>
  <si>
    <t>OG</t>
  </si>
  <si>
    <t>Vendor60</t>
  </si>
  <si>
    <t>Sterling, VA</t>
  </si>
  <si>
    <t>Archival Services</t>
  </si>
  <si>
    <t>Vendor61</t>
  </si>
  <si>
    <t>Vendor62</t>
  </si>
  <si>
    <t>Middleton, WI</t>
  </si>
  <si>
    <t xml:space="preserve">GLP </t>
  </si>
  <si>
    <t>Vendor63</t>
  </si>
  <si>
    <t>Ithaca, NY</t>
  </si>
  <si>
    <t>Vendor64</t>
  </si>
  <si>
    <t>East Millstone, NJ</t>
  </si>
  <si>
    <t>Toxicokinetics
Bioanalysis
General Toxicology
Inhalation
Analytical
Carcinogenicity
Safety Pharmacology
Reproductive Toxicology</t>
  </si>
  <si>
    <t>MM and KD</t>
  </si>
  <si>
    <t>Vendor65</t>
  </si>
  <si>
    <t>Salt Lake City, UT</t>
  </si>
  <si>
    <t>Data Transfer, Activity Testing &amp; Sequencing Assay</t>
  </si>
  <si>
    <t>23141</t>
  </si>
  <si>
    <t>Vendor66</t>
  </si>
  <si>
    <t>Valencia, CA  San Jaun Capistrano, CA</t>
  </si>
  <si>
    <t>Antigen Receptor Assay, Data transfer and Sample Receipt/management, and expiry</t>
  </si>
  <si>
    <t>JM</t>
  </si>
  <si>
    <t>23237</t>
  </si>
  <si>
    <t>Vendor67</t>
  </si>
  <si>
    <t>Baltimore, MD</t>
  </si>
  <si>
    <t>Biopsy Sample Kits &amp; Sample Analysis</t>
  </si>
  <si>
    <t>see notes</t>
  </si>
  <si>
    <t>Vendor68</t>
  </si>
  <si>
    <t>Neuland, Switzerland</t>
  </si>
  <si>
    <t>22664</t>
  </si>
  <si>
    <t>Vendor69</t>
  </si>
  <si>
    <t>Groningen, New Zealand</t>
  </si>
  <si>
    <t>SDTM</t>
  </si>
  <si>
    <t>Remote</t>
  </si>
  <si>
    <t>23178</t>
  </si>
  <si>
    <t>Vendor70</t>
  </si>
  <si>
    <t>Sydney, Australia</t>
  </si>
  <si>
    <t>Vendor71</t>
  </si>
  <si>
    <t>Columbia, MD</t>
  </si>
  <si>
    <t>Vendor72</t>
  </si>
  <si>
    <t>Paris, France</t>
  </si>
  <si>
    <t>Vendor73</t>
  </si>
  <si>
    <t>Dublin, Ireland</t>
  </si>
  <si>
    <t>Vendor74</t>
  </si>
  <si>
    <t>Cincinati, OH</t>
  </si>
  <si>
    <t>Vendor75</t>
  </si>
  <si>
    <t>Madison, WI</t>
  </si>
  <si>
    <t>Phase 1 Clinical Research Unit</t>
  </si>
  <si>
    <t>MJ</t>
  </si>
  <si>
    <t>Vendor76</t>
  </si>
  <si>
    <t>Bluebell, PA</t>
  </si>
  <si>
    <t xml:space="preserve"> Model</t>
  </si>
  <si>
    <t xml:space="preserve">Requalification </t>
  </si>
  <si>
    <t>MS</t>
  </si>
  <si>
    <t>Vendor77</t>
  </si>
  <si>
    <t>Moorestown, NJ</t>
  </si>
  <si>
    <t>Packaging &amp; Labeling Mfg., Warehouse &amp; Distribution</t>
  </si>
  <si>
    <t>Vendor78</t>
  </si>
  <si>
    <t>Kaiseraugst, Switzerland</t>
  </si>
  <si>
    <t>Method setup, method validation/co-validation, and method transfer, analytical testing for release and stability - for DP &amp; DS</t>
  </si>
  <si>
    <t>ZP</t>
  </si>
  <si>
    <t>23615</t>
  </si>
  <si>
    <t>Vendor79</t>
  </si>
  <si>
    <t>electronic systems</t>
  </si>
  <si>
    <t>23605</t>
  </si>
  <si>
    <t>Vendor80</t>
  </si>
  <si>
    <t>Nottingham, United Kingdom</t>
  </si>
  <si>
    <t>Vendor81</t>
  </si>
  <si>
    <t>Raliegh,NC</t>
  </si>
  <si>
    <t>Vendor82</t>
  </si>
  <si>
    <t>Lisbon, Portugal</t>
  </si>
  <si>
    <t>Vendor83</t>
  </si>
  <si>
    <t>Cambridge, MA</t>
  </si>
  <si>
    <t>Vendor84</t>
  </si>
  <si>
    <t>Vendor85</t>
  </si>
  <si>
    <t>Woburn, MA</t>
  </si>
  <si>
    <t>Vendor86</t>
  </si>
  <si>
    <t>Rochester, NY</t>
  </si>
  <si>
    <t xml:space="preserve"> Services for clinical trials, Project Management, Core Lab Services, Equipment Management </t>
  </si>
  <si>
    <t>Q3 - Q4</t>
  </si>
  <si>
    <t>KC</t>
  </si>
  <si>
    <t>Vendor87</t>
  </si>
  <si>
    <t>Bethesda MD</t>
  </si>
  <si>
    <t>Vendor88</t>
  </si>
  <si>
    <t>Fibtaine-les-Dijon, France</t>
  </si>
  <si>
    <t>CH</t>
  </si>
  <si>
    <t>Vendor89</t>
  </si>
  <si>
    <t>North Wales, Australia</t>
  </si>
  <si>
    <t>Vendor90</t>
  </si>
  <si>
    <t>Los Angeles, CA</t>
  </si>
  <si>
    <t>Vendor91</t>
  </si>
  <si>
    <t>Singapore, Singapore</t>
  </si>
  <si>
    <t>Vendor92</t>
  </si>
  <si>
    <t>Vendor93</t>
  </si>
  <si>
    <t>Puyallup, WA</t>
  </si>
  <si>
    <t>Vendor94</t>
  </si>
  <si>
    <t>Analytical Services &amp; Stability Testing Services for clinical and commercial (GMP)</t>
  </si>
  <si>
    <t>23616</t>
  </si>
  <si>
    <t>Vendor95</t>
  </si>
  <si>
    <t>Leiden, Netherlands</t>
  </si>
  <si>
    <t>Serve as CRU for phase 1 Study</t>
  </si>
  <si>
    <t>Vendor96</t>
  </si>
  <si>
    <t>NJ/Los Angeles (Unknown)</t>
  </si>
  <si>
    <t xml:space="preserve">In/Out USA </t>
  </si>
  <si>
    <t>Percentage</t>
  </si>
  <si>
    <t xml:space="preserve">Frequecy </t>
  </si>
  <si>
    <t xml:space="preserve">Percentage </t>
  </si>
  <si>
    <t>Days_Intake_Qsent</t>
  </si>
  <si>
    <t>Days_Qsent_Qreceived</t>
  </si>
  <si>
    <t>Days_OnSiteScheduled_AuditStartDate</t>
  </si>
  <si>
    <t xml:space="preserve">Frequency </t>
  </si>
  <si>
    <t xml:space="preserve">Percentages </t>
  </si>
  <si>
    <t>Days_StartDate_EndDate</t>
  </si>
  <si>
    <t>Days_AuditEnd_FinalReportDue</t>
  </si>
  <si>
    <t>Days_FinalReportDue_CompletionDate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</si>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</sst>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/>
    <xf numFmtId="0" fontId="3" fillId="0" borderId="0" xfId="0" applyFont="1"/>
    <xf numFmtId="14" fontId="4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1" applyFont="1" applyAlignment="1">
      <alignment horizontal="right"/>
    </xf>
    <xf numFmtId="9" fontId="0" fillId="0" borderId="0" xfId="1" applyFont="1"/>
    <xf numFmtId="0" fontId="0" fillId="0" borderId="0" xfId="0" applyNumberFormat="1"/>
    <xf numFmtId="9" fontId="3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In/Out</a:t>
            </a:r>
            <a:r>
              <a:rPr lang="en-US" baseline="0"/>
              <a:t> </a:t>
            </a:r>
            <a:r>
              <a:rPr lang="en-US"/>
              <a:t>USA Count and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Sheet1!$A$110:$A$111</c:f>
              <c:strCache>
                <c:ptCount val="2"/>
                <c:pt idx="0">
                  <c:v>USA</c:v>
                </c:pt>
                <c:pt idx="1">
                  <c:v>OUS</c:v>
                </c:pt>
              </c:strCache>
            </c:strRef>
          </c:cat>
          <c:val>
            <c:numRef>
              <c:f>Sheet1!$B$110:$B$111</c:f>
              <c:numCache>
                <c:formatCode>General</c:formatCode>
                <c:ptCount val="2"/>
                <c:pt idx="0">
                  <c:v>51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431A-84F2-9339483BE3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Audit.Status</a:t>
            </a:r>
            <a:r>
              <a:rPr lang="en-US" baseline="0"/>
              <a:t> Count and Percentages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Sheet1!$A$145:$A$151</c:f>
              <c:strCache>
                <c:ptCount val="7"/>
                <c:pt idx="0">
                  <c:v>Not In Scope</c:v>
                </c:pt>
                <c:pt idx="1">
                  <c:v>Closed</c:v>
                </c:pt>
                <c:pt idx="2">
                  <c:v>Pending</c:v>
                </c:pt>
                <c:pt idx="3">
                  <c:v>Completed</c:v>
                </c:pt>
                <c:pt idx="4">
                  <c:v>In Progress</c:v>
                </c:pt>
                <c:pt idx="5">
                  <c:v>Scheduled</c:v>
                </c:pt>
                <c:pt idx="6">
                  <c:v>Cancelled</c:v>
                </c:pt>
              </c:strCache>
            </c:strRef>
          </c:cat>
          <c:val>
            <c:numRef>
              <c:f>Sheet1!$B$145:$B$151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14</c:v>
                </c:pt>
                <c:pt idx="3">
                  <c:v>4</c:v>
                </c:pt>
                <c:pt idx="4">
                  <c:v>18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771-9888-A0DAE688407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Sheet1!$A$145:$A$151</c:f>
              <c:strCache>
                <c:ptCount val="7"/>
                <c:pt idx="0">
                  <c:v>Not In Scope</c:v>
                </c:pt>
                <c:pt idx="1">
                  <c:v>Closed</c:v>
                </c:pt>
                <c:pt idx="2">
                  <c:v>Pending</c:v>
                </c:pt>
                <c:pt idx="3">
                  <c:v>Completed</c:v>
                </c:pt>
                <c:pt idx="4">
                  <c:v>In Progress</c:v>
                </c:pt>
                <c:pt idx="5">
                  <c:v>Scheduled</c:v>
                </c:pt>
                <c:pt idx="6">
                  <c:v>Cancelled</c:v>
                </c:pt>
              </c:strCache>
            </c:strRef>
          </c:cat>
          <c:val>
            <c:numRef>
              <c:f>Sheet1!$C$145:$C$151</c:f>
              <c:numCache>
                <c:formatCode>0%</c:formatCode>
                <c:ptCount val="7"/>
                <c:pt idx="0">
                  <c:v>0.27083333333333331</c:v>
                </c:pt>
                <c:pt idx="1">
                  <c:v>0.19791666666666666</c:v>
                </c:pt>
                <c:pt idx="2">
                  <c:v>0.14583333333333334</c:v>
                </c:pt>
                <c:pt idx="3">
                  <c:v>4.1666666666666664E-2</c:v>
                </c:pt>
                <c:pt idx="4">
                  <c:v>0.1875</c:v>
                </c:pt>
                <c:pt idx="5">
                  <c:v>0.11458333333333333</c:v>
                </c:pt>
                <c:pt idx="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771-9888-A0DAE68840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Quarter Count and Percentages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Sheet1!$A$155:$A$160</c:f>
              <c:strCache>
                <c:ptCount val="6"/>
                <c:pt idx="0">
                  <c:v>Q2</c:v>
                </c:pt>
                <c:pt idx="1">
                  <c:v>Q1</c:v>
                </c:pt>
                <c:pt idx="2">
                  <c:v>Q3</c:v>
                </c:pt>
                <c:pt idx="3">
                  <c:v>Q4</c:v>
                </c:pt>
                <c:pt idx="4">
                  <c:v>(Unknown)</c:v>
                </c:pt>
                <c:pt idx="5">
                  <c:v>Q3 - Q4</c:v>
                </c:pt>
              </c:strCache>
            </c:strRef>
          </c:cat>
          <c:val>
            <c:numRef>
              <c:f>Sheet1!$B$155:$B$160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21</c:v>
                </c:pt>
                <c:pt idx="3">
                  <c:v>17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177-984A-E898D675276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Sheet1!$A$155:$A$160</c:f>
              <c:strCache>
                <c:ptCount val="6"/>
                <c:pt idx="0">
                  <c:v>Q2</c:v>
                </c:pt>
                <c:pt idx="1">
                  <c:v>Q1</c:v>
                </c:pt>
                <c:pt idx="2">
                  <c:v>Q3</c:v>
                </c:pt>
                <c:pt idx="3">
                  <c:v>Q4</c:v>
                </c:pt>
                <c:pt idx="4">
                  <c:v>(Unknown)</c:v>
                </c:pt>
                <c:pt idx="5">
                  <c:v>Q3 - Q4</c:v>
                </c:pt>
              </c:strCache>
            </c:strRef>
          </c:cat>
          <c:val>
            <c:numRef>
              <c:f>Sheet1!$C$155:$C$160</c:f>
              <c:numCache>
                <c:formatCode>0%</c:formatCode>
                <c:ptCount val="6"/>
                <c:pt idx="0">
                  <c:v>0.28125</c:v>
                </c:pt>
                <c:pt idx="1">
                  <c:v>0.23958333333333334</c:v>
                </c:pt>
                <c:pt idx="2">
                  <c:v>0.21875</c:v>
                </c:pt>
                <c:pt idx="3">
                  <c:v>0.17708333333333334</c:v>
                </c:pt>
                <c:pt idx="4">
                  <c:v>5.2083333333333336E-2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C-4177-984A-E898D67527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GxP.Area Count</a:t>
            </a:r>
            <a:r>
              <a:rPr lang="en-US" baseline="0"/>
              <a:t> and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Sheet1!$A$116:$A$121</c:f>
              <c:strCache>
                <c:ptCount val="6"/>
                <c:pt idx="0">
                  <c:v>GCP</c:v>
                </c:pt>
                <c:pt idx="1">
                  <c:v>GLP</c:v>
                </c:pt>
                <c:pt idx="2">
                  <c:v>GVP</c:v>
                </c:pt>
                <c:pt idx="3">
                  <c:v>GMP</c:v>
                </c:pt>
                <c:pt idx="4">
                  <c:v>GDP</c:v>
                </c:pt>
                <c:pt idx="5">
                  <c:v>GMP/GDP</c:v>
                </c:pt>
              </c:strCache>
            </c:strRef>
          </c:cat>
          <c:val>
            <c:numRef>
              <c:f>Sheet1!$B$116:$B$121</c:f>
              <c:numCache>
                <c:formatCode>General</c:formatCode>
                <c:ptCount val="6"/>
                <c:pt idx="0">
                  <c:v>34</c:v>
                </c:pt>
                <c:pt idx="1">
                  <c:v>14</c:v>
                </c:pt>
                <c:pt idx="2">
                  <c:v>6</c:v>
                </c:pt>
                <c:pt idx="3">
                  <c:v>33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B-4B81-A041-B4E66E64D39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Sheet1!$A$116:$A$121</c:f>
              <c:strCache>
                <c:ptCount val="6"/>
                <c:pt idx="0">
                  <c:v>GCP</c:v>
                </c:pt>
                <c:pt idx="1">
                  <c:v>GLP</c:v>
                </c:pt>
                <c:pt idx="2">
                  <c:v>GVP</c:v>
                </c:pt>
                <c:pt idx="3">
                  <c:v>GMP</c:v>
                </c:pt>
                <c:pt idx="4">
                  <c:v>GDP</c:v>
                </c:pt>
                <c:pt idx="5">
                  <c:v>GMP/GDP</c:v>
                </c:pt>
              </c:strCache>
            </c:strRef>
          </c:cat>
          <c:val>
            <c:numRef>
              <c:f>Sheet1!$C$116:$C$121</c:f>
              <c:numCache>
                <c:formatCode>0%</c:formatCode>
                <c:ptCount val="6"/>
                <c:pt idx="0">
                  <c:v>0.35416666666666669</c:v>
                </c:pt>
                <c:pt idx="1">
                  <c:v>0.14583333333333334</c:v>
                </c:pt>
                <c:pt idx="2">
                  <c:v>6.25E-2</c:v>
                </c:pt>
                <c:pt idx="3">
                  <c:v>0.34375</c:v>
                </c:pt>
                <c:pt idx="4">
                  <c:v>7.2916666666666671E-2</c:v>
                </c:pt>
                <c:pt idx="5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B-4B81-A041-B4E66E64D3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Audit.Method</a:t>
            </a:r>
            <a:r>
              <a:rPr lang="en-US" baseline="0"/>
              <a:t> Count and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Sheet1!$A$135:$A$141</c:f>
              <c:strCache>
                <c:ptCount val="7"/>
                <c:pt idx="0">
                  <c:v>None</c:v>
                </c:pt>
                <c:pt idx="1">
                  <c:v>On Site</c:v>
                </c:pt>
                <c:pt idx="2">
                  <c:v>TBD</c:v>
                </c:pt>
                <c:pt idx="3">
                  <c:v>Questionnaire</c:v>
                </c:pt>
                <c:pt idx="4">
                  <c:v>Q in 2016</c:v>
                </c:pt>
                <c:pt idx="5">
                  <c:v>(Unknown)</c:v>
                </c:pt>
                <c:pt idx="6">
                  <c:v>Remote</c:v>
                </c:pt>
              </c:strCache>
            </c:strRef>
          </c:cat>
          <c:val>
            <c:numRef>
              <c:f>Sheet1!$B$135:$B$141</c:f>
              <c:numCache>
                <c:formatCode>General</c:formatCode>
                <c:ptCount val="7"/>
                <c:pt idx="0">
                  <c:v>24</c:v>
                </c:pt>
                <c:pt idx="1">
                  <c:v>53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CDD-9530-C21A3E2F748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Sheet1!$A$135:$A$141</c:f>
              <c:strCache>
                <c:ptCount val="7"/>
                <c:pt idx="0">
                  <c:v>None</c:v>
                </c:pt>
                <c:pt idx="1">
                  <c:v>On Site</c:v>
                </c:pt>
                <c:pt idx="2">
                  <c:v>TBD</c:v>
                </c:pt>
                <c:pt idx="3">
                  <c:v>Questionnaire</c:v>
                </c:pt>
                <c:pt idx="4">
                  <c:v>Q in 2016</c:v>
                </c:pt>
                <c:pt idx="5">
                  <c:v>(Unknown)</c:v>
                </c:pt>
                <c:pt idx="6">
                  <c:v>Remote</c:v>
                </c:pt>
              </c:strCache>
            </c:strRef>
          </c:cat>
          <c:val>
            <c:numRef>
              <c:f>Sheet1!$C$135:$C$141</c:f>
              <c:numCache>
                <c:formatCode>0%</c:formatCode>
                <c:ptCount val="7"/>
                <c:pt idx="0">
                  <c:v>0.25</c:v>
                </c:pt>
                <c:pt idx="1">
                  <c:v>0.55208333333333337</c:v>
                </c:pt>
                <c:pt idx="2">
                  <c:v>2.0833333333333332E-2</c:v>
                </c:pt>
                <c:pt idx="3">
                  <c:v>0.10416666666666667</c:v>
                </c:pt>
                <c:pt idx="4">
                  <c:v>1.0416666666666666E-2</c:v>
                </c:pt>
                <c:pt idx="5">
                  <c:v>4.1666666666666664E-2</c:v>
                </c:pt>
                <c:pt idx="6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4CDD-9530-C21A3E2F74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711994</xdr:colOff>
      <xdr:row>98</xdr:row>
      <xdr:rowOff>38099</xdr:rowOff>
    </xdr:from>
    <xdr:to>
      <xdr:col>16</xdr:col>
      <xdr:colOff>1071562</xdr:colOff>
      <xdr:row>112</xdr:row>
      <xdr:rowOff>166686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83800A-97A8-4F97-8CCF-9ECBF5C1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303609</xdr:colOff>
      <xdr:row>132</xdr:row>
      <xdr:rowOff>134540</xdr:rowOff>
    </xdr:from>
    <xdr:to>
      <xdr:col>16</xdr:col>
      <xdr:colOff>654843</xdr:colOff>
      <xdr:row>148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15581-ABC7-4CF7-9F08-FAFA2AEA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291702</xdr:colOff>
      <xdr:row>150</xdr:row>
      <xdr:rowOff>39291</xdr:rowOff>
    </xdr:from>
    <xdr:to>
      <xdr:col>9</xdr:col>
      <xdr:colOff>928688</xdr:colOff>
      <xdr:row>165</xdr:row>
      <xdr:rowOff>59531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19889B-BE31-4F72-814D-4E1BA649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184547</xdr:colOff>
      <xdr:row>112</xdr:row>
      <xdr:rowOff>71437</xdr:rowOff>
    </xdr:from>
    <xdr:to>
      <xdr:col>9</xdr:col>
      <xdr:colOff>226219</xdr:colOff>
      <xdr:row>127</xdr:row>
      <xdr:rowOff>151209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1A72A9-46EE-49A1-952A-C7D77B6C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470295</xdr:colOff>
      <xdr:row>130</xdr:row>
      <xdr:rowOff>119062</xdr:rowOff>
    </xdr:from>
    <xdr:to>
      <xdr:col>9</xdr:col>
      <xdr:colOff>511968</xdr:colOff>
      <xdr:row>146</xdr:row>
      <xdr:rowOff>67865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CEA350-F46A-48BB-AE8E-FD8AC7D2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bec/Downloads/CSQA_Audit_Data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C2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1E38-2C4F-4DB4-AC74-3B63103B6CD9}">
  <dimension ref="A1:AB230"/>
  <sheetViews>
    <sheetView tabSelected="1" zoomScale="80" zoomScaleNormal="80" workbookViewId="0">
      <selection activeCell="AB2" sqref="AB2"/>
    </sheetView>
  </sheetViews>
  <sheetFormatPr defaultRowHeight="15"/>
  <cols>
    <col min="1" max="1" width="16.85546875" bestFit="1" customWidth="1"/>
    <col min="2" max="2" width="12.140625" bestFit="1" customWidth="1"/>
    <col min="3" max="3" width="13.7109375" bestFit="1" customWidth="1"/>
    <col min="6" max="6" width="9.7109375" bestFit="1" customWidth="1"/>
    <col min="7" max="7" width="16.85546875" bestFit="1" customWidth="1"/>
    <col min="8" max="8" width="32.28515625" bestFit="1" customWidth="1"/>
    <col min="9" max="9" width="17" bestFit="1" customWidth="1"/>
    <col min="10" max="10" width="20.28515625" bestFit="1" customWidth="1"/>
    <col min="11" max="11" width="11.7109375" bestFit="1" customWidth="1"/>
    <col min="12" max="12" width="13.28515625" bestFit="1" customWidth="1"/>
    <col min="13" max="13" width="18.5703125" bestFit="1" customWidth="1"/>
    <col min="14" max="14" width="13.85546875" bestFit="1" customWidth="1"/>
    <col min="15" max="15" width="11.5703125" bestFit="1" customWidth="1"/>
    <col min="16" max="16" width="11.85546875" bestFit="1" customWidth="1"/>
    <col min="17" max="17" width="22.5703125" bestFit="1" customWidth="1"/>
    <col min="18" max="18" width="15.42578125" bestFit="1" customWidth="1"/>
    <col min="19" max="19" width="14.5703125" bestFit="1" customWidth="1"/>
    <col min="20" max="20" width="21.7109375" bestFit="1" customWidth="1"/>
    <col min="21" max="21" width="19.42578125" bestFit="1" customWidth="1"/>
    <col min="23" max="23" width="18.28515625" bestFit="1" customWidth="1"/>
    <col min="24" max="24" width="23.85546875" bestFit="1" customWidth="1"/>
    <col min="25" max="25" width="40.140625" bestFit="1" customWidth="1"/>
    <col min="26" max="26" width="25.85546875" bestFit="1" customWidth="1"/>
    <col min="27" max="27" width="33" bestFit="1" customWidth="1"/>
    <col min="28" max="28" width="40.28515625" bestFit="1" customWidth="1"/>
  </cols>
  <sheetData>
    <row r="1" spans="1:28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7" t="s">
        <v>21</v>
      </c>
      <c r="O1" s="7" t="s">
        <v>22</v>
      </c>
      <c r="P1" s="7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7" t="s">
        <v>28</v>
      </c>
      <c r="V1" s="9" t="s">
        <v>2</v>
      </c>
      <c r="W1" s="8" t="s">
        <v>372</v>
      </c>
      <c r="X1" s="6" t="s">
        <v>373</v>
      </c>
      <c r="Y1" t="s">
        <v>374</v>
      </c>
      <c r="Z1" t="s">
        <v>377</v>
      </c>
      <c r="AA1" t="s">
        <v>378</v>
      </c>
      <c r="AB1" t="s">
        <v>379</v>
      </c>
    </row>
    <row r="2" spans="1:28">
      <c r="A2" s="5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39</v>
      </c>
      <c r="M2" s="6" t="s">
        <v>39</v>
      </c>
      <c r="N2" s="7">
        <v>42740</v>
      </c>
      <c r="O2" s="6" t="s">
        <v>39</v>
      </c>
      <c r="P2" s="6" t="s">
        <v>39</v>
      </c>
      <c r="Q2" s="6" t="s">
        <v>39</v>
      </c>
      <c r="R2" s="6" t="s">
        <v>39</v>
      </c>
      <c r="S2" s="6" t="s">
        <v>39</v>
      </c>
      <c r="T2" s="6" t="s">
        <v>39</v>
      </c>
      <c r="U2" s="6" t="s">
        <v>39</v>
      </c>
      <c r="V2" s="6" t="s">
        <v>39</v>
      </c>
      <c r="W2" s="14" t="e">
        <f>O2-N2</f>
        <v>#VALUE!</v>
      </c>
      <c r="X2" s="6" t="e">
        <f>P2-O2</f>
        <v>#VALUE!</v>
      </c>
      <c r="Y2" s="14" t="e">
        <f>R2-Q2</f>
        <v>#VALUE!</v>
      </c>
      <c r="Z2" t="e">
        <f>S2-R2</f>
        <v>#VALUE!</v>
      </c>
      <c r="AA2" t="e">
        <f>T2-S2</f>
        <v>#VALUE!</v>
      </c>
      <c r="AB2" t="e">
        <f>[1]Sheet1!$AC$2=T2-U2</f>
        <v>#VALUE!</v>
      </c>
    </row>
    <row r="3" spans="1:28">
      <c r="A3" s="6" t="s">
        <v>40</v>
      </c>
      <c r="B3" s="6" t="s">
        <v>1</v>
      </c>
      <c r="C3" s="6" t="s">
        <v>41</v>
      </c>
      <c r="D3" s="6" t="s">
        <v>42</v>
      </c>
      <c r="E3" s="6" t="s">
        <v>43</v>
      </c>
      <c r="F3" s="6" t="s">
        <v>34</v>
      </c>
      <c r="G3" s="6" t="s">
        <v>35</v>
      </c>
      <c r="H3" s="6" t="s">
        <v>44</v>
      </c>
      <c r="I3" s="6" t="s">
        <v>45</v>
      </c>
      <c r="J3" s="6" t="s">
        <v>38</v>
      </c>
      <c r="K3" s="6" t="s">
        <v>46</v>
      </c>
      <c r="L3" s="6" t="s">
        <v>47</v>
      </c>
      <c r="M3" s="6" t="s">
        <v>48</v>
      </c>
      <c r="N3" s="7">
        <v>42740</v>
      </c>
      <c r="O3" s="6" t="s">
        <v>39</v>
      </c>
      <c r="P3" s="6" t="s">
        <v>39</v>
      </c>
      <c r="Q3" s="6" t="s">
        <v>39</v>
      </c>
      <c r="R3" s="8">
        <v>42780</v>
      </c>
      <c r="S3" s="8">
        <v>42782</v>
      </c>
      <c r="T3" s="8">
        <v>42809</v>
      </c>
      <c r="U3" s="8">
        <v>42810</v>
      </c>
      <c r="V3" s="10" t="str">
        <f t="shared" ref="V3:V80" si="0">IF(AND(ISNUMBER(T3), ISNUMBER(U3)),IF(T3&gt;=U3, "On-time", "Delayed "),"")</f>
        <v xml:space="preserve">Delayed </v>
      </c>
      <c r="W3" s="14" t="e">
        <f t="shared" ref="W3:W66" si="1">O3-N3</f>
        <v>#VALUE!</v>
      </c>
      <c r="X3" s="6" t="e">
        <f>P3-O3</f>
        <v>#VALUE!</v>
      </c>
      <c r="Y3" s="14" t="e">
        <f t="shared" ref="Y3:Y66" si="2">R3-Q3</f>
        <v>#VALUE!</v>
      </c>
      <c r="Z3">
        <f t="shared" ref="Z3:Z66" si="3">S3-R3</f>
        <v>2</v>
      </c>
      <c r="AA3">
        <f t="shared" ref="AA3:AA66" si="4">T3-S3</f>
        <v>27</v>
      </c>
      <c r="AB3">
        <f t="shared" ref="AB3:AB66" si="5">T3-U3</f>
        <v>-1</v>
      </c>
    </row>
    <row r="4" spans="1:28">
      <c r="A4" s="5" t="s">
        <v>49</v>
      </c>
      <c r="B4" s="6" t="s">
        <v>5</v>
      </c>
      <c r="C4" s="6" t="s">
        <v>31</v>
      </c>
      <c r="D4" s="6" t="s">
        <v>50</v>
      </c>
      <c r="E4" s="6" t="s">
        <v>39</v>
      </c>
      <c r="F4" s="6" t="s">
        <v>34</v>
      </c>
      <c r="G4" s="6" t="s">
        <v>35</v>
      </c>
      <c r="H4" s="6" t="s">
        <v>51</v>
      </c>
      <c r="I4" s="6" t="s">
        <v>52</v>
      </c>
      <c r="J4" s="6" t="s">
        <v>38</v>
      </c>
      <c r="K4" s="6" t="s">
        <v>39</v>
      </c>
      <c r="L4" s="6" t="s">
        <v>39</v>
      </c>
      <c r="M4" s="6" t="s">
        <v>39</v>
      </c>
      <c r="N4" s="7">
        <v>42740</v>
      </c>
      <c r="O4" s="6" t="s">
        <v>39</v>
      </c>
      <c r="P4" s="6" t="s">
        <v>39</v>
      </c>
      <c r="Q4" s="6" t="s">
        <v>39</v>
      </c>
      <c r="R4" s="6" t="s">
        <v>39</v>
      </c>
      <c r="S4" s="6" t="s">
        <v>39</v>
      </c>
      <c r="T4" s="6" t="s">
        <v>39</v>
      </c>
      <c r="U4" s="6" t="s">
        <v>39</v>
      </c>
      <c r="V4" s="6" t="s">
        <v>39</v>
      </c>
      <c r="W4" s="14" t="e">
        <f t="shared" si="1"/>
        <v>#VALUE!</v>
      </c>
      <c r="X4" s="6" t="e">
        <f t="shared" ref="X3:X66" si="6">P4-O4</f>
        <v>#VALUE!</v>
      </c>
      <c r="Y4" s="14" t="e">
        <f t="shared" si="2"/>
        <v>#VALUE!</v>
      </c>
      <c r="Z4" t="e">
        <f t="shared" si="3"/>
        <v>#VALUE!</v>
      </c>
      <c r="AA4" t="e">
        <f t="shared" si="4"/>
        <v>#VALUE!</v>
      </c>
      <c r="AB4" t="e">
        <f t="shared" si="5"/>
        <v>#VALUE!</v>
      </c>
    </row>
    <row r="5" spans="1:28">
      <c r="A5" s="6" t="s">
        <v>53</v>
      </c>
      <c r="B5" s="6" t="s">
        <v>2</v>
      </c>
      <c r="C5" s="6" t="s">
        <v>41</v>
      </c>
      <c r="D5" s="6" t="s">
        <v>54</v>
      </c>
      <c r="E5" s="6" t="s">
        <v>55</v>
      </c>
      <c r="F5" s="6" t="s">
        <v>34</v>
      </c>
      <c r="G5" s="6" t="s">
        <v>35</v>
      </c>
      <c r="H5" s="6" t="s">
        <v>44</v>
      </c>
      <c r="I5" s="6" t="s">
        <v>45</v>
      </c>
      <c r="J5" s="6" t="s">
        <v>38</v>
      </c>
      <c r="K5" s="6" t="s">
        <v>46</v>
      </c>
      <c r="L5" s="6" t="s">
        <v>56</v>
      </c>
      <c r="M5" s="6" t="s">
        <v>39</v>
      </c>
      <c r="N5" s="7">
        <v>42740</v>
      </c>
      <c r="O5" s="6" t="s">
        <v>39</v>
      </c>
      <c r="P5" s="6" t="s">
        <v>39</v>
      </c>
      <c r="Q5" s="8">
        <v>42891</v>
      </c>
      <c r="R5" s="8">
        <v>42928</v>
      </c>
      <c r="S5" s="8">
        <v>42929</v>
      </c>
      <c r="T5" s="8">
        <v>42959</v>
      </c>
      <c r="U5" s="8">
        <v>42958</v>
      </c>
      <c r="V5" s="10" t="str">
        <f t="shared" si="0"/>
        <v>On-time</v>
      </c>
      <c r="W5" s="14" t="e">
        <f t="shared" si="1"/>
        <v>#VALUE!</v>
      </c>
      <c r="X5" s="6" t="e">
        <f t="shared" si="6"/>
        <v>#VALUE!</v>
      </c>
      <c r="Y5" s="14">
        <f t="shared" si="2"/>
        <v>37</v>
      </c>
      <c r="Z5">
        <f t="shared" si="3"/>
        <v>1</v>
      </c>
      <c r="AA5">
        <f t="shared" si="4"/>
        <v>30</v>
      </c>
      <c r="AB5">
        <f t="shared" si="5"/>
        <v>1</v>
      </c>
    </row>
    <row r="6" spans="1:28">
      <c r="A6" s="6" t="s">
        <v>57</v>
      </c>
      <c r="B6" s="6" t="s">
        <v>1</v>
      </c>
      <c r="C6" s="6" t="s">
        <v>31</v>
      </c>
      <c r="D6" s="6" t="s">
        <v>58</v>
      </c>
      <c r="E6" s="6" t="s">
        <v>39</v>
      </c>
      <c r="F6" s="6" t="s">
        <v>34</v>
      </c>
      <c r="G6" s="6" t="s">
        <v>35</v>
      </c>
      <c r="H6" s="6" t="s">
        <v>44</v>
      </c>
      <c r="I6" s="6" t="s">
        <v>45</v>
      </c>
      <c r="J6" s="6" t="s">
        <v>38</v>
      </c>
      <c r="K6" s="6" t="s">
        <v>59</v>
      </c>
      <c r="L6" s="6" t="s">
        <v>47</v>
      </c>
      <c r="M6" s="6" t="s">
        <v>60</v>
      </c>
      <c r="N6" s="7">
        <v>42748</v>
      </c>
      <c r="O6" s="6" t="s">
        <v>39</v>
      </c>
      <c r="P6" s="6" t="s">
        <v>39</v>
      </c>
      <c r="Q6" s="6" t="s">
        <v>39</v>
      </c>
      <c r="R6" s="8">
        <v>42773</v>
      </c>
      <c r="S6" s="8">
        <v>42774</v>
      </c>
      <c r="T6" s="8">
        <v>42804</v>
      </c>
      <c r="U6" s="8">
        <v>42804</v>
      </c>
      <c r="V6" s="10" t="str">
        <f t="shared" si="0"/>
        <v>On-time</v>
      </c>
      <c r="W6" s="14" t="e">
        <f t="shared" si="1"/>
        <v>#VALUE!</v>
      </c>
      <c r="X6" s="6" t="e">
        <f t="shared" si="6"/>
        <v>#VALUE!</v>
      </c>
      <c r="Y6" s="14" t="e">
        <f t="shared" si="2"/>
        <v>#VALUE!</v>
      </c>
      <c r="Z6">
        <f t="shared" si="3"/>
        <v>1</v>
      </c>
      <c r="AA6">
        <f t="shared" si="4"/>
        <v>30</v>
      </c>
      <c r="AB6">
        <f t="shared" si="5"/>
        <v>0</v>
      </c>
    </row>
    <row r="7" spans="1:28">
      <c r="A7" s="6" t="s">
        <v>61</v>
      </c>
      <c r="B7" s="6" t="s">
        <v>1</v>
      </c>
      <c r="C7" s="6" t="s">
        <v>31</v>
      </c>
      <c r="D7" s="6" t="s">
        <v>62</v>
      </c>
      <c r="E7" s="6" t="s">
        <v>63</v>
      </c>
      <c r="F7" s="6" t="s">
        <v>34</v>
      </c>
      <c r="G7" s="6" t="s">
        <v>35</v>
      </c>
      <c r="H7" s="6" t="s">
        <v>64</v>
      </c>
      <c r="I7" s="6" t="s">
        <v>45</v>
      </c>
      <c r="J7" s="6" t="s">
        <v>38</v>
      </c>
      <c r="K7" s="6" t="s">
        <v>65</v>
      </c>
      <c r="L7" s="6" t="s">
        <v>66</v>
      </c>
      <c r="M7" s="6" t="s">
        <v>67</v>
      </c>
      <c r="N7" s="7">
        <v>42748</v>
      </c>
      <c r="O7" s="7">
        <v>42754</v>
      </c>
      <c r="P7" s="7">
        <v>42767</v>
      </c>
      <c r="Q7" s="6" t="s">
        <v>39</v>
      </c>
      <c r="R7" s="6" t="s">
        <v>39</v>
      </c>
      <c r="S7" s="6" t="s">
        <v>39</v>
      </c>
      <c r="T7" s="8">
        <v>42797</v>
      </c>
      <c r="U7" s="8">
        <v>42797</v>
      </c>
      <c r="V7" s="10" t="str">
        <f t="shared" si="0"/>
        <v>On-time</v>
      </c>
      <c r="W7" s="14">
        <f t="shared" si="1"/>
        <v>6</v>
      </c>
      <c r="X7" s="6">
        <f t="shared" si="6"/>
        <v>13</v>
      </c>
      <c r="Y7" s="14" t="e">
        <f t="shared" si="2"/>
        <v>#VALUE!</v>
      </c>
      <c r="Z7" t="e">
        <f t="shared" si="3"/>
        <v>#VALUE!</v>
      </c>
      <c r="AA7" t="e">
        <f t="shared" si="4"/>
        <v>#VALUE!</v>
      </c>
      <c r="AB7">
        <f t="shared" si="5"/>
        <v>0</v>
      </c>
    </row>
    <row r="8" spans="1:28">
      <c r="A8" s="6" t="s">
        <v>68</v>
      </c>
      <c r="B8" s="6" t="s">
        <v>1</v>
      </c>
      <c r="C8" s="6" t="s">
        <v>31</v>
      </c>
      <c r="D8" s="6" t="s">
        <v>69</v>
      </c>
      <c r="E8" s="6" t="s">
        <v>39</v>
      </c>
      <c r="F8" s="6" t="s">
        <v>34</v>
      </c>
      <c r="G8" s="6" t="s">
        <v>35</v>
      </c>
      <c r="H8" s="6" t="s">
        <v>64</v>
      </c>
      <c r="I8" s="6" t="s">
        <v>45</v>
      </c>
      <c r="J8" s="6" t="s">
        <v>38</v>
      </c>
      <c r="K8" s="6" t="s">
        <v>65</v>
      </c>
      <c r="L8" s="6" t="s">
        <v>66</v>
      </c>
      <c r="M8" s="6" t="s">
        <v>70</v>
      </c>
      <c r="N8" s="7">
        <v>42748</v>
      </c>
      <c r="O8" s="7">
        <v>42754</v>
      </c>
      <c r="P8" s="7">
        <v>42768</v>
      </c>
      <c r="Q8" s="6" t="s">
        <v>39</v>
      </c>
      <c r="R8" s="6" t="s">
        <v>39</v>
      </c>
      <c r="S8" s="6" t="s">
        <v>39</v>
      </c>
      <c r="T8" s="8">
        <v>42797</v>
      </c>
      <c r="U8" s="8">
        <v>42797</v>
      </c>
      <c r="V8" s="10" t="str">
        <f t="shared" si="0"/>
        <v>On-time</v>
      </c>
      <c r="W8" s="14">
        <f t="shared" si="1"/>
        <v>6</v>
      </c>
      <c r="X8" s="6">
        <f t="shared" si="6"/>
        <v>14</v>
      </c>
      <c r="Y8" s="14" t="e">
        <f t="shared" si="2"/>
        <v>#VALUE!</v>
      </c>
      <c r="Z8" t="e">
        <f t="shared" si="3"/>
        <v>#VALUE!</v>
      </c>
      <c r="AA8" t="e">
        <f t="shared" si="4"/>
        <v>#VALUE!</v>
      </c>
      <c r="AB8">
        <f t="shared" si="5"/>
        <v>0</v>
      </c>
    </row>
    <row r="9" spans="1:28">
      <c r="A9" s="6" t="s">
        <v>71</v>
      </c>
      <c r="B9" s="6" t="s">
        <v>1</v>
      </c>
      <c r="C9" s="6" t="s">
        <v>41</v>
      </c>
      <c r="D9" s="6" t="s">
        <v>72</v>
      </c>
      <c r="E9" s="6" t="s">
        <v>39</v>
      </c>
      <c r="F9" s="6" t="s">
        <v>34</v>
      </c>
      <c r="G9" s="6" t="s">
        <v>73</v>
      </c>
      <c r="H9" s="6" t="s">
        <v>44</v>
      </c>
      <c r="I9" s="6" t="s">
        <v>45</v>
      </c>
      <c r="J9" s="6" t="s">
        <v>38</v>
      </c>
      <c r="K9" s="6" t="s">
        <v>74</v>
      </c>
      <c r="L9" s="6" t="s">
        <v>75</v>
      </c>
      <c r="M9" s="6" t="s">
        <v>76</v>
      </c>
      <c r="N9" s="7">
        <v>42748</v>
      </c>
      <c r="O9" s="6" t="s">
        <v>39</v>
      </c>
      <c r="P9" s="6" t="s">
        <v>39</v>
      </c>
      <c r="Q9" s="8">
        <v>42748</v>
      </c>
      <c r="R9" s="8">
        <v>42786</v>
      </c>
      <c r="S9" s="8">
        <v>42789</v>
      </c>
      <c r="T9" s="8">
        <v>42819</v>
      </c>
      <c r="U9" s="8">
        <v>42818</v>
      </c>
      <c r="V9" s="10" t="str">
        <f t="shared" si="0"/>
        <v>On-time</v>
      </c>
      <c r="W9" s="14" t="e">
        <f t="shared" si="1"/>
        <v>#VALUE!</v>
      </c>
      <c r="X9" s="6" t="e">
        <f t="shared" si="6"/>
        <v>#VALUE!</v>
      </c>
      <c r="Y9" s="14">
        <f t="shared" si="2"/>
        <v>38</v>
      </c>
      <c r="Z9">
        <f t="shared" si="3"/>
        <v>3</v>
      </c>
      <c r="AA9">
        <f t="shared" si="4"/>
        <v>30</v>
      </c>
      <c r="AB9">
        <f t="shared" si="5"/>
        <v>1</v>
      </c>
    </row>
    <row r="10" spans="1:28">
      <c r="A10" s="6" t="s">
        <v>77</v>
      </c>
      <c r="B10" s="6" t="s">
        <v>1</v>
      </c>
      <c r="C10" s="6" t="s">
        <v>41</v>
      </c>
      <c r="D10" s="6" t="s">
        <v>78</v>
      </c>
      <c r="E10" s="6" t="s">
        <v>79</v>
      </c>
      <c r="F10" s="6" t="s">
        <v>80</v>
      </c>
      <c r="G10" s="6" t="s">
        <v>73</v>
      </c>
      <c r="H10" s="6" t="s">
        <v>44</v>
      </c>
      <c r="I10" s="6" t="s">
        <v>37</v>
      </c>
      <c r="J10" s="6" t="s">
        <v>81</v>
      </c>
      <c r="K10" s="6" t="s">
        <v>82</v>
      </c>
      <c r="L10" s="6" t="s">
        <v>83</v>
      </c>
      <c r="M10" s="6" t="s">
        <v>84</v>
      </c>
      <c r="N10" s="7">
        <v>42748</v>
      </c>
      <c r="O10" s="6" t="s">
        <v>39</v>
      </c>
      <c r="P10" s="6" t="s">
        <v>39</v>
      </c>
      <c r="Q10" s="8">
        <v>42811</v>
      </c>
      <c r="R10" s="8">
        <v>42850</v>
      </c>
      <c r="S10" s="8">
        <v>42852</v>
      </c>
      <c r="T10" s="8">
        <v>42882</v>
      </c>
      <c r="U10" s="8">
        <v>42874</v>
      </c>
      <c r="V10" s="10" t="str">
        <f t="shared" si="0"/>
        <v>On-time</v>
      </c>
      <c r="W10" s="14" t="e">
        <f t="shared" si="1"/>
        <v>#VALUE!</v>
      </c>
      <c r="X10" s="6" t="e">
        <f t="shared" si="6"/>
        <v>#VALUE!</v>
      </c>
      <c r="Y10" s="14">
        <f t="shared" si="2"/>
        <v>39</v>
      </c>
      <c r="Z10">
        <f t="shared" si="3"/>
        <v>2</v>
      </c>
      <c r="AA10">
        <f t="shared" si="4"/>
        <v>30</v>
      </c>
      <c r="AB10">
        <f t="shared" si="5"/>
        <v>8</v>
      </c>
    </row>
    <row r="11" spans="1:28">
      <c r="A11" s="6" t="s">
        <v>85</v>
      </c>
      <c r="B11" s="6" t="s">
        <v>1</v>
      </c>
      <c r="C11" s="6" t="s">
        <v>41</v>
      </c>
      <c r="D11" s="6" t="s">
        <v>86</v>
      </c>
      <c r="E11" s="6" t="s">
        <v>87</v>
      </c>
      <c r="F11" s="6" t="s">
        <v>80</v>
      </c>
      <c r="G11" s="6" t="s">
        <v>73</v>
      </c>
      <c r="H11" s="6" t="s">
        <v>44</v>
      </c>
      <c r="I11" s="6" t="s">
        <v>45</v>
      </c>
      <c r="J11" s="6" t="s">
        <v>81</v>
      </c>
      <c r="K11" s="6" t="s">
        <v>82</v>
      </c>
      <c r="L11" s="6" t="s">
        <v>47</v>
      </c>
      <c r="M11" s="6" t="s">
        <v>88</v>
      </c>
      <c r="N11" s="7">
        <v>42748</v>
      </c>
      <c r="O11" s="6" t="s">
        <v>39</v>
      </c>
      <c r="P11" s="6" t="s">
        <v>39</v>
      </c>
      <c r="Q11" s="8">
        <v>42802</v>
      </c>
      <c r="R11" s="8">
        <v>42815</v>
      </c>
      <c r="S11" s="8">
        <v>42817</v>
      </c>
      <c r="T11" s="8">
        <v>42847</v>
      </c>
      <c r="U11" s="8">
        <v>42846</v>
      </c>
      <c r="V11" s="10" t="str">
        <f t="shared" si="0"/>
        <v>On-time</v>
      </c>
      <c r="W11" s="14" t="e">
        <f t="shared" si="1"/>
        <v>#VALUE!</v>
      </c>
      <c r="X11" s="6" t="e">
        <f t="shared" si="6"/>
        <v>#VALUE!</v>
      </c>
      <c r="Y11" s="14">
        <f t="shared" si="2"/>
        <v>13</v>
      </c>
      <c r="Z11">
        <f t="shared" si="3"/>
        <v>2</v>
      </c>
      <c r="AA11">
        <f t="shared" si="4"/>
        <v>30</v>
      </c>
      <c r="AB11">
        <f t="shared" si="5"/>
        <v>1</v>
      </c>
    </row>
    <row r="12" spans="1:28">
      <c r="A12" s="5" t="s">
        <v>89</v>
      </c>
      <c r="B12" s="6" t="s">
        <v>30</v>
      </c>
      <c r="C12" s="6" t="s">
        <v>41</v>
      </c>
      <c r="D12" s="6" t="s">
        <v>90</v>
      </c>
      <c r="E12" s="6" t="s">
        <v>91</v>
      </c>
      <c r="F12" s="6" t="s">
        <v>80</v>
      </c>
      <c r="G12" s="6" t="s">
        <v>73</v>
      </c>
      <c r="H12" s="6" t="s">
        <v>36</v>
      </c>
      <c r="I12" s="6" t="s">
        <v>45</v>
      </c>
      <c r="J12" s="6" t="s">
        <v>81</v>
      </c>
      <c r="K12" s="6" t="s">
        <v>39</v>
      </c>
      <c r="L12" s="6" t="s">
        <v>51</v>
      </c>
      <c r="M12" s="6" t="s">
        <v>39</v>
      </c>
      <c r="N12" s="7">
        <v>42748</v>
      </c>
      <c r="O12" s="6" t="s">
        <v>39</v>
      </c>
      <c r="P12" s="6" t="s">
        <v>39</v>
      </c>
      <c r="Q12" s="6" t="s">
        <v>39</v>
      </c>
      <c r="R12" s="6" t="s">
        <v>39</v>
      </c>
      <c r="S12" s="6" t="s">
        <v>39</v>
      </c>
      <c r="T12" s="6" t="s">
        <v>39</v>
      </c>
      <c r="U12" s="6" t="s">
        <v>39</v>
      </c>
      <c r="V12" s="6" t="s">
        <v>39</v>
      </c>
      <c r="W12" s="14" t="e">
        <f t="shared" si="1"/>
        <v>#VALUE!</v>
      </c>
      <c r="X12" s="6" t="e">
        <f t="shared" si="6"/>
        <v>#VALUE!</v>
      </c>
      <c r="Y12" s="14" t="e">
        <f t="shared" si="2"/>
        <v>#VALUE!</v>
      </c>
      <c r="Z12" t="e">
        <f t="shared" si="3"/>
        <v>#VALUE!</v>
      </c>
      <c r="AA12" t="e">
        <f t="shared" si="4"/>
        <v>#VALUE!</v>
      </c>
      <c r="AB12" t="e">
        <f t="shared" si="5"/>
        <v>#VALUE!</v>
      </c>
    </row>
    <row r="13" spans="1:28">
      <c r="A13" s="6" t="s">
        <v>92</v>
      </c>
      <c r="B13" s="6" t="s">
        <v>1</v>
      </c>
      <c r="C13" s="6" t="s">
        <v>41</v>
      </c>
      <c r="D13" s="6" t="s">
        <v>93</v>
      </c>
      <c r="E13" s="6" t="s">
        <v>39</v>
      </c>
      <c r="F13" s="6" t="s">
        <v>94</v>
      </c>
      <c r="G13" s="6" t="s">
        <v>35</v>
      </c>
      <c r="H13" s="6" t="s">
        <v>64</v>
      </c>
      <c r="I13" s="6" t="s">
        <v>45</v>
      </c>
      <c r="J13" s="6" t="s">
        <v>95</v>
      </c>
      <c r="K13" s="6" t="s">
        <v>39</v>
      </c>
      <c r="L13" s="6" t="s">
        <v>66</v>
      </c>
      <c r="M13" s="6" t="s">
        <v>96</v>
      </c>
      <c r="N13" s="7">
        <v>42760</v>
      </c>
      <c r="O13" s="7">
        <v>42761</v>
      </c>
      <c r="P13" s="7">
        <v>42817</v>
      </c>
      <c r="Q13" s="6" t="s">
        <v>39</v>
      </c>
      <c r="R13" s="6" t="s">
        <v>39</v>
      </c>
      <c r="S13" s="6" t="s">
        <v>39</v>
      </c>
      <c r="T13" s="8">
        <v>42847</v>
      </c>
      <c r="U13" s="8">
        <v>42835</v>
      </c>
      <c r="V13" s="10" t="str">
        <f t="shared" si="0"/>
        <v>On-time</v>
      </c>
      <c r="W13" s="14">
        <f t="shared" si="1"/>
        <v>1</v>
      </c>
      <c r="X13" s="6">
        <f t="shared" si="6"/>
        <v>56</v>
      </c>
      <c r="Y13" s="14" t="e">
        <f t="shared" si="2"/>
        <v>#VALUE!</v>
      </c>
      <c r="Z13" t="e">
        <f t="shared" si="3"/>
        <v>#VALUE!</v>
      </c>
      <c r="AA13" t="e">
        <f t="shared" si="4"/>
        <v>#VALUE!</v>
      </c>
      <c r="AB13">
        <f t="shared" si="5"/>
        <v>12</v>
      </c>
    </row>
    <row r="14" spans="1:28">
      <c r="A14" s="6" t="s">
        <v>97</v>
      </c>
      <c r="B14" s="6" t="s">
        <v>1</v>
      </c>
      <c r="C14" s="6" t="s">
        <v>31</v>
      </c>
      <c r="D14" s="6" t="s">
        <v>98</v>
      </c>
      <c r="E14" s="6" t="s">
        <v>39</v>
      </c>
      <c r="F14" s="6" t="s">
        <v>94</v>
      </c>
      <c r="G14" s="6" t="s">
        <v>35</v>
      </c>
      <c r="H14" s="6" t="s">
        <v>64</v>
      </c>
      <c r="I14" s="6" t="s">
        <v>45</v>
      </c>
      <c r="J14" s="6" t="s">
        <v>95</v>
      </c>
      <c r="K14" s="6" t="s">
        <v>39</v>
      </c>
      <c r="L14" s="6" t="s">
        <v>66</v>
      </c>
      <c r="M14" s="6" t="s">
        <v>99</v>
      </c>
      <c r="N14" s="7">
        <v>42760</v>
      </c>
      <c r="O14" s="7">
        <v>42761</v>
      </c>
      <c r="P14" s="7">
        <v>42795</v>
      </c>
      <c r="Q14" s="6" t="s">
        <v>39</v>
      </c>
      <c r="R14" s="6" t="s">
        <v>39</v>
      </c>
      <c r="S14" s="6" t="s">
        <v>39</v>
      </c>
      <c r="T14" s="8">
        <v>42826</v>
      </c>
      <c r="U14" s="8">
        <v>42829</v>
      </c>
      <c r="V14" s="10" t="str">
        <f t="shared" si="0"/>
        <v xml:space="preserve">Delayed </v>
      </c>
      <c r="W14" s="14">
        <f t="shared" si="1"/>
        <v>1</v>
      </c>
      <c r="X14" s="6">
        <f t="shared" si="6"/>
        <v>34</v>
      </c>
      <c r="Y14" s="14" t="e">
        <f t="shared" si="2"/>
        <v>#VALUE!</v>
      </c>
      <c r="Z14" t="e">
        <f t="shared" si="3"/>
        <v>#VALUE!</v>
      </c>
      <c r="AA14" t="e">
        <f t="shared" si="4"/>
        <v>#VALUE!</v>
      </c>
      <c r="AB14">
        <f t="shared" si="5"/>
        <v>-3</v>
      </c>
    </row>
    <row r="15" spans="1:28">
      <c r="A15" s="6" t="s">
        <v>100</v>
      </c>
      <c r="B15" s="6" t="s">
        <v>1</v>
      </c>
      <c r="C15" s="6" t="s">
        <v>31</v>
      </c>
      <c r="D15" s="6" t="s">
        <v>101</v>
      </c>
      <c r="E15" s="6" t="s">
        <v>39</v>
      </c>
      <c r="F15" s="6" t="s">
        <v>94</v>
      </c>
      <c r="G15" s="6" t="s">
        <v>35</v>
      </c>
      <c r="H15" s="6" t="s">
        <v>64</v>
      </c>
      <c r="I15" s="6" t="s">
        <v>45</v>
      </c>
      <c r="J15" s="6" t="s">
        <v>95</v>
      </c>
      <c r="K15" s="6" t="s">
        <v>39</v>
      </c>
      <c r="L15" s="6" t="s">
        <v>66</v>
      </c>
      <c r="M15" s="6" t="s">
        <v>102</v>
      </c>
      <c r="N15" s="7">
        <v>42760</v>
      </c>
      <c r="O15" s="7">
        <v>42762</v>
      </c>
      <c r="P15" s="7">
        <v>42794</v>
      </c>
      <c r="Q15" s="6" t="s">
        <v>39</v>
      </c>
      <c r="R15" s="6" t="s">
        <v>39</v>
      </c>
      <c r="S15" s="6" t="s">
        <v>39</v>
      </c>
      <c r="T15" s="8">
        <v>42824</v>
      </c>
      <c r="U15" s="8">
        <v>42829</v>
      </c>
      <c r="V15" s="10" t="str">
        <f t="shared" si="0"/>
        <v xml:space="preserve">Delayed </v>
      </c>
      <c r="W15" s="14">
        <f t="shared" si="1"/>
        <v>2</v>
      </c>
      <c r="X15" s="6">
        <f t="shared" si="6"/>
        <v>32</v>
      </c>
      <c r="Y15" s="14" t="e">
        <f t="shared" si="2"/>
        <v>#VALUE!</v>
      </c>
      <c r="Z15" t="e">
        <f t="shared" si="3"/>
        <v>#VALUE!</v>
      </c>
      <c r="AA15" t="e">
        <f t="shared" si="4"/>
        <v>#VALUE!</v>
      </c>
      <c r="AB15">
        <f t="shared" si="5"/>
        <v>-5</v>
      </c>
    </row>
    <row r="16" spans="1:28">
      <c r="A16" s="6" t="s">
        <v>103</v>
      </c>
      <c r="B16" s="6" t="s">
        <v>1</v>
      </c>
      <c r="C16" s="6" t="s">
        <v>31</v>
      </c>
      <c r="D16" s="6" t="s">
        <v>104</v>
      </c>
      <c r="E16" s="6" t="s">
        <v>39</v>
      </c>
      <c r="F16" s="6" t="s">
        <v>94</v>
      </c>
      <c r="G16" s="6" t="s">
        <v>35</v>
      </c>
      <c r="H16" s="6" t="s">
        <v>64</v>
      </c>
      <c r="I16" s="6" t="s">
        <v>45</v>
      </c>
      <c r="J16" s="6" t="s">
        <v>95</v>
      </c>
      <c r="K16" s="6" t="s">
        <v>39</v>
      </c>
      <c r="L16" s="6" t="s">
        <v>66</v>
      </c>
      <c r="M16" s="6" t="s">
        <v>105</v>
      </c>
      <c r="N16" s="7">
        <v>42760</v>
      </c>
      <c r="O16" s="7">
        <v>42761</v>
      </c>
      <c r="P16" s="7">
        <v>42796</v>
      </c>
      <c r="Q16" s="6" t="s">
        <v>39</v>
      </c>
      <c r="R16" s="6" t="s">
        <v>39</v>
      </c>
      <c r="S16" s="6" t="s">
        <v>39</v>
      </c>
      <c r="T16" s="8">
        <v>42826</v>
      </c>
      <c r="U16" s="8">
        <v>42835</v>
      </c>
      <c r="V16" s="10" t="str">
        <f t="shared" si="0"/>
        <v xml:space="preserve">Delayed </v>
      </c>
      <c r="W16" s="14">
        <f t="shared" si="1"/>
        <v>1</v>
      </c>
      <c r="X16" s="6">
        <f t="shared" si="6"/>
        <v>35</v>
      </c>
      <c r="Y16" s="14" t="e">
        <f t="shared" si="2"/>
        <v>#VALUE!</v>
      </c>
      <c r="Z16" t="e">
        <f t="shared" si="3"/>
        <v>#VALUE!</v>
      </c>
      <c r="AA16" t="e">
        <f t="shared" si="4"/>
        <v>#VALUE!</v>
      </c>
      <c r="AB16">
        <f t="shared" si="5"/>
        <v>-9</v>
      </c>
    </row>
    <row r="17" spans="1:28">
      <c r="A17" s="6" t="s">
        <v>106</v>
      </c>
      <c r="B17" s="6" t="s">
        <v>1</v>
      </c>
      <c r="C17" s="6" t="s">
        <v>31</v>
      </c>
      <c r="D17" s="6" t="s">
        <v>107</v>
      </c>
      <c r="E17" s="6" t="s">
        <v>39</v>
      </c>
      <c r="F17" s="6" t="s">
        <v>94</v>
      </c>
      <c r="G17" s="6" t="s">
        <v>35</v>
      </c>
      <c r="H17" s="6" t="s">
        <v>64</v>
      </c>
      <c r="I17" s="6" t="s">
        <v>45</v>
      </c>
      <c r="J17" s="6" t="s">
        <v>95</v>
      </c>
      <c r="K17" s="6" t="s">
        <v>39</v>
      </c>
      <c r="L17" s="6" t="s">
        <v>66</v>
      </c>
      <c r="M17" s="6" t="s">
        <v>108</v>
      </c>
      <c r="N17" s="7">
        <v>42760</v>
      </c>
      <c r="O17" s="7">
        <v>42761</v>
      </c>
      <c r="P17" s="7">
        <v>42802</v>
      </c>
      <c r="Q17" s="6" t="s">
        <v>39</v>
      </c>
      <c r="R17" s="6" t="s">
        <v>39</v>
      </c>
      <c r="S17" s="6" t="s">
        <v>39</v>
      </c>
      <c r="T17" s="8">
        <v>42832</v>
      </c>
      <c r="U17" s="8">
        <v>42817</v>
      </c>
      <c r="V17" s="10" t="str">
        <f t="shared" si="0"/>
        <v>On-time</v>
      </c>
      <c r="W17" s="14">
        <f t="shared" si="1"/>
        <v>1</v>
      </c>
      <c r="X17" s="6">
        <f t="shared" si="6"/>
        <v>41</v>
      </c>
      <c r="Y17" s="14" t="e">
        <f t="shared" si="2"/>
        <v>#VALUE!</v>
      </c>
      <c r="Z17" t="e">
        <f t="shared" si="3"/>
        <v>#VALUE!</v>
      </c>
      <c r="AA17" t="e">
        <f t="shared" si="4"/>
        <v>#VALUE!</v>
      </c>
      <c r="AB17">
        <f t="shared" si="5"/>
        <v>15</v>
      </c>
    </row>
    <row r="18" spans="1:28">
      <c r="A18" s="6" t="s">
        <v>109</v>
      </c>
      <c r="B18" s="6" t="s">
        <v>1</v>
      </c>
      <c r="C18" s="6" t="s">
        <v>31</v>
      </c>
      <c r="D18" s="6" t="s">
        <v>110</v>
      </c>
      <c r="E18" s="6" t="s">
        <v>39</v>
      </c>
      <c r="F18" s="6" t="s">
        <v>94</v>
      </c>
      <c r="G18" s="6" t="s">
        <v>35</v>
      </c>
      <c r="H18" s="6" t="s">
        <v>64</v>
      </c>
      <c r="I18" s="6" t="s">
        <v>45</v>
      </c>
      <c r="J18" s="6" t="s">
        <v>95</v>
      </c>
      <c r="K18" s="6" t="s">
        <v>39</v>
      </c>
      <c r="L18" s="6" t="s">
        <v>66</v>
      </c>
      <c r="M18" s="6" t="s">
        <v>111</v>
      </c>
      <c r="N18" s="7">
        <v>42760</v>
      </c>
      <c r="O18" s="7">
        <v>42761</v>
      </c>
      <c r="P18" s="7">
        <v>42802</v>
      </c>
      <c r="Q18" s="6" t="s">
        <v>39</v>
      </c>
      <c r="R18" s="6" t="s">
        <v>39</v>
      </c>
      <c r="S18" s="6" t="s">
        <v>39</v>
      </c>
      <c r="T18" s="8">
        <v>42832</v>
      </c>
      <c r="U18" s="8">
        <v>42852</v>
      </c>
      <c r="V18" s="10" t="str">
        <f t="shared" si="0"/>
        <v xml:space="preserve">Delayed </v>
      </c>
      <c r="W18" s="14">
        <f t="shared" si="1"/>
        <v>1</v>
      </c>
      <c r="X18" s="6">
        <f t="shared" si="6"/>
        <v>41</v>
      </c>
      <c r="Y18" s="14" t="e">
        <f t="shared" si="2"/>
        <v>#VALUE!</v>
      </c>
      <c r="Z18" t="e">
        <f t="shared" si="3"/>
        <v>#VALUE!</v>
      </c>
      <c r="AA18" t="e">
        <f t="shared" si="4"/>
        <v>#VALUE!</v>
      </c>
      <c r="AB18">
        <f t="shared" si="5"/>
        <v>-20</v>
      </c>
    </row>
    <row r="19" spans="1:28">
      <c r="A19" s="5" t="s">
        <v>112</v>
      </c>
      <c r="B19" s="6" t="s">
        <v>30</v>
      </c>
      <c r="C19" s="6" t="s">
        <v>31</v>
      </c>
      <c r="D19" s="6" t="s">
        <v>113</v>
      </c>
      <c r="E19" s="6" t="s">
        <v>114</v>
      </c>
      <c r="F19" s="6" t="s">
        <v>115</v>
      </c>
      <c r="G19" s="6" t="s">
        <v>73</v>
      </c>
      <c r="H19" s="6" t="s">
        <v>36</v>
      </c>
      <c r="I19" s="6" t="s">
        <v>45</v>
      </c>
      <c r="J19" s="6" t="s">
        <v>116</v>
      </c>
      <c r="K19" s="6" t="s">
        <v>39</v>
      </c>
      <c r="L19" s="6" t="s">
        <v>39</v>
      </c>
      <c r="M19" s="6" t="s">
        <v>39</v>
      </c>
      <c r="N19" s="7">
        <v>42774</v>
      </c>
      <c r="O19" s="6" t="s">
        <v>39</v>
      </c>
      <c r="P19" s="6" t="s">
        <v>39</v>
      </c>
      <c r="Q19" s="8">
        <v>42773</v>
      </c>
      <c r="R19" s="8">
        <v>42787</v>
      </c>
      <c r="S19" s="8">
        <v>42790</v>
      </c>
      <c r="T19" s="8">
        <v>42820</v>
      </c>
      <c r="U19" s="7" t="s">
        <v>39</v>
      </c>
      <c r="V19" s="6" t="s">
        <v>39</v>
      </c>
      <c r="W19" s="14" t="e">
        <f t="shared" si="1"/>
        <v>#VALUE!</v>
      </c>
      <c r="X19" s="6" t="e">
        <f t="shared" si="6"/>
        <v>#VALUE!</v>
      </c>
      <c r="Y19" s="14">
        <f t="shared" si="2"/>
        <v>14</v>
      </c>
      <c r="Z19">
        <f t="shared" si="3"/>
        <v>3</v>
      </c>
      <c r="AA19">
        <f t="shared" si="4"/>
        <v>30</v>
      </c>
      <c r="AB19" t="e">
        <f t="shared" si="5"/>
        <v>#VALUE!</v>
      </c>
    </row>
    <row r="20" spans="1:28">
      <c r="A20" s="5" t="s">
        <v>117</v>
      </c>
      <c r="B20" s="6" t="s">
        <v>30</v>
      </c>
      <c r="C20" s="6" t="s">
        <v>31</v>
      </c>
      <c r="D20" s="6" t="s">
        <v>118</v>
      </c>
      <c r="E20" s="6" t="s">
        <v>119</v>
      </c>
      <c r="F20" s="6" t="s">
        <v>115</v>
      </c>
      <c r="G20" s="6" t="s">
        <v>35</v>
      </c>
      <c r="H20" s="6" t="s">
        <v>36</v>
      </c>
      <c r="I20" s="6" t="s">
        <v>45</v>
      </c>
      <c r="J20" s="6" t="s">
        <v>116</v>
      </c>
      <c r="K20" s="6" t="s">
        <v>39</v>
      </c>
      <c r="L20" s="6" t="s">
        <v>39</v>
      </c>
      <c r="M20" s="6" t="s">
        <v>39</v>
      </c>
      <c r="N20" s="7">
        <v>42774</v>
      </c>
      <c r="O20" s="6" t="s">
        <v>39</v>
      </c>
      <c r="P20" s="6" t="s">
        <v>39</v>
      </c>
      <c r="Q20" s="6" t="s">
        <v>39</v>
      </c>
      <c r="R20" s="6" t="s">
        <v>39</v>
      </c>
      <c r="S20" s="6" t="s">
        <v>39</v>
      </c>
      <c r="T20" s="6" t="s">
        <v>39</v>
      </c>
      <c r="U20" s="6" t="s">
        <v>39</v>
      </c>
      <c r="V20" s="6" t="s">
        <v>39</v>
      </c>
      <c r="W20" s="14" t="e">
        <f t="shared" si="1"/>
        <v>#VALUE!</v>
      </c>
      <c r="X20" s="6" t="e">
        <f t="shared" si="6"/>
        <v>#VALUE!</v>
      </c>
      <c r="Y20" s="14" t="e">
        <f t="shared" si="2"/>
        <v>#VALUE!</v>
      </c>
      <c r="Z20" t="e">
        <f t="shared" si="3"/>
        <v>#VALUE!</v>
      </c>
      <c r="AA20" t="e">
        <f t="shared" si="4"/>
        <v>#VALUE!</v>
      </c>
      <c r="AB20" t="e">
        <f t="shared" si="5"/>
        <v>#VALUE!</v>
      </c>
    </row>
    <row r="21" spans="1:28">
      <c r="A21" s="5" t="s">
        <v>120</v>
      </c>
      <c r="B21" s="6" t="s">
        <v>3</v>
      </c>
      <c r="C21" s="6" t="s">
        <v>31</v>
      </c>
      <c r="D21" s="6" t="s">
        <v>121</v>
      </c>
      <c r="E21" s="6" t="s">
        <v>122</v>
      </c>
      <c r="F21" s="6" t="s">
        <v>115</v>
      </c>
      <c r="G21" s="6" t="s">
        <v>73</v>
      </c>
      <c r="H21" s="6" t="s">
        <v>44</v>
      </c>
      <c r="I21" s="6" t="s">
        <v>45</v>
      </c>
      <c r="J21" s="6" t="s">
        <v>116</v>
      </c>
      <c r="K21" s="6" t="s">
        <v>123</v>
      </c>
      <c r="L21" s="6" t="s">
        <v>123</v>
      </c>
      <c r="M21" s="6" t="s">
        <v>124</v>
      </c>
      <c r="N21" s="7">
        <v>42774</v>
      </c>
      <c r="O21" s="6" t="s">
        <v>39</v>
      </c>
      <c r="P21" s="6" t="s">
        <v>39</v>
      </c>
      <c r="Q21" s="8">
        <v>42859</v>
      </c>
      <c r="R21" s="8">
        <v>42865</v>
      </c>
      <c r="S21" s="8">
        <v>42865</v>
      </c>
      <c r="T21" s="8">
        <v>42895</v>
      </c>
      <c r="U21" s="7" t="s">
        <v>39</v>
      </c>
      <c r="V21" s="6" t="s">
        <v>39</v>
      </c>
      <c r="W21" s="14" t="e">
        <f t="shared" si="1"/>
        <v>#VALUE!</v>
      </c>
      <c r="X21" s="6" t="e">
        <f t="shared" si="6"/>
        <v>#VALUE!</v>
      </c>
      <c r="Y21" s="14">
        <f t="shared" si="2"/>
        <v>6</v>
      </c>
      <c r="Z21">
        <f t="shared" si="3"/>
        <v>0</v>
      </c>
      <c r="AA21">
        <f t="shared" si="4"/>
        <v>30</v>
      </c>
      <c r="AB21" t="e">
        <f t="shared" si="5"/>
        <v>#VALUE!</v>
      </c>
    </row>
    <row r="22" spans="1:28">
      <c r="A22" s="5" t="s">
        <v>125</v>
      </c>
      <c r="B22" s="6" t="s">
        <v>3</v>
      </c>
      <c r="C22" s="6" t="s">
        <v>41</v>
      </c>
      <c r="D22" s="6" t="s">
        <v>126</v>
      </c>
      <c r="E22" s="6" t="s">
        <v>127</v>
      </c>
      <c r="F22" s="6" t="s">
        <v>115</v>
      </c>
      <c r="G22" s="6" t="s">
        <v>73</v>
      </c>
      <c r="H22" s="6" t="s">
        <v>44</v>
      </c>
      <c r="I22" s="6" t="s">
        <v>45</v>
      </c>
      <c r="J22" s="6" t="s">
        <v>116</v>
      </c>
      <c r="K22" s="6" t="s">
        <v>128</v>
      </c>
      <c r="L22" s="6" t="s">
        <v>47</v>
      </c>
      <c r="M22" s="6" t="s">
        <v>129</v>
      </c>
      <c r="N22" s="7">
        <v>42774</v>
      </c>
      <c r="O22" s="6" t="s">
        <v>39</v>
      </c>
      <c r="P22" s="6" t="s">
        <v>39</v>
      </c>
      <c r="Q22" s="8">
        <v>42859</v>
      </c>
      <c r="R22" s="8">
        <v>42898</v>
      </c>
      <c r="S22" s="8">
        <v>42899</v>
      </c>
      <c r="T22" s="8">
        <v>42929</v>
      </c>
      <c r="U22" s="7" t="s">
        <v>39</v>
      </c>
      <c r="V22" s="6" t="s">
        <v>39</v>
      </c>
      <c r="W22" s="14" t="e">
        <f t="shared" si="1"/>
        <v>#VALUE!</v>
      </c>
      <c r="X22" s="6" t="e">
        <f t="shared" si="6"/>
        <v>#VALUE!</v>
      </c>
      <c r="Y22" s="14">
        <f t="shared" si="2"/>
        <v>39</v>
      </c>
      <c r="Z22">
        <f t="shared" si="3"/>
        <v>1</v>
      </c>
      <c r="AA22">
        <f t="shared" si="4"/>
        <v>30</v>
      </c>
      <c r="AB22" t="e">
        <f t="shared" si="5"/>
        <v>#VALUE!</v>
      </c>
    </row>
    <row r="23" spans="1:28">
      <c r="A23" s="6" t="s">
        <v>130</v>
      </c>
      <c r="B23" s="6" t="s">
        <v>2</v>
      </c>
      <c r="C23" s="6" t="s">
        <v>41</v>
      </c>
      <c r="D23" s="6" t="s">
        <v>131</v>
      </c>
      <c r="E23" s="6" t="s">
        <v>132</v>
      </c>
      <c r="F23" s="6" t="s">
        <v>133</v>
      </c>
      <c r="G23" s="6" t="s">
        <v>35</v>
      </c>
      <c r="H23" s="6" t="s">
        <v>44</v>
      </c>
      <c r="I23" s="6" t="s">
        <v>45</v>
      </c>
      <c r="J23" s="6" t="s">
        <v>116</v>
      </c>
      <c r="K23" s="6" t="s">
        <v>134</v>
      </c>
      <c r="L23" s="6" t="s">
        <v>135</v>
      </c>
      <c r="M23" s="6" t="s">
        <v>136</v>
      </c>
      <c r="N23" s="7">
        <v>42774</v>
      </c>
      <c r="O23" s="6" t="s">
        <v>39</v>
      </c>
      <c r="P23" s="6" t="s">
        <v>39</v>
      </c>
      <c r="Q23" s="7" t="s">
        <v>137</v>
      </c>
      <c r="R23" s="8">
        <v>42786</v>
      </c>
      <c r="S23" s="8">
        <v>42787</v>
      </c>
      <c r="T23" s="8">
        <v>42817</v>
      </c>
      <c r="U23" s="8">
        <v>42817</v>
      </c>
      <c r="V23" s="10" t="str">
        <f t="shared" si="0"/>
        <v>On-time</v>
      </c>
      <c r="W23" s="14" t="e">
        <f t="shared" si="1"/>
        <v>#VALUE!</v>
      </c>
      <c r="X23" s="6" t="e">
        <f t="shared" si="6"/>
        <v>#VALUE!</v>
      </c>
      <c r="Y23" s="14" t="e">
        <f t="shared" si="2"/>
        <v>#VALUE!</v>
      </c>
      <c r="Z23">
        <f t="shared" si="3"/>
        <v>1</v>
      </c>
      <c r="AA23">
        <f t="shared" si="4"/>
        <v>30</v>
      </c>
      <c r="AB23">
        <f t="shared" si="5"/>
        <v>0</v>
      </c>
    </row>
    <row r="24" spans="1:28">
      <c r="A24" s="6" t="s">
        <v>138</v>
      </c>
      <c r="B24" s="6" t="s">
        <v>2</v>
      </c>
      <c r="C24" s="6" t="s">
        <v>41</v>
      </c>
      <c r="D24" s="6" t="s">
        <v>139</v>
      </c>
      <c r="E24" s="6" t="s">
        <v>140</v>
      </c>
      <c r="F24" s="6" t="s">
        <v>115</v>
      </c>
      <c r="G24" s="6" t="s">
        <v>73</v>
      </c>
      <c r="H24" s="6" t="s">
        <v>44</v>
      </c>
      <c r="I24" s="6" t="s">
        <v>37</v>
      </c>
      <c r="J24" s="6" t="s">
        <v>116</v>
      </c>
      <c r="K24" s="6" t="s">
        <v>134</v>
      </c>
      <c r="L24" s="6" t="s">
        <v>47</v>
      </c>
      <c r="M24" s="6" t="s">
        <v>141</v>
      </c>
      <c r="N24" s="7">
        <v>42774</v>
      </c>
      <c r="O24" s="6" t="s">
        <v>39</v>
      </c>
      <c r="P24" s="6" t="s">
        <v>39</v>
      </c>
      <c r="Q24" s="8">
        <v>42818</v>
      </c>
      <c r="R24" s="8">
        <v>42828</v>
      </c>
      <c r="S24" s="8">
        <v>42829</v>
      </c>
      <c r="T24" s="8">
        <v>42859</v>
      </c>
      <c r="U24" s="8">
        <v>42859</v>
      </c>
      <c r="V24" s="10" t="str">
        <f t="shared" si="0"/>
        <v>On-time</v>
      </c>
      <c r="W24" s="14" t="e">
        <f t="shared" si="1"/>
        <v>#VALUE!</v>
      </c>
      <c r="X24" s="6" t="e">
        <f t="shared" si="6"/>
        <v>#VALUE!</v>
      </c>
      <c r="Y24" s="14">
        <f t="shared" si="2"/>
        <v>10</v>
      </c>
      <c r="Z24">
        <f t="shared" si="3"/>
        <v>1</v>
      </c>
      <c r="AA24">
        <f t="shared" si="4"/>
        <v>30</v>
      </c>
      <c r="AB24">
        <f t="shared" si="5"/>
        <v>0</v>
      </c>
    </row>
    <row r="25" spans="1:28">
      <c r="A25" s="5" t="s">
        <v>142</v>
      </c>
      <c r="B25" s="6" t="s">
        <v>3</v>
      </c>
      <c r="C25" s="6" t="s">
        <v>41</v>
      </c>
      <c r="D25" s="6" t="s">
        <v>143</v>
      </c>
      <c r="E25" s="6" t="s">
        <v>144</v>
      </c>
      <c r="F25" s="6" t="s">
        <v>115</v>
      </c>
      <c r="G25" s="6" t="s">
        <v>35</v>
      </c>
      <c r="H25" s="6" t="s">
        <v>44</v>
      </c>
      <c r="I25" s="6" t="s">
        <v>37</v>
      </c>
      <c r="J25" s="6" t="s">
        <v>116</v>
      </c>
      <c r="K25" s="6" t="s">
        <v>134</v>
      </c>
      <c r="L25" s="6" t="s">
        <v>56</v>
      </c>
      <c r="M25" s="6" t="s">
        <v>145</v>
      </c>
      <c r="N25" s="7">
        <v>42774</v>
      </c>
      <c r="O25" s="7">
        <v>42845</v>
      </c>
      <c r="P25" s="7" t="s">
        <v>39</v>
      </c>
      <c r="Q25" s="8">
        <v>42859</v>
      </c>
      <c r="R25" s="8">
        <v>42906</v>
      </c>
      <c r="S25" s="8">
        <v>42907</v>
      </c>
      <c r="T25" s="8">
        <v>42937</v>
      </c>
      <c r="U25" s="7" t="s">
        <v>39</v>
      </c>
      <c r="V25" s="6" t="s">
        <v>39</v>
      </c>
      <c r="W25" s="14">
        <f t="shared" si="1"/>
        <v>71</v>
      </c>
      <c r="X25" s="6" t="e">
        <f t="shared" si="6"/>
        <v>#VALUE!</v>
      </c>
      <c r="Y25" s="14">
        <f t="shared" si="2"/>
        <v>47</v>
      </c>
      <c r="Z25">
        <f t="shared" si="3"/>
        <v>1</v>
      </c>
      <c r="AA25">
        <f t="shared" si="4"/>
        <v>30</v>
      </c>
      <c r="AB25" t="e">
        <f t="shared" si="5"/>
        <v>#VALUE!</v>
      </c>
    </row>
    <row r="26" spans="1:28">
      <c r="A26" s="5" t="s">
        <v>146</v>
      </c>
      <c r="B26" s="6" t="s">
        <v>3</v>
      </c>
      <c r="C26" s="6" t="s">
        <v>31</v>
      </c>
      <c r="D26" s="6" t="s">
        <v>147</v>
      </c>
      <c r="E26" s="6" t="s">
        <v>148</v>
      </c>
      <c r="F26" s="6" t="s">
        <v>115</v>
      </c>
      <c r="G26" s="6" t="s">
        <v>35</v>
      </c>
      <c r="H26" s="6" t="s">
        <v>44</v>
      </c>
      <c r="I26" s="6" t="s">
        <v>37</v>
      </c>
      <c r="J26" s="6" t="s">
        <v>116</v>
      </c>
      <c r="K26" s="6" t="s">
        <v>123</v>
      </c>
      <c r="L26" s="6" t="s">
        <v>123</v>
      </c>
      <c r="M26" s="6" t="s">
        <v>149</v>
      </c>
      <c r="N26" s="7">
        <v>42774</v>
      </c>
      <c r="O26" s="6" t="s">
        <v>39</v>
      </c>
      <c r="P26" s="6" t="s">
        <v>39</v>
      </c>
      <c r="Q26" s="8">
        <v>42859</v>
      </c>
      <c r="R26" s="8">
        <v>42912</v>
      </c>
      <c r="S26" s="8">
        <v>42913</v>
      </c>
      <c r="T26" s="8">
        <v>42943</v>
      </c>
      <c r="U26" s="7" t="s">
        <v>39</v>
      </c>
      <c r="V26" s="6" t="s">
        <v>39</v>
      </c>
      <c r="W26" s="14" t="e">
        <f t="shared" si="1"/>
        <v>#VALUE!</v>
      </c>
      <c r="X26" s="6" t="e">
        <f t="shared" si="6"/>
        <v>#VALUE!</v>
      </c>
      <c r="Y26" s="14">
        <f t="shared" si="2"/>
        <v>53</v>
      </c>
      <c r="Z26">
        <f t="shared" si="3"/>
        <v>1</v>
      </c>
      <c r="AA26">
        <f t="shared" si="4"/>
        <v>30</v>
      </c>
      <c r="AB26" t="e">
        <f t="shared" si="5"/>
        <v>#VALUE!</v>
      </c>
    </row>
    <row r="27" spans="1:28">
      <c r="A27" s="5" t="s">
        <v>150</v>
      </c>
      <c r="B27" s="6" t="s">
        <v>5</v>
      </c>
      <c r="C27" s="6" t="s">
        <v>31</v>
      </c>
      <c r="D27" s="6" t="s">
        <v>151</v>
      </c>
      <c r="E27" s="6" t="s">
        <v>144</v>
      </c>
      <c r="F27" s="6" t="s">
        <v>115</v>
      </c>
      <c r="G27" s="6" t="s">
        <v>35</v>
      </c>
      <c r="H27" s="6" t="s">
        <v>44</v>
      </c>
      <c r="I27" s="6" t="s">
        <v>37</v>
      </c>
      <c r="J27" s="6" t="s">
        <v>116</v>
      </c>
      <c r="K27" s="6" t="s">
        <v>123</v>
      </c>
      <c r="L27" s="6" t="s">
        <v>123</v>
      </c>
      <c r="M27" s="6" t="s">
        <v>39</v>
      </c>
      <c r="N27" s="7">
        <v>42774</v>
      </c>
      <c r="O27" s="6" t="s">
        <v>39</v>
      </c>
      <c r="P27" s="6" t="s">
        <v>39</v>
      </c>
      <c r="Q27" s="6" t="s">
        <v>39</v>
      </c>
      <c r="R27" s="6" t="s">
        <v>39</v>
      </c>
      <c r="S27" s="6" t="s">
        <v>39</v>
      </c>
      <c r="T27" s="6" t="s">
        <v>39</v>
      </c>
      <c r="U27" s="6" t="s">
        <v>39</v>
      </c>
      <c r="V27" s="6" t="s">
        <v>39</v>
      </c>
      <c r="W27" s="14" t="e">
        <f t="shared" si="1"/>
        <v>#VALUE!</v>
      </c>
      <c r="X27" s="6" t="e">
        <f t="shared" si="6"/>
        <v>#VALUE!</v>
      </c>
      <c r="Y27" s="14" t="e">
        <f t="shared" si="2"/>
        <v>#VALUE!</v>
      </c>
      <c r="Z27" t="e">
        <f t="shared" si="3"/>
        <v>#VALUE!</v>
      </c>
      <c r="AA27" t="e">
        <f t="shared" si="4"/>
        <v>#VALUE!</v>
      </c>
      <c r="AB27" t="e">
        <f t="shared" si="5"/>
        <v>#VALUE!</v>
      </c>
    </row>
    <row r="28" spans="1:28">
      <c r="A28" s="5" t="s">
        <v>152</v>
      </c>
      <c r="B28" s="6" t="s">
        <v>5</v>
      </c>
      <c r="C28" s="6" t="s">
        <v>31</v>
      </c>
      <c r="D28" s="6" t="s">
        <v>153</v>
      </c>
      <c r="E28" s="6" t="s">
        <v>144</v>
      </c>
      <c r="F28" s="6" t="s">
        <v>115</v>
      </c>
      <c r="G28" s="6" t="s">
        <v>35</v>
      </c>
      <c r="H28" s="6" t="s">
        <v>44</v>
      </c>
      <c r="I28" s="6" t="s">
        <v>37</v>
      </c>
      <c r="J28" s="6" t="s">
        <v>116</v>
      </c>
      <c r="K28" s="6" t="s">
        <v>123</v>
      </c>
      <c r="L28" s="6" t="s">
        <v>123</v>
      </c>
      <c r="M28" s="6" t="s">
        <v>39</v>
      </c>
      <c r="N28" s="7">
        <v>42774</v>
      </c>
      <c r="O28" s="6" t="s">
        <v>39</v>
      </c>
      <c r="P28" s="6" t="s">
        <v>39</v>
      </c>
      <c r="Q28" s="6" t="s">
        <v>39</v>
      </c>
      <c r="R28" s="6" t="s">
        <v>39</v>
      </c>
      <c r="S28" s="6" t="s">
        <v>39</v>
      </c>
      <c r="T28" s="6" t="s">
        <v>39</v>
      </c>
      <c r="U28" s="6" t="s">
        <v>39</v>
      </c>
      <c r="V28" s="6" t="s">
        <v>39</v>
      </c>
      <c r="W28" s="14" t="e">
        <f t="shared" si="1"/>
        <v>#VALUE!</v>
      </c>
      <c r="X28" s="6" t="e">
        <f t="shared" si="6"/>
        <v>#VALUE!</v>
      </c>
      <c r="Y28" s="14" t="e">
        <f t="shared" si="2"/>
        <v>#VALUE!</v>
      </c>
      <c r="Z28" t="e">
        <f t="shared" si="3"/>
        <v>#VALUE!</v>
      </c>
      <c r="AA28" t="e">
        <f t="shared" si="4"/>
        <v>#VALUE!</v>
      </c>
      <c r="AB28" t="e">
        <f t="shared" si="5"/>
        <v>#VALUE!</v>
      </c>
    </row>
    <row r="29" spans="1:28">
      <c r="A29" s="5" t="s">
        <v>154</v>
      </c>
      <c r="B29" s="6" t="s">
        <v>30</v>
      </c>
      <c r="C29" s="6" t="s">
        <v>41</v>
      </c>
      <c r="D29" s="6" t="s">
        <v>155</v>
      </c>
      <c r="E29" s="6" t="s">
        <v>156</v>
      </c>
      <c r="F29" s="6" t="s">
        <v>115</v>
      </c>
      <c r="G29" s="6" t="s">
        <v>35</v>
      </c>
      <c r="H29" s="6" t="s">
        <v>36</v>
      </c>
      <c r="I29" s="6" t="s">
        <v>37</v>
      </c>
      <c r="J29" s="6" t="s">
        <v>116</v>
      </c>
      <c r="K29" s="6" t="s">
        <v>39</v>
      </c>
      <c r="L29" s="6" t="s">
        <v>39</v>
      </c>
      <c r="M29" s="6" t="s">
        <v>39</v>
      </c>
      <c r="N29" s="7">
        <v>42774</v>
      </c>
      <c r="O29" s="6" t="s">
        <v>39</v>
      </c>
      <c r="P29" s="6" t="s">
        <v>39</v>
      </c>
      <c r="Q29" s="6" t="s">
        <v>39</v>
      </c>
      <c r="R29" s="6" t="s">
        <v>39</v>
      </c>
      <c r="S29" s="6" t="s">
        <v>39</v>
      </c>
      <c r="T29" s="6" t="s">
        <v>39</v>
      </c>
      <c r="U29" s="6" t="s">
        <v>39</v>
      </c>
      <c r="V29" s="6" t="s">
        <v>39</v>
      </c>
      <c r="W29" s="14" t="e">
        <f t="shared" si="1"/>
        <v>#VALUE!</v>
      </c>
      <c r="X29" s="6" t="e">
        <f t="shared" si="6"/>
        <v>#VALUE!</v>
      </c>
      <c r="Y29" s="14" t="e">
        <f t="shared" si="2"/>
        <v>#VALUE!</v>
      </c>
      <c r="Z29" t="e">
        <f t="shared" si="3"/>
        <v>#VALUE!</v>
      </c>
      <c r="AA29" t="e">
        <f t="shared" si="4"/>
        <v>#VALUE!</v>
      </c>
      <c r="AB29" t="e">
        <f t="shared" si="5"/>
        <v>#VALUE!</v>
      </c>
    </row>
    <row r="30" spans="1:28">
      <c r="A30" s="5" t="s">
        <v>157</v>
      </c>
      <c r="B30" s="6" t="s">
        <v>30</v>
      </c>
      <c r="C30" s="6" t="s">
        <v>31</v>
      </c>
      <c r="D30" s="6" t="s">
        <v>158</v>
      </c>
      <c r="E30" s="6" t="s">
        <v>159</v>
      </c>
      <c r="F30" s="6" t="s">
        <v>133</v>
      </c>
      <c r="G30" s="6" t="s">
        <v>73</v>
      </c>
      <c r="H30" s="6" t="s">
        <v>160</v>
      </c>
      <c r="I30" s="6" t="s">
        <v>37</v>
      </c>
      <c r="J30" s="6" t="s">
        <v>116</v>
      </c>
      <c r="K30" s="6" t="s">
        <v>39</v>
      </c>
      <c r="L30" s="6" t="s">
        <v>39</v>
      </c>
      <c r="M30" s="6" t="s">
        <v>39</v>
      </c>
      <c r="N30" s="7">
        <v>42774</v>
      </c>
      <c r="O30" s="6" t="s">
        <v>39</v>
      </c>
      <c r="P30" s="6" t="s">
        <v>39</v>
      </c>
      <c r="Q30" s="6" t="s">
        <v>39</v>
      </c>
      <c r="R30" s="6" t="s">
        <v>39</v>
      </c>
      <c r="S30" s="6" t="s">
        <v>39</v>
      </c>
      <c r="T30" s="6" t="s">
        <v>39</v>
      </c>
      <c r="U30" s="6" t="s">
        <v>39</v>
      </c>
      <c r="V30" s="6" t="s">
        <v>39</v>
      </c>
      <c r="W30" s="14" t="e">
        <f t="shared" si="1"/>
        <v>#VALUE!</v>
      </c>
      <c r="X30" s="6" t="e">
        <f t="shared" si="6"/>
        <v>#VALUE!</v>
      </c>
      <c r="Y30" s="14" t="e">
        <f t="shared" si="2"/>
        <v>#VALUE!</v>
      </c>
      <c r="Z30" t="e">
        <f t="shared" si="3"/>
        <v>#VALUE!</v>
      </c>
      <c r="AA30" t="e">
        <f t="shared" si="4"/>
        <v>#VALUE!</v>
      </c>
      <c r="AB30" t="e">
        <f t="shared" si="5"/>
        <v>#VALUE!</v>
      </c>
    </row>
    <row r="31" spans="1:28">
      <c r="A31" s="5" t="s">
        <v>161</v>
      </c>
      <c r="B31" s="6" t="s">
        <v>30</v>
      </c>
      <c r="C31" s="6" t="s">
        <v>31</v>
      </c>
      <c r="D31" s="6" t="s">
        <v>162</v>
      </c>
      <c r="E31" s="6" t="s">
        <v>159</v>
      </c>
      <c r="F31" s="6" t="s">
        <v>133</v>
      </c>
      <c r="G31" s="6" t="s">
        <v>35</v>
      </c>
      <c r="H31" s="6" t="s">
        <v>36</v>
      </c>
      <c r="I31" s="6" t="s">
        <v>37</v>
      </c>
      <c r="J31" s="6" t="s">
        <v>116</v>
      </c>
      <c r="K31" s="6" t="s">
        <v>39</v>
      </c>
      <c r="L31" s="6" t="s">
        <v>39</v>
      </c>
      <c r="M31" s="6" t="s">
        <v>39</v>
      </c>
      <c r="N31" s="7">
        <v>42774</v>
      </c>
      <c r="O31" s="6" t="s">
        <v>39</v>
      </c>
      <c r="P31" s="6" t="s">
        <v>39</v>
      </c>
      <c r="Q31" s="6" t="s">
        <v>39</v>
      </c>
      <c r="R31" s="6" t="s">
        <v>39</v>
      </c>
      <c r="S31" s="6" t="s">
        <v>39</v>
      </c>
      <c r="T31" s="6" t="s">
        <v>39</v>
      </c>
      <c r="U31" s="6" t="s">
        <v>39</v>
      </c>
      <c r="V31" s="6" t="s">
        <v>39</v>
      </c>
      <c r="W31" s="14" t="e">
        <f t="shared" si="1"/>
        <v>#VALUE!</v>
      </c>
      <c r="X31" s="6" t="e">
        <f t="shared" si="6"/>
        <v>#VALUE!</v>
      </c>
      <c r="Y31" s="14" t="e">
        <f t="shared" si="2"/>
        <v>#VALUE!</v>
      </c>
      <c r="Z31" t="e">
        <f t="shared" si="3"/>
        <v>#VALUE!</v>
      </c>
      <c r="AA31" t="e">
        <f t="shared" si="4"/>
        <v>#VALUE!</v>
      </c>
      <c r="AB31" t="e">
        <f t="shared" si="5"/>
        <v>#VALUE!</v>
      </c>
    </row>
    <row r="32" spans="1:28">
      <c r="A32" s="5" t="s">
        <v>163</v>
      </c>
      <c r="B32" s="6" t="s">
        <v>30</v>
      </c>
      <c r="C32" s="6" t="s">
        <v>31</v>
      </c>
      <c r="D32" s="6" t="s">
        <v>164</v>
      </c>
      <c r="E32" s="6" t="s">
        <v>159</v>
      </c>
      <c r="F32" s="6" t="s">
        <v>133</v>
      </c>
      <c r="G32" s="6" t="s">
        <v>35</v>
      </c>
      <c r="H32" s="6" t="s">
        <v>36</v>
      </c>
      <c r="I32" s="6" t="s">
        <v>37</v>
      </c>
      <c r="J32" s="6" t="s">
        <v>116</v>
      </c>
      <c r="K32" s="6" t="s">
        <v>39</v>
      </c>
      <c r="L32" s="6" t="s">
        <v>39</v>
      </c>
      <c r="M32" s="6" t="s">
        <v>39</v>
      </c>
      <c r="N32" s="7">
        <v>42774</v>
      </c>
      <c r="O32" s="6" t="s">
        <v>39</v>
      </c>
      <c r="P32" s="6" t="s">
        <v>39</v>
      </c>
      <c r="Q32" s="6" t="s">
        <v>39</v>
      </c>
      <c r="R32" s="6" t="s">
        <v>39</v>
      </c>
      <c r="S32" s="6" t="s">
        <v>39</v>
      </c>
      <c r="T32" s="6" t="s">
        <v>39</v>
      </c>
      <c r="U32" s="6" t="s">
        <v>39</v>
      </c>
      <c r="V32" s="6" t="s">
        <v>39</v>
      </c>
      <c r="W32" s="14" t="e">
        <f t="shared" si="1"/>
        <v>#VALUE!</v>
      </c>
      <c r="X32" s="6" t="e">
        <f t="shared" si="6"/>
        <v>#VALUE!</v>
      </c>
      <c r="Y32" s="14" t="e">
        <f t="shared" si="2"/>
        <v>#VALUE!</v>
      </c>
      <c r="Z32" t="e">
        <f t="shared" si="3"/>
        <v>#VALUE!</v>
      </c>
      <c r="AA32" t="e">
        <f t="shared" si="4"/>
        <v>#VALUE!</v>
      </c>
      <c r="AB32" t="e">
        <f t="shared" si="5"/>
        <v>#VALUE!</v>
      </c>
    </row>
    <row r="33" spans="1:28">
      <c r="A33" s="5" t="s">
        <v>165</v>
      </c>
      <c r="B33" s="6" t="s">
        <v>30</v>
      </c>
      <c r="C33" s="6" t="s">
        <v>31</v>
      </c>
      <c r="D33" s="6" t="s">
        <v>166</v>
      </c>
      <c r="E33" s="6" t="s">
        <v>159</v>
      </c>
      <c r="F33" s="6" t="s">
        <v>133</v>
      </c>
      <c r="G33" s="6" t="s">
        <v>35</v>
      </c>
      <c r="H33" s="6" t="s">
        <v>36</v>
      </c>
      <c r="I33" s="6" t="s">
        <v>37</v>
      </c>
      <c r="J33" s="6" t="s">
        <v>116</v>
      </c>
      <c r="K33" s="6" t="s">
        <v>39</v>
      </c>
      <c r="L33" s="6" t="s">
        <v>39</v>
      </c>
      <c r="M33" s="6" t="s">
        <v>39</v>
      </c>
      <c r="N33" s="7">
        <v>42774</v>
      </c>
      <c r="O33" s="6" t="s">
        <v>39</v>
      </c>
      <c r="P33" s="6" t="s">
        <v>39</v>
      </c>
      <c r="Q33" s="6" t="s">
        <v>39</v>
      </c>
      <c r="R33" s="6" t="s">
        <v>39</v>
      </c>
      <c r="S33" s="6" t="s">
        <v>39</v>
      </c>
      <c r="T33" s="6" t="s">
        <v>39</v>
      </c>
      <c r="U33" s="6" t="s">
        <v>39</v>
      </c>
      <c r="V33" s="6" t="s">
        <v>39</v>
      </c>
      <c r="W33" s="14" t="e">
        <f t="shared" si="1"/>
        <v>#VALUE!</v>
      </c>
      <c r="X33" s="6" t="e">
        <f t="shared" si="6"/>
        <v>#VALUE!</v>
      </c>
      <c r="Y33" s="14" t="e">
        <f t="shared" si="2"/>
        <v>#VALUE!</v>
      </c>
      <c r="Z33" t="e">
        <f t="shared" si="3"/>
        <v>#VALUE!</v>
      </c>
      <c r="AA33" t="e">
        <f t="shared" si="4"/>
        <v>#VALUE!</v>
      </c>
      <c r="AB33" t="e">
        <f t="shared" si="5"/>
        <v>#VALUE!</v>
      </c>
    </row>
    <row r="34" spans="1:28">
      <c r="A34" s="5" t="s">
        <v>167</v>
      </c>
      <c r="B34" s="6" t="s">
        <v>3</v>
      </c>
      <c r="C34" s="6" t="s">
        <v>41</v>
      </c>
      <c r="D34" s="6" t="s">
        <v>168</v>
      </c>
      <c r="E34" s="6" t="s">
        <v>169</v>
      </c>
      <c r="F34" s="6" t="s">
        <v>115</v>
      </c>
      <c r="G34" s="6" t="s">
        <v>73</v>
      </c>
      <c r="H34" s="6" t="s">
        <v>44</v>
      </c>
      <c r="I34" s="6" t="s">
        <v>37</v>
      </c>
      <c r="J34" s="6" t="s">
        <v>116</v>
      </c>
      <c r="K34" s="6" t="s">
        <v>170</v>
      </c>
      <c r="L34" s="6" t="s">
        <v>171</v>
      </c>
      <c r="M34" s="6" t="s">
        <v>172</v>
      </c>
      <c r="N34" s="7">
        <v>42774</v>
      </c>
      <c r="O34" s="6" t="s">
        <v>39</v>
      </c>
      <c r="P34" s="6" t="s">
        <v>39</v>
      </c>
      <c r="Q34" s="8">
        <v>42858</v>
      </c>
      <c r="R34" s="8">
        <v>42886</v>
      </c>
      <c r="S34" s="8">
        <v>42887</v>
      </c>
      <c r="T34" s="8">
        <v>42917</v>
      </c>
      <c r="U34" s="7" t="s">
        <v>39</v>
      </c>
      <c r="V34" s="6" t="s">
        <v>39</v>
      </c>
      <c r="W34" s="14" t="e">
        <f t="shared" si="1"/>
        <v>#VALUE!</v>
      </c>
      <c r="X34" s="6" t="e">
        <f t="shared" si="6"/>
        <v>#VALUE!</v>
      </c>
      <c r="Y34" s="14">
        <f t="shared" si="2"/>
        <v>28</v>
      </c>
      <c r="Z34">
        <f t="shared" si="3"/>
        <v>1</v>
      </c>
      <c r="AA34">
        <f t="shared" si="4"/>
        <v>30</v>
      </c>
      <c r="AB34" t="e">
        <f t="shared" si="5"/>
        <v>#VALUE!</v>
      </c>
    </row>
    <row r="35" spans="1:28">
      <c r="A35" s="5" t="s">
        <v>173</v>
      </c>
      <c r="B35" s="6" t="s">
        <v>4</v>
      </c>
      <c r="C35" s="6" t="s">
        <v>41</v>
      </c>
      <c r="D35" s="6" t="s">
        <v>174</v>
      </c>
      <c r="E35" s="6" t="s">
        <v>144</v>
      </c>
      <c r="F35" s="6" t="s">
        <v>115</v>
      </c>
      <c r="G35" s="6" t="s">
        <v>73</v>
      </c>
      <c r="H35" s="6" t="s">
        <v>44</v>
      </c>
      <c r="I35" s="6" t="s">
        <v>37</v>
      </c>
      <c r="J35" s="6" t="s">
        <v>116</v>
      </c>
      <c r="K35" s="6" t="s">
        <v>39</v>
      </c>
      <c r="L35" s="6" t="s">
        <v>175</v>
      </c>
      <c r="M35" s="6" t="s">
        <v>39</v>
      </c>
      <c r="N35" s="7">
        <v>42774</v>
      </c>
      <c r="O35" s="6" t="s">
        <v>39</v>
      </c>
      <c r="P35" s="6" t="s">
        <v>39</v>
      </c>
      <c r="Q35" s="8">
        <v>42916</v>
      </c>
      <c r="R35" s="8">
        <v>43018</v>
      </c>
      <c r="S35" s="8">
        <v>43019</v>
      </c>
      <c r="T35" s="8">
        <v>43049</v>
      </c>
      <c r="U35" s="7" t="s">
        <v>39</v>
      </c>
      <c r="V35" s="6" t="s">
        <v>39</v>
      </c>
      <c r="W35" s="14" t="e">
        <f t="shared" si="1"/>
        <v>#VALUE!</v>
      </c>
      <c r="X35" s="6" t="e">
        <f t="shared" si="6"/>
        <v>#VALUE!</v>
      </c>
      <c r="Y35" s="14">
        <f t="shared" si="2"/>
        <v>102</v>
      </c>
      <c r="Z35">
        <f t="shared" si="3"/>
        <v>1</v>
      </c>
      <c r="AA35">
        <f t="shared" si="4"/>
        <v>30</v>
      </c>
      <c r="AB35" t="e">
        <f t="shared" si="5"/>
        <v>#VALUE!</v>
      </c>
    </row>
    <row r="36" spans="1:28">
      <c r="A36" s="5" t="s">
        <v>176</v>
      </c>
      <c r="B36" s="6" t="s">
        <v>4</v>
      </c>
      <c r="C36" s="6" t="s">
        <v>31</v>
      </c>
      <c r="D36" s="6" t="s">
        <v>177</v>
      </c>
      <c r="E36" s="6" t="s">
        <v>178</v>
      </c>
      <c r="F36" s="6" t="s">
        <v>115</v>
      </c>
      <c r="G36" s="6" t="s">
        <v>73</v>
      </c>
      <c r="H36" s="6" t="s">
        <v>44</v>
      </c>
      <c r="I36" s="6" t="s">
        <v>37</v>
      </c>
      <c r="J36" s="6" t="s">
        <v>116</v>
      </c>
      <c r="K36" s="6" t="s">
        <v>170</v>
      </c>
      <c r="L36" s="6" t="s">
        <v>83</v>
      </c>
      <c r="M36" s="6" t="s">
        <v>39</v>
      </c>
      <c r="N36" s="7">
        <v>42774</v>
      </c>
      <c r="O36" s="6" t="s">
        <v>39</v>
      </c>
      <c r="P36" s="6" t="s">
        <v>39</v>
      </c>
      <c r="Q36" s="8">
        <v>43005</v>
      </c>
      <c r="R36" s="8">
        <v>43066</v>
      </c>
      <c r="S36" s="8">
        <v>43067</v>
      </c>
      <c r="T36" s="8">
        <v>43097</v>
      </c>
      <c r="U36" s="7" t="s">
        <v>39</v>
      </c>
      <c r="V36" s="6" t="s">
        <v>39</v>
      </c>
      <c r="W36" s="14" t="e">
        <f t="shared" si="1"/>
        <v>#VALUE!</v>
      </c>
      <c r="X36" s="6" t="e">
        <f t="shared" si="6"/>
        <v>#VALUE!</v>
      </c>
      <c r="Y36" s="14">
        <f t="shared" si="2"/>
        <v>61</v>
      </c>
      <c r="Z36">
        <f t="shared" si="3"/>
        <v>1</v>
      </c>
      <c r="AA36">
        <f t="shared" si="4"/>
        <v>30</v>
      </c>
      <c r="AB36" t="e">
        <f t="shared" si="5"/>
        <v>#VALUE!</v>
      </c>
    </row>
    <row r="37" spans="1:28">
      <c r="A37" s="5" t="s">
        <v>179</v>
      </c>
      <c r="B37" s="6" t="s">
        <v>3</v>
      </c>
      <c r="C37" s="6" t="s">
        <v>41</v>
      </c>
      <c r="D37" s="6" t="s">
        <v>180</v>
      </c>
      <c r="E37" s="6" t="s">
        <v>181</v>
      </c>
      <c r="F37" s="6" t="s">
        <v>115</v>
      </c>
      <c r="G37" s="6" t="s">
        <v>73</v>
      </c>
      <c r="H37" s="6" t="s">
        <v>44</v>
      </c>
      <c r="I37" s="6" t="s">
        <v>37</v>
      </c>
      <c r="J37" s="6" t="s">
        <v>116</v>
      </c>
      <c r="K37" s="6" t="s">
        <v>182</v>
      </c>
      <c r="L37" s="6" t="s">
        <v>183</v>
      </c>
      <c r="M37" s="6" t="s">
        <v>184</v>
      </c>
      <c r="N37" s="7">
        <v>42774</v>
      </c>
      <c r="O37" s="6" t="s">
        <v>39</v>
      </c>
      <c r="P37" s="6" t="s">
        <v>39</v>
      </c>
      <c r="Q37" s="8">
        <v>42950</v>
      </c>
      <c r="R37" s="8">
        <v>42978</v>
      </c>
      <c r="S37" s="8">
        <v>42978</v>
      </c>
      <c r="T37" s="8">
        <v>43008</v>
      </c>
      <c r="U37" s="7" t="s">
        <v>39</v>
      </c>
      <c r="V37" s="6" t="s">
        <v>39</v>
      </c>
      <c r="W37" s="14" t="e">
        <f t="shared" si="1"/>
        <v>#VALUE!</v>
      </c>
      <c r="X37" s="6" t="e">
        <f t="shared" si="6"/>
        <v>#VALUE!</v>
      </c>
      <c r="Y37" s="14">
        <f t="shared" si="2"/>
        <v>28</v>
      </c>
      <c r="Z37">
        <f t="shared" si="3"/>
        <v>0</v>
      </c>
      <c r="AA37">
        <f t="shared" si="4"/>
        <v>30</v>
      </c>
      <c r="AB37" t="e">
        <f t="shared" si="5"/>
        <v>#VALUE!</v>
      </c>
    </row>
    <row r="38" spans="1:28">
      <c r="A38" s="5" t="s">
        <v>185</v>
      </c>
      <c r="B38" s="6" t="s">
        <v>4</v>
      </c>
      <c r="C38" s="6" t="s">
        <v>41</v>
      </c>
      <c r="D38" s="6" t="s">
        <v>186</v>
      </c>
      <c r="E38" s="6" t="s">
        <v>187</v>
      </c>
      <c r="F38" s="6" t="s">
        <v>133</v>
      </c>
      <c r="G38" s="6" t="s">
        <v>73</v>
      </c>
      <c r="H38" s="6" t="s">
        <v>44</v>
      </c>
      <c r="I38" s="6" t="s">
        <v>37</v>
      </c>
      <c r="J38" s="6" t="s">
        <v>116</v>
      </c>
      <c r="K38" s="6" t="s">
        <v>188</v>
      </c>
      <c r="L38" s="6" t="s">
        <v>189</v>
      </c>
      <c r="M38" s="6" t="s">
        <v>190</v>
      </c>
      <c r="N38" s="8">
        <v>42774</v>
      </c>
      <c r="O38" s="6" t="s">
        <v>39</v>
      </c>
      <c r="P38" s="6" t="s">
        <v>39</v>
      </c>
      <c r="Q38" s="8">
        <v>42998</v>
      </c>
      <c r="R38" s="8">
        <v>43020</v>
      </c>
      <c r="S38" s="8">
        <v>43021</v>
      </c>
      <c r="T38" s="8">
        <v>43051</v>
      </c>
      <c r="U38" s="7" t="s">
        <v>39</v>
      </c>
      <c r="V38" s="6" t="s">
        <v>39</v>
      </c>
      <c r="W38" s="14" t="e">
        <f t="shared" si="1"/>
        <v>#VALUE!</v>
      </c>
      <c r="X38" s="6" t="e">
        <f t="shared" si="6"/>
        <v>#VALUE!</v>
      </c>
      <c r="Y38" s="14">
        <f t="shared" si="2"/>
        <v>22</v>
      </c>
      <c r="Z38">
        <f t="shared" si="3"/>
        <v>1</v>
      </c>
      <c r="AA38">
        <f t="shared" si="4"/>
        <v>30</v>
      </c>
      <c r="AB38" t="e">
        <f t="shared" si="5"/>
        <v>#VALUE!</v>
      </c>
    </row>
    <row r="39" spans="1:28">
      <c r="A39" s="5" t="s">
        <v>191</v>
      </c>
      <c r="B39" s="6" t="s">
        <v>3</v>
      </c>
      <c r="C39" s="6" t="s">
        <v>31</v>
      </c>
      <c r="D39" s="6" t="s">
        <v>192</v>
      </c>
      <c r="E39" s="6" t="s">
        <v>144</v>
      </c>
      <c r="F39" s="6" t="s">
        <v>115</v>
      </c>
      <c r="G39" s="6" t="s">
        <v>73</v>
      </c>
      <c r="H39" s="6" t="s">
        <v>44</v>
      </c>
      <c r="I39" s="6" t="s">
        <v>37</v>
      </c>
      <c r="J39" s="6" t="s">
        <v>116</v>
      </c>
      <c r="K39" s="6" t="s">
        <v>123</v>
      </c>
      <c r="L39" s="6" t="s">
        <v>123</v>
      </c>
      <c r="M39" s="6" t="s">
        <v>193</v>
      </c>
      <c r="N39" s="8">
        <v>42774</v>
      </c>
      <c r="O39" s="6" t="s">
        <v>39</v>
      </c>
      <c r="P39" s="6" t="s">
        <v>39</v>
      </c>
      <c r="Q39" s="8">
        <v>42859</v>
      </c>
      <c r="R39" s="8">
        <v>42915</v>
      </c>
      <c r="S39" s="8">
        <v>42916</v>
      </c>
      <c r="T39" s="8">
        <v>42946</v>
      </c>
      <c r="U39" s="7" t="s">
        <v>39</v>
      </c>
      <c r="V39" s="6" t="s">
        <v>39</v>
      </c>
      <c r="W39" s="14" t="e">
        <f t="shared" si="1"/>
        <v>#VALUE!</v>
      </c>
      <c r="X39" s="6" t="e">
        <f t="shared" si="6"/>
        <v>#VALUE!</v>
      </c>
      <c r="Y39" s="14">
        <f t="shared" si="2"/>
        <v>56</v>
      </c>
      <c r="Z39">
        <f t="shared" si="3"/>
        <v>1</v>
      </c>
      <c r="AA39">
        <f t="shared" si="4"/>
        <v>30</v>
      </c>
      <c r="AB39" t="e">
        <f t="shared" si="5"/>
        <v>#VALUE!</v>
      </c>
    </row>
    <row r="40" spans="1:28">
      <c r="A40" s="5" t="s">
        <v>194</v>
      </c>
      <c r="B40" s="6" t="s">
        <v>3</v>
      </c>
      <c r="C40" s="6" t="s">
        <v>31</v>
      </c>
      <c r="D40" s="6" t="s">
        <v>195</v>
      </c>
      <c r="E40" s="6" t="s">
        <v>196</v>
      </c>
      <c r="F40" s="6" t="s">
        <v>115</v>
      </c>
      <c r="G40" s="6" t="s">
        <v>73</v>
      </c>
      <c r="H40" s="6" t="s">
        <v>44</v>
      </c>
      <c r="I40" s="6" t="s">
        <v>37</v>
      </c>
      <c r="J40" s="6" t="s">
        <v>116</v>
      </c>
      <c r="K40" s="6" t="s">
        <v>39</v>
      </c>
      <c r="L40" s="6" t="s">
        <v>197</v>
      </c>
      <c r="M40" s="6" t="s">
        <v>39</v>
      </c>
      <c r="N40" s="8">
        <v>42774</v>
      </c>
      <c r="O40" s="6" t="s">
        <v>39</v>
      </c>
      <c r="P40" s="6" t="s">
        <v>39</v>
      </c>
      <c r="Q40" s="8">
        <v>42859</v>
      </c>
      <c r="R40" s="8">
        <v>43005</v>
      </c>
      <c r="S40" s="8">
        <v>43007</v>
      </c>
      <c r="T40" s="8">
        <v>43037</v>
      </c>
      <c r="U40" s="7" t="s">
        <v>39</v>
      </c>
      <c r="V40" s="6" t="s">
        <v>39</v>
      </c>
      <c r="W40" s="14" t="e">
        <f t="shared" si="1"/>
        <v>#VALUE!</v>
      </c>
      <c r="X40" s="6" t="e">
        <f t="shared" si="6"/>
        <v>#VALUE!</v>
      </c>
      <c r="Y40" s="14">
        <f t="shared" si="2"/>
        <v>146</v>
      </c>
      <c r="Z40">
        <f t="shared" si="3"/>
        <v>2</v>
      </c>
      <c r="AA40">
        <f t="shared" si="4"/>
        <v>30</v>
      </c>
      <c r="AB40" t="e">
        <f t="shared" si="5"/>
        <v>#VALUE!</v>
      </c>
    </row>
    <row r="41" spans="1:28">
      <c r="A41" s="5" t="s">
        <v>198</v>
      </c>
      <c r="B41" s="6" t="s">
        <v>3</v>
      </c>
      <c r="C41" s="6" t="s">
        <v>41</v>
      </c>
      <c r="D41" s="6" t="s">
        <v>199</v>
      </c>
      <c r="E41" s="6" t="s">
        <v>200</v>
      </c>
      <c r="F41" s="6" t="s">
        <v>115</v>
      </c>
      <c r="G41" s="6" t="s">
        <v>73</v>
      </c>
      <c r="H41" s="6" t="s">
        <v>44</v>
      </c>
      <c r="I41" s="6" t="s">
        <v>37</v>
      </c>
      <c r="J41" s="6" t="s">
        <v>116</v>
      </c>
      <c r="K41" s="6" t="s">
        <v>39</v>
      </c>
      <c r="L41" s="6" t="s">
        <v>197</v>
      </c>
      <c r="M41" s="6" t="s">
        <v>201</v>
      </c>
      <c r="N41" s="8">
        <v>42774</v>
      </c>
      <c r="O41" s="6" t="s">
        <v>39</v>
      </c>
      <c r="P41" s="6" t="s">
        <v>39</v>
      </c>
      <c r="Q41" s="8">
        <v>42857</v>
      </c>
      <c r="R41" s="8">
        <v>42948</v>
      </c>
      <c r="S41" s="8">
        <v>42949</v>
      </c>
      <c r="T41" s="8">
        <v>42979</v>
      </c>
      <c r="U41" s="7" t="s">
        <v>39</v>
      </c>
      <c r="V41" s="6" t="s">
        <v>39</v>
      </c>
      <c r="W41" s="14" t="e">
        <f t="shared" si="1"/>
        <v>#VALUE!</v>
      </c>
      <c r="X41" s="6" t="e">
        <f t="shared" si="6"/>
        <v>#VALUE!</v>
      </c>
      <c r="Y41" s="14">
        <f t="shared" si="2"/>
        <v>91</v>
      </c>
      <c r="Z41">
        <f t="shared" si="3"/>
        <v>1</v>
      </c>
      <c r="AA41">
        <f t="shared" si="4"/>
        <v>30</v>
      </c>
      <c r="AB41" t="e">
        <f t="shared" si="5"/>
        <v>#VALUE!</v>
      </c>
    </row>
    <row r="42" spans="1:28">
      <c r="A42" s="5" t="s">
        <v>202</v>
      </c>
      <c r="B42" s="6" t="s">
        <v>30</v>
      </c>
      <c r="C42" s="6" t="s">
        <v>41</v>
      </c>
      <c r="D42" s="6" t="s">
        <v>203</v>
      </c>
      <c r="E42" s="6" t="s">
        <v>204</v>
      </c>
      <c r="F42" s="6" t="s">
        <v>115</v>
      </c>
      <c r="G42" s="6" t="s">
        <v>73</v>
      </c>
      <c r="H42" s="6" t="s">
        <v>36</v>
      </c>
      <c r="I42" s="6" t="s">
        <v>37</v>
      </c>
      <c r="J42" s="6" t="s">
        <v>116</v>
      </c>
      <c r="K42" s="6" t="s">
        <v>39</v>
      </c>
      <c r="L42" s="6" t="s">
        <v>39</v>
      </c>
      <c r="M42" s="6" t="s">
        <v>39</v>
      </c>
      <c r="N42" s="8">
        <v>42774</v>
      </c>
      <c r="O42" s="6" t="s">
        <v>39</v>
      </c>
      <c r="P42" s="6" t="s">
        <v>39</v>
      </c>
      <c r="Q42" s="6" t="s">
        <v>39</v>
      </c>
      <c r="R42" s="6" t="s">
        <v>39</v>
      </c>
      <c r="S42" s="6" t="s">
        <v>39</v>
      </c>
      <c r="T42" s="6" t="s">
        <v>39</v>
      </c>
      <c r="U42" s="6" t="s">
        <v>39</v>
      </c>
      <c r="V42" s="6" t="s">
        <v>39</v>
      </c>
      <c r="W42" s="14" t="e">
        <f t="shared" si="1"/>
        <v>#VALUE!</v>
      </c>
      <c r="X42" s="6" t="e">
        <f t="shared" si="6"/>
        <v>#VALUE!</v>
      </c>
      <c r="Y42" s="14" t="e">
        <f t="shared" si="2"/>
        <v>#VALUE!</v>
      </c>
      <c r="Z42" t="e">
        <f t="shared" si="3"/>
        <v>#VALUE!</v>
      </c>
      <c r="AA42" t="e">
        <f t="shared" si="4"/>
        <v>#VALUE!</v>
      </c>
      <c r="AB42" t="e">
        <f t="shared" si="5"/>
        <v>#VALUE!</v>
      </c>
    </row>
    <row r="43" spans="1:28">
      <c r="A43" s="5" t="s">
        <v>205</v>
      </c>
      <c r="B43" s="6" t="s">
        <v>3</v>
      </c>
      <c r="C43" s="6" t="s">
        <v>31</v>
      </c>
      <c r="D43" s="6" t="s">
        <v>206</v>
      </c>
      <c r="E43" s="6" t="s">
        <v>127</v>
      </c>
      <c r="F43" s="6" t="s">
        <v>115</v>
      </c>
      <c r="G43" s="6" t="s">
        <v>73</v>
      </c>
      <c r="H43" s="6" t="s">
        <v>44</v>
      </c>
      <c r="I43" s="6" t="s">
        <v>52</v>
      </c>
      <c r="J43" s="6" t="s">
        <v>116</v>
      </c>
      <c r="K43" s="6" t="s">
        <v>123</v>
      </c>
      <c r="L43" s="6" t="s">
        <v>123</v>
      </c>
      <c r="M43" s="6" t="s">
        <v>207</v>
      </c>
      <c r="N43" s="8">
        <v>42774</v>
      </c>
      <c r="O43" s="6" t="s">
        <v>39</v>
      </c>
      <c r="P43" s="6" t="s">
        <v>39</v>
      </c>
      <c r="Q43" s="8">
        <v>42859</v>
      </c>
      <c r="R43" s="8">
        <v>42926</v>
      </c>
      <c r="S43" s="8">
        <v>42926</v>
      </c>
      <c r="T43" s="8">
        <v>42956</v>
      </c>
      <c r="U43" s="7" t="s">
        <v>39</v>
      </c>
      <c r="V43" s="6" t="s">
        <v>39</v>
      </c>
      <c r="W43" s="14" t="e">
        <f t="shared" si="1"/>
        <v>#VALUE!</v>
      </c>
      <c r="X43" s="6" t="e">
        <f t="shared" si="6"/>
        <v>#VALUE!</v>
      </c>
      <c r="Y43" s="14">
        <f t="shared" si="2"/>
        <v>67</v>
      </c>
      <c r="Z43">
        <f t="shared" si="3"/>
        <v>0</v>
      </c>
      <c r="AA43">
        <f t="shared" si="4"/>
        <v>30</v>
      </c>
      <c r="AB43" t="e">
        <f t="shared" si="5"/>
        <v>#VALUE!</v>
      </c>
    </row>
    <row r="44" spans="1:28">
      <c r="A44" s="5" t="s">
        <v>208</v>
      </c>
      <c r="B44" s="6" t="s">
        <v>3</v>
      </c>
      <c r="C44" s="6" t="s">
        <v>31</v>
      </c>
      <c r="D44" s="6" t="s">
        <v>209</v>
      </c>
      <c r="E44" s="6" t="s">
        <v>210</v>
      </c>
      <c r="F44" s="6" t="s">
        <v>115</v>
      </c>
      <c r="G44" s="6" t="s">
        <v>73</v>
      </c>
      <c r="H44" s="6" t="s">
        <v>44</v>
      </c>
      <c r="I44" s="6" t="s">
        <v>52</v>
      </c>
      <c r="J44" s="6" t="s">
        <v>116</v>
      </c>
      <c r="K44" s="6" t="s">
        <v>170</v>
      </c>
      <c r="L44" s="6" t="s">
        <v>56</v>
      </c>
      <c r="M44" s="6" t="s">
        <v>211</v>
      </c>
      <c r="N44" s="8">
        <v>42774</v>
      </c>
      <c r="O44" s="6" t="s">
        <v>39</v>
      </c>
      <c r="P44" s="6" t="s">
        <v>39</v>
      </c>
      <c r="Q44" s="8">
        <v>42916</v>
      </c>
      <c r="R44" s="8">
        <v>42996</v>
      </c>
      <c r="S44" s="8">
        <v>42997</v>
      </c>
      <c r="T44" s="8">
        <v>43027</v>
      </c>
      <c r="U44" s="7" t="s">
        <v>39</v>
      </c>
      <c r="V44" s="6" t="s">
        <v>39</v>
      </c>
      <c r="W44" s="14" t="e">
        <f t="shared" si="1"/>
        <v>#VALUE!</v>
      </c>
      <c r="X44" s="6" t="e">
        <f t="shared" si="6"/>
        <v>#VALUE!</v>
      </c>
      <c r="Y44" s="14">
        <f t="shared" si="2"/>
        <v>80</v>
      </c>
      <c r="Z44">
        <f t="shared" si="3"/>
        <v>1</v>
      </c>
      <c r="AA44">
        <f t="shared" si="4"/>
        <v>30</v>
      </c>
      <c r="AB44" t="e">
        <f t="shared" si="5"/>
        <v>#VALUE!</v>
      </c>
    </row>
    <row r="45" spans="1:28">
      <c r="A45" s="5" t="s">
        <v>212</v>
      </c>
      <c r="B45" s="6" t="s">
        <v>3</v>
      </c>
      <c r="C45" s="6" t="s">
        <v>31</v>
      </c>
      <c r="D45" s="6" t="s">
        <v>213</v>
      </c>
      <c r="E45" s="6" t="s">
        <v>210</v>
      </c>
      <c r="F45" s="6" t="s">
        <v>115</v>
      </c>
      <c r="G45" s="6" t="s">
        <v>73</v>
      </c>
      <c r="H45" s="6" t="s">
        <v>44</v>
      </c>
      <c r="I45" s="6" t="s">
        <v>52</v>
      </c>
      <c r="J45" s="6" t="s">
        <v>116</v>
      </c>
      <c r="K45" s="6" t="s">
        <v>171</v>
      </c>
      <c r="L45" s="6" t="s">
        <v>214</v>
      </c>
      <c r="M45" s="6" t="s">
        <v>215</v>
      </c>
      <c r="N45" s="8">
        <v>42774</v>
      </c>
      <c r="O45" s="6" t="s">
        <v>39</v>
      </c>
      <c r="P45" s="6" t="s">
        <v>39</v>
      </c>
      <c r="Q45" s="8">
        <v>42916</v>
      </c>
      <c r="R45" s="8">
        <v>42999</v>
      </c>
      <c r="S45" s="8">
        <v>43000</v>
      </c>
      <c r="T45" s="8">
        <v>43030</v>
      </c>
      <c r="U45" s="7" t="s">
        <v>39</v>
      </c>
      <c r="V45" s="6" t="s">
        <v>39</v>
      </c>
      <c r="W45" s="14" t="e">
        <f t="shared" si="1"/>
        <v>#VALUE!</v>
      </c>
      <c r="X45" s="6" t="e">
        <f t="shared" si="6"/>
        <v>#VALUE!</v>
      </c>
      <c r="Y45" s="14">
        <f t="shared" si="2"/>
        <v>83</v>
      </c>
      <c r="Z45">
        <f t="shared" si="3"/>
        <v>1</v>
      </c>
      <c r="AA45">
        <f t="shared" si="4"/>
        <v>30</v>
      </c>
      <c r="AB45" t="e">
        <f t="shared" si="5"/>
        <v>#VALUE!</v>
      </c>
    </row>
    <row r="46" spans="1:28">
      <c r="A46" s="5" t="s">
        <v>216</v>
      </c>
      <c r="B46" s="6" t="s">
        <v>6</v>
      </c>
      <c r="C46" s="6" t="s">
        <v>41</v>
      </c>
      <c r="D46" s="6" t="s">
        <v>217</v>
      </c>
      <c r="E46" s="6" t="s">
        <v>218</v>
      </c>
      <c r="F46" s="6" t="s">
        <v>115</v>
      </c>
      <c r="G46" s="6" t="s">
        <v>73</v>
      </c>
      <c r="H46" s="6" t="s">
        <v>36</v>
      </c>
      <c r="I46" s="6" t="s">
        <v>52</v>
      </c>
      <c r="J46" s="6" t="s">
        <v>116</v>
      </c>
      <c r="K46" s="6" t="s">
        <v>219</v>
      </c>
      <c r="L46" s="6" t="s">
        <v>189</v>
      </c>
      <c r="M46" s="6" t="s">
        <v>220</v>
      </c>
      <c r="N46" s="8">
        <v>42774</v>
      </c>
      <c r="O46" s="6" t="s">
        <v>39</v>
      </c>
      <c r="P46" s="6" t="s">
        <v>39</v>
      </c>
      <c r="Q46" s="8">
        <v>42912</v>
      </c>
      <c r="R46" s="8">
        <v>42997</v>
      </c>
      <c r="S46" s="8">
        <v>42997</v>
      </c>
      <c r="T46" s="8">
        <v>43027</v>
      </c>
      <c r="U46" s="7" t="s">
        <v>39</v>
      </c>
      <c r="V46" s="6" t="s">
        <v>39</v>
      </c>
      <c r="W46" s="14" t="e">
        <f t="shared" si="1"/>
        <v>#VALUE!</v>
      </c>
      <c r="X46" s="6" t="e">
        <f t="shared" si="6"/>
        <v>#VALUE!</v>
      </c>
      <c r="Y46" s="14">
        <f t="shared" si="2"/>
        <v>85</v>
      </c>
      <c r="Z46">
        <f t="shared" si="3"/>
        <v>0</v>
      </c>
      <c r="AA46">
        <f t="shared" si="4"/>
        <v>30</v>
      </c>
      <c r="AB46" t="e">
        <f t="shared" si="5"/>
        <v>#VALUE!</v>
      </c>
    </row>
    <row r="47" spans="1:28">
      <c r="A47" s="5" t="s">
        <v>221</v>
      </c>
      <c r="B47" s="6" t="s">
        <v>5</v>
      </c>
      <c r="C47" s="6" t="s">
        <v>41</v>
      </c>
      <c r="D47" s="6" t="s">
        <v>222</v>
      </c>
      <c r="E47" s="6" t="s">
        <v>223</v>
      </c>
      <c r="F47" s="6" t="s">
        <v>224</v>
      </c>
      <c r="G47" s="6" t="s">
        <v>73</v>
      </c>
      <c r="H47" s="6" t="s">
        <v>44</v>
      </c>
      <c r="I47" s="6" t="s">
        <v>225</v>
      </c>
      <c r="J47" s="6" t="s">
        <v>116</v>
      </c>
      <c r="K47" s="6" t="s">
        <v>49</v>
      </c>
      <c r="L47" s="6" t="s">
        <v>39</v>
      </c>
      <c r="M47" s="6" t="s">
        <v>39</v>
      </c>
      <c r="N47" s="8">
        <v>42774</v>
      </c>
      <c r="O47" s="6" t="s">
        <v>39</v>
      </c>
      <c r="P47" s="6" t="s">
        <v>39</v>
      </c>
      <c r="Q47" s="6" t="s">
        <v>39</v>
      </c>
      <c r="R47" s="6" t="s">
        <v>39</v>
      </c>
      <c r="S47" s="6" t="s">
        <v>39</v>
      </c>
      <c r="T47" s="6" t="s">
        <v>39</v>
      </c>
      <c r="U47" s="6" t="s">
        <v>39</v>
      </c>
      <c r="V47" s="6" t="s">
        <v>39</v>
      </c>
      <c r="W47" s="14" t="e">
        <f t="shared" si="1"/>
        <v>#VALUE!</v>
      </c>
      <c r="X47" s="6" t="e">
        <f t="shared" si="6"/>
        <v>#VALUE!</v>
      </c>
      <c r="Y47" s="14" t="e">
        <f t="shared" si="2"/>
        <v>#VALUE!</v>
      </c>
      <c r="Z47" t="e">
        <f t="shared" si="3"/>
        <v>#VALUE!</v>
      </c>
      <c r="AA47" t="e">
        <f t="shared" si="4"/>
        <v>#VALUE!</v>
      </c>
      <c r="AB47" t="e">
        <f t="shared" si="5"/>
        <v>#VALUE!</v>
      </c>
    </row>
    <row r="48" spans="1:28">
      <c r="A48" s="5" t="s">
        <v>226</v>
      </c>
      <c r="B48" s="6" t="s">
        <v>5</v>
      </c>
      <c r="C48" s="6" t="s">
        <v>41</v>
      </c>
      <c r="D48" s="6" t="s">
        <v>227</v>
      </c>
      <c r="E48" s="6" t="s">
        <v>223</v>
      </c>
      <c r="F48" s="6" t="s">
        <v>224</v>
      </c>
      <c r="G48" s="6" t="s">
        <v>73</v>
      </c>
      <c r="H48" s="6" t="s">
        <v>44</v>
      </c>
      <c r="I48" s="6" t="s">
        <v>225</v>
      </c>
      <c r="J48" s="6" t="s">
        <v>116</v>
      </c>
      <c r="K48" s="6" t="s">
        <v>49</v>
      </c>
      <c r="L48" s="6" t="s">
        <v>39</v>
      </c>
      <c r="M48" s="6" t="s">
        <v>39</v>
      </c>
      <c r="N48" s="8">
        <v>42774</v>
      </c>
      <c r="O48" s="6" t="s">
        <v>39</v>
      </c>
      <c r="P48" s="6" t="s">
        <v>39</v>
      </c>
      <c r="Q48" s="6" t="s">
        <v>39</v>
      </c>
      <c r="R48" s="6" t="s">
        <v>39</v>
      </c>
      <c r="S48" s="6" t="s">
        <v>39</v>
      </c>
      <c r="T48" s="6" t="s">
        <v>39</v>
      </c>
      <c r="U48" s="6" t="s">
        <v>39</v>
      </c>
      <c r="V48" s="6" t="s">
        <v>39</v>
      </c>
      <c r="W48" s="14" t="e">
        <f t="shared" si="1"/>
        <v>#VALUE!</v>
      </c>
      <c r="X48" s="6" t="e">
        <f t="shared" si="6"/>
        <v>#VALUE!</v>
      </c>
      <c r="Y48" s="14" t="e">
        <f t="shared" si="2"/>
        <v>#VALUE!</v>
      </c>
      <c r="Z48" t="e">
        <f t="shared" si="3"/>
        <v>#VALUE!</v>
      </c>
      <c r="AA48" t="e">
        <f t="shared" si="4"/>
        <v>#VALUE!</v>
      </c>
      <c r="AB48" t="e">
        <f t="shared" si="5"/>
        <v>#VALUE!</v>
      </c>
    </row>
    <row r="49" spans="1:28">
      <c r="A49" s="5" t="s">
        <v>228</v>
      </c>
      <c r="B49" s="6" t="s">
        <v>4</v>
      </c>
      <c r="C49" s="6" t="s">
        <v>41</v>
      </c>
      <c r="D49" s="6" t="s">
        <v>229</v>
      </c>
      <c r="E49" s="6" t="s">
        <v>230</v>
      </c>
      <c r="F49" s="6" t="s">
        <v>115</v>
      </c>
      <c r="G49" s="6" t="s">
        <v>73</v>
      </c>
      <c r="H49" s="6" t="s">
        <v>44</v>
      </c>
      <c r="I49" s="6" t="s">
        <v>225</v>
      </c>
      <c r="J49" s="6" t="s">
        <v>116</v>
      </c>
      <c r="K49" s="6" t="s">
        <v>39</v>
      </c>
      <c r="L49" s="6" t="s">
        <v>197</v>
      </c>
      <c r="M49" s="6" t="s">
        <v>39</v>
      </c>
      <c r="N49" s="8">
        <v>42774</v>
      </c>
      <c r="O49" s="6" t="s">
        <v>39</v>
      </c>
      <c r="P49" s="6" t="s">
        <v>39</v>
      </c>
      <c r="Q49" s="8">
        <v>42992</v>
      </c>
      <c r="R49" s="8">
        <v>43032</v>
      </c>
      <c r="S49" s="8">
        <v>43033</v>
      </c>
      <c r="T49" s="8">
        <v>43063</v>
      </c>
      <c r="U49" s="7" t="s">
        <v>39</v>
      </c>
      <c r="V49" s="6" t="s">
        <v>39</v>
      </c>
      <c r="W49" s="14" t="e">
        <f t="shared" si="1"/>
        <v>#VALUE!</v>
      </c>
      <c r="X49" s="6" t="e">
        <f t="shared" si="6"/>
        <v>#VALUE!</v>
      </c>
      <c r="Y49" s="14">
        <f t="shared" si="2"/>
        <v>40</v>
      </c>
      <c r="Z49">
        <f t="shared" si="3"/>
        <v>1</v>
      </c>
      <c r="AA49">
        <f t="shared" si="4"/>
        <v>30</v>
      </c>
      <c r="AB49" t="e">
        <f t="shared" si="5"/>
        <v>#VALUE!</v>
      </c>
    </row>
    <row r="50" spans="1:28">
      <c r="A50" s="5" t="s">
        <v>232</v>
      </c>
      <c r="B50" s="6" t="s">
        <v>5</v>
      </c>
      <c r="C50" s="6" t="s">
        <v>31</v>
      </c>
      <c r="D50" s="6" t="s">
        <v>233</v>
      </c>
      <c r="E50" s="6" t="s">
        <v>159</v>
      </c>
      <c r="F50" s="6" t="s">
        <v>133</v>
      </c>
      <c r="G50" s="6" t="s">
        <v>73</v>
      </c>
      <c r="H50" s="6" t="s">
        <v>64</v>
      </c>
      <c r="I50" s="6" t="s">
        <v>225</v>
      </c>
      <c r="J50" s="6" t="s">
        <v>116</v>
      </c>
      <c r="K50" s="6" t="s">
        <v>39</v>
      </c>
      <c r="L50" s="6" t="s">
        <v>39</v>
      </c>
      <c r="M50" s="6" t="s">
        <v>39</v>
      </c>
      <c r="N50" s="8">
        <v>42774</v>
      </c>
      <c r="O50" s="6" t="s">
        <v>39</v>
      </c>
      <c r="P50" s="6" t="s">
        <v>39</v>
      </c>
      <c r="Q50" s="6" t="s">
        <v>39</v>
      </c>
      <c r="R50" s="6" t="s">
        <v>39</v>
      </c>
      <c r="S50" s="6" t="s">
        <v>39</v>
      </c>
      <c r="T50" s="6" t="s">
        <v>39</v>
      </c>
      <c r="U50" s="6" t="s">
        <v>39</v>
      </c>
      <c r="V50" s="6" t="s">
        <v>39</v>
      </c>
      <c r="W50" s="14" t="e">
        <f t="shared" si="1"/>
        <v>#VALUE!</v>
      </c>
      <c r="X50" s="6" t="e">
        <f t="shared" si="6"/>
        <v>#VALUE!</v>
      </c>
      <c r="Y50" s="14" t="e">
        <f t="shared" si="2"/>
        <v>#VALUE!</v>
      </c>
      <c r="Z50" t="e">
        <f t="shared" si="3"/>
        <v>#VALUE!</v>
      </c>
      <c r="AA50" t="e">
        <f t="shared" si="4"/>
        <v>#VALUE!</v>
      </c>
      <c r="AB50" t="e">
        <f t="shared" si="5"/>
        <v>#VALUE!</v>
      </c>
    </row>
    <row r="51" spans="1:28">
      <c r="A51" s="5" t="s">
        <v>234</v>
      </c>
      <c r="B51" s="6" t="s">
        <v>6</v>
      </c>
      <c r="C51" s="6" t="s">
        <v>41</v>
      </c>
      <c r="D51" s="6" t="s">
        <v>235</v>
      </c>
      <c r="E51" s="6" t="s">
        <v>236</v>
      </c>
      <c r="F51" s="6" t="s">
        <v>115</v>
      </c>
      <c r="G51" s="6" t="s">
        <v>73</v>
      </c>
      <c r="H51" s="6" t="s">
        <v>36</v>
      </c>
      <c r="I51" s="6" t="s">
        <v>225</v>
      </c>
      <c r="J51" s="6" t="s">
        <v>116</v>
      </c>
      <c r="K51" s="6" t="s">
        <v>128</v>
      </c>
      <c r="L51" s="6" t="s">
        <v>183</v>
      </c>
      <c r="M51" s="6" t="s">
        <v>237</v>
      </c>
      <c r="N51" s="8">
        <v>42774</v>
      </c>
      <c r="O51" s="6" t="s">
        <v>39</v>
      </c>
      <c r="P51" s="6" t="s">
        <v>39</v>
      </c>
      <c r="Q51" s="8">
        <v>42950</v>
      </c>
      <c r="R51" s="8">
        <v>42997</v>
      </c>
      <c r="S51" s="8">
        <v>42998</v>
      </c>
      <c r="T51" s="8">
        <v>43028</v>
      </c>
      <c r="U51" s="7" t="s">
        <v>39</v>
      </c>
      <c r="V51" s="6" t="s">
        <v>39</v>
      </c>
      <c r="W51" s="14" t="e">
        <f t="shared" si="1"/>
        <v>#VALUE!</v>
      </c>
      <c r="X51" s="6" t="e">
        <f t="shared" si="6"/>
        <v>#VALUE!</v>
      </c>
      <c r="Y51" s="14">
        <f t="shared" si="2"/>
        <v>47</v>
      </c>
      <c r="Z51">
        <f t="shared" si="3"/>
        <v>1</v>
      </c>
      <c r="AA51">
        <f t="shared" si="4"/>
        <v>30</v>
      </c>
      <c r="AB51" t="e">
        <f t="shared" si="5"/>
        <v>#VALUE!</v>
      </c>
    </row>
    <row r="52" spans="1:28">
      <c r="A52" s="5" t="s">
        <v>238</v>
      </c>
      <c r="B52" s="6" t="s">
        <v>5</v>
      </c>
      <c r="C52" s="6" t="s">
        <v>31</v>
      </c>
      <c r="D52" s="6" t="s">
        <v>239</v>
      </c>
      <c r="E52" s="6" t="s">
        <v>240</v>
      </c>
      <c r="F52" s="6" t="s">
        <v>115</v>
      </c>
      <c r="G52" s="6" t="s">
        <v>73</v>
      </c>
      <c r="H52" s="6" t="s">
        <v>44</v>
      </c>
      <c r="I52" s="6" t="s">
        <v>225</v>
      </c>
      <c r="J52" s="6" t="s">
        <v>116</v>
      </c>
      <c r="K52" s="6" t="s">
        <v>39</v>
      </c>
      <c r="L52" s="6" t="s">
        <v>123</v>
      </c>
      <c r="M52" s="6" t="s">
        <v>39</v>
      </c>
      <c r="N52" s="8">
        <v>42774</v>
      </c>
      <c r="O52" s="6" t="s">
        <v>39</v>
      </c>
      <c r="P52" s="6" t="s">
        <v>39</v>
      </c>
      <c r="Q52" s="6" t="s">
        <v>39</v>
      </c>
      <c r="R52" s="6" t="s">
        <v>39</v>
      </c>
      <c r="S52" s="6" t="s">
        <v>39</v>
      </c>
      <c r="T52" s="6" t="s">
        <v>39</v>
      </c>
      <c r="U52" s="6" t="s">
        <v>39</v>
      </c>
      <c r="V52" s="6" t="s">
        <v>39</v>
      </c>
      <c r="W52" s="14" t="e">
        <f t="shared" si="1"/>
        <v>#VALUE!</v>
      </c>
      <c r="X52" s="6" t="e">
        <f t="shared" si="6"/>
        <v>#VALUE!</v>
      </c>
      <c r="Y52" s="14" t="e">
        <f t="shared" si="2"/>
        <v>#VALUE!</v>
      </c>
      <c r="Z52" t="e">
        <f t="shared" si="3"/>
        <v>#VALUE!</v>
      </c>
      <c r="AA52" t="e">
        <f t="shared" si="4"/>
        <v>#VALUE!</v>
      </c>
      <c r="AB52" t="e">
        <f t="shared" si="5"/>
        <v>#VALUE!</v>
      </c>
    </row>
    <row r="53" spans="1:28">
      <c r="A53" s="5" t="s">
        <v>241</v>
      </c>
      <c r="B53" s="6" t="s">
        <v>3</v>
      </c>
      <c r="C53" s="6" t="s">
        <v>41</v>
      </c>
      <c r="D53" s="6" t="s">
        <v>242</v>
      </c>
      <c r="E53" s="6" t="s">
        <v>210</v>
      </c>
      <c r="F53" s="6" t="s">
        <v>115</v>
      </c>
      <c r="G53" s="6" t="s">
        <v>73</v>
      </c>
      <c r="H53" s="6" t="s">
        <v>44</v>
      </c>
      <c r="I53" s="6" t="s">
        <v>225</v>
      </c>
      <c r="J53" s="6" t="s">
        <v>116</v>
      </c>
      <c r="K53" s="6" t="s">
        <v>39</v>
      </c>
      <c r="L53" s="6" t="s">
        <v>47</v>
      </c>
      <c r="M53" s="6" t="s">
        <v>243</v>
      </c>
      <c r="N53" s="8">
        <v>42774</v>
      </c>
      <c r="O53" s="6" t="s">
        <v>39</v>
      </c>
      <c r="P53" s="6" t="s">
        <v>39</v>
      </c>
      <c r="Q53" s="8">
        <v>42950</v>
      </c>
      <c r="R53" s="8">
        <v>43004</v>
      </c>
      <c r="S53" s="8">
        <v>43005</v>
      </c>
      <c r="T53" s="8">
        <v>43035</v>
      </c>
      <c r="U53" s="7" t="s">
        <v>39</v>
      </c>
      <c r="V53" s="6" t="s">
        <v>39</v>
      </c>
      <c r="W53" s="14" t="e">
        <f t="shared" si="1"/>
        <v>#VALUE!</v>
      </c>
      <c r="X53" s="6" t="e">
        <f t="shared" si="6"/>
        <v>#VALUE!</v>
      </c>
      <c r="Y53" s="14">
        <f t="shared" si="2"/>
        <v>54</v>
      </c>
      <c r="Z53">
        <f t="shared" si="3"/>
        <v>1</v>
      </c>
      <c r="AA53">
        <f t="shared" si="4"/>
        <v>30</v>
      </c>
      <c r="AB53" t="e">
        <f t="shared" si="5"/>
        <v>#VALUE!</v>
      </c>
    </row>
    <row r="54" spans="1:28">
      <c r="A54" s="5" t="s">
        <v>244</v>
      </c>
      <c r="B54" s="6" t="s">
        <v>30</v>
      </c>
      <c r="C54" s="6" t="s">
        <v>31</v>
      </c>
      <c r="D54" s="6" t="s">
        <v>245</v>
      </c>
      <c r="E54" s="6" t="s">
        <v>246</v>
      </c>
      <c r="F54" s="6" t="s">
        <v>115</v>
      </c>
      <c r="G54" s="6" t="s">
        <v>35</v>
      </c>
      <c r="H54" s="6" t="s">
        <v>39</v>
      </c>
      <c r="I54" s="6" t="s">
        <v>225</v>
      </c>
      <c r="J54" s="6" t="s">
        <v>116</v>
      </c>
      <c r="K54" s="6" t="s">
        <v>39</v>
      </c>
      <c r="L54" s="6" t="s">
        <v>39</v>
      </c>
      <c r="M54" s="6" t="s">
        <v>39</v>
      </c>
      <c r="N54" s="8">
        <v>42774</v>
      </c>
      <c r="O54" s="6" t="s">
        <v>39</v>
      </c>
      <c r="P54" s="6" t="s">
        <v>39</v>
      </c>
      <c r="Q54" s="6" t="s">
        <v>39</v>
      </c>
      <c r="R54" s="6" t="s">
        <v>39</v>
      </c>
      <c r="S54" s="6" t="s">
        <v>39</v>
      </c>
      <c r="T54" s="6" t="s">
        <v>39</v>
      </c>
      <c r="U54" s="6" t="s">
        <v>39</v>
      </c>
      <c r="V54" s="6" t="s">
        <v>39</v>
      </c>
      <c r="W54" s="14" t="e">
        <f t="shared" si="1"/>
        <v>#VALUE!</v>
      </c>
      <c r="X54" s="6" t="e">
        <f t="shared" si="6"/>
        <v>#VALUE!</v>
      </c>
      <c r="Y54" s="14" t="e">
        <f t="shared" si="2"/>
        <v>#VALUE!</v>
      </c>
      <c r="Z54" t="e">
        <f t="shared" si="3"/>
        <v>#VALUE!</v>
      </c>
      <c r="AA54" t="e">
        <f t="shared" si="4"/>
        <v>#VALUE!</v>
      </c>
      <c r="AB54" t="e">
        <f t="shared" si="5"/>
        <v>#VALUE!</v>
      </c>
    </row>
    <row r="55" spans="1:28">
      <c r="A55" s="5" t="s">
        <v>247</v>
      </c>
      <c r="B55" s="6" t="s">
        <v>30</v>
      </c>
      <c r="C55" s="6" t="s">
        <v>41</v>
      </c>
      <c r="D55" s="6" t="s">
        <v>248</v>
      </c>
      <c r="E55" s="6" t="s">
        <v>246</v>
      </c>
      <c r="F55" s="6" t="s">
        <v>115</v>
      </c>
      <c r="G55" s="6" t="s">
        <v>35</v>
      </c>
      <c r="H55" s="6" t="s">
        <v>39</v>
      </c>
      <c r="I55" s="6" t="s">
        <v>225</v>
      </c>
      <c r="J55" s="6" t="s">
        <v>116</v>
      </c>
      <c r="K55" s="6" t="s">
        <v>39</v>
      </c>
      <c r="L55" s="6" t="s">
        <v>39</v>
      </c>
      <c r="M55" s="6" t="s">
        <v>39</v>
      </c>
      <c r="N55" s="8">
        <v>42774</v>
      </c>
      <c r="O55" s="6" t="s">
        <v>39</v>
      </c>
      <c r="P55" s="6" t="s">
        <v>39</v>
      </c>
      <c r="Q55" s="6" t="s">
        <v>39</v>
      </c>
      <c r="R55" s="6" t="s">
        <v>39</v>
      </c>
      <c r="S55" s="6" t="s">
        <v>39</v>
      </c>
      <c r="T55" s="6" t="s">
        <v>39</v>
      </c>
      <c r="U55" s="6" t="s">
        <v>39</v>
      </c>
      <c r="V55" s="6" t="s">
        <v>39</v>
      </c>
      <c r="W55" s="14" t="e">
        <f t="shared" si="1"/>
        <v>#VALUE!</v>
      </c>
      <c r="X55" s="6" t="e">
        <f t="shared" si="6"/>
        <v>#VALUE!</v>
      </c>
      <c r="Y55" s="14" t="e">
        <f t="shared" si="2"/>
        <v>#VALUE!</v>
      </c>
      <c r="Z55" t="e">
        <f t="shared" si="3"/>
        <v>#VALUE!</v>
      </c>
      <c r="AA55" t="e">
        <f t="shared" si="4"/>
        <v>#VALUE!</v>
      </c>
      <c r="AB55" t="e">
        <f t="shared" si="5"/>
        <v>#VALUE!</v>
      </c>
    </row>
    <row r="56" spans="1:28">
      <c r="A56" s="9" t="s">
        <v>249</v>
      </c>
      <c r="B56" s="9" t="s">
        <v>1</v>
      </c>
      <c r="C56" s="9" t="s">
        <v>41</v>
      </c>
      <c r="D56" s="9" t="s">
        <v>250</v>
      </c>
      <c r="E56" s="9" t="s">
        <v>251</v>
      </c>
      <c r="F56" s="9" t="s">
        <v>80</v>
      </c>
      <c r="G56" s="9" t="s">
        <v>35</v>
      </c>
      <c r="H56" s="9" t="s">
        <v>44</v>
      </c>
      <c r="I56" s="9" t="s">
        <v>45</v>
      </c>
      <c r="J56" s="9" t="s">
        <v>81</v>
      </c>
      <c r="K56" s="9" t="s">
        <v>82</v>
      </c>
      <c r="L56" s="9" t="s">
        <v>175</v>
      </c>
      <c r="M56" s="9" t="s">
        <v>252</v>
      </c>
      <c r="N56" s="8">
        <v>42775</v>
      </c>
      <c r="O56" s="8">
        <v>42863</v>
      </c>
      <c r="P56" s="8">
        <v>42874</v>
      </c>
      <c r="Q56" s="8">
        <v>42825</v>
      </c>
      <c r="R56" s="8">
        <v>42879</v>
      </c>
      <c r="S56" s="8">
        <v>42879</v>
      </c>
      <c r="T56" s="8">
        <v>42909</v>
      </c>
      <c r="U56" s="8">
        <v>42909</v>
      </c>
      <c r="V56" s="10" t="str">
        <f t="shared" si="0"/>
        <v>On-time</v>
      </c>
      <c r="W56" s="14">
        <f t="shared" si="1"/>
        <v>88</v>
      </c>
      <c r="X56" s="6">
        <f t="shared" si="6"/>
        <v>11</v>
      </c>
      <c r="Y56" s="14">
        <f t="shared" si="2"/>
        <v>54</v>
      </c>
      <c r="Z56">
        <f t="shared" si="3"/>
        <v>0</v>
      </c>
      <c r="AA56">
        <f t="shared" si="4"/>
        <v>30</v>
      </c>
      <c r="AB56">
        <f t="shared" si="5"/>
        <v>0</v>
      </c>
    </row>
    <row r="57" spans="1:28">
      <c r="A57" s="5" t="s">
        <v>253</v>
      </c>
      <c r="B57" s="6" t="s">
        <v>30</v>
      </c>
      <c r="C57" s="6" t="s">
        <v>41</v>
      </c>
      <c r="D57" s="6" t="s">
        <v>254</v>
      </c>
      <c r="E57" s="6" t="s">
        <v>255</v>
      </c>
      <c r="F57" s="6" t="s">
        <v>80</v>
      </c>
      <c r="G57" s="6" t="s">
        <v>73</v>
      </c>
      <c r="H57" s="6" t="s">
        <v>36</v>
      </c>
      <c r="I57" s="6" t="s">
        <v>45</v>
      </c>
      <c r="J57" s="6" t="s">
        <v>81</v>
      </c>
      <c r="K57" s="6" t="s">
        <v>39</v>
      </c>
      <c r="L57" s="6" t="s">
        <v>39</v>
      </c>
      <c r="M57" s="6" t="s">
        <v>39</v>
      </c>
      <c r="N57" s="8">
        <v>42775</v>
      </c>
      <c r="O57" s="6" t="s">
        <v>39</v>
      </c>
      <c r="P57" s="6" t="s">
        <v>39</v>
      </c>
      <c r="Q57" s="6" t="s">
        <v>39</v>
      </c>
      <c r="R57" s="6" t="s">
        <v>39</v>
      </c>
      <c r="S57" s="6" t="s">
        <v>39</v>
      </c>
      <c r="T57" s="6" t="s">
        <v>39</v>
      </c>
      <c r="U57" s="6" t="s">
        <v>39</v>
      </c>
      <c r="V57" s="6" t="s">
        <v>39</v>
      </c>
      <c r="W57" s="14" t="e">
        <f t="shared" si="1"/>
        <v>#VALUE!</v>
      </c>
      <c r="X57" s="6" t="e">
        <f t="shared" si="6"/>
        <v>#VALUE!</v>
      </c>
      <c r="Y57" s="14" t="e">
        <f t="shared" si="2"/>
        <v>#VALUE!</v>
      </c>
      <c r="Z57" t="e">
        <f t="shared" si="3"/>
        <v>#VALUE!</v>
      </c>
      <c r="AA57" t="e">
        <f t="shared" si="4"/>
        <v>#VALUE!</v>
      </c>
      <c r="AB57" t="e">
        <f t="shared" si="5"/>
        <v>#VALUE!</v>
      </c>
    </row>
    <row r="58" spans="1:28">
      <c r="A58" s="5" t="s">
        <v>256</v>
      </c>
      <c r="B58" s="6" t="s">
        <v>30</v>
      </c>
      <c r="C58" s="6" t="s">
        <v>31</v>
      </c>
      <c r="D58" s="6" t="s">
        <v>257</v>
      </c>
      <c r="E58" s="6" t="s">
        <v>258</v>
      </c>
      <c r="F58" s="6" t="s">
        <v>80</v>
      </c>
      <c r="G58" s="6" t="s">
        <v>73</v>
      </c>
      <c r="H58" s="6" t="s">
        <v>36</v>
      </c>
      <c r="I58" s="6" t="s">
        <v>37</v>
      </c>
      <c r="J58" s="6" t="s">
        <v>81</v>
      </c>
      <c r="K58" s="6" t="s">
        <v>39</v>
      </c>
      <c r="L58" s="6" t="s">
        <v>39</v>
      </c>
      <c r="M58" s="6" t="s">
        <v>39</v>
      </c>
      <c r="N58" s="8">
        <v>42775</v>
      </c>
      <c r="O58" s="6" t="s">
        <v>39</v>
      </c>
      <c r="P58" s="6" t="s">
        <v>39</v>
      </c>
      <c r="Q58" s="6" t="s">
        <v>39</v>
      </c>
      <c r="R58" s="6" t="s">
        <v>39</v>
      </c>
      <c r="S58" s="6" t="s">
        <v>39</v>
      </c>
      <c r="T58" s="6" t="s">
        <v>39</v>
      </c>
      <c r="U58" s="6" t="s">
        <v>39</v>
      </c>
      <c r="V58" s="6" t="s">
        <v>39</v>
      </c>
      <c r="W58" s="14" t="e">
        <f t="shared" si="1"/>
        <v>#VALUE!</v>
      </c>
      <c r="X58" s="6" t="e">
        <f t="shared" si="6"/>
        <v>#VALUE!</v>
      </c>
      <c r="Y58" s="14" t="e">
        <f t="shared" si="2"/>
        <v>#VALUE!</v>
      </c>
      <c r="Z58" t="e">
        <f t="shared" si="3"/>
        <v>#VALUE!</v>
      </c>
      <c r="AA58" t="e">
        <f t="shared" si="4"/>
        <v>#VALUE!</v>
      </c>
      <c r="AB58" t="e">
        <f t="shared" si="5"/>
        <v>#VALUE!</v>
      </c>
    </row>
    <row r="59" spans="1:28">
      <c r="A59" s="5" t="s">
        <v>259</v>
      </c>
      <c r="B59" s="6" t="s">
        <v>30</v>
      </c>
      <c r="C59" s="6" t="s">
        <v>31</v>
      </c>
      <c r="D59" s="6" t="s">
        <v>260</v>
      </c>
      <c r="E59" s="6" t="s">
        <v>261</v>
      </c>
      <c r="F59" s="6" t="s">
        <v>80</v>
      </c>
      <c r="G59" s="6" t="s">
        <v>73</v>
      </c>
      <c r="H59" s="6" t="s">
        <v>36</v>
      </c>
      <c r="I59" s="6" t="s">
        <v>37</v>
      </c>
      <c r="J59" s="6" t="s">
        <v>81</v>
      </c>
      <c r="K59" s="6" t="s">
        <v>39</v>
      </c>
      <c r="L59" s="6" t="s">
        <v>39</v>
      </c>
      <c r="M59" s="6" t="s">
        <v>39</v>
      </c>
      <c r="N59" s="8">
        <v>42775</v>
      </c>
      <c r="O59" s="6" t="s">
        <v>39</v>
      </c>
      <c r="P59" s="6" t="s">
        <v>39</v>
      </c>
      <c r="Q59" s="6" t="s">
        <v>39</v>
      </c>
      <c r="R59" s="6" t="s">
        <v>39</v>
      </c>
      <c r="S59" s="6" t="s">
        <v>39</v>
      </c>
      <c r="T59" s="6" t="s">
        <v>39</v>
      </c>
      <c r="U59" s="6" t="s">
        <v>39</v>
      </c>
      <c r="V59" s="6" t="s">
        <v>39</v>
      </c>
      <c r="W59" s="14" t="e">
        <f t="shared" si="1"/>
        <v>#VALUE!</v>
      </c>
      <c r="X59" s="6" t="e">
        <f t="shared" si="6"/>
        <v>#VALUE!</v>
      </c>
      <c r="Y59" s="14" t="e">
        <f t="shared" si="2"/>
        <v>#VALUE!</v>
      </c>
      <c r="Z59" t="e">
        <f t="shared" si="3"/>
        <v>#VALUE!</v>
      </c>
      <c r="AA59" t="e">
        <f t="shared" si="4"/>
        <v>#VALUE!</v>
      </c>
      <c r="AB59" t="e">
        <f t="shared" si="5"/>
        <v>#VALUE!</v>
      </c>
    </row>
    <row r="60" spans="1:28">
      <c r="A60" s="5" t="s">
        <v>262</v>
      </c>
      <c r="B60" s="6" t="s">
        <v>3</v>
      </c>
      <c r="C60" s="6" t="s">
        <v>31</v>
      </c>
      <c r="D60" s="6" t="s">
        <v>263</v>
      </c>
      <c r="E60" s="6" t="s">
        <v>255</v>
      </c>
      <c r="F60" s="6" t="s">
        <v>80</v>
      </c>
      <c r="G60" s="6" t="s">
        <v>264</v>
      </c>
      <c r="H60" s="6" t="s">
        <v>44</v>
      </c>
      <c r="I60" s="6" t="s">
        <v>37</v>
      </c>
      <c r="J60" s="6" t="s">
        <v>81</v>
      </c>
      <c r="K60" s="6" t="s">
        <v>265</v>
      </c>
      <c r="L60" s="6" t="s">
        <v>83</v>
      </c>
      <c r="M60" s="6" t="s">
        <v>39</v>
      </c>
      <c r="N60" s="8">
        <v>42775</v>
      </c>
      <c r="O60" s="6" t="s">
        <v>39</v>
      </c>
      <c r="P60" s="6" t="s">
        <v>39</v>
      </c>
      <c r="Q60" s="8">
        <v>42915</v>
      </c>
      <c r="R60" s="8">
        <v>42997</v>
      </c>
      <c r="S60" s="8">
        <v>42999</v>
      </c>
      <c r="T60" s="8">
        <v>43029</v>
      </c>
      <c r="U60" s="7" t="s">
        <v>39</v>
      </c>
      <c r="V60" s="6" t="s">
        <v>39</v>
      </c>
      <c r="W60" s="14" t="e">
        <f t="shared" si="1"/>
        <v>#VALUE!</v>
      </c>
      <c r="X60" s="6" t="e">
        <f t="shared" si="6"/>
        <v>#VALUE!</v>
      </c>
      <c r="Y60" s="14">
        <f t="shared" si="2"/>
        <v>82</v>
      </c>
      <c r="Z60">
        <f t="shared" si="3"/>
        <v>2</v>
      </c>
      <c r="AA60">
        <f t="shared" si="4"/>
        <v>30</v>
      </c>
      <c r="AB60" t="e">
        <f t="shared" si="5"/>
        <v>#VALUE!</v>
      </c>
    </row>
    <row r="61" spans="1:28">
      <c r="A61" s="5" t="s">
        <v>266</v>
      </c>
      <c r="B61" s="6" t="s">
        <v>4</v>
      </c>
      <c r="C61" s="6" t="s">
        <v>41</v>
      </c>
      <c r="D61" s="6" t="s">
        <v>267</v>
      </c>
      <c r="E61" s="6" t="s">
        <v>268</v>
      </c>
      <c r="F61" s="6" t="s">
        <v>80</v>
      </c>
      <c r="G61" s="6" t="s">
        <v>73</v>
      </c>
      <c r="H61" s="6" t="s">
        <v>44</v>
      </c>
      <c r="I61" s="6" t="s">
        <v>52</v>
      </c>
      <c r="J61" s="6" t="s">
        <v>81</v>
      </c>
      <c r="K61" s="6" t="s">
        <v>82</v>
      </c>
      <c r="L61" s="6" t="s">
        <v>56</v>
      </c>
      <c r="M61" s="6" t="s">
        <v>39</v>
      </c>
      <c r="N61" s="8">
        <v>42775</v>
      </c>
      <c r="O61" s="6" t="s">
        <v>39</v>
      </c>
      <c r="P61" s="6" t="s">
        <v>39</v>
      </c>
      <c r="Q61" s="8">
        <v>42902</v>
      </c>
      <c r="R61" s="8">
        <v>43054</v>
      </c>
      <c r="S61" s="8">
        <v>43055</v>
      </c>
      <c r="T61" s="8">
        <v>43085</v>
      </c>
      <c r="U61" s="7" t="s">
        <v>39</v>
      </c>
      <c r="V61" s="6" t="s">
        <v>39</v>
      </c>
      <c r="W61" s="14" t="e">
        <f t="shared" si="1"/>
        <v>#VALUE!</v>
      </c>
      <c r="X61" s="6" t="e">
        <f t="shared" si="6"/>
        <v>#VALUE!</v>
      </c>
      <c r="Y61" s="14">
        <f t="shared" si="2"/>
        <v>152</v>
      </c>
      <c r="Z61">
        <f t="shared" si="3"/>
        <v>1</v>
      </c>
      <c r="AA61">
        <f t="shared" si="4"/>
        <v>30</v>
      </c>
      <c r="AB61" t="e">
        <f t="shared" si="5"/>
        <v>#VALUE!</v>
      </c>
    </row>
    <row r="62" spans="1:28">
      <c r="A62" s="5" t="s">
        <v>269</v>
      </c>
      <c r="B62" s="6" t="s">
        <v>4</v>
      </c>
      <c r="C62" s="6" t="s">
        <v>41</v>
      </c>
      <c r="D62" s="6" t="s">
        <v>267</v>
      </c>
      <c r="E62" s="6" t="s">
        <v>251</v>
      </c>
      <c r="F62" s="6" t="s">
        <v>80</v>
      </c>
      <c r="G62" s="6" t="s">
        <v>73</v>
      </c>
      <c r="H62" s="6" t="s">
        <v>44</v>
      </c>
      <c r="I62" s="6" t="s">
        <v>52</v>
      </c>
      <c r="J62" s="6" t="s">
        <v>81</v>
      </c>
      <c r="K62" s="6" t="s">
        <v>39</v>
      </c>
      <c r="L62" s="6" t="s">
        <v>56</v>
      </c>
      <c r="M62" s="6" t="s">
        <v>39</v>
      </c>
      <c r="N62" s="8">
        <v>42775</v>
      </c>
      <c r="O62" s="6" t="s">
        <v>39</v>
      </c>
      <c r="P62" s="6" t="s">
        <v>39</v>
      </c>
      <c r="Q62" s="8">
        <v>42902</v>
      </c>
      <c r="R62" s="8">
        <v>43053</v>
      </c>
      <c r="S62" s="8">
        <v>43053</v>
      </c>
      <c r="T62" s="8">
        <v>43083</v>
      </c>
      <c r="U62" s="7" t="s">
        <v>39</v>
      </c>
      <c r="V62" s="6" t="s">
        <v>39</v>
      </c>
      <c r="W62" s="14" t="e">
        <f t="shared" si="1"/>
        <v>#VALUE!</v>
      </c>
      <c r="X62" s="6" t="e">
        <f t="shared" si="6"/>
        <v>#VALUE!</v>
      </c>
      <c r="Y62" s="14">
        <f t="shared" si="2"/>
        <v>151</v>
      </c>
      <c r="Z62">
        <f t="shared" si="3"/>
        <v>0</v>
      </c>
      <c r="AA62">
        <f t="shared" si="4"/>
        <v>30</v>
      </c>
      <c r="AB62" t="e">
        <f t="shared" si="5"/>
        <v>#VALUE!</v>
      </c>
    </row>
    <row r="63" spans="1:28">
      <c r="A63" s="5" t="s">
        <v>270</v>
      </c>
      <c r="B63" s="6" t="s">
        <v>4</v>
      </c>
      <c r="C63" s="6" t="s">
        <v>41</v>
      </c>
      <c r="D63" s="6" t="s">
        <v>271</v>
      </c>
      <c r="E63" s="6" t="s">
        <v>255</v>
      </c>
      <c r="F63" s="6" t="s">
        <v>80</v>
      </c>
      <c r="G63" s="6" t="s">
        <v>73</v>
      </c>
      <c r="H63" s="6" t="s">
        <v>44</v>
      </c>
      <c r="I63" s="6" t="s">
        <v>52</v>
      </c>
      <c r="J63" s="6" t="s">
        <v>81</v>
      </c>
      <c r="K63" s="6" t="s">
        <v>82</v>
      </c>
      <c r="L63" s="6" t="s">
        <v>175</v>
      </c>
      <c r="M63" s="6" t="s">
        <v>39</v>
      </c>
      <c r="N63" s="8">
        <v>42775</v>
      </c>
      <c r="O63" s="6" t="s">
        <v>39</v>
      </c>
      <c r="P63" s="6" t="s">
        <v>39</v>
      </c>
      <c r="Q63" s="8">
        <v>42915</v>
      </c>
      <c r="R63" s="8">
        <v>43068</v>
      </c>
      <c r="S63" s="8">
        <v>43070</v>
      </c>
      <c r="T63" s="8">
        <v>43100</v>
      </c>
      <c r="U63" s="7" t="s">
        <v>39</v>
      </c>
      <c r="V63" s="6" t="s">
        <v>39</v>
      </c>
      <c r="W63" s="14" t="e">
        <f t="shared" si="1"/>
        <v>#VALUE!</v>
      </c>
      <c r="X63" s="6" t="e">
        <f t="shared" si="6"/>
        <v>#VALUE!</v>
      </c>
      <c r="Y63" s="14">
        <f t="shared" si="2"/>
        <v>153</v>
      </c>
      <c r="Z63">
        <f t="shared" si="3"/>
        <v>2</v>
      </c>
      <c r="AA63">
        <f t="shared" si="4"/>
        <v>30</v>
      </c>
      <c r="AB63" t="e">
        <f t="shared" si="5"/>
        <v>#VALUE!</v>
      </c>
    </row>
    <row r="64" spans="1:28">
      <c r="A64" s="5" t="s">
        <v>273</v>
      </c>
      <c r="B64" s="6" t="s">
        <v>4</v>
      </c>
      <c r="C64" s="6" t="s">
        <v>41</v>
      </c>
      <c r="D64" s="6" t="s">
        <v>274</v>
      </c>
      <c r="E64" s="6" t="s">
        <v>255</v>
      </c>
      <c r="F64" s="6" t="s">
        <v>80</v>
      </c>
      <c r="G64" s="6" t="s">
        <v>264</v>
      </c>
      <c r="H64" s="6" t="s">
        <v>44</v>
      </c>
      <c r="I64" s="6" t="s">
        <v>225</v>
      </c>
      <c r="J64" s="6" t="s">
        <v>81</v>
      </c>
      <c r="K64" s="6" t="s">
        <v>39</v>
      </c>
      <c r="L64" s="6" t="s">
        <v>183</v>
      </c>
      <c r="M64" s="6" t="s">
        <v>39</v>
      </c>
      <c r="N64" s="8">
        <v>42775</v>
      </c>
      <c r="O64" s="6" t="s">
        <v>39</v>
      </c>
      <c r="P64" s="6" t="s">
        <v>39</v>
      </c>
      <c r="Q64" s="8">
        <v>42993</v>
      </c>
      <c r="R64" s="8">
        <v>43053</v>
      </c>
      <c r="S64" s="8">
        <v>43054</v>
      </c>
      <c r="T64" s="8">
        <v>43084</v>
      </c>
      <c r="U64" s="7" t="s">
        <v>39</v>
      </c>
      <c r="V64" s="6" t="s">
        <v>39</v>
      </c>
      <c r="W64" s="14" t="e">
        <f t="shared" si="1"/>
        <v>#VALUE!</v>
      </c>
      <c r="X64" s="6" t="e">
        <f t="shared" si="6"/>
        <v>#VALUE!</v>
      </c>
      <c r="Y64" s="14">
        <f t="shared" si="2"/>
        <v>60</v>
      </c>
      <c r="Z64">
        <f t="shared" si="3"/>
        <v>1</v>
      </c>
      <c r="AA64">
        <f t="shared" si="4"/>
        <v>30</v>
      </c>
      <c r="AB64" t="e">
        <f t="shared" si="5"/>
        <v>#VALUE!</v>
      </c>
    </row>
    <row r="65" spans="1:28">
      <c r="A65" s="5" t="s">
        <v>275</v>
      </c>
      <c r="B65" s="6" t="s">
        <v>3</v>
      </c>
      <c r="C65" s="6" t="s">
        <v>41</v>
      </c>
      <c r="D65" s="6" t="s">
        <v>276</v>
      </c>
      <c r="E65" s="6" t="s">
        <v>277</v>
      </c>
      <c r="F65" s="6" t="s">
        <v>80</v>
      </c>
      <c r="G65" s="6" t="s">
        <v>264</v>
      </c>
      <c r="H65" s="6" t="s">
        <v>44</v>
      </c>
      <c r="I65" s="6" t="s">
        <v>225</v>
      </c>
      <c r="J65" s="6" t="s">
        <v>81</v>
      </c>
      <c r="K65" s="6" t="s">
        <v>278</v>
      </c>
      <c r="L65" s="6" t="s">
        <v>56</v>
      </c>
      <c r="M65" s="6" t="s">
        <v>39</v>
      </c>
      <c r="N65" s="8">
        <v>42775</v>
      </c>
      <c r="O65" s="6" t="s">
        <v>39</v>
      </c>
      <c r="P65" s="6" t="s">
        <v>39</v>
      </c>
      <c r="Q65" s="8">
        <v>42978</v>
      </c>
      <c r="R65" s="8">
        <v>43011</v>
      </c>
      <c r="S65" s="8">
        <v>43013</v>
      </c>
      <c r="T65" s="8">
        <v>43043</v>
      </c>
      <c r="U65" s="7" t="s">
        <v>39</v>
      </c>
      <c r="V65" s="6" t="s">
        <v>39</v>
      </c>
      <c r="W65" s="14" t="e">
        <f t="shared" si="1"/>
        <v>#VALUE!</v>
      </c>
      <c r="X65" s="6" t="e">
        <f t="shared" si="6"/>
        <v>#VALUE!</v>
      </c>
      <c r="Y65" s="14">
        <f t="shared" si="2"/>
        <v>33</v>
      </c>
      <c r="Z65">
        <f t="shared" si="3"/>
        <v>2</v>
      </c>
      <c r="AA65">
        <f t="shared" si="4"/>
        <v>30</v>
      </c>
      <c r="AB65" t="e">
        <f t="shared" si="5"/>
        <v>#VALUE!</v>
      </c>
    </row>
    <row r="66" spans="1:28">
      <c r="A66" s="9" t="s">
        <v>279</v>
      </c>
      <c r="B66" s="9" t="s">
        <v>1</v>
      </c>
      <c r="C66" s="9" t="s">
        <v>41</v>
      </c>
      <c r="D66" s="9" t="s">
        <v>280</v>
      </c>
      <c r="E66" s="9" t="s">
        <v>281</v>
      </c>
      <c r="F66" s="9" t="s">
        <v>34</v>
      </c>
      <c r="G66" s="9" t="s">
        <v>35</v>
      </c>
      <c r="H66" s="9" t="s">
        <v>44</v>
      </c>
      <c r="I66" s="9" t="s">
        <v>45</v>
      </c>
      <c r="J66" s="9" t="s">
        <v>38</v>
      </c>
      <c r="K66" s="9" t="s">
        <v>46</v>
      </c>
      <c r="L66" s="9" t="s">
        <v>47</v>
      </c>
      <c r="M66" s="9" t="s">
        <v>282</v>
      </c>
      <c r="N66" s="8">
        <v>42790</v>
      </c>
      <c r="O66" s="6" t="s">
        <v>39</v>
      </c>
      <c r="P66" s="6" t="s">
        <v>39</v>
      </c>
      <c r="Q66" s="8">
        <v>42811</v>
      </c>
      <c r="R66" s="8">
        <v>42844</v>
      </c>
      <c r="S66" s="8">
        <v>42845</v>
      </c>
      <c r="T66" s="8">
        <v>42875</v>
      </c>
      <c r="U66" s="8">
        <v>42874</v>
      </c>
      <c r="V66" s="10" t="str">
        <f t="shared" si="0"/>
        <v>On-time</v>
      </c>
      <c r="W66" s="14" t="e">
        <f t="shared" si="1"/>
        <v>#VALUE!</v>
      </c>
      <c r="X66" s="6" t="e">
        <f t="shared" si="6"/>
        <v>#VALUE!</v>
      </c>
      <c r="Y66" s="14">
        <f t="shared" si="2"/>
        <v>33</v>
      </c>
      <c r="Z66">
        <f t="shared" si="3"/>
        <v>1</v>
      </c>
      <c r="AA66">
        <f t="shared" si="4"/>
        <v>30</v>
      </c>
      <c r="AB66">
        <f t="shared" si="5"/>
        <v>1</v>
      </c>
    </row>
    <row r="67" spans="1:28">
      <c r="A67" s="9" t="s">
        <v>283</v>
      </c>
      <c r="B67" s="9" t="s">
        <v>1</v>
      </c>
      <c r="C67" s="9" t="s">
        <v>41</v>
      </c>
      <c r="D67" s="9" t="s">
        <v>284</v>
      </c>
      <c r="E67" s="9" t="s">
        <v>285</v>
      </c>
      <c r="F67" s="9" t="s">
        <v>34</v>
      </c>
      <c r="G67" s="9" t="s">
        <v>73</v>
      </c>
      <c r="H67" s="9" t="s">
        <v>44</v>
      </c>
      <c r="I67" s="9" t="s">
        <v>37</v>
      </c>
      <c r="J67" s="9" t="s">
        <v>38</v>
      </c>
      <c r="K67" s="9" t="s">
        <v>286</v>
      </c>
      <c r="L67" s="9" t="s">
        <v>47</v>
      </c>
      <c r="M67" s="9" t="s">
        <v>287</v>
      </c>
      <c r="N67" s="8">
        <v>42839</v>
      </c>
      <c r="O67" s="6" t="s">
        <v>39</v>
      </c>
      <c r="P67" s="6" t="s">
        <v>39</v>
      </c>
      <c r="Q67" s="8">
        <v>42839</v>
      </c>
      <c r="R67" s="8">
        <v>42878</v>
      </c>
      <c r="S67" s="8">
        <v>42879</v>
      </c>
      <c r="T67" s="8">
        <v>42909</v>
      </c>
      <c r="U67" s="8">
        <v>42908</v>
      </c>
      <c r="V67" s="10" t="str">
        <f t="shared" si="0"/>
        <v>On-time</v>
      </c>
      <c r="W67" s="14" t="e">
        <f t="shared" ref="W67:X97" si="7">O67-N67</f>
        <v>#VALUE!</v>
      </c>
      <c r="X67" s="6" t="e">
        <f t="shared" si="7"/>
        <v>#VALUE!</v>
      </c>
      <c r="Y67" s="14">
        <f t="shared" ref="Y67:Y99" si="8">R67-Q67</f>
        <v>39</v>
      </c>
      <c r="Z67">
        <f t="shared" ref="Z67:Z97" si="9">S67-R67</f>
        <v>1</v>
      </c>
      <c r="AA67">
        <f t="shared" ref="AA67:AA97" si="10">T67-S67</f>
        <v>30</v>
      </c>
      <c r="AB67">
        <f t="shared" ref="AB67:AB97" si="11">T67-U67</f>
        <v>1</v>
      </c>
    </row>
    <row r="68" spans="1:28">
      <c r="A68" s="9" t="s">
        <v>288</v>
      </c>
      <c r="B68" s="9" t="s">
        <v>30</v>
      </c>
      <c r="C68" s="9" t="s">
        <v>41</v>
      </c>
      <c r="D68" s="9" t="s">
        <v>289</v>
      </c>
      <c r="E68" s="9" t="s">
        <v>290</v>
      </c>
      <c r="F68" s="9" t="s">
        <v>80</v>
      </c>
      <c r="G68" s="9" t="s">
        <v>35</v>
      </c>
      <c r="H68" s="9" t="s">
        <v>44</v>
      </c>
      <c r="I68" s="9" t="s">
        <v>37</v>
      </c>
      <c r="J68" s="9" t="s">
        <v>81</v>
      </c>
      <c r="K68" s="9" t="s">
        <v>46</v>
      </c>
      <c r="L68" s="9" t="s">
        <v>291</v>
      </c>
      <c r="M68" s="6" t="s">
        <v>39</v>
      </c>
      <c r="N68" s="8">
        <v>42839</v>
      </c>
      <c r="O68" s="6" t="s">
        <v>39</v>
      </c>
      <c r="P68" s="6" t="s">
        <v>39</v>
      </c>
      <c r="Q68" s="8">
        <v>42839</v>
      </c>
      <c r="R68" s="8">
        <v>42856</v>
      </c>
      <c r="S68" s="8">
        <v>42857</v>
      </c>
      <c r="T68" s="8">
        <v>42887</v>
      </c>
      <c r="U68" s="8">
        <v>42880</v>
      </c>
      <c r="V68" s="10" t="str">
        <f t="shared" si="0"/>
        <v>On-time</v>
      </c>
      <c r="W68" s="14" t="e">
        <f t="shared" si="7"/>
        <v>#VALUE!</v>
      </c>
      <c r="X68" s="6" t="e">
        <f t="shared" si="7"/>
        <v>#VALUE!</v>
      </c>
      <c r="Y68" s="14">
        <f t="shared" si="8"/>
        <v>17</v>
      </c>
      <c r="Z68">
        <f t="shared" si="9"/>
        <v>1</v>
      </c>
      <c r="AA68">
        <f t="shared" si="10"/>
        <v>30</v>
      </c>
      <c r="AB68">
        <f t="shared" si="11"/>
        <v>7</v>
      </c>
    </row>
    <row r="69" spans="1:28">
      <c r="A69" s="5" t="s">
        <v>292</v>
      </c>
      <c r="B69" s="6" t="s">
        <v>3</v>
      </c>
      <c r="C69" s="6" t="s">
        <v>31</v>
      </c>
      <c r="D69" s="6" t="s">
        <v>293</v>
      </c>
      <c r="E69" s="6" t="s">
        <v>148</v>
      </c>
      <c r="F69" s="6" t="s">
        <v>115</v>
      </c>
      <c r="G69" s="6" t="s">
        <v>35</v>
      </c>
      <c r="H69" s="6" t="s">
        <v>64</v>
      </c>
      <c r="I69" s="6" t="s">
        <v>37</v>
      </c>
      <c r="J69" s="6" t="s">
        <v>116</v>
      </c>
      <c r="K69" s="6" t="s">
        <v>171</v>
      </c>
      <c r="L69" s="6" t="s">
        <v>197</v>
      </c>
      <c r="M69" s="6" t="s">
        <v>294</v>
      </c>
      <c r="N69" s="8">
        <v>42846</v>
      </c>
      <c r="O69" s="7">
        <v>42859</v>
      </c>
      <c r="P69" s="7">
        <v>42874</v>
      </c>
      <c r="Q69" s="8">
        <v>42859</v>
      </c>
      <c r="R69" s="8">
        <v>42879</v>
      </c>
      <c r="S69" s="8">
        <v>42879</v>
      </c>
      <c r="T69" s="8">
        <v>42909</v>
      </c>
      <c r="U69" s="7" t="s">
        <v>39</v>
      </c>
      <c r="V69" s="6" t="s">
        <v>39</v>
      </c>
      <c r="W69" s="14">
        <f t="shared" si="7"/>
        <v>13</v>
      </c>
      <c r="X69" s="6">
        <f t="shared" si="7"/>
        <v>15</v>
      </c>
      <c r="Y69" s="14">
        <f t="shared" si="8"/>
        <v>20</v>
      </c>
      <c r="Z69">
        <f t="shared" si="9"/>
        <v>0</v>
      </c>
      <c r="AA69">
        <f t="shared" si="10"/>
        <v>30</v>
      </c>
      <c r="AB69" t="e">
        <f t="shared" si="11"/>
        <v>#VALUE!</v>
      </c>
    </row>
    <row r="70" spans="1:28">
      <c r="A70" s="9" t="s">
        <v>295</v>
      </c>
      <c r="B70" s="9" t="s">
        <v>1</v>
      </c>
      <c r="C70" s="9" t="s">
        <v>31</v>
      </c>
      <c r="D70" s="9" t="s">
        <v>296</v>
      </c>
      <c r="E70" s="9" t="s">
        <v>297</v>
      </c>
      <c r="F70" s="9" t="s">
        <v>34</v>
      </c>
      <c r="G70" s="9" t="s">
        <v>73</v>
      </c>
      <c r="H70" s="9" t="s">
        <v>298</v>
      </c>
      <c r="I70" s="9" t="s">
        <v>45</v>
      </c>
      <c r="J70" s="9" t="s">
        <v>38</v>
      </c>
      <c r="K70" s="9" t="s">
        <v>170</v>
      </c>
      <c r="L70" s="9" t="s">
        <v>83</v>
      </c>
      <c r="M70" s="9" t="s">
        <v>299</v>
      </c>
      <c r="N70" s="8">
        <v>42802</v>
      </c>
      <c r="O70" s="6" t="s">
        <v>39</v>
      </c>
      <c r="P70" s="6" t="s">
        <v>39</v>
      </c>
      <c r="Q70" s="8">
        <v>42800</v>
      </c>
      <c r="R70" s="8">
        <v>42800</v>
      </c>
      <c r="S70" s="8">
        <v>42800</v>
      </c>
      <c r="T70" s="8">
        <v>42830</v>
      </c>
      <c r="U70" s="8">
        <v>42830</v>
      </c>
      <c r="V70" s="10" t="str">
        <f t="shared" si="0"/>
        <v>On-time</v>
      </c>
      <c r="W70" s="14" t="e">
        <f t="shared" si="7"/>
        <v>#VALUE!</v>
      </c>
      <c r="X70" s="6" t="e">
        <f t="shared" si="7"/>
        <v>#VALUE!</v>
      </c>
      <c r="Y70" s="14">
        <f t="shared" si="8"/>
        <v>0</v>
      </c>
      <c r="Z70">
        <f t="shared" si="9"/>
        <v>0</v>
      </c>
      <c r="AA70">
        <f t="shared" si="10"/>
        <v>30</v>
      </c>
      <c r="AB70">
        <f t="shared" si="11"/>
        <v>0</v>
      </c>
    </row>
    <row r="71" spans="1:28">
      <c r="A71" s="5" t="s">
        <v>300</v>
      </c>
      <c r="B71" s="6" t="s">
        <v>30</v>
      </c>
      <c r="C71" s="6" t="s">
        <v>31</v>
      </c>
      <c r="D71" s="6" t="s">
        <v>301</v>
      </c>
      <c r="E71" s="6" t="s">
        <v>39</v>
      </c>
      <c r="F71" s="6" t="s">
        <v>34</v>
      </c>
      <c r="G71" s="6" t="s">
        <v>39</v>
      </c>
      <c r="H71" s="6" t="s">
        <v>39</v>
      </c>
      <c r="I71" s="6" t="s">
        <v>39</v>
      </c>
      <c r="J71" s="6" t="s">
        <v>38</v>
      </c>
      <c r="K71" s="6" t="s">
        <v>39</v>
      </c>
      <c r="L71" s="6" t="s">
        <v>39</v>
      </c>
      <c r="M71" s="6" t="s">
        <v>39</v>
      </c>
      <c r="N71" s="6" t="s">
        <v>39</v>
      </c>
      <c r="O71" s="6" t="s">
        <v>39</v>
      </c>
      <c r="P71" s="6" t="s">
        <v>39</v>
      </c>
      <c r="Q71" s="6" t="s">
        <v>39</v>
      </c>
      <c r="R71" s="6" t="s">
        <v>39</v>
      </c>
      <c r="S71" s="6" t="s">
        <v>39</v>
      </c>
      <c r="T71" s="6" t="s">
        <v>39</v>
      </c>
      <c r="U71" s="6" t="s">
        <v>39</v>
      </c>
      <c r="V71" s="6" t="s">
        <v>39</v>
      </c>
      <c r="W71" s="14" t="e">
        <f t="shared" si="7"/>
        <v>#VALUE!</v>
      </c>
      <c r="X71" s="6" t="e">
        <f t="shared" si="7"/>
        <v>#VALUE!</v>
      </c>
      <c r="Y71" s="14" t="e">
        <f t="shared" si="8"/>
        <v>#VALUE!</v>
      </c>
      <c r="Z71" t="e">
        <f t="shared" si="9"/>
        <v>#VALUE!</v>
      </c>
      <c r="AA71" t="e">
        <f t="shared" si="10"/>
        <v>#VALUE!</v>
      </c>
      <c r="AB71" t="e">
        <f t="shared" si="11"/>
        <v>#VALUE!</v>
      </c>
    </row>
    <row r="72" spans="1:28">
      <c r="A72" s="5" t="s">
        <v>302</v>
      </c>
      <c r="B72" s="6" t="s">
        <v>30</v>
      </c>
      <c r="C72" s="6" t="s">
        <v>41</v>
      </c>
      <c r="D72" s="6" t="s">
        <v>303</v>
      </c>
      <c r="E72" s="6" t="s">
        <v>39</v>
      </c>
      <c r="F72" s="6" t="s">
        <v>34</v>
      </c>
      <c r="G72" s="6" t="s">
        <v>39</v>
      </c>
      <c r="H72" s="6" t="s">
        <v>39</v>
      </c>
      <c r="I72" s="6" t="s">
        <v>39</v>
      </c>
      <c r="J72" s="6" t="s">
        <v>38</v>
      </c>
      <c r="K72" s="6" t="s">
        <v>39</v>
      </c>
      <c r="L72" s="6" t="s">
        <v>39</v>
      </c>
      <c r="M72" s="6" t="s">
        <v>39</v>
      </c>
      <c r="N72" s="6" t="s">
        <v>39</v>
      </c>
      <c r="O72" s="6" t="s">
        <v>39</v>
      </c>
      <c r="P72" s="6" t="s">
        <v>39</v>
      </c>
      <c r="Q72" s="6" t="s">
        <v>39</v>
      </c>
      <c r="R72" s="6" t="s">
        <v>39</v>
      </c>
      <c r="S72" s="6" t="s">
        <v>39</v>
      </c>
      <c r="T72" s="6" t="s">
        <v>39</v>
      </c>
      <c r="U72" s="6" t="s">
        <v>39</v>
      </c>
      <c r="V72" s="6" t="s">
        <v>39</v>
      </c>
      <c r="W72" s="14" t="e">
        <f t="shared" si="7"/>
        <v>#VALUE!</v>
      </c>
      <c r="X72" s="6" t="e">
        <f t="shared" si="7"/>
        <v>#VALUE!</v>
      </c>
      <c r="Y72" s="14" t="e">
        <f t="shared" si="8"/>
        <v>#VALUE!</v>
      </c>
      <c r="Z72" t="e">
        <f t="shared" si="9"/>
        <v>#VALUE!</v>
      </c>
      <c r="AA72" t="e">
        <f t="shared" si="10"/>
        <v>#VALUE!</v>
      </c>
      <c r="AB72" t="e">
        <f t="shared" si="11"/>
        <v>#VALUE!</v>
      </c>
    </row>
    <row r="73" spans="1:28">
      <c r="A73" s="5" t="s">
        <v>304</v>
      </c>
      <c r="B73" s="6" t="s">
        <v>30</v>
      </c>
      <c r="C73" s="6" t="s">
        <v>31</v>
      </c>
      <c r="D73" s="6" t="s">
        <v>305</v>
      </c>
      <c r="E73" s="6" t="s">
        <v>39</v>
      </c>
      <c r="F73" s="6" t="s">
        <v>34</v>
      </c>
      <c r="G73" s="6" t="s">
        <v>39</v>
      </c>
      <c r="H73" s="6" t="s">
        <v>36</v>
      </c>
      <c r="I73" s="6" t="s">
        <v>39</v>
      </c>
      <c r="J73" s="6" t="s">
        <v>38</v>
      </c>
      <c r="K73" s="6" t="s">
        <v>39</v>
      </c>
      <c r="L73" s="6" t="s">
        <v>39</v>
      </c>
      <c r="M73" s="6" t="s">
        <v>39</v>
      </c>
      <c r="N73" s="6" t="s">
        <v>39</v>
      </c>
      <c r="O73" s="6" t="s">
        <v>39</v>
      </c>
      <c r="P73" s="6" t="s">
        <v>39</v>
      </c>
      <c r="Q73" s="6" t="s">
        <v>39</v>
      </c>
      <c r="R73" s="6" t="s">
        <v>39</v>
      </c>
      <c r="S73" s="6" t="s">
        <v>39</v>
      </c>
      <c r="T73" s="6" t="s">
        <v>39</v>
      </c>
      <c r="U73" s="6" t="s">
        <v>39</v>
      </c>
      <c r="V73" s="6" t="s">
        <v>39</v>
      </c>
      <c r="W73" s="14" t="e">
        <f t="shared" si="7"/>
        <v>#VALUE!</v>
      </c>
      <c r="X73" s="6" t="e">
        <f t="shared" si="7"/>
        <v>#VALUE!</v>
      </c>
      <c r="Y73" s="14" t="e">
        <f t="shared" si="8"/>
        <v>#VALUE!</v>
      </c>
      <c r="Z73" t="e">
        <f t="shared" si="9"/>
        <v>#VALUE!</v>
      </c>
      <c r="AA73" t="e">
        <f t="shared" si="10"/>
        <v>#VALUE!</v>
      </c>
      <c r="AB73" t="e">
        <f t="shared" si="11"/>
        <v>#VALUE!</v>
      </c>
    </row>
    <row r="74" spans="1:28">
      <c r="A74" s="5" t="s">
        <v>306</v>
      </c>
      <c r="B74" s="6" t="s">
        <v>30</v>
      </c>
      <c r="C74" s="6" t="s">
        <v>31</v>
      </c>
      <c r="D74" s="6" t="s">
        <v>307</v>
      </c>
      <c r="E74" s="6" t="s">
        <v>39</v>
      </c>
      <c r="F74" s="6" t="s">
        <v>34</v>
      </c>
      <c r="G74" s="6" t="s">
        <v>39</v>
      </c>
      <c r="H74" s="6" t="s">
        <v>36</v>
      </c>
      <c r="I74" s="6" t="s">
        <v>39</v>
      </c>
      <c r="J74" s="6" t="s">
        <v>38</v>
      </c>
      <c r="K74" s="6" t="s">
        <v>39</v>
      </c>
      <c r="L74" s="6" t="s">
        <v>39</v>
      </c>
      <c r="M74" s="6" t="s">
        <v>39</v>
      </c>
      <c r="N74" s="6" t="s">
        <v>39</v>
      </c>
      <c r="O74" s="6" t="s">
        <v>39</v>
      </c>
      <c r="P74" s="6" t="s">
        <v>39</v>
      </c>
      <c r="Q74" s="6" t="s">
        <v>39</v>
      </c>
      <c r="R74" s="6" t="s">
        <v>39</v>
      </c>
      <c r="S74" s="6" t="s">
        <v>39</v>
      </c>
      <c r="T74" s="6" t="s">
        <v>39</v>
      </c>
      <c r="U74" s="6" t="s">
        <v>39</v>
      </c>
      <c r="V74" s="6" t="s">
        <v>39</v>
      </c>
      <c r="W74" s="14" t="e">
        <f t="shared" si="7"/>
        <v>#VALUE!</v>
      </c>
      <c r="X74" s="6" t="e">
        <f t="shared" si="7"/>
        <v>#VALUE!</v>
      </c>
      <c r="Y74" s="14" t="e">
        <f t="shared" si="8"/>
        <v>#VALUE!</v>
      </c>
      <c r="Z74" t="e">
        <f t="shared" si="9"/>
        <v>#VALUE!</v>
      </c>
      <c r="AA74" t="e">
        <f t="shared" si="10"/>
        <v>#VALUE!</v>
      </c>
      <c r="AB74" t="e">
        <f t="shared" si="11"/>
        <v>#VALUE!</v>
      </c>
    </row>
    <row r="75" spans="1:28">
      <c r="A75" s="5" t="s">
        <v>308</v>
      </c>
      <c r="B75" s="6" t="s">
        <v>5</v>
      </c>
      <c r="C75" s="6" t="s">
        <v>41</v>
      </c>
      <c r="D75" s="6" t="s">
        <v>309</v>
      </c>
      <c r="E75" s="6" t="s">
        <v>39</v>
      </c>
      <c r="F75" s="6" t="s">
        <v>34</v>
      </c>
      <c r="G75" s="6" t="s">
        <v>39</v>
      </c>
      <c r="H75" s="6" t="s">
        <v>51</v>
      </c>
      <c r="I75" s="6" t="s">
        <v>39</v>
      </c>
      <c r="J75" s="6" t="s">
        <v>38</v>
      </c>
      <c r="K75" s="6" t="s">
        <v>39</v>
      </c>
      <c r="L75" s="6" t="s">
        <v>39</v>
      </c>
      <c r="M75" s="6" t="s">
        <v>39</v>
      </c>
      <c r="N75" s="6" t="s">
        <v>39</v>
      </c>
      <c r="O75" s="6" t="s">
        <v>39</v>
      </c>
      <c r="P75" s="6" t="s">
        <v>39</v>
      </c>
      <c r="Q75" s="6" t="s">
        <v>39</v>
      </c>
      <c r="R75" s="6" t="s">
        <v>39</v>
      </c>
      <c r="S75" s="6" t="s">
        <v>39</v>
      </c>
      <c r="T75" s="6" t="s">
        <v>39</v>
      </c>
      <c r="U75" s="6" t="s">
        <v>39</v>
      </c>
      <c r="V75" s="6" t="s">
        <v>39</v>
      </c>
      <c r="W75" s="14" t="e">
        <f t="shared" si="7"/>
        <v>#VALUE!</v>
      </c>
      <c r="X75" s="6" t="e">
        <f t="shared" si="7"/>
        <v>#VALUE!</v>
      </c>
      <c r="Y75" s="14" t="e">
        <f t="shared" si="8"/>
        <v>#VALUE!</v>
      </c>
      <c r="Z75" t="e">
        <f t="shared" si="9"/>
        <v>#VALUE!</v>
      </c>
      <c r="AA75" t="e">
        <f t="shared" si="10"/>
        <v>#VALUE!</v>
      </c>
      <c r="AB75" t="e">
        <f t="shared" si="11"/>
        <v>#VALUE!</v>
      </c>
    </row>
    <row r="76" spans="1:28">
      <c r="A76" s="9" t="s">
        <v>310</v>
      </c>
      <c r="B76" s="9" t="s">
        <v>30</v>
      </c>
      <c r="C76" s="9" t="s">
        <v>41</v>
      </c>
      <c r="D76" s="9" t="s">
        <v>311</v>
      </c>
      <c r="E76" s="9" t="s">
        <v>312</v>
      </c>
      <c r="F76" s="9" t="s">
        <v>34</v>
      </c>
      <c r="G76" s="9" t="s">
        <v>73</v>
      </c>
      <c r="H76" s="9" t="s">
        <v>36</v>
      </c>
      <c r="I76" s="9" t="s">
        <v>52</v>
      </c>
      <c r="J76" s="9" t="s">
        <v>313</v>
      </c>
      <c r="K76" s="9" t="s">
        <v>313</v>
      </c>
      <c r="L76" s="9" t="s">
        <v>39</v>
      </c>
      <c r="M76" s="9" t="s">
        <v>39</v>
      </c>
      <c r="N76" s="6" t="s">
        <v>39</v>
      </c>
      <c r="O76" s="6" t="s">
        <v>39</v>
      </c>
      <c r="P76" s="6" t="s">
        <v>39</v>
      </c>
      <c r="Q76" s="6" t="s">
        <v>39</v>
      </c>
      <c r="R76" s="8">
        <v>42927</v>
      </c>
      <c r="S76" s="8">
        <v>42929</v>
      </c>
      <c r="T76" s="8">
        <v>42959</v>
      </c>
      <c r="U76" s="8">
        <v>42963</v>
      </c>
      <c r="V76" s="10" t="str">
        <f t="shared" si="0"/>
        <v xml:space="preserve">Delayed </v>
      </c>
      <c r="W76" s="14" t="e">
        <f t="shared" si="7"/>
        <v>#VALUE!</v>
      </c>
      <c r="X76" s="6" t="e">
        <f t="shared" si="7"/>
        <v>#VALUE!</v>
      </c>
      <c r="Y76" s="14" t="e">
        <f t="shared" si="8"/>
        <v>#VALUE!</v>
      </c>
      <c r="Z76">
        <f t="shared" si="9"/>
        <v>2</v>
      </c>
      <c r="AA76">
        <f t="shared" si="10"/>
        <v>30</v>
      </c>
      <c r="AB76">
        <f t="shared" si="11"/>
        <v>-4</v>
      </c>
    </row>
    <row r="77" spans="1:28">
      <c r="A77" s="9" t="s">
        <v>314</v>
      </c>
      <c r="B77" s="9" t="s">
        <v>1</v>
      </c>
      <c r="C77" s="9" t="s">
        <v>41</v>
      </c>
      <c r="D77" s="9" t="s">
        <v>315</v>
      </c>
      <c r="E77" s="9" t="s">
        <v>316</v>
      </c>
      <c r="F77" s="9" t="s">
        <v>34</v>
      </c>
      <c r="G77" s="9" t="s">
        <v>73</v>
      </c>
      <c r="H77" s="9" t="s">
        <v>44</v>
      </c>
      <c r="I77" s="9" t="s">
        <v>52</v>
      </c>
      <c r="J77" s="9" t="s">
        <v>38</v>
      </c>
      <c r="K77" s="9" t="s">
        <v>318</v>
      </c>
      <c r="L77" s="9" t="s">
        <v>183</v>
      </c>
      <c r="M77" s="6" t="s">
        <v>39</v>
      </c>
      <c r="N77" s="6" t="s">
        <v>39</v>
      </c>
      <c r="O77" s="6" t="s">
        <v>39</v>
      </c>
      <c r="P77" s="6" t="s">
        <v>39</v>
      </c>
      <c r="Q77" s="8">
        <v>42934</v>
      </c>
      <c r="R77" s="8">
        <v>42956</v>
      </c>
      <c r="S77" s="8">
        <v>42957</v>
      </c>
      <c r="T77" s="8">
        <v>42987</v>
      </c>
      <c r="U77" s="8">
        <v>42985</v>
      </c>
      <c r="V77" s="10" t="str">
        <f t="shared" si="0"/>
        <v>On-time</v>
      </c>
      <c r="W77" s="14" t="e">
        <f t="shared" si="7"/>
        <v>#VALUE!</v>
      </c>
      <c r="X77" s="6" t="e">
        <f t="shared" si="7"/>
        <v>#VALUE!</v>
      </c>
      <c r="Y77" s="14">
        <f t="shared" si="8"/>
        <v>22</v>
      </c>
      <c r="Z77">
        <f t="shared" si="9"/>
        <v>1</v>
      </c>
      <c r="AA77">
        <f t="shared" si="10"/>
        <v>30</v>
      </c>
      <c r="AB77">
        <f t="shared" si="11"/>
        <v>2</v>
      </c>
    </row>
    <row r="78" spans="1:28">
      <c r="A78" s="5" t="s">
        <v>319</v>
      </c>
      <c r="B78" s="6" t="s">
        <v>6</v>
      </c>
      <c r="C78" s="6" t="s">
        <v>41</v>
      </c>
      <c r="D78" s="6" t="s">
        <v>320</v>
      </c>
      <c r="E78" s="6" t="s">
        <v>321</v>
      </c>
      <c r="F78" s="6" t="s">
        <v>115</v>
      </c>
      <c r="G78" s="6" t="s">
        <v>35</v>
      </c>
      <c r="H78" s="6" t="s">
        <v>36</v>
      </c>
      <c r="I78" s="6" t="s">
        <v>52</v>
      </c>
      <c r="J78" s="6" t="s">
        <v>116</v>
      </c>
      <c r="K78" s="6" t="s">
        <v>39</v>
      </c>
      <c r="L78" s="6" t="s">
        <v>183</v>
      </c>
      <c r="M78" s="6" t="s">
        <v>39</v>
      </c>
      <c r="N78" s="6" t="s">
        <v>39</v>
      </c>
      <c r="O78" s="6" t="s">
        <v>39</v>
      </c>
      <c r="P78" s="6" t="s">
        <v>39</v>
      </c>
      <c r="Q78" s="6" t="s">
        <v>39</v>
      </c>
      <c r="R78" s="6" t="s">
        <v>39</v>
      </c>
      <c r="S78" s="6" t="s">
        <v>39</v>
      </c>
      <c r="T78" s="6" t="s">
        <v>39</v>
      </c>
      <c r="U78" s="6" t="s">
        <v>39</v>
      </c>
      <c r="V78" s="6" t="s">
        <v>39</v>
      </c>
      <c r="W78" s="14" t="e">
        <f t="shared" si="7"/>
        <v>#VALUE!</v>
      </c>
      <c r="X78" s="6" t="e">
        <f t="shared" si="7"/>
        <v>#VALUE!</v>
      </c>
      <c r="Y78" s="14" t="e">
        <f t="shared" si="8"/>
        <v>#VALUE!</v>
      </c>
      <c r="Z78" t="e">
        <f t="shared" si="9"/>
        <v>#VALUE!</v>
      </c>
      <c r="AA78" t="e">
        <f t="shared" si="10"/>
        <v>#VALUE!</v>
      </c>
      <c r="AB78" t="e">
        <f t="shared" si="11"/>
        <v>#VALUE!</v>
      </c>
    </row>
    <row r="79" spans="1:28">
      <c r="A79" s="9" t="s">
        <v>322</v>
      </c>
      <c r="B79" s="9" t="s">
        <v>2</v>
      </c>
      <c r="C79" s="9" t="s">
        <v>31</v>
      </c>
      <c r="D79" s="9" t="s">
        <v>323</v>
      </c>
      <c r="E79" s="9" t="s">
        <v>324</v>
      </c>
      <c r="F79" s="9" t="s">
        <v>115</v>
      </c>
      <c r="G79" s="9" t="s">
        <v>35</v>
      </c>
      <c r="H79" s="9" t="s">
        <v>44</v>
      </c>
      <c r="I79" s="9" t="s">
        <v>52</v>
      </c>
      <c r="J79" s="9" t="s">
        <v>116</v>
      </c>
      <c r="K79" s="9" t="s">
        <v>325</v>
      </c>
      <c r="L79" s="9" t="s">
        <v>47</v>
      </c>
      <c r="M79" s="9" t="s">
        <v>326</v>
      </c>
      <c r="N79" s="6" t="s">
        <v>39</v>
      </c>
      <c r="O79" s="6" t="s">
        <v>39</v>
      </c>
      <c r="P79" s="6" t="s">
        <v>39</v>
      </c>
      <c r="Q79" s="8">
        <v>42916</v>
      </c>
      <c r="R79" s="8">
        <v>42955</v>
      </c>
      <c r="S79" s="8">
        <v>42956</v>
      </c>
      <c r="T79" s="8">
        <v>42986</v>
      </c>
      <c r="U79" s="8">
        <v>42986</v>
      </c>
      <c r="V79" s="10" t="str">
        <f t="shared" si="0"/>
        <v>On-time</v>
      </c>
      <c r="W79" s="14" t="e">
        <f t="shared" si="7"/>
        <v>#VALUE!</v>
      </c>
      <c r="X79" s="6" t="e">
        <f t="shared" si="7"/>
        <v>#VALUE!</v>
      </c>
      <c r="Y79" s="14">
        <f t="shared" si="8"/>
        <v>39</v>
      </c>
      <c r="Z79">
        <f t="shared" si="9"/>
        <v>1</v>
      </c>
      <c r="AA79">
        <f t="shared" si="10"/>
        <v>30</v>
      </c>
      <c r="AB79">
        <f t="shared" si="11"/>
        <v>0</v>
      </c>
    </row>
    <row r="80" spans="1:28">
      <c r="A80" s="9" t="s">
        <v>327</v>
      </c>
      <c r="B80" s="9" t="s">
        <v>1</v>
      </c>
      <c r="C80" s="9" t="s">
        <v>41</v>
      </c>
      <c r="D80" s="9" t="s">
        <v>42</v>
      </c>
      <c r="E80" s="9" t="s">
        <v>328</v>
      </c>
      <c r="F80" s="9" t="s">
        <v>34</v>
      </c>
      <c r="G80" s="9" t="s">
        <v>73</v>
      </c>
      <c r="H80" s="9" t="s">
        <v>298</v>
      </c>
      <c r="I80" s="9" t="s">
        <v>52</v>
      </c>
      <c r="J80" s="9" t="s">
        <v>313</v>
      </c>
      <c r="K80" s="9" t="s">
        <v>39</v>
      </c>
      <c r="L80" s="9" t="s">
        <v>47</v>
      </c>
      <c r="M80" s="9" t="s">
        <v>329</v>
      </c>
      <c r="N80" s="6" t="s">
        <v>39</v>
      </c>
      <c r="O80" s="6" t="s">
        <v>39</v>
      </c>
      <c r="P80" s="6" t="s">
        <v>39</v>
      </c>
      <c r="Q80" s="8">
        <v>42949</v>
      </c>
      <c r="R80" s="8">
        <v>42969</v>
      </c>
      <c r="S80" s="8">
        <v>42970</v>
      </c>
      <c r="T80" s="8">
        <v>43000</v>
      </c>
      <c r="U80" s="8">
        <v>43003</v>
      </c>
      <c r="V80" s="10" t="str">
        <f t="shared" si="0"/>
        <v xml:space="preserve">Delayed </v>
      </c>
      <c r="W80" s="14" t="e">
        <f t="shared" si="7"/>
        <v>#VALUE!</v>
      </c>
      <c r="X80" s="6" t="e">
        <f t="shared" si="7"/>
        <v>#VALUE!</v>
      </c>
      <c r="Y80" s="14">
        <f t="shared" si="8"/>
        <v>20</v>
      </c>
      <c r="Z80">
        <f t="shared" si="9"/>
        <v>1</v>
      </c>
      <c r="AA80">
        <f t="shared" si="10"/>
        <v>30</v>
      </c>
      <c r="AB80">
        <f t="shared" si="11"/>
        <v>-3</v>
      </c>
    </row>
    <row r="81" spans="1:28">
      <c r="A81" s="5" t="s">
        <v>330</v>
      </c>
      <c r="B81" s="6" t="s">
        <v>5</v>
      </c>
      <c r="C81" s="6" t="s">
        <v>31</v>
      </c>
      <c r="D81" s="6" t="s">
        <v>331</v>
      </c>
      <c r="E81" s="6" t="s">
        <v>39</v>
      </c>
      <c r="F81" s="6" t="s">
        <v>34</v>
      </c>
      <c r="G81" s="6" t="s">
        <v>35</v>
      </c>
      <c r="H81" s="6" t="s">
        <v>44</v>
      </c>
      <c r="I81" s="6" t="s">
        <v>52</v>
      </c>
      <c r="J81" s="6" t="s">
        <v>38</v>
      </c>
      <c r="K81" s="6" t="s">
        <v>39</v>
      </c>
      <c r="L81" s="6" t="s">
        <v>39</v>
      </c>
      <c r="M81" s="6" t="s">
        <v>39</v>
      </c>
      <c r="N81" s="6" t="s">
        <v>39</v>
      </c>
      <c r="O81" s="6" t="s">
        <v>39</v>
      </c>
      <c r="P81" s="6" t="s">
        <v>39</v>
      </c>
      <c r="Q81" s="6" t="s">
        <v>39</v>
      </c>
      <c r="R81" s="6" t="s">
        <v>39</v>
      </c>
      <c r="S81" s="6" t="s">
        <v>39</v>
      </c>
      <c r="T81" s="6" t="s">
        <v>39</v>
      </c>
      <c r="U81" s="6" t="s">
        <v>39</v>
      </c>
      <c r="V81" s="6" t="s">
        <v>39</v>
      </c>
      <c r="W81" s="14" t="e">
        <f t="shared" si="7"/>
        <v>#VALUE!</v>
      </c>
      <c r="X81" s="6" t="e">
        <f t="shared" si="7"/>
        <v>#VALUE!</v>
      </c>
      <c r="Y81" s="14" t="e">
        <f t="shared" si="8"/>
        <v>#VALUE!</v>
      </c>
      <c r="Z81" t="e">
        <f t="shared" si="9"/>
        <v>#VALUE!</v>
      </c>
      <c r="AA81" t="e">
        <f t="shared" si="10"/>
        <v>#VALUE!</v>
      </c>
      <c r="AB81" t="e">
        <f t="shared" si="11"/>
        <v>#VALUE!</v>
      </c>
    </row>
    <row r="82" spans="1:28">
      <c r="A82" s="5" t="s">
        <v>332</v>
      </c>
      <c r="B82" s="6" t="s">
        <v>30</v>
      </c>
      <c r="C82" s="6" t="s">
        <v>41</v>
      </c>
      <c r="D82" s="6" t="s">
        <v>333</v>
      </c>
      <c r="E82" s="6" t="s">
        <v>39</v>
      </c>
      <c r="F82" s="6" t="s">
        <v>34</v>
      </c>
      <c r="G82" s="6" t="s">
        <v>35</v>
      </c>
      <c r="H82" s="6" t="s">
        <v>36</v>
      </c>
      <c r="I82" s="6" t="s">
        <v>52</v>
      </c>
      <c r="J82" s="6" t="s">
        <v>38</v>
      </c>
      <c r="K82" s="6" t="s">
        <v>39</v>
      </c>
      <c r="L82" s="6" t="s">
        <v>39</v>
      </c>
      <c r="M82" s="6" t="s">
        <v>39</v>
      </c>
      <c r="N82" s="6" t="s">
        <v>39</v>
      </c>
      <c r="O82" s="6" t="s">
        <v>39</v>
      </c>
      <c r="P82" s="6" t="s">
        <v>39</v>
      </c>
      <c r="Q82" s="6" t="s">
        <v>39</v>
      </c>
      <c r="R82" s="6" t="s">
        <v>39</v>
      </c>
      <c r="S82" s="6" t="s">
        <v>39</v>
      </c>
      <c r="T82" s="6" t="s">
        <v>39</v>
      </c>
      <c r="U82" s="6" t="s">
        <v>39</v>
      </c>
      <c r="V82" s="6" t="s">
        <v>39</v>
      </c>
      <c r="W82" s="14" t="e">
        <f t="shared" si="7"/>
        <v>#VALUE!</v>
      </c>
      <c r="X82" s="6" t="e">
        <f t="shared" si="7"/>
        <v>#VALUE!</v>
      </c>
      <c r="Y82" s="14" t="e">
        <f t="shared" si="8"/>
        <v>#VALUE!</v>
      </c>
      <c r="Z82" t="e">
        <f t="shared" si="9"/>
        <v>#VALUE!</v>
      </c>
      <c r="AA82" t="e">
        <f t="shared" si="10"/>
        <v>#VALUE!</v>
      </c>
      <c r="AB82" t="e">
        <f t="shared" si="11"/>
        <v>#VALUE!</v>
      </c>
    </row>
    <row r="83" spans="1:28">
      <c r="A83" s="5" t="s">
        <v>334</v>
      </c>
      <c r="B83" s="6" t="s">
        <v>3</v>
      </c>
      <c r="C83" s="6" t="s">
        <v>31</v>
      </c>
      <c r="D83" s="6" t="s">
        <v>335</v>
      </c>
      <c r="E83" s="6" t="s">
        <v>159</v>
      </c>
      <c r="F83" s="6" t="s">
        <v>115</v>
      </c>
      <c r="G83" s="6" t="s">
        <v>35</v>
      </c>
      <c r="H83" s="6" t="s">
        <v>44</v>
      </c>
      <c r="I83" s="6" t="s">
        <v>52</v>
      </c>
      <c r="J83" s="6" t="s">
        <v>116</v>
      </c>
      <c r="K83" s="6" t="s">
        <v>49</v>
      </c>
      <c r="L83" s="6" t="s">
        <v>197</v>
      </c>
      <c r="M83" s="6" t="s">
        <v>39</v>
      </c>
      <c r="N83" s="8">
        <v>42950</v>
      </c>
      <c r="O83" s="6" t="s">
        <v>39</v>
      </c>
      <c r="P83" s="6" t="s">
        <v>39</v>
      </c>
      <c r="Q83" s="8">
        <v>42986</v>
      </c>
      <c r="R83" s="8">
        <v>43003</v>
      </c>
      <c r="S83" s="8">
        <v>43004</v>
      </c>
      <c r="T83" s="8">
        <v>43034</v>
      </c>
      <c r="U83" s="7" t="s">
        <v>39</v>
      </c>
      <c r="V83" s="6" t="s">
        <v>39</v>
      </c>
      <c r="W83" s="14" t="e">
        <f t="shared" si="7"/>
        <v>#VALUE!</v>
      </c>
      <c r="X83" s="6" t="e">
        <f t="shared" si="7"/>
        <v>#VALUE!</v>
      </c>
      <c r="Y83" s="14">
        <f t="shared" si="8"/>
        <v>17</v>
      </c>
      <c r="Z83">
        <f t="shared" si="9"/>
        <v>1</v>
      </c>
      <c r="AA83">
        <f t="shared" si="10"/>
        <v>30</v>
      </c>
      <c r="AB83" t="e">
        <f t="shared" si="11"/>
        <v>#VALUE!</v>
      </c>
    </row>
    <row r="84" spans="1:28">
      <c r="A84" s="5" t="s">
        <v>336</v>
      </c>
      <c r="B84" s="6" t="s">
        <v>30</v>
      </c>
      <c r="C84" s="6" t="s">
        <v>41</v>
      </c>
      <c r="D84" s="6" t="s">
        <v>337</v>
      </c>
      <c r="E84" s="6" t="s">
        <v>39</v>
      </c>
      <c r="F84" s="6" t="s">
        <v>34</v>
      </c>
      <c r="G84" s="6" t="s">
        <v>35</v>
      </c>
      <c r="H84" s="6" t="s">
        <v>36</v>
      </c>
      <c r="I84" s="6" t="s">
        <v>52</v>
      </c>
      <c r="J84" s="6" t="s">
        <v>38</v>
      </c>
      <c r="K84" s="6" t="s">
        <v>39</v>
      </c>
      <c r="L84" s="6" t="s">
        <v>39</v>
      </c>
      <c r="M84" s="6" t="s">
        <v>39</v>
      </c>
      <c r="N84" s="6" t="s">
        <v>39</v>
      </c>
      <c r="O84" s="6" t="s">
        <v>39</v>
      </c>
      <c r="P84" s="6" t="s">
        <v>39</v>
      </c>
      <c r="Q84" s="6" t="s">
        <v>39</v>
      </c>
      <c r="R84" s="6" t="s">
        <v>39</v>
      </c>
      <c r="S84" s="6" t="s">
        <v>39</v>
      </c>
      <c r="T84" s="6" t="s">
        <v>39</v>
      </c>
      <c r="U84" s="6" t="s">
        <v>39</v>
      </c>
      <c r="V84" s="6" t="s">
        <v>39</v>
      </c>
      <c r="W84" s="14" t="e">
        <f t="shared" si="7"/>
        <v>#VALUE!</v>
      </c>
      <c r="X84" s="6" t="e">
        <f t="shared" si="7"/>
        <v>#VALUE!</v>
      </c>
      <c r="Y84" s="14" t="e">
        <f t="shared" si="8"/>
        <v>#VALUE!</v>
      </c>
      <c r="Z84" t="e">
        <f t="shared" si="9"/>
        <v>#VALUE!</v>
      </c>
      <c r="AA84" t="e">
        <f t="shared" si="10"/>
        <v>#VALUE!</v>
      </c>
      <c r="AB84" t="e">
        <f t="shared" si="11"/>
        <v>#VALUE!</v>
      </c>
    </row>
    <row r="85" spans="1:28">
      <c r="A85" s="5" t="s">
        <v>338</v>
      </c>
      <c r="B85" s="6" t="s">
        <v>30</v>
      </c>
      <c r="C85" s="6" t="s">
        <v>41</v>
      </c>
      <c r="D85" s="6" t="s">
        <v>72</v>
      </c>
      <c r="E85" s="6" t="s">
        <v>39</v>
      </c>
      <c r="F85" s="6" t="s">
        <v>34</v>
      </c>
      <c r="G85" s="6" t="s">
        <v>73</v>
      </c>
      <c r="H85" s="6" t="s">
        <v>36</v>
      </c>
      <c r="I85" s="6" t="s">
        <v>52</v>
      </c>
      <c r="J85" s="6" t="s">
        <v>38</v>
      </c>
      <c r="K85" s="6" t="s">
        <v>39</v>
      </c>
      <c r="L85" s="6" t="s">
        <v>39</v>
      </c>
      <c r="M85" s="6" t="s">
        <v>39</v>
      </c>
      <c r="N85" s="6" t="s">
        <v>39</v>
      </c>
      <c r="O85" s="6" t="s">
        <v>39</v>
      </c>
      <c r="P85" s="6" t="s">
        <v>39</v>
      </c>
      <c r="Q85" s="6" t="s">
        <v>39</v>
      </c>
      <c r="R85" s="6" t="s">
        <v>39</v>
      </c>
      <c r="S85" s="6" t="s">
        <v>39</v>
      </c>
      <c r="T85" s="6" t="s">
        <v>39</v>
      </c>
      <c r="U85" s="6" t="s">
        <v>39</v>
      </c>
      <c r="V85" s="6" t="s">
        <v>39</v>
      </c>
      <c r="W85" s="14" t="e">
        <f t="shared" si="7"/>
        <v>#VALUE!</v>
      </c>
      <c r="X85" s="6" t="e">
        <f t="shared" si="7"/>
        <v>#VALUE!</v>
      </c>
      <c r="Y85" s="14" t="e">
        <f t="shared" si="8"/>
        <v>#VALUE!</v>
      </c>
      <c r="Z85" t="e">
        <f t="shared" si="9"/>
        <v>#VALUE!</v>
      </c>
      <c r="AA85" t="e">
        <f t="shared" si="10"/>
        <v>#VALUE!</v>
      </c>
      <c r="AB85" t="e">
        <f t="shared" si="11"/>
        <v>#VALUE!</v>
      </c>
    </row>
    <row r="86" spans="1:28">
      <c r="A86" s="5" t="s">
        <v>339</v>
      </c>
      <c r="B86" s="6" t="s">
        <v>30</v>
      </c>
      <c r="C86" s="6" t="s">
        <v>41</v>
      </c>
      <c r="D86" s="6" t="s">
        <v>340</v>
      </c>
      <c r="E86" s="6" t="s">
        <v>39</v>
      </c>
      <c r="F86" s="6" t="s">
        <v>34</v>
      </c>
      <c r="G86" s="6" t="s">
        <v>35</v>
      </c>
      <c r="H86" s="6" t="s">
        <v>36</v>
      </c>
      <c r="I86" s="6" t="s">
        <v>52</v>
      </c>
      <c r="J86" s="6" t="s">
        <v>38</v>
      </c>
      <c r="K86" s="6" t="s">
        <v>39</v>
      </c>
      <c r="L86" s="6" t="s">
        <v>39</v>
      </c>
      <c r="M86" s="6" t="s">
        <v>39</v>
      </c>
      <c r="N86" s="6" t="s">
        <v>39</v>
      </c>
      <c r="O86" s="6" t="s">
        <v>39</v>
      </c>
      <c r="P86" s="6" t="s">
        <v>39</v>
      </c>
      <c r="Q86" s="6" t="s">
        <v>39</v>
      </c>
      <c r="R86" s="6" t="s">
        <v>39</v>
      </c>
      <c r="S86" s="6" t="s">
        <v>39</v>
      </c>
      <c r="T86" s="6" t="s">
        <v>39</v>
      </c>
      <c r="U86" s="6" t="s">
        <v>39</v>
      </c>
      <c r="V86" s="6" t="s">
        <v>39</v>
      </c>
      <c r="W86" s="14" t="e">
        <f t="shared" si="7"/>
        <v>#VALUE!</v>
      </c>
      <c r="X86" s="6" t="e">
        <f t="shared" si="7"/>
        <v>#VALUE!</v>
      </c>
      <c r="Y86" s="14" t="e">
        <f t="shared" si="8"/>
        <v>#VALUE!</v>
      </c>
      <c r="Z86" t="e">
        <f t="shared" si="9"/>
        <v>#VALUE!</v>
      </c>
      <c r="AA86" t="e">
        <f t="shared" si="10"/>
        <v>#VALUE!</v>
      </c>
      <c r="AB86" t="e">
        <f t="shared" si="11"/>
        <v>#VALUE!</v>
      </c>
    </row>
    <row r="87" spans="1:28">
      <c r="A87" s="5" t="s">
        <v>341</v>
      </c>
      <c r="B87" s="6" t="s">
        <v>4</v>
      </c>
      <c r="C87" s="6" t="s">
        <v>41</v>
      </c>
      <c r="D87" s="6" t="s">
        <v>342</v>
      </c>
      <c r="E87" s="6" t="s">
        <v>343</v>
      </c>
      <c r="F87" s="6" t="s">
        <v>34</v>
      </c>
      <c r="G87" s="6" t="s">
        <v>73</v>
      </c>
      <c r="H87" s="6" t="s">
        <v>44</v>
      </c>
      <c r="I87" s="6" t="s">
        <v>344</v>
      </c>
      <c r="J87" s="6" t="s">
        <v>38</v>
      </c>
      <c r="K87" s="6" t="s">
        <v>345</v>
      </c>
      <c r="L87" s="6" t="s">
        <v>51</v>
      </c>
      <c r="M87" s="6" t="s">
        <v>39</v>
      </c>
      <c r="N87" s="6" t="s">
        <v>39</v>
      </c>
      <c r="O87" s="6" t="s">
        <v>39</v>
      </c>
      <c r="P87" s="6" t="s">
        <v>39</v>
      </c>
      <c r="Q87" s="8">
        <v>42985</v>
      </c>
      <c r="R87" s="8">
        <v>43040</v>
      </c>
      <c r="S87" s="8">
        <v>43041</v>
      </c>
      <c r="T87" s="8">
        <v>43071</v>
      </c>
      <c r="U87" s="7" t="s">
        <v>39</v>
      </c>
      <c r="V87" s="6" t="s">
        <v>39</v>
      </c>
      <c r="W87" s="14" t="e">
        <f t="shared" si="7"/>
        <v>#VALUE!</v>
      </c>
      <c r="X87" s="6" t="e">
        <f t="shared" si="7"/>
        <v>#VALUE!</v>
      </c>
      <c r="Y87" s="14">
        <f t="shared" si="8"/>
        <v>55</v>
      </c>
      <c r="Z87">
        <f t="shared" si="9"/>
        <v>1</v>
      </c>
      <c r="AA87">
        <f t="shared" si="10"/>
        <v>30</v>
      </c>
      <c r="AB87" t="e">
        <f t="shared" si="11"/>
        <v>#VALUE!</v>
      </c>
    </row>
    <row r="88" spans="1:28">
      <c r="A88" s="5" t="s">
        <v>346</v>
      </c>
      <c r="B88" s="6" t="s">
        <v>5</v>
      </c>
      <c r="C88" s="6" t="s">
        <v>41</v>
      </c>
      <c r="D88" s="6" t="s">
        <v>347</v>
      </c>
      <c r="E88" s="6" t="s">
        <v>39</v>
      </c>
      <c r="F88" s="6" t="s">
        <v>34</v>
      </c>
      <c r="G88" s="6" t="s">
        <v>73</v>
      </c>
      <c r="H88" s="6" t="s">
        <v>44</v>
      </c>
      <c r="I88" s="6" t="s">
        <v>344</v>
      </c>
      <c r="J88" s="6" t="s">
        <v>38</v>
      </c>
      <c r="K88" s="6" t="s">
        <v>39</v>
      </c>
      <c r="L88" s="6" t="s">
        <v>39</v>
      </c>
      <c r="M88" s="6" t="s">
        <v>39</v>
      </c>
      <c r="N88" s="6" t="s">
        <v>39</v>
      </c>
      <c r="O88" s="6" t="s">
        <v>39</v>
      </c>
      <c r="P88" s="6" t="s">
        <v>39</v>
      </c>
      <c r="Q88" s="6" t="s">
        <v>39</v>
      </c>
      <c r="R88" s="6" t="s">
        <v>39</v>
      </c>
      <c r="S88" s="6" t="s">
        <v>39</v>
      </c>
      <c r="T88" s="6" t="s">
        <v>39</v>
      </c>
      <c r="U88" s="6" t="s">
        <v>39</v>
      </c>
      <c r="V88" s="6" t="s">
        <v>39</v>
      </c>
      <c r="W88" s="14" t="e">
        <f t="shared" si="7"/>
        <v>#VALUE!</v>
      </c>
      <c r="X88" s="6" t="e">
        <f t="shared" si="7"/>
        <v>#VALUE!</v>
      </c>
      <c r="Y88" s="14" t="e">
        <f t="shared" si="8"/>
        <v>#VALUE!</v>
      </c>
      <c r="Z88" t="e">
        <f t="shared" si="9"/>
        <v>#VALUE!</v>
      </c>
      <c r="AA88" t="e">
        <f t="shared" si="10"/>
        <v>#VALUE!</v>
      </c>
      <c r="AB88" t="e">
        <f t="shared" si="11"/>
        <v>#VALUE!</v>
      </c>
    </row>
    <row r="89" spans="1:28">
      <c r="A89" s="5" t="s">
        <v>348</v>
      </c>
      <c r="B89" s="6" t="s">
        <v>4</v>
      </c>
      <c r="C89" s="6" t="s">
        <v>31</v>
      </c>
      <c r="D89" s="6" t="s">
        <v>349</v>
      </c>
      <c r="E89" s="6" t="s">
        <v>39</v>
      </c>
      <c r="F89" s="6" t="s">
        <v>34</v>
      </c>
      <c r="G89" s="6" t="s">
        <v>73</v>
      </c>
      <c r="H89" s="6" t="s">
        <v>44</v>
      </c>
      <c r="I89" s="6" t="s">
        <v>344</v>
      </c>
      <c r="J89" s="6" t="s">
        <v>38</v>
      </c>
      <c r="K89" s="6" t="s">
        <v>350</v>
      </c>
      <c r="L89" s="6" t="s">
        <v>51</v>
      </c>
      <c r="M89" s="6" t="s">
        <v>39</v>
      </c>
      <c r="N89" s="6" t="s">
        <v>39</v>
      </c>
      <c r="O89" s="6" t="s">
        <v>39</v>
      </c>
      <c r="P89" s="6" t="s">
        <v>39</v>
      </c>
      <c r="Q89" s="8">
        <v>42985</v>
      </c>
      <c r="R89" s="8">
        <v>43052</v>
      </c>
      <c r="S89" s="8">
        <v>43053</v>
      </c>
      <c r="T89" s="8">
        <v>43083</v>
      </c>
      <c r="U89" s="7" t="s">
        <v>39</v>
      </c>
      <c r="V89" s="6" t="s">
        <v>39</v>
      </c>
      <c r="W89" s="14" t="e">
        <f t="shared" si="7"/>
        <v>#VALUE!</v>
      </c>
      <c r="X89" s="6" t="e">
        <f t="shared" si="7"/>
        <v>#VALUE!</v>
      </c>
      <c r="Y89" s="14">
        <f t="shared" si="8"/>
        <v>67</v>
      </c>
      <c r="Z89">
        <f t="shared" si="9"/>
        <v>1</v>
      </c>
      <c r="AA89">
        <f t="shared" si="10"/>
        <v>30</v>
      </c>
      <c r="AB89" t="e">
        <f t="shared" si="11"/>
        <v>#VALUE!</v>
      </c>
    </row>
    <row r="90" spans="1:28">
      <c r="A90" s="5" t="s">
        <v>351</v>
      </c>
      <c r="B90" s="6" t="s">
        <v>5</v>
      </c>
      <c r="C90" s="6" t="s">
        <v>31</v>
      </c>
      <c r="D90" s="6" t="s">
        <v>352</v>
      </c>
      <c r="E90" s="6" t="s">
        <v>39</v>
      </c>
      <c r="F90" s="6" t="s">
        <v>34</v>
      </c>
      <c r="G90" s="6" t="s">
        <v>73</v>
      </c>
      <c r="H90" s="6" t="s">
        <v>44</v>
      </c>
      <c r="I90" s="6" t="s">
        <v>225</v>
      </c>
      <c r="J90" s="6" t="s">
        <v>38</v>
      </c>
      <c r="K90" s="6" t="s">
        <v>39</v>
      </c>
      <c r="L90" s="6" t="s">
        <v>39</v>
      </c>
      <c r="M90" s="6" t="s">
        <v>39</v>
      </c>
      <c r="N90" s="6" t="s">
        <v>39</v>
      </c>
      <c r="O90" s="6" t="s">
        <v>39</v>
      </c>
      <c r="P90" s="6" t="s">
        <v>39</v>
      </c>
      <c r="Q90" s="6" t="s">
        <v>39</v>
      </c>
      <c r="R90" s="6" t="s">
        <v>39</v>
      </c>
      <c r="S90" s="6" t="s">
        <v>39</v>
      </c>
      <c r="T90" s="6" t="s">
        <v>39</v>
      </c>
      <c r="U90" s="6" t="s">
        <v>39</v>
      </c>
      <c r="V90" s="6" t="s">
        <v>39</v>
      </c>
      <c r="W90" s="14" t="e">
        <f t="shared" si="7"/>
        <v>#VALUE!</v>
      </c>
      <c r="X90" s="6" t="e">
        <f t="shared" si="7"/>
        <v>#VALUE!</v>
      </c>
      <c r="Y90" s="14" t="e">
        <f t="shared" si="8"/>
        <v>#VALUE!</v>
      </c>
      <c r="Z90" t="e">
        <f t="shared" si="9"/>
        <v>#VALUE!</v>
      </c>
      <c r="AA90" t="e">
        <f t="shared" si="10"/>
        <v>#VALUE!</v>
      </c>
      <c r="AB90" t="e">
        <f t="shared" si="11"/>
        <v>#VALUE!</v>
      </c>
    </row>
    <row r="91" spans="1:28">
      <c r="A91" s="5" t="s">
        <v>353</v>
      </c>
      <c r="B91" s="6" t="s">
        <v>5</v>
      </c>
      <c r="C91" s="6" t="s">
        <v>41</v>
      </c>
      <c r="D91" s="6" t="s">
        <v>354</v>
      </c>
      <c r="E91" s="6" t="s">
        <v>39</v>
      </c>
      <c r="F91" s="6" t="s">
        <v>34</v>
      </c>
      <c r="G91" s="6" t="s">
        <v>73</v>
      </c>
      <c r="H91" s="6" t="s">
        <v>44</v>
      </c>
      <c r="I91" s="6" t="s">
        <v>225</v>
      </c>
      <c r="J91" s="6" t="s">
        <v>38</v>
      </c>
      <c r="K91" s="6" t="s">
        <v>39</v>
      </c>
      <c r="L91" s="6" t="s">
        <v>39</v>
      </c>
      <c r="M91" s="6" t="s">
        <v>39</v>
      </c>
      <c r="N91" s="6" t="s">
        <v>39</v>
      </c>
      <c r="O91" s="6" t="s">
        <v>39</v>
      </c>
      <c r="P91" s="6" t="s">
        <v>39</v>
      </c>
      <c r="Q91" s="6" t="s">
        <v>39</v>
      </c>
      <c r="R91" s="6" t="s">
        <v>39</v>
      </c>
      <c r="S91" s="6" t="s">
        <v>39</v>
      </c>
      <c r="T91" s="6" t="s">
        <v>39</v>
      </c>
      <c r="U91" s="6" t="s">
        <v>39</v>
      </c>
      <c r="V91" s="6" t="s">
        <v>39</v>
      </c>
      <c r="W91" s="14" t="e">
        <f t="shared" si="7"/>
        <v>#VALUE!</v>
      </c>
      <c r="X91" s="6" t="e">
        <f t="shared" si="7"/>
        <v>#VALUE!</v>
      </c>
      <c r="Y91" s="14" t="e">
        <f t="shared" si="8"/>
        <v>#VALUE!</v>
      </c>
      <c r="Z91" t="e">
        <f t="shared" si="9"/>
        <v>#VALUE!</v>
      </c>
      <c r="AA91" t="e">
        <f t="shared" si="10"/>
        <v>#VALUE!</v>
      </c>
      <c r="AB91" t="e">
        <f t="shared" si="11"/>
        <v>#VALUE!</v>
      </c>
    </row>
    <row r="92" spans="1:28">
      <c r="A92" s="5" t="s">
        <v>355</v>
      </c>
      <c r="B92" s="6" t="s">
        <v>5</v>
      </c>
      <c r="C92" s="6" t="s">
        <v>31</v>
      </c>
      <c r="D92" s="6" t="s">
        <v>356</v>
      </c>
      <c r="E92" s="6" t="s">
        <v>39</v>
      </c>
      <c r="F92" s="6" t="s">
        <v>34</v>
      </c>
      <c r="G92" s="6" t="s">
        <v>73</v>
      </c>
      <c r="H92" s="6" t="s">
        <v>44</v>
      </c>
      <c r="I92" s="6" t="s">
        <v>225</v>
      </c>
      <c r="J92" s="6" t="s">
        <v>38</v>
      </c>
      <c r="K92" s="6" t="s">
        <v>39</v>
      </c>
      <c r="L92" s="6" t="s">
        <v>39</v>
      </c>
      <c r="M92" s="6" t="s">
        <v>39</v>
      </c>
      <c r="N92" s="6" t="s">
        <v>39</v>
      </c>
      <c r="O92" s="6" t="s">
        <v>39</v>
      </c>
      <c r="P92" s="6" t="s">
        <v>39</v>
      </c>
      <c r="Q92" s="6" t="s">
        <v>39</v>
      </c>
      <c r="R92" s="6" t="s">
        <v>39</v>
      </c>
      <c r="S92" s="6" t="s">
        <v>39</v>
      </c>
      <c r="T92" s="6" t="s">
        <v>39</v>
      </c>
      <c r="U92" s="6" t="s">
        <v>39</v>
      </c>
      <c r="V92" s="6" t="s">
        <v>39</v>
      </c>
      <c r="W92" s="14" t="e">
        <f t="shared" si="7"/>
        <v>#VALUE!</v>
      </c>
      <c r="X92" s="6" t="e">
        <f t="shared" si="7"/>
        <v>#VALUE!</v>
      </c>
      <c r="Y92" s="14" t="e">
        <f t="shared" si="8"/>
        <v>#VALUE!</v>
      </c>
      <c r="Z92" t="e">
        <f t="shared" si="9"/>
        <v>#VALUE!</v>
      </c>
      <c r="AA92" t="e">
        <f t="shared" si="10"/>
        <v>#VALUE!</v>
      </c>
      <c r="AB92" t="e">
        <f t="shared" si="11"/>
        <v>#VALUE!</v>
      </c>
    </row>
    <row r="93" spans="1:28">
      <c r="A93" s="5" t="s">
        <v>357</v>
      </c>
      <c r="B93" s="6" t="s">
        <v>5</v>
      </c>
      <c r="C93" s="6" t="s">
        <v>31</v>
      </c>
      <c r="D93" s="6" t="s">
        <v>307</v>
      </c>
      <c r="E93" s="6" t="s">
        <v>39</v>
      </c>
      <c r="F93" s="6" t="s">
        <v>34</v>
      </c>
      <c r="G93" s="6" t="s">
        <v>73</v>
      </c>
      <c r="H93" s="6" t="s">
        <v>44</v>
      </c>
      <c r="I93" s="6" t="s">
        <v>225</v>
      </c>
      <c r="J93" s="6" t="s">
        <v>38</v>
      </c>
      <c r="K93" s="6" t="s">
        <v>39</v>
      </c>
      <c r="L93" s="6" t="s">
        <v>39</v>
      </c>
      <c r="M93" s="6" t="s">
        <v>39</v>
      </c>
      <c r="N93" s="6" t="s">
        <v>39</v>
      </c>
      <c r="O93" s="6" t="s">
        <v>39</v>
      </c>
      <c r="P93" s="6" t="s">
        <v>39</v>
      </c>
      <c r="Q93" s="6" t="s">
        <v>39</v>
      </c>
      <c r="R93" s="6" t="s">
        <v>39</v>
      </c>
      <c r="S93" s="6" t="s">
        <v>39</v>
      </c>
      <c r="T93" s="6" t="s">
        <v>39</v>
      </c>
      <c r="U93" s="6" t="s">
        <v>39</v>
      </c>
      <c r="V93" s="6" t="s">
        <v>39</v>
      </c>
      <c r="W93" s="14" t="e">
        <f t="shared" si="7"/>
        <v>#VALUE!</v>
      </c>
      <c r="X93" s="6" t="e">
        <f t="shared" si="7"/>
        <v>#VALUE!</v>
      </c>
      <c r="Y93" s="14" t="e">
        <f t="shared" si="8"/>
        <v>#VALUE!</v>
      </c>
      <c r="Z93" t="e">
        <f t="shared" si="9"/>
        <v>#VALUE!</v>
      </c>
      <c r="AA93" t="e">
        <f t="shared" si="10"/>
        <v>#VALUE!</v>
      </c>
      <c r="AB93" t="e">
        <f t="shared" si="11"/>
        <v>#VALUE!</v>
      </c>
    </row>
    <row r="94" spans="1:28">
      <c r="A94" s="5" t="s">
        <v>358</v>
      </c>
      <c r="B94" s="6" t="s">
        <v>30</v>
      </c>
      <c r="C94" s="6" t="s">
        <v>41</v>
      </c>
      <c r="D94" s="6" t="s">
        <v>359</v>
      </c>
      <c r="E94" s="6" t="s">
        <v>39</v>
      </c>
      <c r="F94" s="6" t="s">
        <v>34</v>
      </c>
      <c r="G94" s="6" t="s">
        <v>73</v>
      </c>
      <c r="H94" s="6" t="s">
        <v>36</v>
      </c>
      <c r="I94" s="6" t="s">
        <v>225</v>
      </c>
      <c r="J94" s="6" t="s">
        <v>38</v>
      </c>
      <c r="K94" s="6" t="s">
        <v>39</v>
      </c>
      <c r="L94" s="6" t="s">
        <v>39</v>
      </c>
      <c r="M94" s="6" t="s">
        <v>39</v>
      </c>
      <c r="N94" s="6" t="s">
        <v>39</v>
      </c>
      <c r="O94" s="6" t="s">
        <v>39</v>
      </c>
      <c r="P94" s="6" t="s">
        <v>39</v>
      </c>
      <c r="Q94" s="6" t="s">
        <v>39</v>
      </c>
      <c r="R94" s="6" t="s">
        <v>39</v>
      </c>
      <c r="S94" s="6" t="s">
        <v>39</v>
      </c>
      <c r="T94" s="6" t="s">
        <v>39</v>
      </c>
      <c r="U94" s="6" t="s">
        <v>39</v>
      </c>
      <c r="V94" s="6" t="s">
        <v>39</v>
      </c>
      <c r="W94" s="14" t="e">
        <f t="shared" si="7"/>
        <v>#VALUE!</v>
      </c>
      <c r="X94" s="6" t="e">
        <f t="shared" si="7"/>
        <v>#VALUE!</v>
      </c>
      <c r="Y94" s="14" t="e">
        <f t="shared" si="8"/>
        <v>#VALUE!</v>
      </c>
      <c r="Z94" t="e">
        <f t="shared" si="9"/>
        <v>#VALUE!</v>
      </c>
      <c r="AA94" t="e">
        <f t="shared" si="10"/>
        <v>#VALUE!</v>
      </c>
      <c r="AB94" t="e">
        <f t="shared" si="11"/>
        <v>#VALUE!</v>
      </c>
    </row>
    <row r="95" spans="1:28">
      <c r="A95" s="5" t="s">
        <v>360</v>
      </c>
      <c r="B95" s="6" t="s">
        <v>3</v>
      </c>
      <c r="C95" s="6" t="s">
        <v>41</v>
      </c>
      <c r="D95" s="6" t="s">
        <v>271</v>
      </c>
      <c r="E95" s="6" t="s">
        <v>361</v>
      </c>
      <c r="F95" s="6" t="s">
        <v>115</v>
      </c>
      <c r="G95" s="6" t="s">
        <v>35</v>
      </c>
      <c r="H95" s="6" t="s">
        <v>44</v>
      </c>
      <c r="I95" s="6" t="s">
        <v>225</v>
      </c>
      <c r="J95" s="6" t="s">
        <v>116</v>
      </c>
      <c r="K95" s="6" t="s">
        <v>128</v>
      </c>
      <c r="L95" s="6" t="s">
        <v>189</v>
      </c>
      <c r="M95" s="6" t="s">
        <v>362</v>
      </c>
      <c r="N95" s="6" t="s">
        <v>39</v>
      </c>
      <c r="O95" s="6" t="s">
        <v>39</v>
      </c>
      <c r="P95" s="6" t="s">
        <v>39</v>
      </c>
      <c r="Q95" s="6" t="s">
        <v>39</v>
      </c>
      <c r="R95" s="8">
        <v>42978</v>
      </c>
      <c r="S95" s="8">
        <v>42978</v>
      </c>
      <c r="T95" s="8">
        <v>43008</v>
      </c>
      <c r="U95" s="7" t="s">
        <v>39</v>
      </c>
      <c r="V95" s="6" t="s">
        <v>39</v>
      </c>
      <c r="W95" s="14" t="e">
        <f t="shared" si="7"/>
        <v>#VALUE!</v>
      </c>
      <c r="X95" s="6" t="e">
        <f t="shared" si="7"/>
        <v>#VALUE!</v>
      </c>
      <c r="Y95" s="14" t="e">
        <f t="shared" si="8"/>
        <v>#VALUE!</v>
      </c>
      <c r="Z95">
        <f t="shared" si="9"/>
        <v>0</v>
      </c>
      <c r="AA95">
        <f t="shared" si="10"/>
        <v>30</v>
      </c>
      <c r="AB95" t="e">
        <f t="shared" si="11"/>
        <v>#VALUE!</v>
      </c>
    </row>
    <row r="96" spans="1:28">
      <c r="A96" s="5" t="s">
        <v>363</v>
      </c>
      <c r="B96" s="6" t="s">
        <v>4</v>
      </c>
      <c r="C96" s="6" t="s">
        <v>31</v>
      </c>
      <c r="D96" s="6" t="s">
        <v>364</v>
      </c>
      <c r="E96" s="6" t="s">
        <v>365</v>
      </c>
      <c r="F96" s="6" t="s">
        <v>34</v>
      </c>
      <c r="G96" s="6" t="s">
        <v>35</v>
      </c>
      <c r="H96" s="6" t="s">
        <v>44</v>
      </c>
      <c r="I96" s="6" t="s">
        <v>52</v>
      </c>
      <c r="J96" s="6" t="s">
        <v>313</v>
      </c>
      <c r="K96" s="6" t="s">
        <v>39</v>
      </c>
      <c r="L96" s="6" t="s">
        <v>170</v>
      </c>
      <c r="M96" s="6" t="s">
        <v>39</v>
      </c>
      <c r="N96" s="6" t="s">
        <v>39</v>
      </c>
      <c r="O96" s="6" t="s">
        <v>39</v>
      </c>
      <c r="P96" s="6" t="s">
        <v>39</v>
      </c>
      <c r="Q96" s="8">
        <v>42968</v>
      </c>
      <c r="R96" s="8">
        <v>43052</v>
      </c>
      <c r="S96" s="8">
        <v>43053</v>
      </c>
      <c r="T96" s="8">
        <v>43083</v>
      </c>
      <c r="U96" s="7" t="s">
        <v>39</v>
      </c>
      <c r="V96" s="6" t="s">
        <v>39</v>
      </c>
      <c r="W96" s="14" t="e">
        <f t="shared" si="7"/>
        <v>#VALUE!</v>
      </c>
      <c r="X96" s="6" t="e">
        <f t="shared" si="7"/>
        <v>#VALUE!</v>
      </c>
      <c r="Y96" s="14">
        <f t="shared" si="8"/>
        <v>84</v>
      </c>
      <c r="Z96">
        <f t="shared" si="9"/>
        <v>1</v>
      </c>
      <c r="AA96">
        <f t="shared" si="10"/>
        <v>30</v>
      </c>
      <c r="AB96" t="e">
        <f t="shared" si="11"/>
        <v>#VALUE!</v>
      </c>
    </row>
    <row r="97" spans="1:28">
      <c r="A97" s="5" t="s">
        <v>366</v>
      </c>
      <c r="B97" s="6" t="s">
        <v>6</v>
      </c>
      <c r="C97" s="6" t="s">
        <v>41</v>
      </c>
      <c r="D97" s="6" t="s">
        <v>367</v>
      </c>
      <c r="E97" s="6" t="s">
        <v>39</v>
      </c>
      <c r="F97" s="6" t="s">
        <v>34</v>
      </c>
      <c r="G97" s="6" t="s">
        <v>73</v>
      </c>
      <c r="H97" s="6" t="s">
        <v>36</v>
      </c>
      <c r="I97" s="6" t="s">
        <v>52</v>
      </c>
      <c r="J97" s="6" t="s">
        <v>38</v>
      </c>
      <c r="K97" s="6" t="s">
        <v>318</v>
      </c>
      <c r="L97" s="6" t="s">
        <v>51</v>
      </c>
      <c r="M97" s="6" t="s">
        <v>39</v>
      </c>
      <c r="N97" s="6" t="s">
        <v>39</v>
      </c>
      <c r="O97" s="6" t="s">
        <v>39</v>
      </c>
      <c r="P97" s="6" t="s">
        <v>39</v>
      </c>
      <c r="Q97" s="8">
        <v>42985</v>
      </c>
      <c r="R97" s="8">
        <v>43053</v>
      </c>
      <c r="S97" s="8">
        <v>43054</v>
      </c>
      <c r="T97" s="8">
        <v>43084</v>
      </c>
      <c r="U97" s="7" t="s">
        <v>39</v>
      </c>
      <c r="V97" s="6" t="s">
        <v>39</v>
      </c>
      <c r="W97" s="14" t="e">
        <f t="shared" si="7"/>
        <v>#VALUE!</v>
      </c>
      <c r="X97" s="6" t="e">
        <f t="shared" si="7"/>
        <v>#VALUE!</v>
      </c>
      <c r="Y97" s="14">
        <f t="shared" si="8"/>
        <v>68</v>
      </c>
      <c r="Z97">
        <f t="shared" si="9"/>
        <v>1</v>
      </c>
      <c r="AA97">
        <f t="shared" si="10"/>
        <v>30</v>
      </c>
      <c r="AB97" t="e">
        <f t="shared" si="11"/>
        <v>#VALUE!</v>
      </c>
    </row>
    <row r="98" spans="1:28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7"/>
      <c r="P98" s="7"/>
      <c r="Q98" s="8"/>
      <c r="R98" s="8"/>
      <c r="S98" s="8"/>
      <c r="T98" s="8"/>
      <c r="U98" s="7"/>
      <c r="V98" s="8" t="s">
        <v>380</v>
      </c>
      <c r="W98" s="14">
        <f>AVERAGE(W7,W8,W13,W14,W15,W16,W17,W18,W25,W56,W69)</f>
        <v>17.363636363636363</v>
      </c>
      <c r="X98" s="6">
        <f>AVERAGE(X7,X8,X13,X14,X15,X16,X17,X18,X56,X69)</f>
        <v>29.2</v>
      </c>
      <c r="Y98" s="14">
        <f>AVERAGE(Y5,Y9,Y10,Y11,Y19,Y21,Y22,Y24,Y25,Y26,Y34,Y35,Y36,Y37,Y38,Y39,Y40,Y41,Y43,Y44,Y45,Y46,Y49,Y51,Y53,Y56,Y60,Y61,Y62,Y63,Y64,Y65,Y66,Y67,Y68,Y69,Y70,Y77,Y79,Y80,Y83,Y87,Y89,Y96,Y97)</f>
        <v>54.488888888888887</v>
      </c>
      <c r="Z98">
        <f>AVERAGE(Z3,Z5,Z6,Z9,Z10,Z11,Z19,Z21,Z22,Z23,Z24,Z25,Z26,Z34,Z35,Z36,Z37,Z38,Z39,Z40,Z41,Z43,Z44,Z45,Z46,Z49,Z51,Z53,Z56,Z60,Z61,Z62,Z63,Z64,Z65,Z66,Z67,Z68,Z69,Z70,Z76,Z77,Z79,Z80,Z83,Z87,Z89,Z95,Z96,Z97)</f>
        <v>1.06</v>
      </c>
      <c r="AA98">
        <f>AVERAGE(AA3,AA5,AA6,AA9,AA10,AA11,AA19,AA21,AA22,AA23,AA24,AA25,AA26,AA34,AA35,AA36,AA37,AA38,AA39,AA40,AA41,AA43,AA44,AA46,AA45,AA49,AA51,AA53,AA56,AA60,AA61,AA62,AA63,AA64,AA65,AA66,AA67,AA68,AA69,AA70,AA76,AA77,AA79,AA80,AA83,AA87,AA89,AA95,AA96,AA97)</f>
        <v>29.94</v>
      </c>
      <c r="AB98">
        <f>AVERAGE(AB3,AB5,AB6,AB7,AB8,AB9,AB10,AB11,AB13,AB14,AB15,AB16,AB17,AB18,AB23,AB24,AB56,AB66,AB67,AB68,AB70,AB76,AB77,AB79,AB80)</f>
        <v>0.16</v>
      </c>
    </row>
    <row r="99" spans="1:28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8"/>
      <c r="O99" s="7"/>
      <c r="P99" s="7"/>
      <c r="Q99" s="8"/>
      <c r="R99" s="8"/>
      <c r="S99" s="8"/>
      <c r="T99" s="8"/>
      <c r="U99" s="7"/>
      <c r="V99" s="8" t="s">
        <v>381</v>
      </c>
      <c r="W99" s="14">
        <f>MEDIAN(W7,W8,W13,W14,W15,W16,W17,W18,W25,W56,W69)</f>
        <v>2</v>
      </c>
      <c r="X99" s="6">
        <f>MEDIAN(X7,X8,X13,X14,X15,X16,X17,X18,X56,X69)</f>
        <v>33</v>
      </c>
      <c r="Y99" s="14">
        <f>MEDIAN(Y5,Y9,Y10,Y11,Y19,Y21,Y22,Y24,Y25,Y26,Y34,Y35,Y36,Y37,Y38,Y39,Y40,Y41,Y43,Y44,Y45,Y46,Y49,Y51,Y53,Y56,Y60,Y61,Y62,Y63,Y64,Y65,Y66,Y67,Y68,Y69,Y70,Y77,Y79,Y80,Y83,Y87,Y89,Y96,Y97)</f>
        <v>47</v>
      </c>
      <c r="Z99">
        <f>MEDIAN(Z3,Z5,Z6,Z9,Z10,Z11,Z19,Z21,Z22,Z23,Z24,Z25,Z26,Z34,Z35,Z36,Z37,Z38,Z39,Z40,Z41,Z43,Z44,Z45,Z46,Z49,Z51,Z53,Z56,Z60,Z61,Z62,Z63,Z64,Z65,Z66,Z67,Z68,Z69,Z70,Z76,Z77,Z79,Z80,Z83,Z87,Z89,Z95,Z96,Z97)</f>
        <v>1</v>
      </c>
      <c r="AA99">
        <f>MEDIAN(AA3,AA5,AA6,AA9,AA10,AA11,AA19,AA21,AA22,AA23,AA24,AA25,AA26,AA34,AA35,AA36,AA37,AA38,AA39,AA40,AA41,AA43,AA44,AA46,AA45,AA49,AA51,AA53,AA56,AA60,AA61,AA62,AA63,AA64,AA65,AA66,AA67,AA68,AA69,AA70,AA76,AA77,AA79,AA80,AA83,AA87,AA89,AA95,AA96,AA97)</f>
        <v>30</v>
      </c>
      <c r="AB99">
        <f>MEDIAN(AB3,AB5,AB6,AB7,AB8,AB9,AB10,AB11,AB13,AB14,AB15,AB16,AB17,AB18,AB23,AB24,AB56,AB66,AB67,AB68,AB70,AB76,AB77,AB79,AB80)</f>
        <v>0</v>
      </c>
    </row>
    <row r="100" spans="1:28">
      <c r="A100" s="1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  <c r="O100" s="7"/>
      <c r="P100" s="7"/>
      <c r="Q100" s="8"/>
      <c r="R100" s="8"/>
      <c r="S100" s="8"/>
      <c r="T100" s="8"/>
      <c r="U100" s="7"/>
      <c r="V100" s="8"/>
    </row>
    <row r="101" spans="1:28">
      <c r="A101" s="1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  <c r="O101" s="7"/>
      <c r="P101" s="7"/>
      <c r="Q101" s="8"/>
      <c r="R101" s="8"/>
      <c r="S101" s="8"/>
      <c r="T101" s="8"/>
      <c r="U101" s="7"/>
      <c r="V101" s="8"/>
    </row>
    <row r="102" spans="1:28">
      <c r="A102" s="1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7"/>
      <c r="P102" s="7"/>
      <c r="Q102" s="8"/>
      <c r="R102" s="8"/>
      <c r="S102" s="8"/>
      <c r="T102" s="8"/>
      <c r="U102" s="7"/>
      <c r="V102" s="8"/>
    </row>
    <row r="103" spans="1:28">
      <c r="A103" s="1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  <c r="O103" s="7"/>
      <c r="P103" s="7"/>
      <c r="Q103" s="8"/>
      <c r="R103" s="8"/>
      <c r="S103" s="8"/>
      <c r="T103" s="8"/>
      <c r="U103" s="7"/>
      <c r="V103" s="8"/>
    </row>
    <row r="104" spans="1:28">
      <c r="A104" s="1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  <c r="O104" s="7"/>
      <c r="P104" s="7"/>
      <c r="Q104" s="8"/>
      <c r="R104" s="8"/>
      <c r="S104" s="8"/>
      <c r="T104" s="8"/>
      <c r="U104" s="7"/>
      <c r="V104" s="8"/>
    </row>
    <row r="105" spans="1:28">
      <c r="A105" s="1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  <c r="O105" s="7"/>
      <c r="P105" s="7"/>
      <c r="Q105" s="8"/>
      <c r="R105" s="8"/>
      <c r="S105" s="8"/>
      <c r="T105" s="8"/>
      <c r="U105" s="7"/>
      <c r="V105" s="8"/>
    </row>
    <row r="106" spans="1:28">
      <c r="A106" s="1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  <c r="O106" s="7"/>
      <c r="P106" s="7"/>
      <c r="Q106" s="8"/>
      <c r="R106" s="8"/>
      <c r="S106" s="8"/>
      <c r="T106" s="8"/>
      <c r="U106" s="7"/>
      <c r="V106" s="8"/>
    </row>
    <row r="107" spans="1:28">
      <c r="A107" s="1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  <c r="O107" s="7"/>
      <c r="P107" s="7"/>
      <c r="Q107" s="8"/>
      <c r="R107" s="8"/>
      <c r="S107" s="8"/>
      <c r="T107" s="8"/>
      <c r="U107" s="7"/>
      <c r="V107" s="8"/>
    </row>
    <row r="108" spans="1:28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  <c r="O108" s="7"/>
      <c r="P108" s="7"/>
      <c r="Q108" s="8"/>
      <c r="R108" s="8"/>
      <c r="S108" s="8"/>
      <c r="T108" s="8"/>
      <c r="U108" s="7"/>
      <c r="V108" s="8"/>
    </row>
    <row r="109" spans="1:28">
      <c r="A109" s="11" t="s">
        <v>368</v>
      </c>
      <c r="B109" s="3" t="s">
        <v>0</v>
      </c>
      <c r="C109" s="3" t="s">
        <v>369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  <c r="O109" s="7"/>
      <c r="P109" s="7"/>
      <c r="Q109" s="8"/>
      <c r="R109" s="8"/>
      <c r="S109" s="8"/>
      <c r="T109" s="8"/>
      <c r="U109" s="7"/>
      <c r="V109" s="8"/>
    </row>
    <row r="110" spans="1:28">
      <c r="A110" s="11" t="s">
        <v>41</v>
      </c>
      <c r="B110" s="3" cm="1">
        <f t="array" ref="B110:B111">COUNTIF(C2:C97,A110:A111)</f>
        <v>51</v>
      </c>
      <c r="C110" s="12">
        <f>B110/B$112</f>
        <v>0.53125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  <c r="O110" s="7"/>
      <c r="P110" s="7"/>
      <c r="Q110" s="8"/>
      <c r="R110" s="8"/>
      <c r="S110" s="8"/>
      <c r="T110" s="8"/>
      <c r="U110" s="7"/>
      <c r="V110" s="8"/>
    </row>
    <row r="111" spans="1:28">
      <c r="A111" s="11" t="s">
        <v>31</v>
      </c>
      <c r="B111" s="3">
        <v>45</v>
      </c>
      <c r="C111" s="12">
        <f t="shared" ref="C111:C112" si="12">B111/B$112</f>
        <v>0.46875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  <c r="O111" s="7"/>
      <c r="P111" s="7"/>
      <c r="Q111" s="8"/>
      <c r="R111" s="8"/>
      <c r="S111" s="8"/>
      <c r="T111" s="8"/>
      <c r="U111" s="7"/>
      <c r="V111" s="8"/>
    </row>
    <row r="112" spans="1:28">
      <c r="A112" s="11" t="s">
        <v>7</v>
      </c>
      <c r="B112">
        <f>SUM(B110,B111)</f>
        <v>96</v>
      </c>
      <c r="C112" s="12">
        <f t="shared" si="12"/>
        <v>1</v>
      </c>
    </row>
    <row r="114" spans="1:3">
      <c r="A114" s="11"/>
    </row>
    <row r="115" spans="1:3">
      <c r="A115" s="6" t="s">
        <v>13</v>
      </c>
      <c r="B115" t="s">
        <v>370</v>
      </c>
      <c r="C115" t="s">
        <v>371</v>
      </c>
    </row>
    <row r="116" spans="1:3">
      <c r="A116" s="6" t="s">
        <v>34</v>
      </c>
      <c r="B116" cm="1">
        <f t="array" ref="B116:B123">COUNTIF(F2:F97,A116:A123)</f>
        <v>34</v>
      </c>
      <c r="C116" s="13">
        <f>B116/B$124</f>
        <v>0.35416666666666669</v>
      </c>
    </row>
    <row r="117" spans="1:3">
      <c r="A117" s="6" t="s">
        <v>80</v>
      </c>
      <c r="B117">
        <v>14</v>
      </c>
      <c r="C117" s="13">
        <f t="shared" ref="C117:C123" si="13">B117/B$124</f>
        <v>0.14583333333333334</v>
      </c>
    </row>
    <row r="118" spans="1:3">
      <c r="A118" s="6" t="s">
        <v>94</v>
      </c>
      <c r="B118">
        <v>6</v>
      </c>
      <c r="C118" s="13">
        <f t="shared" si="13"/>
        <v>6.25E-2</v>
      </c>
    </row>
    <row r="119" spans="1:3">
      <c r="A119" s="6" t="s">
        <v>115</v>
      </c>
      <c r="B119">
        <v>33</v>
      </c>
      <c r="C119" s="13">
        <f t="shared" si="13"/>
        <v>0.34375</v>
      </c>
    </row>
    <row r="120" spans="1:3">
      <c r="A120" s="6" t="s">
        <v>133</v>
      </c>
      <c r="B120">
        <v>7</v>
      </c>
      <c r="C120" s="13">
        <f t="shared" si="13"/>
        <v>7.2916666666666671E-2</v>
      </c>
    </row>
    <row r="121" spans="1:3">
      <c r="A121" s="6" t="s">
        <v>224</v>
      </c>
      <c r="B121">
        <v>2</v>
      </c>
      <c r="C121" s="13">
        <f t="shared" si="13"/>
        <v>2.0833333333333332E-2</v>
      </c>
    </row>
    <row r="122" spans="1:3">
      <c r="A122" s="6" t="s">
        <v>231</v>
      </c>
      <c r="B122">
        <v>0</v>
      </c>
      <c r="C122" s="13">
        <f t="shared" si="13"/>
        <v>0</v>
      </c>
    </row>
    <row r="123" spans="1:3">
      <c r="A123" s="6" t="s">
        <v>272</v>
      </c>
      <c r="B123">
        <v>0</v>
      </c>
      <c r="C123" s="13">
        <f t="shared" si="13"/>
        <v>0</v>
      </c>
    </row>
    <row r="124" spans="1:3">
      <c r="A124" s="6" t="s">
        <v>7</v>
      </c>
      <c r="B124">
        <f>SUM(_xlfn.ANCHORARRAY(B116))</f>
        <v>96</v>
      </c>
      <c r="C124" s="13">
        <f>B124/B$124</f>
        <v>1</v>
      </c>
    </row>
    <row r="126" spans="1:3">
      <c r="A126" s="6" t="s">
        <v>14</v>
      </c>
      <c r="B126" t="s">
        <v>0</v>
      </c>
      <c r="C126" t="s">
        <v>371</v>
      </c>
    </row>
    <row r="127" spans="1:3">
      <c r="A127" s="6" t="s">
        <v>35</v>
      </c>
      <c r="B127" cm="1">
        <f t="array" ref="B127:B131">COUNTIF(G2:G97,A127:A131)</f>
        <v>38</v>
      </c>
      <c r="C127" s="13">
        <f>B127/B$132</f>
        <v>0.39583333333333331</v>
      </c>
    </row>
    <row r="128" spans="1:3">
      <c r="A128" s="6" t="s">
        <v>73</v>
      </c>
      <c r="B128">
        <v>50</v>
      </c>
      <c r="C128" s="13">
        <f t="shared" ref="C128:C132" si="14">B128/B$132</f>
        <v>0.52083333333333337</v>
      </c>
    </row>
    <row r="129" spans="1:25">
      <c r="A129" s="6" t="s">
        <v>264</v>
      </c>
      <c r="B129">
        <v>3</v>
      </c>
      <c r="C129" s="13">
        <f t="shared" si="14"/>
        <v>3.125E-2</v>
      </c>
    </row>
    <row r="130" spans="1:25">
      <c r="A130" s="6" t="s">
        <v>39</v>
      </c>
      <c r="B130">
        <v>5</v>
      </c>
      <c r="C130" s="13">
        <f t="shared" si="14"/>
        <v>5.2083333333333336E-2</v>
      </c>
    </row>
    <row r="131" spans="1:25">
      <c r="A131" s="9" t="s">
        <v>317</v>
      </c>
      <c r="B131">
        <v>0</v>
      </c>
      <c r="C131" s="13">
        <f t="shared" si="14"/>
        <v>0</v>
      </c>
    </row>
    <row r="132" spans="1:25">
      <c r="A132" s="3" t="s">
        <v>7</v>
      </c>
      <c r="B132">
        <f>SUM(_xlfn.ANCHORARRAY(B127))</f>
        <v>96</v>
      </c>
      <c r="C132" s="13">
        <f t="shared" si="14"/>
        <v>1</v>
      </c>
    </row>
    <row r="134" spans="1:25">
      <c r="A134" s="6" t="s">
        <v>15</v>
      </c>
      <c r="B134" s="6" t="s">
        <v>375</v>
      </c>
      <c r="C134" s="6" t="s">
        <v>371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7"/>
      <c r="O134" s="7"/>
      <c r="P134" s="7"/>
      <c r="Q134" s="8"/>
      <c r="R134" s="8"/>
      <c r="S134" s="8"/>
      <c r="T134" s="8"/>
      <c r="U134" s="7"/>
      <c r="V134" s="9"/>
      <c r="W134" s="8"/>
      <c r="X134" s="6"/>
      <c r="Y134" t="s">
        <v>374</v>
      </c>
    </row>
    <row r="135" spans="1:25">
      <c r="A135" s="6" t="s">
        <v>36</v>
      </c>
      <c r="B135" s="6" cm="1">
        <f t="array" ref="B135:B141">COUNTIF(H2:H97,A135:A141)</f>
        <v>24</v>
      </c>
      <c r="C135" s="15">
        <f>B135/B$142</f>
        <v>0.25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7"/>
      <c r="O135" s="6"/>
      <c r="P135" s="6"/>
      <c r="Q135" s="6"/>
      <c r="R135" s="6"/>
      <c r="S135" s="6"/>
      <c r="T135" s="6"/>
      <c r="U135" s="6"/>
      <c r="V135" s="6"/>
      <c r="W135" s="14"/>
      <c r="X135" s="6"/>
    </row>
    <row r="136" spans="1:25">
      <c r="A136" s="6" t="s">
        <v>44</v>
      </c>
      <c r="B136" s="6">
        <v>53</v>
      </c>
      <c r="C136" s="15">
        <f>B136/B$142</f>
        <v>0.55208333333333337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/>
      <c r="O136" s="6"/>
      <c r="P136" s="6"/>
      <c r="Q136" s="6"/>
      <c r="R136" s="8"/>
      <c r="S136" s="8"/>
      <c r="T136" s="8"/>
      <c r="U136" s="8"/>
      <c r="V136" s="10"/>
      <c r="W136" s="14"/>
      <c r="X136" s="6"/>
    </row>
    <row r="137" spans="1:25">
      <c r="A137" s="6" t="s">
        <v>51</v>
      </c>
      <c r="B137" s="6">
        <v>2</v>
      </c>
      <c r="C137" s="15">
        <f>B137/B$142</f>
        <v>2.0833333333333332E-2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7"/>
      <c r="O137" s="6"/>
      <c r="P137" s="6"/>
      <c r="Q137" s="6"/>
      <c r="R137" s="6"/>
      <c r="S137" s="6"/>
      <c r="T137" s="6"/>
      <c r="U137" s="6"/>
      <c r="V137" s="6"/>
      <c r="W137" s="14"/>
      <c r="X137" s="6"/>
    </row>
    <row r="138" spans="1:25">
      <c r="A138" s="6" t="s">
        <v>64</v>
      </c>
      <c r="B138" s="6">
        <v>10</v>
      </c>
      <c r="C138" s="15">
        <f>B138/B$142</f>
        <v>0.10416666666666667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7"/>
      <c r="O138" s="6"/>
      <c r="P138" s="6"/>
      <c r="Q138" s="8"/>
      <c r="R138" s="8"/>
      <c r="S138" s="8"/>
      <c r="T138" s="8"/>
      <c r="U138" s="8"/>
      <c r="V138" s="10"/>
      <c r="W138" s="14"/>
      <c r="X138" s="6"/>
    </row>
    <row r="139" spans="1:25">
      <c r="A139" s="6" t="s">
        <v>160</v>
      </c>
      <c r="B139" s="6">
        <v>1</v>
      </c>
      <c r="C139" s="15">
        <f>B139/B$142</f>
        <v>1.0416666666666666E-2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7"/>
      <c r="O139" s="6"/>
      <c r="P139" s="6"/>
      <c r="Q139" s="6"/>
      <c r="R139" s="8"/>
      <c r="S139" s="8"/>
      <c r="T139" s="8"/>
      <c r="U139" s="8"/>
      <c r="V139" s="10"/>
      <c r="W139" s="14"/>
      <c r="X139" s="6"/>
    </row>
    <row r="140" spans="1:25">
      <c r="A140" s="6" t="s">
        <v>39</v>
      </c>
      <c r="B140" s="6">
        <v>4</v>
      </c>
      <c r="C140" s="15">
        <f>B140/B$142</f>
        <v>4.1666666666666664E-2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7"/>
      <c r="O140" s="7"/>
      <c r="P140" s="7"/>
      <c r="Q140" s="6"/>
      <c r="R140" s="6"/>
      <c r="S140" s="6"/>
      <c r="T140" s="8"/>
      <c r="U140" s="8"/>
      <c r="V140" s="10"/>
      <c r="W140" s="14"/>
      <c r="X140" s="6"/>
    </row>
    <row r="141" spans="1:25">
      <c r="A141" s="9" t="s">
        <v>298</v>
      </c>
      <c r="B141" s="6">
        <v>2</v>
      </c>
      <c r="C141" s="15">
        <f>B141/B$142</f>
        <v>2.0833333333333332E-2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7"/>
      <c r="O141" s="7"/>
      <c r="P141" s="7"/>
      <c r="Q141" s="6"/>
      <c r="R141" s="6"/>
      <c r="S141" s="6"/>
      <c r="T141" s="8"/>
      <c r="U141" s="8"/>
      <c r="V141" s="10"/>
      <c r="W141" s="14"/>
      <c r="X141" s="6"/>
    </row>
    <row r="142" spans="1:25">
      <c r="A142" s="6" t="s">
        <v>7</v>
      </c>
      <c r="B142" s="6">
        <f>SUM(_xlfn.ANCHORARRAY(B135))</f>
        <v>96</v>
      </c>
      <c r="C142" s="15">
        <f>B142/B$142</f>
        <v>1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6"/>
      <c r="P142" s="6"/>
      <c r="Q142" s="8"/>
      <c r="R142" s="8"/>
      <c r="S142" s="8"/>
      <c r="T142" s="8"/>
      <c r="U142" s="8"/>
      <c r="V142" s="10"/>
      <c r="W142" s="14"/>
      <c r="X142" s="6"/>
    </row>
    <row r="143" spans="1: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7"/>
      <c r="O143" s="6"/>
      <c r="P143" s="6"/>
      <c r="Q143" s="8"/>
      <c r="R143" s="8"/>
      <c r="S143" s="8"/>
      <c r="T143" s="8"/>
      <c r="U143" s="8"/>
      <c r="V143" s="10"/>
      <c r="W143" s="14"/>
      <c r="X143" s="6"/>
    </row>
    <row r="144" spans="1:25">
      <c r="A144" s="6" t="s">
        <v>9</v>
      </c>
      <c r="B144" s="6" t="s">
        <v>375</v>
      </c>
      <c r="C144" s="6" t="s">
        <v>376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/>
      <c r="O144" s="6"/>
      <c r="P144" s="6"/>
      <c r="Q144" s="8"/>
      <c r="R144" s="8"/>
      <c r="S144" s="8"/>
      <c r="T144" s="8"/>
      <c r="U144" s="8"/>
      <c r="V144" s="10"/>
      <c r="W144" s="14"/>
      <c r="X144" s="6"/>
    </row>
    <row r="145" spans="1:24">
      <c r="A145" s="6" t="s">
        <v>30</v>
      </c>
      <c r="B145" s="6" cm="1">
        <f t="array" ref="B145:B151">COUNTIF(B2:B97, A145:A151)</f>
        <v>26</v>
      </c>
      <c r="C145" s="15">
        <f>B145/B$152</f>
        <v>0.27083333333333331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7"/>
      <c r="O145" s="6"/>
      <c r="P145" s="6"/>
      <c r="Q145" s="6"/>
      <c r="R145" s="6"/>
      <c r="S145" s="6"/>
      <c r="T145" s="6"/>
      <c r="U145" s="6"/>
      <c r="V145" s="6"/>
      <c r="W145" s="14"/>
      <c r="X145" s="6"/>
    </row>
    <row r="146" spans="1:24">
      <c r="A146" s="6" t="s">
        <v>1</v>
      </c>
      <c r="B146" s="6">
        <v>19</v>
      </c>
      <c r="C146" s="15">
        <f t="shared" ref="C146:C152" si="15">B146/B$152</f>
        <v>0.19791666666666666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7"/>
      <c r="O146" s="7"/>
      <c r="P146" s="7"/>
      <c r="Q146" s="6"/>
      <c r="R146" s="6"/>
      <c r="S146" s="6"/>
      <c r="T146" s="8"/>
      <c r="U146" s="8"/>
      <c r="V146" s="10"/>
      <c r="W146" s="14"/>
      <c r="X146" s="6"/>
    </row>
    <row r="147" spans="1:24">
      <c r="A147" s="6" t="s">
        <v>5</v>
      </c>
      <c r="B147" s="6">
        <v>14</v>
      </c>
      <c r="C147" s="15">
        <f t="shared" si="15"/>
        <v>0.14583333333333334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7"/>
      <c r="O147" s="7"/>
      <c r="P147" s="7"/>
      <c r="Q147" s="6"/>
      <c r="R147" s="6"/>
      <c r="S147" s="6"/>
      <c r="T147" s="8"/>
      <c r="U147" s="8"/>
      <c r="V147" s="10"/>
      <c r="W147" s="14"/>
      <c r="X147" s="6"/>
    </row>
    <row r="148" spans="1:24">
      <c r="A148" s="6" t="s">
        <v>2</v>
      </c>
      <c r="B148" s="6">
        <v>4</v>
      </c>
      <c r="C148" s="15">
        <f t="shared" si="15"/>
        <v>4.1666666666666664E-2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7"/>
      <c r="O148" s="7"/>
      <c r="P148" s="7"/>
      <c r="Q148" s="6"/>
      <c r="R148" s="6"/>
      <c r="S148" s="6"/>
      <c r="T148" s="8"/>
      <c r="U148" s="8"/>
      <c r="V148" s="10"/>
      <c r="W148" s="14"/>
      <c r="X148" s="6"/>
    </row>
    <row r="149" spans="1:24">
      <c r="A149" s="6" t="s">
        <v>3</v>
      </c>
      <c r="B149" s="6">
        <v>18</v>
      </c>
      <c r="C149" s="15">
        <f t="shared" si="15"/>
        <v>0.1875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  <c r="P149" s="7"/>
      <c r="Q149" s="6"/>
      <c r="R149" s="6"/>
      <c r="S149" s="6"/>
      <c r="T149" s="8"/>
      <c r="U149" s="8"/>
      <c r="V149" s="10"/>
      <c r="W149" s="14"/>
      <c r="X149" s="6"/>
    </row>
    <row r="150" spans="1:24">
      <c r="A150" s="6" t="s">
        <v>4</v>
      </c>
      <c r="B150" s="6">
        <v>11</v>
      </c>
      <c r="C150" s="15">
        <f t="shared" si="15"/>
        <v>0.11458333333333333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  <c r="P150" s="7"/>
      <c r="Q150" s="6"/>
      <c r="R150" s="6"/>
      <c r="S150" s="6"/>
      <c r="T150" s="8"/>
      <c r="U150" s="8"/>
      <c r="V150" s="10"/>
      <c r="W150" s="14"/>
      <c r="X150" s="6"/>
    </row>
    <row r="151" spans="1:24">
      <c r="A151" s="6" t="s">
        <v>6</v>
      </c>
      <c r="B151" s="6">
        <v>4</v>
      </c>
      <c r="C151" s="15">
        <f t="shared" si="15"/>
        <v>4.1666666666666664E-2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  <c r="P151" s="7"/>
      <c r="Q151" s="6"/>
      <c r="R151" s="6"/>
      <c r="S151" s="6"/>
      <c r="T151" s="8"/>
      <c r="U151" s="8"/>
      <c r="V151" s="10"/>
      <c r="W151" s="14"/>
      <c r="X151" s="6"/>
    </row>
    <row r="152" spans="1:24">
      <c r="A152" s="5" t="s">
        <v>7</v>
      </c>
      <c r="B152" s="6">
        <f>SUM(_xlfn.ANCHORARRAY(B145))</f>
        <v>96</v>
      </c>
      <c r="C152" s="15">
        <f t="shared" si="15"/>
        <v>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6"/>
      <c r="P152" s="6"/>
      <c r="Q152" s="8"/>
      <c r="R152" s="8"/>
      <c r="S152" s="8"/>
      <c r="T152" s="8"/>
      <c r="U152" s="7"/>
      <c r="V152" s="6"/>
      <c r="W152" s="14"/>
      <c r="X152" s="6"/>
    </row>
    <row r="153" spans="1:24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6"/>
      <c r="P153" s="6"/>
      <c r="Q153" s="6"/>
      <c r="R153" s="6"/>
      <c r="S153" s="6"/>
      <c r="T153" s="6"/>
      <c r="U153" s="6"/>
      <c r="V153" s="6"/>
      <c r="W153" s="14"/>
      <c r="X153" s="6"/>
    </row>
    <row r="154" spans="1:24">
      <c r="A154" s="6" t="s">
        <v>16</v>
      </c>
      <c r="B154" s="6" t="s">
        <v>375</v>
      </c>
      <c r="C154" s="6" t="s">
        <v>369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6"/>
      <c r="P154" s="6"/>
      <c r="Q154" s="8"/>
      <c r="R154" s="8"/>
      <c r="S154" s="8"/>
      <c r="T154" s="8"/>
      <c r="U154" s="7"/>
      <c r="V154" s="6"/>
      <c r="W154" s="14"/>
      <c r="X154" s="6"/>
    </row>
    <row r="155" spans="1:24">
      <c r="A155" s="6" t="s">
        <v>37</v>
      </c>
      <c r="B155" s="6" cm="1">
        <f t="array" ref="B155:B160">COUNTIF(I2:I97,A155:A160)</f>
        <v>27</v>
      </c>
      <c r="C155" s="15">
        <f>B155/B$161</f>
        <v>0.28125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6"/>
      <c r="P155" s="6"/>
      <c r="Q155" s="8"/>
      <c r="R155" s="8"/>
      <c r="S155" s="8"/>
      <c r="T155" s="8"/>
      <c r="U155" s="7"/>
      <c r="V155" s="6"/>
      <c r="W155" s="14"/>
      <c r="X155" s="6"/>
    </row>
    <row r="156" spans="1:24">
      <c r="A156" s="6" t="s">
        <v>45</v>
      </c>
      <c r="B156" s="6">
        <v>23</v>
      </c>
      <c r="C156" s="15">
        <f t="shared" ref="C156:C161" si="16">B156/B$161</f>
        <v>0.23958333333333334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6"/>
      <c r="P156" s="6"/>
      <c r="Q156" s="7"/>
      <c r="R156" s="8"/>
      <c r="S156" s="8"/>
      <c r="T156" s="8"/>
      <c r="U156" s="8"/>
      <c r="V156" s="10"/>
      <c r="W156" s="14"/>
      <c r="X156" s="6"/>
    </row>
    <row r="157" spans="1:24">
      <c r="A157" s="6" t="s">
        <v>52</v>
      </c>
      <c r="B157" s="6">
        <v>21</v>
      </c>
      <c r="C157" s="15">
        <f t="shared" si="16"/>
        <v>0.21875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6"/>
      <c r="P157" s="6"/>
      <c r="Q157" s="8"/>
      <c r="R157" s="8"/>
      <c r="S157" s="8"/>
      <c r="T157" s="8"/>
      <c r="U157" s="8"/>
      <c r="V157" s="10"/>
      <c r="W157" s="14"/>
      <c r="X157" s="6"/>
    </row>
    <row r="158" spans="1:24">
      <c r="A158" s="6" t="s">
        <v>225</v>
      </c>
      <c r="B158" s="6">
        <v>17</v>
      </c>
      <c r="C158" s="15">
        <f t="shared" si="16"/>
        <v>0.17708333333333334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  <c r="P158" s="7"/>
      <c r="Q158" s="8"/>
      <c r="R158" s="8"/>
      <c r="S158" s="8"/>
      <c r="T158" s="8"/>
      <c r="U158" s="7"/>
      <c r="V158" s="6"/>
      <c r="W158" s="14"/>
      <c r="X158" s="6"/>
    </row>
    <row r="159" spans="1:24">
      <c r="A159" s="6" t="s">
        <v>39</v>
      </c>
      <c r="B159" s="6">
        <v>5</v>
      </c>
      <c r="C159" s="15">
        <f t="shared" si="16"/>
        <v>5.2083333333333336E-2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6"/>
      <c r="P159" s="6"/>
      <c r="Q159" s="8"/>
      <c r="R159" s="8"/>
      <c r="S159" s="8"/>
      <c r="T159" s="8"/>
      <c r="U159" s="7"/>
      <c r="V159" s="6"/>
      <c r="W159" s="14"/>
      <c r="X159" s="6"/>
    </row>
    <row r="160" spans="1:24">
      <c r="A160" s="6" t="s">
        <v>344</v>
      </c>
      <c r="B160" s="6">
        <v>3</v>
      </c>
      <c r="C160" s="15">
        <f t="shared" si="16"/>
        <v>3.125E-2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6"/>
      <c r="P160" s="6"/>
      <c r="Q160" s="6"/>
      <c r="R160" s="6"/>
      <c r="S160" s="6"/>
      <c r="T160" s="6"/>
      <c r="U160" s="6"/>
      <c r="V160" s="6"/>
      <c r="W160" s="14"/>
      <c r="X160" s="6"/>
    </row>
    <row r="161" spans="1:24">
      <c r="A161" s="5" t="s">
        <v>7</v>
      </c>
      <c r="B161" s="6">
        <f>SUM(_xlfn.ANCHORARRAY(B155))</f>
        <v>96</v>
      </c>
      <c r="C161" s="15">
        <f t="shared" si="16"/>
        <v>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6"/>
      <c r="P161" s="6"/>
      <c r="Q161" s="6"/>
      <c r="R161" s="6"/>
      <c r="S161" s="6"/>
      <c r="T161" s="6"/>
      <c r="U161" s="6"/>
      <c r="V161" s="6"/>
      <c r="W161" s="14"/>
      <c r="X161" s="6"/>
    </row>
    <row r="162" spans="1:24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6"/>
      <c r="P162" s="6"/>
      <c r="Q162" s="6"/>
      <c r="R162" s="6"/>
      <c r="S162" s="6"/>
      <c r="T162" s="6"/>
      <c r="U162" s="6"/>
      <c r="V162" s="6"/>
      <c r="W162" s="14"/>
      <c r="X162" s="6"/>
    </row>
    <row r="163" spans="1:24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6"/>
      <c r="P163" s="6"/>
      <c r="Q163" s="6"/>
      <c r="R163" s="6"/>
      <c r="S163" s="6"/>
      <c r="T163" s="6"/>
      <c r="U163" s="6"/>
      <c r="V163" s="6"/>
      <c r="W163" s="14"/>
      <c r="X163" s="6"/>
    </row>
    <row r="164" spans="1:24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6"/>
      <c r="P164" s="6"/>
      <c r="Q164" s="6"/>
      <c r="R164" s="6"/>
      <c r="S164" s="6"/>
      <c r="T164" s="6"/>
      <c r="U164" s="6"/>
      <c r="V164" s="6"/>
      <c r="W164" s="14"/>
      <c r="X164" s="6"/>
    </row>
    <row r="165" spans="1:24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6"/>
      <c r="P165" s="6"/>
      <c r="Q165" s="6"/>
      <c r="R165" s="6"/>
      <c r="S165" s="6"/>
      <c r="T165" s="6"/>
      <c r="U165" s="6"/>
      <c r="V165" s="6"/>
      <c r="W165" s="14"/>
      <c r="X165" s="6"/>
    </row>
    <row r="166" spans="1:24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6"/>
      <c r="P166" s="6"/>
      <c r="Q166" s="6"/>
      <c r="R166" s="6"/>
      <c r="S166" s="6"/>
      <c r="T166" s="6"/>
      <c r="U166" s="6"/>
      <c r="V166" s="6"/>
      <c r="W166" s="14"/>
      <c r="X166" s="6"/>
    </row>
    <row r="167" spans="1:24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6"/>
      <c r="P167" s="6"/>
      <c r="Q167" s="8"/>
      <c r="R167" s="8"/>
      <c r="S167" s="8"/>
      <c r="T167" s="8"/>
      <c r="U167" s="7"/>
      <c r="V167" s="6"/>
      <c r="W167" s="14"/>
      <c r="X167" s="6"/>
    </row>
    <row r="168" spans="1:24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7"/>
      <c r="O168" s="6"/>
      <c r="P168" s="6"/>
      <c r="Q168" s="8"/>
      <c r="R168" s="8"/>
      <c r="S168" s="8"/>
      <c r="T168" s="8"/>
      <c r="U168" s="7"/>
      <c r="V168" s="6"/>
      <c r="W168" s="14"/>
      <c r="X168" s="6"/>
    </row>
    <row r="169" spans="1:24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7"/>
      <c r="O169" s="6"/>
      <c r="P169" s="6"/>
      <c r="Q169" s="8"/>
      <c r="R169" s="8"/>
      <c r="S169" s="8"/>
      <c r="T169" s="8"/>
      <c r="U169" s="7"/>
      <c r="V169" s="6"/>
      <c r="W169" s="14"/>
      <c r="X169" s="6"/>
    </row>
    <row r="170" spans="1:24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7"/>
      <c r="O170" s="6"/>
      <c r="P170" s="6"/>
      <c r="Q170" s="8"/>
      <c r="R170" s="8"/>
      <c r="S170" s="8"/>
      <c r="T170" s="8"/>
      <c r="U170" s="7"/>
      <c r="V170" s="6"/>
      <c r="W170" s="14"/>
      <c r="X170" s="6"/>
    </row>
    <row r="171" spans="1:24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8"/>
      <c r="O171" s="6"/>
      <c r="P171" s="6"/>
      <c r="Q171" s="8"/>
      <c r="R171" s="8"/>
      <c r="S171" s="8"/>
      <c r="T171" s="8"/>
      <c r="U171" s="7"/>
      <c r="V171" s="6"/>
      <c r="W171" s="14"/>
      <c r="X171" s="6"/>
    </row>
    <row r="172" spans="1:24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8"/>
      <c r="O172" s="6"/>
      <c r="P172" s="6"/>
      <c r="Q172" s="8"/>
      <c r="R172" s="8"/>
      <c r="S172" s="8"/>
      <c r="T172" s="8"/>
      <c r="U172" s="7"/>
      <c r="V172" s="6"/>
      <c r="W172" s="14"/>
      <c r="X172" s="6"/>
    </row>
    <row r="173" spans="1:24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8"/>
      <c r="O173" s="6"/>
      <c r="P173" s="6"/>
      <c r="Q173" s="8"/>
      <c r="R173" s="8"/>
      <c r="S173" s="8"/>
      <c r="T173" s="8"/>
      <c r="U173" s="7"/>
      <c r="V173" s="6"/>
      <c r="W173" s="14"/>
      <c r="X173" s="6"/>
    </row>
    <row r="174" spans="1:24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8"/>
      <c r="O174" s="6"/>
      <c r="P174" s="6"/>
      <c r="Q174" s="8"/>
      <c r="R174" s="8"/>
      <c r="S174" s="8"/>
      <c r="T174" s="8"/>
      <c r="U174" s="7"/>
      <c r="V174" s="6"/>
      <c r="W174" s="14"/>
      <c r="X174" s="6"/>
    </row>
    <row r="175" spans="1:24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8"/>
      <c r="O175" s="6"/>
      <c r="P175" s="6"/>
      <c r="Q175" s="6"/>
      <c r="R175" s="6"/>
      <c r="S175" s="6"/>
      <c r="T175" s="6"/>
      <c r="U175" s="6"/>
      <c r="V175" s="6"/>
      <c r="W175" s="14"/>
      <c r="X175" s="6"/>
    </row>
    <row r="176" spans="1:24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8"/>
      <c r="O176" s="6"/>
      <c r="P176" s="6"/>
      <c r="Q176" s="8"/>
      <c r="R176" s="8"/>
      <c r="S176" s="8"/>
      <c r="T176" s="8"/>
      <c r="U176" s="7"/>
      <c r="V176" s="6"/>
      <c r="W176" s="14"/>
      <c r="X176" s="6"/>
    </row>
    <row r="177" spans="1:24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8"/>
      <c r="O177" s="6"/>
      <c r="P177" s="6"/>
      <c r="Q177" s="8"/>
      <c r="R177" s="8"/>
      <c r="S177" s="8"/>
      <c r="T177" s="8"/>
      <c r="U177" s="7"/>
      <c r="V177" s="6"/>
      <c r="W177" s="14"/>
      <c r="X177" s="6"/>
    </row>
    <row r="178" spans="1:24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8"/>
      <c r="O178" s="6"/>
      <c r="P178" s="6"/>
      <c r="Q178" s="8"/>
      <c r="R178" s="8"/>
      <c r="S178" s="8"/>
      <c r="T178" s="8"/>
      <c r="U178" s="7"/>
      <c r="V178" s="6"/>
      <c r="W178" s="14"/>
      <c r="X178" s="6"/>
    </row>
    <row r="179" spans="1:24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8"/>
      <c r="O179" s="6"/>
      <c r="P179" s="6"/>
      <c r="Q179" s="8"/>
      <c r="R179" s="8"/>
      <c r="S179" s="8"/>
      <c r="T179" s="8"/>
      <c r="U179" s="7"/>
      <c r="V179" s="6"/>
      <c r="W179" s="14"/>
      <c r="X179" s="6"/>
    </row>
    <row r="180" spans="1:24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8"/>
      <c r="O180" s="6"/>
      <c r="P180" s="6"/>
      <c r="Q180" s="6"/>
      <c r="R180" s="6"/>
      <c r="S180" s="6"/>
      <c r="T180" s="6"/>
      <c r="U180" s="6"/>
      <c r="V180" s="6"/>
      <c r="W180" s="14"/>
      <c r="X180" s="6"/>
    </row>
    <row r="181" spans="1:24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8"/>
      <c r="O181" s="6"/>
      <c r="P181" s="6"/>
      <c r="Q181" s="6"/>
      <c r="R181" s="6"/>
      <c r="S181" s="6"/>
      <c r="T181" s="6"/>
      <c r="U181" s="6"/>
      <c r="V181" s="6"/>
      <c r="W181" s="14"/>
      <c r="X181" s="6"/>
    </row>
    <row r="182" spans="1:24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8"/>
      <c r="O182" s="6"/>
      <c r="P182" s="6"/>
      <c r="Q182" s="8"/>
      <c r="R182" s="8"/>
      <c r="S182" s="8"/>
      <c r="T182" s="8"/>
      <c r="U182" s="7"/>
      <c r="V182" s="6"/>
      <c r="W182" s="14"/>
      <c r="X182" s="6"/>
    </row>
    <row r="183" spans="1:24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8"/>
      <c r="O183" s="6"/>
      <c r="P183" s="6"/>
      <c r="Q183" s="6"/>
      <c r="R183" s="6"/>
      <c r="S183" s="6"/>
      <c r="T183" s="6"/>
      <c r="U183" s="6"/>
      <c r="V183" s="6"/>
      <c r="W183" s="14"/>
      <c r="X183" s="6"/>
    </row>
    <row r="184" spans="1:24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8"/>
      <c r="O184" s="6"/>
      <c r="P184" s="6"/>
      <c r="Q184" s="8"/>
      <c r="R184" s="8"/>
      <c r="S184" s="8"/>
      <c r="T184" s="8"/>
      <c r="U184" s="7"/>
      <c r="V184" s="6"/>
      <c r="W184" s="14"/>
      <c r="X184" s="6"/>
    </row>
    <row r="185" spans="1:24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8"/>
      <c r="O185" s="6"/>
      <c r="P185" s="6"/>
      <c r="Q185" s="6"/>
      <c r="R185" s="6"/>
      <c r="S185" s="6"/>
      <c r="T185" s="6"/>
      <c r="U185" s="6"/>
      <c r="V185" s="6"/>
      <c r="W185" s="14"/>
      <c r="X185" s="6"/>
    </row>
    <row r="186" spans="1:24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8"/>
      <c r="O186" s="6"/>
      <c r="P186" s="6"/>
      <c r="Q186" s="8"/>
      <c r="R186" s="8"/>
      <c r="S186" s="8"/>
      <c r="T186" s="8"/>
      <c r="U186" s="7"/>
      <c r="V186" s="6"/>
      <c r="W186" s="14"/>
      <c r="X186" s="6"/>
    </row>
    <row r="187" spans="1:24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8"/>
      <c r="O187" s="6"/>
      <c r="P187" s="6"/>
      <c r="Q187" s="6"/>
      <c r="R187" s="6"/>
      <c r="S187" s="6"/>
      <c r="T187" s="6"/>
      <c r="U187" s="6"/>
      <c r="V187" s="6"/>
      <c r="W187" s="14"/>
      <c r="X187" s="6"/>
    </row>
    <row r="188" spans="1:24">
      <c r="A188" s="9"/>
      <c r="B188" s="9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8"/>
      <c r="O188" s="6"/>
      <c r="P188" s="6"/>
      <c r="Q188" s="6"/>
      <c r="R188" s="6"/>
      <c r="S188" s="6"/>
      <c r="T188" s="6"/>
      <c r="U188" s="6"/>
      <c r="V188" s="6"/>
      <c r="W188" s="14"/>
      <c r="X188" s="6"/>
    </row>
    <row r="189" spans="1:24">
      <c r="A189" s="5"/>
      <c r="B189" s="6"/>
      <c r="C189" s="6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10"/>
      <c r="W189" s="14"/>
      <c r="X189" s="6"/>
    </row>
    <row r="190" spans="1:24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8"/>
      <c r="O190" s="6"/>
      <c r="P190" s="6"/>
      <c r="Q190" s="6"/>
      <c r="R190" s="6"/>
      <c r="S190" s="6"/>
      <c r="T190" s="6"/>
      <c r="U190" s="6"/>
      <c r="V190" s="6"/>
      <c r="W190" s="14"/>
      <c r="X190" s="6"/>
    </row>
    <row r="191" spans="1:24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8"/>
      <c r="O191" s="6"/>
      <c r="P191" s="6"/>
      <c r="Q191" s="6"/>
      <c r="R191" s="6"/>
      <c r="S191" s="6"/>
      <c r="T191" s="6"/>
      <c r="U191" s="6"/>
      <c r="V191" s="6"/>
      <c r="W191" s="14"/>
      <c r="X191" s="6"/>
    </row>
    <row r="192" spans="1:24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8"/>
      <c r="O192" s="6"/>
      <c r="P192" s="6"/>
      <c r="Q192" s="6"/>
      <c r="R192" s="6"/>
      <c r="S192" s="6"/>
      <c r="T192" s="6"/>
      <c r="U192" s="6"/>
      <c r="V192" s="6"/>
      <c r="W192" s="14"/>
      <c r="X192" s="6"/>
    </row>
    <row r="193" spans="1:24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8"/>
      <c r="O193" s="6"/>
      <c r="P193" s="6"/>
      <c r="Q193" s="8"/>
      <c r="R193" s="8"/>
      <c r="S193" s="8"/>
      <c r="T193" s="8"/>
      <c r="U193" s="7"/>
      <c r="V193" s="6"/>
      <c r="W193" s="14"/>
      <c r="X193" s="6"/>
    </row>
    <row r="194" spans="1:24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8"/>
      <c r="O194" s="6"/>
      <c r="P194" s="6"/>
      <c r="Q194" s="8"/>
      <c r="R194" s="8"/>
      <c r="S194" s="8"/>
      <c r="T194" s="8"/>
      <c r="U194" s="7"/>
      <c r="V194" s="6"/>
      <c r="W194" s="14"/>
      <c r="X194" s="6"/>
    </row>
    <row r="195" spans="1:24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8"/>
      <c r="O195" s="6"/>
      <c r="P195" s="6"/>
      <c r="Q195" s="8"/>
      <c r="R195" s="8"/>
      <c r="S195" s="8"/>
      <c r="T195" s="8"/>
      <c r="U195" s="7"/>
      <c r="V195" s="6"/>
      <c r="W195" s="14"/>
      <c r="X195" s="6"/>
    </row>
    <row r="196" spans="1:24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8"/>
      <c r="O196" s="6"/>
      <c r="P196" s="6"/>
      <c r="Q196" s="8"/>
      <c r="R196" s="8"/>
      <c r="S196" s="8"/>
      <c r="T196" s="8"/>
      <c r="U196" s="7"/>
      <c r="V196" s="6"/>
      <c r="W196" s="14"/>
      <c r="X196" s="6"/>
    </row>
    <row r="197" spans="1:24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8"/>
      <c r="O197" s="6"/>
      <c r="P197" s="6"/>
      <c r="Q197" s="8"/>
      <c r="R197" s="8"/>
      <c r="S197" s="8"/>
      <c r="T197" s="8"/>
      <c r="U197" s="7"/>
      <c r="V197" s="6"/>
      <c r="W197" s="14"/>
      <c r="X197" s="6"/>
    </row>
    <row r="198" spans="1:24">
      <c r="A198" s="9"/>
      <c r="B198" s="9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8"/>
      <c r="O198" s="6"/>
      <c r="P198" s="6"/>
      <c r="Q198" s="8"/>
      <c r="R198" s="8"/>
      <c r="S198" s="8"/>
      <c r="T198" s="8"/>
      <c r="U198" s="7"/>
      <c r="V198" s="6"/>
      <c r="W198" s="14"/>
      <c r="X198" s="6"/>
    </row>
    <row r="199" spans="1:2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8"/>
      <c r="O199" s="6"/>
      <c r="P199" s="6"/>
      <c r="Q199" s="8"/>
      <c r="R199" s="8"/>
      <c r="S199" s="8"/>
      <c r="T199" s="8"/>
      <c r="U199" s="8"/>
      <c r="V199" s="10"/>
      <c r="W199" s="14"/>
      <c r="X199" s="6"/>
    </row>
    <row r="200" spans="1:2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8"/>
      <c r="O200" s="6"/>
      <c r="P200" s="6"/>
      <c r="Q200" s="8"/>
      <c r="R200" s="8"/>
      <c r="S200" s="8"/>
      <c r="T200" s="8"/>
      <c r="U200" s="8"/>
      <c r="V200" s="10"/>
      <c r="W200" s="14"/>
      <c r="X200" s="6"/>
    </row>
    <row r="201" spans="1:24">
      <c r="A201" s="5"/>
      <c r="B201" s="6"/>
      <c r="C201" s="6"/>
      <c r="D201" s="9"/>
      <c r="E201" s="9"/>
      <c r="F201" s="9"/>
      <c r="G201" s="9"/>
      <c r="H201" s="9"/>
      <c r="I201" s="9"/>
      <c r="J201" s="9"/>
      <c r="K201" s="9"/>
      <c r="L201" s="9"/>
      <c r="M201" s="6"/>
      <c r="N201" s="8"/>
      <c r="O201" s="6"/>
      <c r="P201" s="6"/>
      <c r="Q201" s="8"/>
      <c r="R201" s="8"/>
      <c r="S201" s="8"/>
      <c r="T201" s="8"/>
      <c r="U201" s="8"/>
      <c r="V201" s="10"/>
      <c r="W201" s="14"/>
      <c r="X201" s="6"/>
    </row>
    <row r="202" spans="1:24">
      <c r="A202" s="9"/>
      <c r="B202" s="9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8"/>
      <c r="O202" s="7"/>
      <c r="P202" s="7"/>
      <c r="Q202" s="8"/>
      <c r="R202" s="8"/>
      <c r="S202" s="8"/>
      <c r="T202" s="8"/>
      <c r="U202" s="7"/>
      <c r="V202" s="6"/>
      <c r="W202" s="14"/>
      <c r="X202" s="6"/>
    </row>
    <row r="203" spans="1:24">
      <c r="A203" s="5"/>
      <c r="B203" s="6"/>
      <c r="C203" s="6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8"/>
      <c r="O203" s="6"/>
      <c r="P203" s="6"/>
      <c r="Q203" s="8"/>
      <c r="R203" s="8"/>
      <c r="S203" s="8"/>
      <c r="T203" s="8"/>
      <c r="U203" s="8"/>
      <c r="V203" s="10"/>
      <c r="W203" s="14"/>
      <c r="X203" s="6"/>
    </row>
    <row r="204" spans="1:24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4"/>
      <c r="X204" s="6"/>
    </row>
    <row r="205" spans="1:24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4"/>
      <c r="X205" s="6"/>
    </row>
    <row r="206" spans="1:24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4"/>
      <c r="X206" s="6"/>
    </row>
    <row r="207" spans="1:24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4"/>
      <c r="X207" s="6"/>
    </row>
    <row r="208" spans="1:24">
      <c r="A208" s="9"/>
      <c r="B208" s="9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4"/>
      <c r="X208" s="6"/>
    </row>
    <row r="209" spans="1:2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6"/>
      <c r="O209" s="6"/>
      <c r="P209" s="6"/>
      <c r="Q209" s="6"/>
      <c r="R209" s="8"/>
      <c r="S209" s="8"/>
      <c r="T209" s="8"/>
      <c r="U209" s="8"/>
      <c r="V209" s="10"/>
      <c r="W209" s="14"/>
      <c r="X209" s="6"/>
    </row>
    <row r="210" spans="1:24">
      <c r="A210" s="5"/>
      <c r="B210" s="6"/>
      <c r="C210" s="6"/>
      <c r="D210" s="9"/>
      <c r="E210" s="9"/>
      <c r="F210" s="9"/>
      <c r="G210" s="9"/>
      <c r="H210" s="9"/>
      <c r="I210" s="9"/>
      <c r="J210" s="9"/>
      <c r="K210" s="9"/>
      <c r="L210" s="9"/>
      <c r="M210" s="6"/>
      <c r="N210" s="6"/>
      <c r="O210" s="6"/>
      <c r="P210" s="6"/>
      <c r="Q210" s="8"/>
      <c r="R210" s="8"/>
      <c r="S210" s="8"/>
      <c r="T210" s="8"/>
      <c r="U210" s="8"/>
      <c r="V210" s="10"/>
      <c r="W210" s="14"/>
      <c r="X210" s="6"/>
    </row>
    <row r="211" spans="1:24">
      <c r="A211" s="9"/>
      <c r="B211" s="9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14"/>
      <c r="X211" s="6"/>
    </row>
    <row r="212" spans="1:2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6"/>
      <c r="O212" s="6"/>
      <c r="P212" s="6"/>
      <c r="Q212" s="8"/>
      <c r="R212" s="8"/>
      <c r="S212" s="8"/>
      <c r="T212" s="8"/>
      <c r="U212" s="8"/>
      <c r="V212" s="10"/>
      <c r="W212" s="14"/>
      <c r="X212" s="6"/>
    </row>
    <row r="213" spans="1:24">
      <c r="A213" s="5"/>
      <c r="B213" s="6"/>
      <c r="C213" s="6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6"/>
      <c r="O213" s="6"/>
      <c r="P213" s="6"/>
      <c r="Q213" s="8"/>
      <c r="R213" s="8"/>
      <c r="S213" s="8"/>
      <c r="T213" s="8"/>
      <c r="U213" s="8"/>
      <c r="V213" s="10"/>
      <c r="W213" s="14"/>
      <c r="X213" s="6"/>
    </row>
    <row r="214" spans="1:24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4"/>
      <c r="X214" s="6"/>
    </row>
    <row r="215" spans="1:24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4"/>
      <c r="X215" s="6"/>
    </row>
    <row r="216" spans="1:24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8"/>
      <c r="O216" s="6"/>
      <c r="P216" s="6"/>
      <c r="Q216" s="8"/>
      <c r="R216" s="8"/>
      <c r="S216" s="8"/>
      <c r="T216" s="8"/>
      <c r="U216" s="7"/>
      <c r="V216" s="6"/>
      <c r="W216" s="14"/>
      <c r="X216" s="6"/>
    </row>
    <row r="217" spans="1:24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4"/>
      <c r="X217" s="6"/>
    </row>
    <row r="218" spans="1:24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4"/>
      <c r="X218" s="6"/>
    </row>
    <row r="219" spans="1:24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14"/>
      <c r="X219" s="6"/>
    </row>
    <row r="220" spans="1:24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8"/>
      <c r="R220" s="8"/>
      <c r="S220" s="8"/>
      <c r="T220" s="8"/>
      <c r="U220" s="7"/>
      <c r="V220" s="6"/>
      <c r="W220" s="14"/>
      <c r="X220" s="6"/>
    </row>
    <row r="221" spans="1:24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4"/>
      <c r="X221" s="6"/>
    </row>
    <row r="222" spans="1:24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8"/>
      <c r="R222" s="8"/>
      <c r="S222" s="8"/>
      <c r="T222" s="8"/>
      <c r="U222" s="7"/>
      <c r="V222" s="6"/>
      <c r="W222" s="14"/>
      <c r="X222" s="6"/>
    </row>
    <row r="223" spans="1:24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4"/>
      <c r="X223" s="6"/>
    </row>
    <row r="224" spans="1:24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4"/>
      <c r="X224" s="6"/>
    </row>
    <row r="225" spans="1:24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4"/>
      <c r="X225" s="6"/>
    </row>
    <row r="226" spans="1:24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4"/>
      <c r="X226" s="6"/>
    </row>
    <row r="227" spans="1:24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4"/>
      <c r="X227" s="6"/>
    </row>
    <row r="228" spans="1:24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8"/>
      <c r="S228" s="8"/>
      <c r="T228" s="8"/>
      <c r="U228" s="7"/>
      <c r="V228" s="6"/>
      <c r="W228" s="14"/>
      <c r="X228" s="6"/>
    </row>
    <row r="229" spans="1:24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8"/>
      <c r="R229" s="8"/>
      <c r="S229" s="8"/>
      <c r="T229" s="8"/>
      <c r="U229" s="7"/>
      <c r="V229" s="6"/>
      <c r="W229" s="14"/>
      <c r="X229" s="6"/>
    </row>
    <row r="230" spans="1:24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8"/>
      <c r="R230" s="8"/>
      <c r="S230" s="8"/>
      <c r="T230" s="8"/>
      <c r="U230" s="7"/>
      <c r="V230" s="6"/>
      <c r="W230" s="14"/>
      <c r="X23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44BC-3BC5-4802-8AFA-6FEF32A742D0}">
  <dimension ref="A1"/>
  <sheetViews>
    <sheetView workbookViewId="0">
      <selection sqref="A1:C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Markham</dc:creator>
  <cp:lastModifiedBy>Rebecca Markham</cp:lastModifiedBy>
  <dcterms:created xsi:type="dcterms:W3CDTF">2020-01-30T04:04:22Z</dcterms:created>
  <dcterms:modified xsi:type="dcterms:W3CDTF">2020-02-02T04:53:58Z</dcterms:modified>
</cp:coreProperties>
</file>