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bec\Desktop\Analytics Portfolio\"/>
    </mc:Choice>
  </mc:AlternateContent>
  <xr:revisionPtr revIDLastSave="0" documentId="8_{A61A6DA3-DA51-4758-A5BF-58A55AF574D7}" xr6:coauthVersionLast="46" xr6:coauthVersionMax="46" xr10:uidLastSave="{00000000-0000-0000-0000-000000000000}"/>
  <bookViews>
    <workbookView xWindow="2370" yWindow="1980" windowWidth="15480" windowHeight="11025" xr2:uid="{09BCAFC9-0E83-4B40-96D3-FF69C92E3E1B}"/>
  </bookViews>
  <sheets>
    <sheet name="Sensitivity Report 1" sheetId="4" r:id="rId1"/>
    <sheet name="Sheet1" sheetId="1" r:id="rId2"/>
  </sheets>
  <definedNames>
    <definedName name="solver_adj" localSheetId="1" hidden="1">Sheet1!$I$2,Sheet1!$J$2,Sheet1!$K$2,Sheet1!$L$2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Sheet1!$M$10</definedName>
    <definedName name="solver_lhs2" localSheetId="1" hidden="1">Sheet1!$M$11</definedName>
    <definedName name="solver_lhs3" localSheetId="1" hidden="1">Sheet1!$M$8</definedName>
    <definedName name="solver_lhs4" localSheetId="1" hidden="1">Sheet1!$M$9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Sheet1!$M$2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el3" localSheetId="1" hidden="1">1</definedName>
    <definedName name="solver_rel4" localSheetId="1" hidden="1">3</definedName>
    <definedName name="solver_rhs1" localSheetId="1" hidden="1">Sheet1!$O$10</definedName>
    <definedName name="solver_rhs2" localSheetId="1" hidden="1">Sheet1!$O$11</definedName>
    <definedName name="solver_rhs3" localSheetId="1" hidden="1">Sheet1!$O$8</definedName>
    <definedName name="solver_rhs4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" i="4" l="1"/>
  <c r="J9" i="4"/>
  <c r="M9" i="1"/>
  <c r="P9" i="1" s="1"/>
  <c r="M10" i="1"/>
  <c r="P10" i="1" s="1"/>
  <c r="M11" i="1"/>
  <c r="P11" i="1" s="1"/>
  <c r="M8" i="1"/>
  <c r="M2" i="1"/>
  <c r="P8" i="1" l="1"/>
  <c r="J3" i="1"/>
  <c r="K3" i="1"/>
  <c r="D3" i="1" l="1"/>
  <c r="D4" i="1"/>
  <c r="D5" i="1"/>
  <c r="D2" i="1"/>
</calcChain>
</file>

<file path=xl/sharedStrings.xml><?xml version="1.0" encoding="utf-8"?>
<sst xmlns="http://schemas.openxmlformats.org/spreadsheetml/2006/main" count="99" uniqueCount="85">
  <si>
    <t>Product cost</t>
  </si>
  <si>
    <t>Product sales price</t>
  </si>
  <si>
    <t>profit per item</t>
  </si>
  <si>
    <t xml:space="preserve">Mothly purchasing budget </t>
  </si>
  <si>
    <t>Mathematical formulation</t>
  </si>
  <si>
    <t>Subject to:</t>
  </si>
  <si>
    <t>Mothly purchasing budget: $170,000</t>
  </si>
  <si>
    <t>Decision Variables:</t>
  </si>
  <si>
    <t>x1 = Number of units to purchase</t>
  </si>
  <si>
    <t>x2 = Number of units to purchase</t>
  </si>
  <si>
    <t>x3 = Number of units to purchase</t>
  </si>
  <si>
    <t>Product:</t>
  </si>
  <si>
    <t>x1 Pressure washer</t>
  </si>
  <si>
    <t>x2 Go-kart</t>
  </si>
  <si>
    <t>x3 Generator</t>
  </si>
  <si>
    <t>x4 Water Pumps (case of 5)</t>
  </si>
  <si>
    <t xml:space="preserve">Constraints </t>
  </si>
  <si>
    <t xml:space="preserve">Objective Function </t>
  </si>
  <si>
    <t xml:space="preserve">x1 and x2 &gt;/= 30% of purchasing budget </t>
  </si>
  <si>
    <t>x3 purchase &gt;/= 2*x4</t>
  </si>
  <si>
    <t>Max, P= 169.99x1 + 359.99x2 + 289.99x3 + 714.95x4</t>
  </si>
  <si>
    <t>x1</t>
  </si>
  <si>
    <t>x2</t>
  </si>
  <si>
    <t>x3</t>
  </si>
  <si>
    <t>x4</t>
  </si>
  <si>
    <t xml:space="preserve">Purchase budget </t>
  </si>
  <si>
    <t xml:space="preserve">X3 ≥ 2*x4 --&gt; 2x4 - x3 ≤0 </t>
  </si>
  <si>
    <t xml:space="preserve">x1+x2+x3+x4 ≤ 0 </t>
  </si>
  <si>
    <t xml:space="preserve">non-negativity: # of products --x1+x2+x3+x4 &gt;/= 0 </t>
  </si>
  <si>
    <t xml:space="preserve">Number of products </t>
  </si>
  <si>
    <t xml:space="preserve">Profit </t>
  </si>
  <si>
    <t>≤</t>
  </si>
  <si>
    <t>LHS</t>
  </si>
  <si>
    <t>RHS</t>
  </si>
  <si>
    <t xml:space="preserve">slack </t>
  </si>
  <si>
    <t>Inequality</t>
  </si>
  <si>
    <t>unused budget</t>
  </si>
  <si>
    <t xml:space="preserve">unused portion of budget </t>
  </si>
  <si>
    <t xml:space="preserve">Selling price </t>
  </si>
  <si>
    <t xml:space="preserve">Space </t>
  </si>
  <si>
    <t>Requirement 1</t>
  </si>
  <si>
    <t>Requirement 2</t>
  </si>
  <si>
    <t>unused space (sq feet)</t>
  </si>
  <si>
    <t>Microsoft Excel 16.0 Sensitivity Report</t>
  </si>
  <si>
    <t>Worksheet: [ALY6050 - Module 5 Project - LeuR.xlsx]Sheet1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</si>
  <si>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</si>
  <si>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</si>
  <si>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</si>
  <si>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</si>
  <si>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</si>
  <si>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</si>
  <si>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</si>
  <si>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</si>
  <si>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</si>
  <si>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</si>
  <si>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</si>
  <si>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</si>
  <si>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</si>
  <si>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</si>
  <si>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</si>
  <si>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</si>
  <si>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</si>
  <si>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$I$2</t>
  </si>
  <si>
    <t>Number of products  x1</t>
  </si>
  <si>
    <t>$J$2</t>
  </si>
  <si>
    <t>Number of products  x2</t>
  </si>
  <si>
    <t>$K$2</t>
  </si>
  <si>
    <t>Number of products  x3</t>
  </si>
  <si>
    <t>$L$2</t>
  </si>
  <si>
    <t>Number of products  x4</t>
  </si>
  <si>
    <t>$M$10</t>
  </si>
  <si>
    <t>Requirement 2 LHS</t>
  </si>
  <si>
    <t>$M$11</t>
  </si>
  <si>
    <t>Space  LHS</t>
  </si>
  <si>
    <t>$M$8</t>
  </si>
  <si>
    <t>Purchase budget  LHS</t>
  </si>
  <si>
    <t>$M$9</t>
  </si>
  <si>
    <t>Requirement 1 LHS</t>
  </si>
  <si>
    <t>25x1 + 40x2 + 25x3 + 1.25x4  ≤  12300</t>
  </si>
  <si>
    <t>.7x1 + .7x2 -.3x3 -.3x4 ≥ 0</t>
  </si>
  <si>
    <t>≥</t>
  </si>
  <si>
    <t>Profit = 169.99x1 + 359.99x2 + 289.99x3 + 142.99x4</t>
  </si>
  <si>
    <t>330x1 + 370x2 + 410x3 + 127x4 ≤ $170,000</t>
  </si>
  <si>
    <t>Report Created: 6/21/2020 1:18:49 PM</t>
  </si>
  <si>
    <t>P= 169.99x1 + 359.99x2 + 289.99x3 + 142.995x4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</si>
</sst>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0" fontId="0" fillId="3" borderId="1" xfId="0" applyFill="1" applyBorder="1"/>
    <xf numFmtId="0" fontId="0" fillId="0" borderId="0" xfId="0" applyFill="1"/>
    <xf numFmtId="164" fontId="0" fillId="0" borderId="0" xfId="0" applyNumberFormat="1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NumberFormat="1" applyFill="1"/>
    <xf numFmtId="2" fontId="0" fillId="4" borderId="0" xfId="0" applyNumberFormat="1" applyFill="1"/>
    <xf numFmtId="1" fontId="0" fillId="4" borderId="0" xfId="0" applyNumberFormat="1" applyFill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left" indent="15"/>
    </xf>
    <xf numFmtId="0" fontId="1" fillId="0" borderId="0" xfId="0" applyFont="1"/>
    <xf numFmtId="0" fontId="0" fillId="0" borderId="4" xfId="0" applyFill="1" applyBorder="1" applyAlignment="1"/>
    <xf numFmtId="0" fontId="0" fillId="0" borderId="5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9A026-2B21-4BF9-8B43-645162D02AD4}">
  <dimension ref="A1:J20"/>
  <sheetViews>
    <sheetView showGridLines="0" tabSelected="1" workbookViewId="0">
      <selection activeCell="J19" sqref="J19"/>
    </sheetView>
  </sheetViews>
  <sheetFormatPr defaultRowHeight="14.25" x14ac:dyDescent="0.45"/>
  <cols>
    <col min="1" max="1" width="2.265625" customWidth="1"/>
    <col min="2" max="2" width="6.73046875" bestFit="1" customWidth="1"/>
    <col min="3" max="3" width="22" bestFit="1" customWidth="1"/>
    <col min="4" max="4" width="12.73046875" bestFit="1" customWidth="1"/>
    <col min="5" max="5" width="12" bestFit="1" customWidth="1"/>
    <col min="6" max="6" width="10.86328125" bestFit="1" customWidth="1"/>
    <col min="7" max="8" width="12" bestFit="1" customWidth="1"/>
  </cols>
  <sheetData>
    <row r="1" spans="1:10" x14ac:dyDescent="0.45">
      <c r="A1" s="17" t="s">
        <v>43</v>
      </c>
    </row>
    <row r="2" spans="1:10" x14ac:dyDescent="0.45">
      <c r="A2" s="17" t="s">
        <v>44</v>
      </c>
    </row>
    <row r="3" spans="1:10" x14ac:dyDescent="0.45">
      <c r="A3" s="17" t="s">
        <v>83</v>
      </c>
    </row>
    <row r="6" spans="1:10" ht="14.65" thickBot="1" x14ac:dyDescent="0.5">
      <c r="A6" t="s">
        <v>45</v>
      </c>
    </row>
    <row r="7" spans="1:10" x14ac:dyDescent="0.45">
      <c r="B7" s="20"/>
      <c r="C7" s="20"/>
      <c r="D7" s="20" t="s">
        <v>48</v>
      </c>
      <c r="E7" s="20" t="s">
        <v>50</v>
      </c>
      <c r="F7" s="20" t="s">
        <v>52</v>
      </c>
      <c r="G7" s="20" t="s">
        <v>54</v>
      </c>
      <c r="H7" s="20" t="s">
        <v>54</v>
      </c>
    </row>
    <row r="8" spans="1:10" ht="14.65" thickBot="1" x14ac:dyDescent="0.5">
      <c r="B8" s="21" t="s">
        <v>46</v>
      </c>
      <c r="C8" s="21" t="s">
        <v>47</v>
      </c>
      <c r="D8" s="21" t="s">
        <v>49</v>
      </c>
      <c r="E8" s="21" t="s">
        <v>51</v>
      </c>
      <c r="F8" s="21" t="s">
        <v>53</v>
      </c>
      <c r="G8" s="21" t="s">
        <v>55</v>
      </c>
      <c r="H8" s="21" t="s">
        <v>56</v>
      </c>
    </row>
    <row r="9" spans="1:10" x14ac:dyDescent="0.45">
      <c r="B9" s="18" t="s">
        <v>62</v>
      </c>
      <c r="C9" s="18" t="s">
        <v>63</v>
      </c>
      <c r="D9" s="18">
        <v>0</v>
      </c>
      <c r="E9" s="18">
        <v>-109.65392097264447</v>
      </c>
      <c r="F9" s="18">
        <v>169.99</v>
      </c>
      <c r="G9" s="18">
        <v>109.65392097264447</v>
      </c>
      <c r="H9" s="18">
        <v>1E+30</v>
      </c>
      <c r="J9">
        <f>F9+G9</f>
        <v>279.64392097264448</v>
      </c>
    </row>
    <row r="10" spans="1:10" x14ac:dyDescent="0.45">
      <c r="B10" s="18" t="s">
        <v>64</v>
      </c>
      <c r="C10" s="18" t="s">
        <v>65</v>
      </c>
      <c r="D10" s="18">
        <v>155.17906700145357</v>
      </c>
      <c r="E10" s="18">
        <v>0</v>
      </c>
      <c r="F10" s="18">
        <v>359.99</v>
      </c>
      <c r="G10" s="18">
        <v>204.27926829268338</v>
      </c>
      <c r="H10" s="18">
        <v>77.520200633579719</v>
      </c>
    </row>
    <row r="11" spans="1:10" x14ac:dyDescent="0.45">
      <c r="B11" s="18" t="s">
        <v>66</v>
      </c>
      <c r="C11" s="18" t="s">
        <v>67</v>
      </c>
      <c r="D11" s="18">
        <v>237.76926126602362</v>
      </c>
      <c r="E11" s="18">
        <v>0</v>
      </c>
      <c r="F11" s="18">
        <v>289.99</v>
      </c>
      <c r="G11" s="18">
        <v>99.204905405405313</v>
      </c>
      <c r="H11" s="18">
        <v>130.86640625000027</v>
      </c>
    </row>
    <row r="12" spans="1:10" ht="14.65" thickBot="1" x14ac:dyDescent="0.5">
      <c r="B12" s="19" t="s">
        <v>68</v>
      </c>
      <c r="C12" s="19" t="s">
        <v>69</v>
      </c>
      <c r="D12" s="19">
        <v>118.8846306330118</v>
      </c>
      <c r="E12" s="19">
        <v>0</v>
      </c>
      <c r="F12" s="19">
        <v>142.99</v>
      </c>
      <c r="G12" s="19">
        <v>198.40981081081082</v>
      </c>
      <c r="H12" s="19">
        <v>89.765461538461508</v>
      </c>
    </row>
    <row r="14" spans="1:10" ht="14.65" thickBot="1" x14ac:dyDescent="0.5">
      <c r="A14" t="s">
        <v>57</v>
      </c>
    </row>
    <row r="15" spans="1:10" x14ac:dyDescent="0.45">
      <c r="B15" s="20"/>
      <c r="C15" s="20"/>
      <c r="D15" s="20" t="s">
        <v>48</v>
      </c>
      <c r="E15" s="20" t="s">
        <v>58</v>
      </c>
      <c r="F15" s="20" t="s">
        <v>60</v>
      </c>
      <c r="G15" s="20" t="s">
        <v>54</v>
      </c>
      <c r="H15" s="20" t="s">
        <v>54</v>
      </c>
    </row>
    <row r="16" spans="1:10" ht="14.65" thickBot="1" x14ac:dyDescent="0.5">
      <c r="B16" s="21" t="s">
        <v>46</v>
      </c>
      <c r="C16" s="21" t="s">
        <v>47</v>
      </c>
      <c r="D16" s="21" t="s">
        <v>49</v>
      </c>
      <c r="E16" s="21" t="s">
        <v>59</v>
      </c>
      <c r="F16" s="21" t="s">
        <v>61</v>
      </c>
      <c r="G16" s="21" t="s">
        <v>55</v>
      </c>
      <c r="H16" s="21" t="s">
        <v>56</v>
      </c>
    </row>
    <row r="17" spans="2:10" x14ac:dyDescent="0.45">
      <c r="B17" s="18" t="s">
        <v>70</v>
      </c>
      <c r="C17" s="18" t="s">
        <v>71</v>
      </c>
      <c r="D17" s="18">
        <v>-2.8421709430404007E-14</v>
      </c>
      <c r="E17" s="18">
        <v>33.927477203647399</v>
      </c>
      <c r="F17" s="18">
        <v>0</v>
      </c>
      <c r="G17" s="18">
        <v>974.12019491066644</v>
      </c>
      <c r="H17" s="18">
        <v>27.9166666666647</v>
      </c>
    </row>
    <row r="18" spans="2:10" x14ac:dyDescent="0.45">
      <c r="B18" s="18" t="s">
        <v>72</v>
      </c>
      <c r="C18" s="18" t="s">
        <v>73</v>
      </c>
      <c r="D18" s="18">
        <v>12299.999999999998</v>
      </c>
      <c r="E18" s="18">
        <v>3.8806200607902728</v>
      </c>
      <c r="F18" s="18">
        <v>12300</v>
      </c>
      <c r="G18" s="18">
        <v>6078.3783783783765</v>
      </c>
      <c r="H18" s="18">
        <v>30.946882217087875</v>
      </c>
      <c r="J18">
        <f>F18+G18</f>
        <v>18378.378378378377</v>
      </c>
    </row>
    <row r="19" spans="2:10" x14ac:dyDescent="0.45">
      <c r="B19" s="18" t="s">
        <v>74</v>
      </c>
      <c r="C19" s="18" t="s">
        <v>75</v>
      </c>
      <c r="D19" s="18">
        <v>170000.00000000003</v>
      </c>
      <c r="E19" s="18">
        <v>0.55341945288753869</v>
      </c>
      <c r="F19" s="18">
        <v>170000</v>
      </c>
      <c r="G19" s="18">
        <v>428.7999999999696</v>
      </c>
      <c r="H19" s="18">
        <v>56224.999999999884</v>
      </c>
    </row>
    <row r="20" spans="2:10" ht="14.65" thickBot="1" x14ac:dyDescent="0.5">
      <c r="B20" s="19" t="s">
        <v>76</v>
      </c>
      <c r="C20" s="19" t="s">
        <v>77</v>
      </c>
      <c r="D20" s="19">
        <v>1.6291793313068723</v>
      </c>
      <c r="E20" s="19">
        <v>0</v>
      </c>
      <c r="F20" s="19">
        <v>0</v>
      </c>
      <c r="G20" s="19">
        <v>1.6291793313068759</v>
      </c>
      <c r="H20" s="19">
        <v>1E+30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C05DF-9ABF-4D6F-9406-73C1E7B98EAA}">
  <dimension ref="A1:Q22"/>
  <sheetViews>
    <sheetView topLeftCell="E1" workbookViewId="0">
      <selection activeCell="I3" sqref="I3"/>
    </sheetView>
  </sheetViews>
  <sheetFormatPr defaultRowHeight="14.25" x14ac:dyDescent="0.45"/>
  <cols>
    <col min="1" max="1" width="45.265625" bestFit="1" customWidth="1"/>
    <col min="2" max="2" width="11.86328125" bestFit="1" customWidth="1"/>
    <col min="3" max="3" width="17.86328125" bestFit="1" customWidth="1"/>
    <col min="4" max="4" width="14.1328125" bestFit="1" customWidth="1"/>
    <col min="6" max="6" width="58" bestFit="1" customWidth="1"/>
    <col min="7" max="7" width="10" customWidth="1"/>
    <col min="8" max="8" width="20.86328125" bestFit="1" customWidth="1"/>
    <col min="10" max="10" width="9.59765625" bestFit="1" customWidth="1"/>
    <col min="11" max="11" width="10.59765625" bestFit="1" customWidth="1"/>
    <col min="13" max="13" width="26.59765625" customWidth="1"/>
    <col min="14" max="14" width="10" bestFit="1" customWidth="1"/>
    <col min="15" max="15" width="11.1328125" bestFit="1" customWidth="1"/>
    <col min="16" max="16" width="14" customWidth="1"/>
    <col min="17" max="17" width="24.3984375" bestFit="1" customWidth="1"/>
  </cols>
  <sheetData>
    <row r="1" spans="1:17" x14ac:dyDescent="0.45">
      <c r="A1" s="3" t="s">
        <v>11</v>
      </c>
      <c r="B1" s="3" t="s">
        <v>0</v>
      </c>
      <c r="C1" s="3" t="s">
        <v>1</v>
      </c>
      <c r="D1" s="3" t="s">
        <v>2</v>
      </c>
      <c r="F1" s="3" t="s">
        <v>4</v>
      </c>
      <c r="H1" s="3"/>
      <c r="I1" s="3" t="s">
        <v>21</v>
      </c>
      <c r="J1" s="3" t="s">
        <v>22</v>
      </c>
      <c r="K1" s="3" t="s">
        <v>23</v>
      </c>
      <c r="L1" s="3" t="s">
        <v>24</v>
      </c>
      <c r="M1" s="3" t="s">
        <v>84</v>
      </c>
    </row>
    <row r="2" spans="1:17" x14ac:dyDescent="0.45">
      <c r="A2" t="s">
        <v>12</v>
      </c>
      <c r="B2" s="1">
        <v>330</v>
      </c>
      <c r="C2" s="1">
        <v>499.99</v>
      </c>
      <c r="D2" s="1">
        <f>C2-B2</f>
        <v>169.99</v>
      </c>
      <c r="F2" s="2" t="s">
        <v>81</v>
      </c>
      <c r="H2" s="2" t="s">
        <v>29</v>
      </c>
      <c r="I2" s="8">
        <v>0</v>
      </c>
      <c r="J2" s="12">
        <v>155.17906700145357</v>
      </c>
      <c r="K2" s="12">
        <v>237.76926126602362</v>
      </c>
      <c r="L2" s="12">
        <v>118.8846306330118</v>
      </c>
      <c r="M2" s="11">
        <f>SUMPRODUCT(I2:L2,I3:L3)</f>
        <v>141812.93373860183</v>
      </c>
    </row>
    <row r="3" spans="1:17" x14ac:dyDescent="0.45">
      <c r="A3" t="s">
        <v>13</v>
      </c>
      <c r="B3" s="1">
        <v>370</v>
      </c>
      <c r="C3" s="1">
        <v>729.99</v>
      </c>
      <c r="D3" s="1">
        <f t="shared" ref="D3:D5" si="0">C3-B3</f>
        <v>359.99</v>
      </c>
      <c r="F3" s="3" t="s">
        <v>5</v>
      </c>
      <c r="H3" s="2" t="s">
        <v>30</v>
      </c>
      <c r="I3" s="10">
        <v>279</v>
      </c>
      <c r="J3" s="10">
        <f t="shared" ref="J3:K3" si="1">J5-J8</f>
        <v>359.99</v>
      </c>
      <c r="K3" s="10">
        <f t="shared" si="1"/>
        <v>289.99</v>
      </c>
      <c r="L3" s="10">
        <v>142.99</v>
      </c>
      <c r="M3" s="7"/>
    </row>
    <row r="4" spans="1:17" x14ac:dyDescent="0.45">
      <c r="A4" t="s">
        <v>14</v>
      </c>
      <c r="B4" s="1">
        <v>410</v>
      </c>
      <c r="C4" s="1">
        <v>699.99</v>
      </c>
      <c r="D4" s="1">
        <f t="shared" si="0"/>
        <v>289.99</v>
      </c>
      <c r="F4" s="2" t="s">
        <v>82</v>
      </c>
      <c r="I4" s="6"/>
      <c r="J4" s="6"/>
      <c r="K4" s="6"/>
      <c r="L4" s="6"/>
      <c r="M4" s="6"/>
    </row>
    <row r="5" spans="1:17" x14ac:dyDescent="0.45">
      <c r="A5" t="s">
        <v>15</v>
      </c>
      <c r="B5" s="1">
        <v>635</v>
      </c>
      <c r="C5" s="1">
        <v>1349.95</v>
      </c>
      <c r="D5" s="1">
        <f t="shared" si="0"/>
        <v>714.95</v>
      </c>
      <c r="F5" s="2" t="s">
        <v>79</v>
      </c>
      <c r="H5" s="2" t="s">
        <v>38</v>
      </c>
      <c r="I5" s="10">
        <v>499.99</v>
      </c>
      <c r="J5" s="10">
        <v>729.99</v>
      </c>
      <c r="K5" s="10">
        <v>699.99</v>
      </c>
      <c r="L5" s="10">
        <v>269.99</v>
      </c>
      <c r="M5" s="6"/>
    </row>
    <row r="6" spans="1:17" x14ac:dyDescent="0.45">
      <c r="F6" s="2" t="s">
        <v>26</v>
      </c>
      <c r="I6" s="6"/>
      <c r="J6" s="6"/>
      <c r="K6" s="6"/>
      <c r="L6" s="6"/>
      <c r="M6" s="6"/>
    </row>
    <row r="7" spans="1:17" x14ac:dyDescent="0.45">
      <c r="A7" s="3" t="s">
        <v>3</v>
      </c>
      <c r="B7" s="4">
        <v>170000</v>
      </c>
      <c r="F7" s="2" t="s">
        <v>27</v>
      </c>
      <c r="H7" s="5" t="s">
        <v>16</v>
      </c>
      <c r="I7" s="5"/>
      <c r="J7" s="5"/>
      <c r="K7" s="5"/>
      <c r="L7" s="5"/>
      <c r="M7" s="5" t="s">
        <v>32</v>
      </c>
      <c r="N7" s="5" t="s">
        <v>35</v>
      </c>
      <c r="O7" s="5" t="s">
        <v>33</v>
      </c>
      <c r="P7" s="5" t="s">
        <v>34</v>
      </c>
      <c r="Q7" s="5"/>
    </row>
    <row r="8" spans="1:17" x14ac:dyDescent="0.45">
      <c r="F8" s="2" t="s">
        <v>78</v>
      </c>
      <c r="H8" s="2" t="s">
        <v>25</v>
      </c>
      <c r="I8">
        <v>330</v>
      </c>
      <c r="J8">
        <v>370</v>
      </c>
      <c r="K8">
        <v>410</v>
      </c>
      <c r="L8">
        <v>127</v>
      </c>
      <c r="M8" s="16">
        <f>SUMPRODUCT($I$2:$L$2,I8:L8)</f>
        <v>170000.00000000003</v>
      </c>
      <c r="N8" s="9" t="s">
        <v>31</v>
      </c>
      <c r="O8">
        <v>170000</v>
      </c>
      <c r="P8" s="13">
        <f>ABS(M8-O8)</f>
        <v>2.9103830456733704E-11</v>
      </c>
      <c r="Q8" t="s">
        <v>36</v>
      </c>
    </row>
    <row r="9" spans="1:17" x14ac:dyDescent="0.45">
      <c r="A9" s="3" t="s">
        <v>7</v>
      </c>
      <c r="H9" s="2" t="s">
        <v>40</v>
      </c>
      <c r="I9">
        <v>0.7</v>
      </c>
      <c r="J9">
        <v>0.7</v>
      </c>
      <c r="K9">
        <v>-0.3</v>
      </c>
      <c r="L9">
        <v>-0.3</v>
      </c>
      <c r="M9" s="13">
        <f t="shared" ref="M9:M11" si="2">SUMPRODUCT($I$2:$L$2,I9:L9)</f>
        <v>1.6291793313068723</v>
      </c>
      <c r="N9" s="9" t="s">
        <v>80</v>
      </c>
      <c r="O9">
        <v>0</v>
      </c>
      <c r="P9" s="13">
        <f t="shared" ref="P9:P11" si="3">ABS(M9-O9)</f>
        <v>1.6291793313068723</v>
      </c>
      <c r="Q9" t="s">
        <v>37</v>
      </c>
    </row>
    <row r="10" spans="1:17" x14ac:dyDescent="0.45">
      <c r="A10" s="2" t="s">
        <v>8</v>
      </c>
      <c r="H10" s="2" t="s">
        <v>41</v>
      </c>
      <c r="K10">
        <v>-1</v>
      </c>
      <c r="L10">
        <v>2</v>
      </c>
      <c r="M10" s="14">
        <f t="shared" si="2"/>
        <v>-2.8421709430404007E-14</v>
      </c>
      <c r="N10" s="9" t="s">
        <v>31</v>
      </c>
      <c r="O10">
        <v>0</v>
      </c>
      <c r="P10" s="15">
        <f t="shared" si="3"/>
        <v>2.8421709430404007E-14</v>
      </c>
      <c r="Q10" t="s">
        <v>37</v>
      </c>
    </row>
    <row r="11" spans="1:17" x14ac:dyDescent="0.45">
      <c r="A11" s="2" t="s">
        <v>9</v>
      </c>
      <c r="H11" s="2" t="s">
        <v>39</v>
      </c>
      <c r="I11">
        <v>25</v>
      </c>
      <c r="J11">
        <v>40</v>
      </c>
      <c r="K11">
        <v>25</v>
      </c>
      <c r="L11">
        <v>1.25</v>
      </c>
      <c r="M11" s="15">
        <f t="shared" si="2"/>
        <v>12299.999999999998</v>
      </c>
      <c r="N11" s="9" t="s">
        <v>31</v>
      </c>
      <c r="O11">
        <v>12300</v>
      </c>
      <c r="P11" s="13">
        <f t="shared" si="3"/>
        <v>1.8189894035458565E-12</v>
      </c>
      <c r="Q11" t="s">
        <v>42</v>
      </c>
    </row>
    <row r="12" spans="1:17" x14ac:dyDescent="0.45">
      <c r="A12" s="2" t="s">
        <v>10</v>
      </c>
    </row>
    <row r="13" spans="1:17" x14ac:dyDescent="0.45">
      <c r="A13" s="2" t="s">
        <v>10</v>
      </c>
    </row>
    <row r="14" spans="1:17" x14ac:dyDescent="0.45">
      <c r="A14" s="2"/>
    </row>
    <row r="15" spans="1:17" x14ac:dyDescent="0.45">
      <c r="A15" s="3" t="s">
        <v>17</v>
      </c>
    </row>
    <row r="16" spans="1:17" x14ac:dyDescent="0.45">
      <c r="A16" s="2" t="s">
        <v>20</v>
      </c>
    </row>
    <row r="17" spans="1:1" x14ac:dyDescent="0.45">
      <c r="A17" s="2"/>
    </row>
    <row r="18" spans="1:1" x14ac:dyDescent="0.45">
      <c r="A18" s="3" t="s">
        <v>16</v>
      </c>
    </row>
    <row r="19" spans="1:1" x14ac:dyDescent="0.45">
      <c r="A19" s="2" t="s">
        <v>6</v>
      </c>
    </row>
    <row r="20" spans="1:1" x14ac:dyDescent="0.45">
      <c r="A20" s="2" t="s">
        <v>18</v>
      </c>
    </row>
    <row r="21" spans="1:1" x14ac:dyDescent="0.45">
      <c r="A21" s="2" t="s">
        <v>19</v>
      </c>
    </row>
    <row r="22" spans="1:1" x14ac:dyDescent="0.45">
      <c r="A22" s="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Markham</dc:creator>
  <cp:lastModifiedBy>Rebecca Markham</cp:lastModifiedBy>
  <dcterms:created xsi:type="dcterms:W3CDTF">2020-06-19T18:24:32Z</dcterms:created>
  <dcterms:modified xsi:type="dcterms:W3CDTF">2021-04-07T17:03:04Z</dcterms:modified>
</cp:coreProperties>
</file>