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0-my.sharepoint.com/personal/rachel_kozloski_dri_edu/Documents/Documents/Cambodia/Mekong_data/"/>
    </mc:Choice>
  </mc:AlternateContent>
  <xr:revisionPtr revIDLastSave="31" documentId="8_{E2FD2B27-F57A-47F4-A868-F402DAFFA01B}" xr6:coauthVersionLast="47" xr6:coauthVersionMax="47" xr10:uidLastSave="{B60F413F-3449-4E49-9BA5-C73B17CA4DE1}"/>
  <bookViews>
    <workbookView xWindow="0" yWindow="1260" windowWidth="18240" windowHeight="13440" xr2:uid="{5BCD2BAD-9CF0-4281-A9E0-F834A98D1E8D}"/>
  </bookViews>
  <sheets>
    <sheet name="95_CI_wet_season_cor_with disch" sheetId="1" r:id="rId1"/>
    <sheet name="100 um only " sheetId="2" r:id="rId2"/>
    <sheet name="335 um only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O2" i="2"/>
  <c r="E15" i="2"/>
  <c r="D15" i="2"/>
  <c r="D14" i="2"/>
  <c r="E14" i="2" s="1"/>
  <c r="D13" i="2"/>
  <c r="E13" i="2" s="1"/>
  <c r="E12" i="2"/>
  <c r="D12" i="2"/>
  <c r="E11" i="2"/>
  <c r="D11" i="2"/>
  <c r="E10" i="2"/>
  <c r="D10" i="2"/>
  <c r="D9" i="2"/>
  <c r="E9" i="2" s="1"/>
  <c r="E8" i="2"/>
  <c r="D8" i="2"/>
  <c r="E7" i="2"/>
  <c r="D7" i="2"/>
  <c r="E6" i="2"/>
  <c r="D6" i="2"/>
  <c r="D5" i="2"/>
  <c r="E5" i="2" s="1"/>
  <c r="E4" i="2"/>
  <c r="D4" i="2"/>
  <c r="E3" i="2"/>
  <c r="D3" i="2"/>
  <c r="E2" i="2"/>
  <c r="D2" i="2"/>
  <c r="O18" i="1"/>
  <c r="O6" i="1"/>
  <c r="O7" i="1"/>
  <c r="O8" i="1"/>
  <c r="O9" i="1"/>
  <c r="O10" i="1"/>
  <c r="O11" i="1"/>
  <c r="O12" i="1"/>
  <c r="O13" i="1"/>
  <c r="O5" i="1"/>
  <c r="O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F15" i="2" l="1"/>
  <c r="F14" i="2"/>
  <c r="O13" i="2"/>
  <c r="F10" i="2"/>
  <c r="O9" i="2"/>
  <c r="O5" i="2"/>
  <c r="F4" i="2"/>
  <c r="F3" i="2"/>
  <c r="F2" i="2"/>
  <c r="I2" i="3"/>
  <c r="O6" i="3"/>
  <c r="O5" i="3"/>
  <c r="J15" i="3"/>
  <c r="I15" i="3"/>
  <c r="J14" i="3"/>
  <c r="D15" i="3"/>
  <c r="E15" i="3" s="1"/>
  <c r="F15" i="3" s="1"/>
  <c r="D14" i="3"/>
  <c r="E14" i="3" s="1"/>
  <c r="F14" i="3" s="1"/>
  <c r="D13" i="3"/>
  <c r="E13" i="3" s="1"/>
  <c r="F13" i="3" s="1"/>
  <c r="D12" i="3"/>
  <c r="E12" i="3" s="1"/>
  <c r="O12" i="3" s="1"/>
  <c r="D11" i="3"/>
  <c r="E11" i="3" s="1"/>
  <c r="F11" i="3" s="1"/>
  <c r="D10" i="3"/>
  <c r="E10" i="3" s="1"/>
  <c r="O10" i="3" s="1"/>
  <c r="D9" i="3"/>
  <c r="E9" i="3" s="1"/>
  <c r="F9" i="3" s="1"/>
  <c r="D8" i="3"/>
  <c r="E8" i="3" s="1"/>
  <c r="O8" i="3" s="1"/>
  <c r="D7" i="3"/>
  <c r="E7" i="3" s="1"/>
  <c r="O7" i="3" s="1"/>
  <c r="D6" i="3"/>
  <c r="E6" i="3" s="1"/>
  <c r="D5" i="3"/>
  <c r="E5" i="3" s="1"/>
  <c r="D4" i="3"/>
  <c r="E4" i="3" s="1"/>
  <c r="D3" i="3"/>
  <c r="E3" i="3" s="1"/>
  <c r="F3" i="3" s="1"/>
  <c r="D2" i="3"/>
  <c r="E2" i="3" s="1"/>
  <c r="O2" i="3" s="1"/>
  <c r="O11" i="3" l="1"/>
  <c r="O9" i="3"/>
  <c r="O18" i="3" s="1"/>
  <c r="O13" i="3"/>
  <c r="O6" i="2"/>
  <c r="O18" i="2" s="1"/>
  <c r="F6" i="2"/>
  <c r="F17" i="2" s="1"/>
  <c r="O10" i="2"/>
  <c r="O8" i="2"/>
  <c r="F8" i="2"/>
  <c r="F11" i="2"/>
  <c r="O11" i="2"/>
  <c r="F7" i="2"/>
  <c r="O7" i="2"/>
  <c r="O12" i="2"/>
  <c r="F12" i="2"/>
  <c r="F5" i="2"/>
  <c r="F9" i="2"/>
  <c r="F13" i="2"/>
  <c r="F7" i="3"/>
  <c r="F2" i="3"/>
  <c r="F12" i="3"/>
  <c r="F4" i="3"/>
  <c r="F10" i="3"/>
  <c r="F6" i="3"/>
  <c r="F8" i="3"/>
  <c r="F5" i="3"/>
  <c r="I12" i="3" l="1"/>
  <c r="J10" i="3"/>
  <c r="J12" i="3"/>
  <c r="I3" i="3"/>
  <c r="I7" i="3"/>
  <c r="I11" i="3"/>
  <c r="I5" i="3"/>
  <c r="I9" i="3"/>
  <c r="I13" i="3"/>
  <c r="I10" i="3"/>
  <c r="J4" i="3"/>
  <c r="J3" i="3"/>
  <c r="J7" i="3"/>
  <c r="J11" i="3"/>
  <c r="J5" i="3"/>
  <c r="J9" i="3"/>
  <c r="J13" i="3"/>
  <c r="I14" i="3"/>
  <c r="I4" i="3"/>
  <c r="I8" i="3"/>
  <c r="I6" i="3"/>
  <c r="J2" i="3"/>
  <c r="J8" i="3"/>
  <c r="J6" i="3"/>
  <c r="J14" i="2" l="1"/>
  <c r="J12" i="2"/>
  <c r="J10" i="2"/>
  <c r="J5" i="2"/>
  <c r="J4" i="2"/>
  <c r="I3" i="2"/>
  <c r="J6" i="2"/>
  <c r="I4" i="2"/>
  <c r="J15" i="2"/>
  <c r="J9" i="2"/>
  <c r="J3" i="2"/>
  <c r="I8" i="2"/>
  <c r="I12" i="2"/>
  <c r="J2" i="2"/>
  <c r="I9" i="2"/>
  <c r="I15" i="2"/>
  <c r="I11" i="2"/>
  <c r="I6" i="2"/>
  <c r="I2" i="2"/>
  <c r="I10" i="2"/>
  <c r="I5" i="2"/>
  <c r="J7" i="2"/>
  <c r="I14" i="2"/>
  <c r="I13" i="2"/>
  <c r="I7" i="2"/>
  <c r="J13" i="2"/>
  <c r="J8" i="2"/>
  <c r="J11" i="2"/>
</calcChain>
</file>

<file path=xl/sharedStrings.xml><?xml version="1.0" encoding="utf-8"?>
<sst xmlns="http://schemas.openxmlformats.org/spreadsheetml/2006/main" count="178" uniqueCount="39">
  <si>
    <t>Site</t>
  </si>
  <si>
    <t>total_particles</t>
  </si>
  <si>
    <t>volume_L</t>
  </si>
  <si>
    <t>volume_m3</t>
  </si>
  <si>
    <t>n/M3</t>
  </si>
  <si>
    <t>n/l</t>
  </si>
  <si>
    <t>95_CIL_n/M3</t>
  </si>
  <si>
    <t>95_CIU_M3</t>
  </si>
  <si>
    <t>95_CIL_n/L</t>
  </si>
  <si>
    <t>95_CIU_PL</t>
  </si>
  <si>
    <t>Discharge site</t>
  </si>
  <si>
    <t>Q (M^3/s)</t>
  </si>
  <si>
    <t>Total water column MPs multiplication factor (100/.3366)</t>
  </si>
  <si>
    <t xml:space="preserve">seconds/day </t>
  </si>
  <si>
    <t>Daily load</t>
  </si>
  <si>
    <t>SK1</t>
  </si>
  <si>
    <t>Sekong Bridge</t>
  </si>
  <si>
    <t>SS1</t>
  </si>
  <si>
    <t>NA</t>
  </si>
  <si>
    <t>SS1D</t>
  </si>
  <si>
    <t>M1</t>
  </si>
  <si>
    <t>Stung Treng</t>
  </si>
  <si>
    <t>M2</t>
  </si>
  <si>
    <t>M3</t>
  </si>
  <si>
    <t>Kratie</t>
  </si>
  <si>
    <t>M3D</t>
  </si>
  <si>
    <t>M4</t>
  </si>
  <si>
    <t>M5</t>
  </si>
  <si>
    <t>M6</t>
  </si>
  <si>
    <t xml:space="preserve">Chroy Chang Var </t>
  </si>
  <si>
    <t>M8</t>
  </si>
  <si>
    <t>M9</t>
  </si>
  <si>
    <t>B1</t>
  </si>
  <si>
    <t>B2</t>
  </si>
  <si>
    <t>Mekong</t>
  </si>
  <si>
    <t>P_M3</t>
  </si>
  <si>
    <t>P_L</t>
  </si>
  <si>
    <t>95_CIL_M3</t>
  </si>
  <si>
    <t>95_CIL_PL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</si>
</sst>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8" fillId="0" borderId="0" xfId="0" applyFont="1" applyAlignment="1">
      <alignment vertical="center"/>
    </xf>
    <xf numFmtId="2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EC27-8F4E-4131-909D-A4F5A5903668}">
  <dimension ref="A1:O18"/>
  <sheetViews>
    <sheetView tabSelected="1" workbookViewId="0">
      <selection activeCell="F19" sqref="F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s="3">
        <v>407.33</v>
      </c>
      <c r="C2" s="3">
        <v>65</v>
      </c>
      <c r="D2" s="3">
        <f>C2*0.001</f>
        <v>6.5000000000000002E-2</v>
      </c>
      <c r="E2" s="4">
        <f>B2/D2</f>
        <v>6266.6153846153838</v>
      </c>
      <c r="F2" s="2">
        <f>E2/1000</f>
        <v>6.2666153846153838</v>
      </c>
      <c r="G2" s="2">
        <v>5672.7490648321045</v>
      </c>
      <c r="H2" s="2">
        <v>6905.751066063609</v>
      </c>
      <c r="I2" s="2">
        <f>G2/1000</f>
        <v>5.6727490648321046</v>
      </c>
      <c r="J2" s="2">
        <f>H2/1000</f>
        <v>6.9057510660636092</v>
      </c>
      <c r="K2" t="s">
        <v>16</v>
      </c>
      <c r="L2">
        <v>4208</v>
      </c>
      <c r="M2">
        <v>2.97</v>
      </c>
      <c r="N2">
        <v>86400</v>
      </c>
      <c r="O2" s="1">
        <f>E2*L2*M2*N2</f>
        <v>6766731799709.5381</v>
      </c>
    </row>
    <row r="3" spans="1:15" x14ac:dyDescent="0.25">
      <c r="A3" s="3" t="s">
        <v>17</v>
      </c>
      <c r="B3" s="3">
        <v>126.33</v>
      </c>
      <c r="C3" s="3">
        <v>63</v>
      </c>
      <c r="D3" s="3">
        <f>C3*0.001</f>
        <v>6.3E-2</v>
      </c>
      <c r="E3" s="4">
        <f>B3/D3</f>
        <v>2005.2380952380952</v>
      </c>
      <c r="F3" s="2">
        <f t="shared" ref="F3:F15" si="0">E3/1000</f>
        <v>2.005238095238095</v>
      </c>
      <c r="G3" s="2">
        <v>1670.8342065460404</v>
      </c>
      <c r="H3" s="2">
        <v>2386.9484384505945</v>
      </c>
      <c r="I3" s="2">
        <f t="shared" ref="I3:I15" si="1">G3/1000</f>
        <v>1.6708342065460404</v>
      </c>
      <c r="J3" s="2">
        <f t="shared" ref="J3:J15" si="2">H3/1000</f>
        <v>2.3869484384505943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 s="3" t="s">
        <v>19</v>
      </c>
      <c r="B4" s="3">
        <v>150</v>
      </c>
      <c r="C4" s="3">
        <v>65</v>
      </c>
      <c r="D4" s="3">
        <f>C4*0.001</f>
        <v>6.5000000000000002E-2</v>
      </c>
      <c r="E4" s="4">
        <f>B4/D4</f>
        <v>2307.6923076923076</v>
      </c>
      <c r="F4" s="2">
        <f t="shared" si="0"/>
        <v>2.3076923076923075</v>
      </c>
      <c r="G4" s="2">
        <v>1953.171712326844</v>
      </c>
      <c r="H4" s="2">
        <v>2707.9564014934535</v>
      </c>
      <c r="I4" s="2">
        <f t="shared" si="1"/>
        <v>1.9531717123268439</v>
      </c>
      <c r="J4" s="2">
        <f t="shared" si="2"/>
        <v>2.7079564014934534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5">
      <c r="A5" s="3" t="s">
        <v>20</v>
      </c>
      <c r="B5" s="3">
        <v>237</v>
      </c>
      <c r="C5" s="3">
        <v>65</v>
      </c>
      <c r="D5" s="3">
        <f t="shared" ref="D5:D13" si="3">C5*0.001</f>
        <v>6.5000000000000002E-2</v>
      </c>
      <c r="E5" s="4">
        <f t="shared" ref="E5:E13" si="4">B5/D5</f>
        <v>3646.1538461538462</v>
      </c>
      <c r="F5" s="2">
        <f t="shared" si="0"/>
        <v>3.6461538461538461</v>
      </c>
      <c r="G5" s="2">
        <v>3196.6886741359363</v>
      </c>
      <c r="H5" s="2">
        <v>4141.1166279899389</v>
      </c>
      <c r="I5" s="2">
        <f t="shared" si="1"/>
        <v>3.1966886741359364</v>
      </c>
      <c r="J5" s="2">
        <f t="shared" si="2"/>
        <v>4.1411166279899385</v>
      </c>
      <c r="K5" t="s">
        <v>21</v>
      </c>
      <c r="L5">
        <v>19382</v>
      </c>
      <c r="M5">
        <v>2.97</v>
      </c>
      <c r="N5">
        <v>86400</v>
      </c>
      <c r="O5" s="1">
        <f>E5*L5*M5*N5</f>
        <v>18134424194953.848</v>
      </c>
    </row>
    <row r="6" spans="1:15" x14ac:dyDescent="0.25">
      <c r="A6" s="3" t="s">
        <v>22</v>
      </c>
      <c r="B6" s="3">
        <v>29.33</v>
      </c>
      <c r="C6" s="3">
        <v>65</v>
      </c>
      <c r="D6" s="3">
        <f t="shared" si="3"/>
        <v>6.5000000000000002E-2</v>
      </c>
      <c r="E6" s="4">
        <f t="shared" si="4"/>
        <v>451.23076923076917</v>
      </c>
      <c r="F6" s="2">
        <f t="shared" si="0"/>
        <v>0.45123076923076916</v>
      </c>
      <c r="G6" s="2">
        <v>302.94958418980428</v>
      </c>
      <c r="H6" s="2">
        <v>646.73711420518987</v>
      </c>
      <c r="I6" s="2">
        <f t="shared" si="1"/>
        <v>0.30294958418980428</v>
      </c>
      <c r="J6" s="2">
        <f t="shared" si="2"/>
        <v>0.64673711420518987</v>
      </c>
      <c r="K6" t="s">
        <v>21</v>
      </c>
      <c r="L6">
        <v>19382</v>
      </c>
      <c r="M6">
        <v>2.97</v>
      </c>
      <c r="N6">
        <v>86400</v>
      </c>
      <c r="O6" s="1">
        <f t="shared" ref="O6:O13" si="5">E6*L6*M6*N6</f>
        <v>2244230639822.769</v>
      </c>
    </row>
    <row r="7" spans="1:15" x14ac:dyDescent="0.25">
      <c r="A7" s="3" t="s">
        <v>23</v>
      </c>
      <c r="B7" s="3">
        <v>258.33</v>
      </c>
      <c r="C7" s="3">
        <v>65</v>
      </c>
      <c r="D7" s="3">
        <f t="shared" si="3"/>
        <v>6.5000000000000002E-2</v>
      </c>
      <c r="E7" s="4">
        <f t="shared" si="4"/>
        <v>3974.3076923076919</v>
      </c>
      <c r="F7" s="2">
        <f t="shared" si="0"/>
        <v>3.9743076923076921</v>
      </c>
      <c r="G7" s="2">
        <v>3504.3964509149073</v>
      </c>
      <c r="H7" s="2">
        <v>4489.6760518536203</v>
      </c>
      <c r="I7" s="2">
        <f t="shared" si="1"/>
        <v>3.5043964509149075</v>
      </c>
      <c r="J7" s="2">
        <f t="shared" si="2"/>
        <v>4.4896760518536203</v>
      </c>
      <c r="K7" t="s">
        <v>24</v>
      </c>
      <c r="L7">
        <v>17259</v>
      </c>
      <c r="M7">
        <v>2.97</v>
      </c>
      <c r="N7">
        <v>86400</v>
      </c>
      <c r="O7" s="1">
        <f t="shared" si="5"/>
        <v>17601403860642.461</v>
      </c>
    </row>
    <row r="8" spans="1:15" x14ac:dyDescent="0.25">
      <c r="A8" s="3" t="s">
        <v>25</v>
      </c>
      <c r="B8" s="3">
        <v>416.37</v>
      </c>
      <c r="C8" s="3">
        <v>65</v>
      </c>
      <c r="D8" s="3">
        <f t="shared" si="3"/>
        <v>6.5000000000000002E-2</v>
      </c>
      <c r="E8" s="4">
        <f t="shared" si="4"/>
        <v>6405.6923076923076</v>
      </c>
      <c r="F8" s="2">
        <f t="shared" si="0"/>
        <v>6.4056923076923074</v>
      </c>
      <c r="G8" s="2">
        <v>5805.1086230883921</v>
      </c>
      <c r="H8" s="2">
        <v>7051.5373212734903</v>
      </c>
      <c r="I8" s="2">
        <f t="shared" si="1"/>
        <v>5.8051086230883922</v>
      </c>
      <c r="J8" s="2">
        <f t="shared" si="2"/>
        <v>7.0515373212734902</v>
      </c>
      <c r="K8" t="s">
        <v>24</v>
      </c>
      <c r="L8">
        <v>17259</v>
      </c>
      <c r="M8">
        <v>2.97</v>
      </c>
      <c r="N8">
        <v>86400</v>
      </c>
      <c r="O8" s="1">
        <f t="shared" si="5"/>
        <v>28369513898717.543</v>
      </c>
    </row>
    <row r="9" spans="1:15" x14ac:dyDescent="0.25">
      <c r="A9" s="3" t="s">
        <v>26</v>
      </c>
      <c r="B9" s="3">
        <v>459</v>
      </c>
      <c r="C9" s="3">
        <v>65</v>
      </c>
      <c r="D9" s="3">
        <f t="shared" si="3"/>
        <v>6.5000000000000002E-2</v>
      </c>
      <c r="E9" s="4">
        <f t="shared" si="4"/>
        <v>7061.538461538461</v>
      </c>
      <c r="F9" s="2">
        <f t="shared" si="0"/>
        <v>7.0615384615384613</v>
      </c>
      <c r="G9" s="2">
        <v>6430.2184598703743</v>
      </c>
      <c r="H9" s="2">
        <v>7738.0851511320006</v>
      </c>
      <c r="I9" s="2">
        <f t="shared" si="1"/>
        <v>6.4302184598703747</v>
      </c>
      <c r="J9" s="2">
        <f t="shared" si="2"/>
        <v>7.738085151132001</v>
      </c>
      <c r="K9" t="s">
        <v>24</v>
      </c>
      <c r="L9">
        <v>17259</v>
      </c>
      <c r="M9">
        <v>2.97</v>
      </c>
      <c r="N9">
        <v>86400</v>
      </c>
      <c r="O9" s="1">
        <f t="shared" si="5"/>
        <v>31274123686892.309</v>
      </c>
    </row>
    <row r="10" spans="1:15" x14ac:dyDescent="0.25">
      <c r="A10" s="3" t="s">
        <v>27</v>
      </c>
      <c r="B10" s="3">
        <v>86</v>
      </c>
      <c r="C10" s="3">
        <v>22</v>
      </c>
      <c r="D10" s="3">
        <f t="shared" si="3"/>
        <v>2.1999999999999999E-2</v>
      </c>
      <c r="E10" s="4">
        <f t="shared" si="4"/>
        <v>3909.0909090909095</v>
      </c>
      <c r="F10" s="2">
        <f t="shared" si="0"/>
        <v>3.9090909090909096</v>
      </c>
      <c r="G10" s="2">
        <v>3126.7681474622723</v>
      </c>
      <c r="H10" s="2">
        <v>4827.6954719066907</v>
      </c>
      <c r="I10" s="2">
        <f t="shared" si="1"/>
        <v>3.1267681474622724</v>
      </c>
      <c r="J10" s="2">
        <f t="shared" si="2"/>
        <v>4.8276954719066909</v>
      </c>
      <c r="K10" t="s">
        <v>24</v>
      </c>
      <c r="L10">
        <v>17259</v>
      </c>
      <c r="M10">
        <v>2.97</v>
      </c>
      <c r="N10">
        <v>86400</v>
      </c>
      <c r="O10" s="1">
        <f t="shared" si="5"/>
        <v>17312571936000</v>
      </c>
    </row>
    <row r="11" spans="1:15" x14ac:dyDescent="0.25">
      <c r="A11" s="3" t="s">
        <v>28</v>
      </c>
      <c r="B11" s="3">
        <v>38.33</v>
      </c>
      <c r="C11" s="3">
        <v>65</v>
      </c>
      <c r="D11" s="3">
        <f t="shared" si="3"/>
        <v>6.5000000000000002E-2</v>
      </c>
      <c r="E11" s="4">
        <f t="shared" si="4"/>
        <v>589.69230769230762</v>
      </c>
      <c r="F11" s="2">
        <f t="shared" si="0"/>
        <v>0.58969230769230763</v>
      </c>
      <c r="G11" s="2">
        <v>417.97862943611904</v>
      </c>
      <c r="H11" s="2">
        <v>808.30420315588583</v>
      </c>
      <c r="I11" s="2">
        <f t="shared" si="1"/>
        <v>0.41797862943611902</v>
      </c>
      <c r="J11" s="2">
        <f t="shared" si="2"/>
        <v>0.8083042031558858</v>
      </c>
      <c r="K11" t="s">
        <v>29</v>
      </c>
      <c r="L11">
        <v>13856</v>
      </c>
      <c r="M11">
        <v>2.97</v>
      </c>
      <c r="N11">
        <v>86400</v>
      </c>
      <c r="O11" s="1">
        <f t="shared" si="5"/>
        <v>2096686645720.6152</v>
      </c>
    </row>
    <row r="12" spans="1:15" x14ac:dyDescent="0.25">
      <c r="A12" s="3" t="s">
        <v>30</v>
      </c>
      <c r="B12" s="3">
        <v>39.33</v>
      </c>
      <c r="C12" s="3">
        <v>30</v>
      </c>
      <c r="D12" s="3">
        <f t="shared" si="3"/>
        <v>0.03</v>
      </c>
      <c r="E12" s="4">
        <f>B12/D12</f>
        <v>1311</v>
      </c>
      <c r="F12" s="2">
        <f t="shared" si="0"/>
        <v>1.3109999999999999</v>
      </c>
      <c r="G12" s="2">
        <v>933.70126814945138</v>
      </c>
      <c r="H12" s="2">
        <v>1789.8478625727948</v>
      </c>
      <c r="I12" s="2">
        <f t="shared" si="1"/>
        <v>0.93370126814945142</v>
      </c>
      <c r="J12" s="2">
        <f t="shared" si="2"/>
        <v>1.7898478625727949</v>
      </c>
      <c r="K12" t="s">
        <v>29</v>
      </c>
      <c r="L12">
        <v>13856</v>
      </c>
      <c r="M12">
        <v>2.97</v>
      </c>
      <c r="N12">
        <v>86400</v>
      </c>
      <c r="O12" s="1">
        <f t="shared" si="5"/>
        <v>4661339747328</v>
      </c>
    </row>
    <row r="13" spans="1:15" x14ac:dyDescent="0.25">
      <c r="A13" s="3" t="s">
        <v>31</v>
      </c>
      <c r="B13" s="3">
        <v>73.67</v>
      </c>
      <c r="C13" s="3">
        <v>60</v>
      </c>
      <c r="D13" s="3">
        <f t="shared" si="3"/>
        <v>0.06</v>
      </c>
      <c r="E13" s="4">
        <f t="shared" si="4"/>
        <v>1227.8333333333335</v>
      </c>
      <c r="F13" s="2">
        <f t="shared" si="0"/>
        <v>1.2278333333333336</v>
      </c>
      <c r="G13" s="2">
        <v>963.55987061687222</v>
      </c>
      <c r="H13" s="2">
        <v>1542.2132080098906</v>
      </c>
      <c r="I13" s="2">
        <f t="shared" si="1"/>
        <v>0.9635598706168722</v>
      </c>
      <c r="J13" s="2">
        <f t="shared" si="2"/>
        <v>1.5422132080098907</v>
      </c>
      <c r="K13" t="s">
        <v>29</v>
      </c>
      <c r="L13">
        <v>13856</v>
      </c>
      <c r="M13">
        <v>2.97</v>
      </c>
      <c r="N13">
        <v>86400</v>
      </c>
      <c r="O13" s="1">
        <f t="shared" si="5"/>
        <v>4365635636736.001</v>
      </c>
    </row>
    <row r="14" spans="1:15" x14ac:dyDescent="0.25">
      <c r="A14" s="3" t="s">
        <v>32</v>
      </c>
      <c r="B14" s="3">
        <v>213.33</v>
      </c>
      <c r="C14" s="3">
        <v>65</v>
      </c>
      <c r="D14" s="3">
        <f>C14*0.001</f>
        <v>6.5000000000000002E-2</v>
      </c>
      <c r="E14" s="4">
        <f>B14/D14</f>
        <v>3282</v>
      </c>
      <c r="F14" s="2">
        <f t="shared" si="0"/>
        <v>3.282</v>
      </c>
      <c r="G14" s="2">
        <v>2856.3340457287613</v>
      </c>
      <c r="H14" s="2">
        <v>3753.2153717967026</v>
      </c>
      <c r="I14" s="2">
        <f t="shared" si="1"/>
        <v>2.8563340457287612</v>
      </c>
      <c r="J14" s="2">
        <f t="shared" si="2"/>
        <v>3.7532153717967027</v>
      </c>
      <c r="K14" t="s">
        <v>18</v>
      </c>
      <c r="L14" t="s">
        <v>18</v>
      </c>
      <c r="M14" t="s">
        <v>18</v>
      </c>
      <c r="N14" t="s">
        <v>18</v>
      </c>
      <c r="O14" s="1"/>
    </row>
    <row r="15" spans="1:15" x14ac:dyDescent="0.25">
      <c r="A15" s="3" t="s">
        <v>33</v>
      </c>
      <c r="B15" s="3">
        <v>71.667000000000002</v>
      </c>
      <c r="C15" s="3">
        <v>65</v>
      </c>
      <c r="D15" s="3">
        <f>C15*0.001</f>
        <v>6.5000000000000002E-2</v>
      </c>
      <c r="E15" s="4">
        <f>B15/D15</f>
        <v>1102.5692307692307</v>
      </c>
      <c r="F15" s="2">
        <f t="shared" si="0"/>
        <v>1.1025692307692307</v>
      </c>
      <c r="G15" s="2">
        <v>862.17094283807501</v>
      </c>
      <c r="H15" s="2">
        <v>1389.2430136199025</v>
      </c>
      <c r="I15" s="2">
        <f t="shared" si="1"/>
        <v>0.86217094283807505</v>
      </c>
      <c r="J15" s="2">
        <f t="shared" si="2"/>
        <v>1.3892430136199025</v>
      </c>
      <c r="K15" t="s">
        <v>18</v>
      </c>
      <c r="L15" t="s">
        <v>18</v>
      </c>
      <c r="M15" t="s">
        <v>18</v>
      </c>
      <c r="N15" t="s">
        <v>18</v>
      </c>
      <c r="O15" s="1"/>
    </row>
    <row r="18" spans="6:15" x14ac:dyDescent="0.25">
      <c r="F18" s="2">
        <f>AVERAGE(F2:F15)</f>
        <v>3.1100467603824749</v>
      </c>
      <c r="N18" t="s">
        <v>34</v>
      </c>
      <c r="O18" s="1">
        <f>AVERAGE(O5:O13)</f>
        <v>14006658916312.617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31AF-01B5-418A-BE06-9234501A7585}">
  <dimension ref="A1:O18"/>
  <sheetViews>
    <sheetView workbookViewId="0">
      <selection activeCell="F18" sqref="F18"/>
    </sheetView>
  </sheetViews>
  <sheetFormatPr defaultRowHeight="15" x14ac:dyDescent="0.25"/>
  <cols>
    <col min="5" max="10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35</v>
      </c>
      <c r="F1" s="2" t="s">
        <v>36</v>
      </c>
      <c r="G1" s="2" t="s">
        <v>37</v>
      </c>
      <c r="H1" s="2" t="s">
        <v>7</v>
      </c>
      <c r="I1" s="2" t="s">
        <v>38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s="3">
        <v>398.33</v>
      </c>
      <c r="C2" s="3">
        <v>65</v>
      </c>
      <c r="D2" s="3">
        <f>C2*0.001</f>
        <v>6.5000000000000002E-2</v>
      </c>
      <c r="E2" s="3">
        <f>B2/D2</f>
        <v>6128.1538461538457</v>
      </c>
      <c r="F2" s="2">
        <f>E2/1000</f>
        <v>6.1281538461538458</v>
      </c>
      <c r="G2" s="2">
        <v>5541.0496611917179</v>
      </c>
      <c r="H2" s="2">
        <v>6760.5356585498303</v>
      </c>
      <c r="I2" s="2">
        <f>G2/1000</f>
        <v>5.5410496611917175</v>
      </c>
      <c r="J2" s="2">
        <f>H2/1000</f>
        <v>6.7605356585498306</v>
      </c>
      <c r="K2" t="s">
        <v>16</v>
      </c>
      <c r="L2">
        <v>4208</v>
      </c>
      <c r="M2">
        <v>2.97</v>
      </c>
      <c r="N2">
        <v>86400</v>
      </c>
      <c r="O2" s="1">
        <f>E2*L2*M2*N2</f>
        <v>6617220135463.3848</v>
      </c>
    </row>
    <row r="3" spans="1:15" x14ac:dyDescent="0.25">
      <c r="A3" s="3" t="s">
        <v>17</v>
      </c>
      <c r="B3" s="3">
        <v>125.33</v>
      </c>
      <c r="C3" s="3">
        <v>63</v>
      </c>
      <c r="D3" s="3">
        <f>C3*0.001</f>
        <v>6.3E-2</v>
      </c>
      <c r="E3" s="3">
        <f>B3/D3</f>
        <v>1989.3650793650793</v>
      </c>
      <c r="F3" s="2">
        <f t="shared" ref="F3:F15" si="0">E3/1000</f>
        <v>1.9893650793650792</v>
      </c>
      <c r="G3" s="2">
        <v>1656.3487963847224</v>
      </c>
      <c r="H3" s="2">
        <v>2369.6931696224219</v>
      </c>
      <c r="I3" s="2">
        <f t="shared" ref="I3:J15" si="1">G3/1000</f>
        <v>1.6563487963847223</v>
      </c>
      <c r="J3" s="2">
        <f t="shared" si="1"/>
        <v>2.3696931696224217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 s="3" t="s">
        <v>19</v>
      </c>
      <c r="B4" s="3">
        <v>150</v>
      </c>
      <c r="C4" s="3">
        <v>65</v>
      </c>
      <c r="D4" s="3">
        <f>C4*0.001</f>
        <v>6.5000000000000002E-2</v>
      </c>
      <c r="E4" s="3">
        <f>B4/D4</f>
        <v>2307.6923076923076</v>
      </c>
      <c r="F4" s="2">
        <f t="shared" si="0"/>
        <v>2.3076923076923075</v>
      </c>
      <c r="G4" s="2">
        <v>1953.171712326844</v>
      </c>
      <c r="H4" s="2">
        <v>2707.9564014934535</v>
      </c>
      <c r="I4" s="2">
        <f t="shared" si="1"/>
        <v>1.9531717123268439</v>
      </c>
      <c r="J4" s="2">
        <f t="shared" si="1"/>
        <v>2.7079564014934534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5">
      <c r="A5" s="3" t="s">
        <v>20</v>
      </c>
      <c r="B5" s="3">
        <v>230</v>
      </c>
      <c r="C5" s="3">
        <v>65</v>
      </c>
      <c r="D5" s="3">
        <f t="shared" ref="D5:D13" si="2">C5*0.001</f>
        <v>6.5000000000000002E-2</v>
      </c>
      <c r="E5" s="3">
        <f t="shared" ref="E5:E13" si="3">B5/D5</f>
        <v>3538.4615384615386</v>
      </c>
      <c r="F5" s="2">
        <f t="shared" si="0"/>
        <v>3.5384615384615388</v>
      </c>
      <c r="G5" s="2">
        <v>3095.9055352494111</v>
      </c>
      <c r="H5" s="2">
        <v>4026.5296431035458</v>
      </c>
      <c r="I5" s="2">
        <f t="shared" si="1"/>
        <v>3.0959055352494111</v>
      </c>
      <c r="J5" s="2">
        <f t="shared" si="1"/>
        <v>4.0265296431035456</v>
      </c>
      <c r="K5" t="s">
        <v>21</v>
      </c>
      <c r="L5">
        <v>19382</v>
      </c>
      <c r="M5">
        <v>2.97</v>
      </c>
      <c r="N5">
        <v>86400</v>
      </c>
      <c r="O5" s="1">
        <f>E5*L5*M5*N5</f>
        <v>17598808290461.539</v>
      </c>
    </row>
    <row r="6" spans="1:15" x14ac:dyDescent="0.25">
      <c r="A6" s="3" t="s">
        <v>22</v>
      </c>
      <c r="B6" s="3">
        <v>28.33</v>
      </c>
      <c r="C6" s="3">
        <v>65</v>
      </c>
      <c r="D6" s="3">
        <f t="shared" si="2"/>
        <v>6.5000000000000002E-2</v>
      </c>
      <c r="E6" s="3">
        <f t="shared" si="3"/>
        <v>435.84615384615381</v>
      </c>
      <c r="F6" s="2">
        <f t="shared" si="0"/>
        <v>0.43584615384615383</v>
      </c>
      <c r="G6" s="2">
        <v>290.3800511566339</v>
      </c>
      <c r="H6" s="2">
        <v>628.58280395705549</v>
      </c>
      <c r="I6" s="2">
        <f t="shared" si="1"/>
        <v>0.2903800511566339</v>
      </c>
      <c r="J6" s="2">
        <f t="shared" si="1"/>
        <v>0.62858280395705546</v>
      </c>
      <c r="K6" t="s">
        <v>21</v>
      </c>
      <c r="L6">
        <v>19382</v>
      </c>
      <c r="M6">
        <v>2.97</v>
      </c>
      <c r="N6">
        <v>86400</v>
      </c>
      <c r="O6" s="1">
        <f t="shared" ref="O6:O13" si="4">E6*L6*M6*N6</f>
        <v>2167714082038.1538</v>
      </c>
    </row>
    <row r="7" spans="1:15" x14ac:dyDescent="0.25">
      <c r="A7" s="3" t="s">
        <v>23</v>
      </c>
      <c r="B7" s="3">
        <v>253.33</v>
      </c>
      <c r="C7" s="3">
        <v>65</v>
      </c>
      <c r="D7" s="3">
        <f t="shared" si="2"/>
        <v>6.5000000000000002E-2</v>
      </c>
      <c r="E7" s="3">
        <f t="shared" si="3"/>
        <v>3897.3846153846152</v>
      </c>
      <c r="F7" s="2">
        <f t="shared" si="0"/>
        <v>3.8973846153846154</v>
      </c>
      <c r="G7" s="2">
        <v>3432.1879796215026</v>
      </c>
      <c r="H7" s="2">
        <v>4408.0474036382211</v>
      </c>
      <c r="I7" s="2">
        <f t="shared" si="1"/>
        <v>3.4321879796215025</v>
      </c>
      <c r="J7" s="2">
        <f t="shared" si="1"/>
        <v>4.4080474036382213</v>
      </c>
      <c r="K7" t="s">
        <v>24</v>
      </c>
      <c r="L7">
        <v>17259</v>
      </c>
      <c r="M7">
        <v>2.97</v>
      </c>
      <c r="N7">
        <v>86400</v>
      </c>
      <c r="O7" s="1">
        <f t="shared" si="4"/>
        <v>17260727132027.078</v>
      </c>
    </row>
    <row r="8" spans="1:15" x14ac:dyDescent="0.25">
      <c r="A8" s="3" t="s">
        <v>25</v>
      </c>
      <c r="B8" s="3">
        <v>238.37</v>
      </c>
      <c r="C8" s="3">
        <v>65</v>
      </c>
      <c r="D8" s="3">
        <f t="shared" si="2"/>
        <v>6.5000000000000002E-2</v>
      </c>
      <c r="E8" s="3">
        <f t="shared" si="3"/>
        <v>3667.2307692307691</v>
      </c>
      <c r="F8" s="2">
        <f t="shared" si="0"/>
        <v>3.6672307692307688</v>
      </c>
      <c r="G8" s="2">
        <v>3216.4253759972635</v>
      </c>
      <c r="H8" s="2">
        <v>4163.5310104567816</v>
      </c>
      <c r="I8" s="2">
        <f t="shared" si="1"/>
        <v>3.2164253759972636</v>
      </c>
      <c r="J8" s="2">
        <f t="shared" si="1"/>
        <v>4.163531010456782</v>
      </c>
      <c r="K8" t="s">
        <v>24</v>
      </c>
      <c r="L8">
        <v>17259</v>
      </c>
      <c r="M8">
        <v>2.97</v>
      </c>
      <c r="N8">
        <v>86400</v>
      </c>
      <c r="O8" s="1">
        <f t="shared" si="4"/>
        <v>16241422360009.846</v>
      </c>
    </row>
    <row r="9" spans="1:15" x14ac:dyDescent="0.25">
      <c r="A9" s="3" t="s">
        <v>26</v>
      </c>
      <c r="B9" s="3">
        <v>455</v>
      </c>
      <c r="C9" s="3">
        <v>65</v>
      </c>
      <c r="D9" s="3">
        <f t="shared" si="2"/>
        <v>6.5000000000000002E-2</v>
      </c>
      <c r="E9" s="3">
        <f t="shared" si="3"/>
        <v>7000</v>
      </c>
      <c r="F9" s="2">
        <f t="shared" si="0"/>
        <v>7</v>
      </c>
      <c r="G9" s="2">
        <v>6371.5015488954959</v>
      </c>
      <c r="H9" s="2">
        <v>7673.7281821303395</v>
      </c>
      <c r="I9" s="2">
        <f t="shared" si="1"/>
        <v>6.3715015488954956</v>
      </c>
      <c r="J9" s="2">
        <f t="shared" si="1"/>
        <v>7.6737281821303398</v>
      </c>
      <c r="K9" t="s">
        <v>24</v>
      </c>
      <c r="L9">
        <v>17259</v>
      </c>
      <c r="M9">
        <v>2.97</v>
      </c>
      <c r="N9">
        <v>86400</v>
      </c>
      <c r="O9" s="1">
        <f t="shared" si="4"/>
        <v>31001582304000</v>
      </c>
    </row>
    <row r="10" spans="1:15" x14ac:dyDescent="0.25">
      <c r="A10" s="3" t="s">
        <v>27</v>
      </c>
      <c r="B10" s="3">
        <v>85</v>
      </c>
      <c r="C10" s="3">
        <v>22</v>
      </c>
      <c r="D10" s="3">
        <f t="shared" si="2"/>
        <v>2.1999999999999999E-2</v>
      </c>
      <c r="E10" s="3">
        <f t="shared" si="3"/>
        <v>3863.636363636364</v>
      </c>
      <c r="F10" s="2">
        <f t="shared" si="0"/>
        <v>3.8636363636363638</v>
      </c>
      <c r="G10" s="2">
        <v>3086.1355002179316</v>
      </c>
      <c r="H10" s="2">
        <v>4777.4461963135891</v>
      </c>
      <c r="I10" s="2">
        <f t="shared" si="1"/>
        <v>3.0861355002179316</v>
      </c>
      <c r="J10" s="2">
        <f t="shared" si="1"/>
        <v>4.7774461963135888</v>
      </c>
      <c r="K10" t="s">
        <v>24</v>
      </c>
      <c r="L10">
        <v>17259</v>
      </c>
      <c r="M10">
        <v>2.97</v>
      </c>
      <c r="N10">
        <v>86400</v>
      </c>
      <c r="O10" s="1">
        <f t="shared" si="4"/>
        <v>17111262960000.002</v>
      </c>
    </row>
    <row r="11" spans="1:15" x14ac:dyDescent="0.25">
      <c r="A11" s="3" t="s">
        <v>28</v>
      </c>
      <c r="B11" s="3">
        <v>38.33</v>
      </c>
      <c r="C11" s="3">
        <v>65</v>
      </c>
      <c r="D11" s="3">
        <f t="shared" si="2"/>
        <v>6.5000000000000002E-2</v>
      </c>
      <c r="E11" s="3">
        <f t="shared" si="3"/>
        <v>589.69230769230762</v>
      </c>
      <c r="F11" s="2">
        <f t="shared" si="0"/>
        <v>0.58969230769230763</v>
      </c>
      <c r="G11" s="2">
        <v>417.97862943611904</v>
      </c>
      <c r="H11" s="2">
        <v>808.30420315588583</v>
      </c>
      <c r="I11" s="2">
        <f t="shared" si="1"/>
        <v>0.41797862943611902</v>
      </c>
      <c r="J11" s="2">
        <f t="shared" si="1"/>
        <v>0.8083042031558858</v>
      </c>
      <c r="K11" t="s">
        <v>29</v>
      </c>
      <c r="L11">
        <v>13856</v>
      </c>
      <c r="M11">
        <v>2.97</v>
      </c>
      <c r="N11">
        <v>86400</v>
      </c>
      <c r="O11" s="1">
        <f t="shared" si="4"/>
        <v>2096686645720.6152</v>
      </c>
    </row>
    <row r="12" spans="1:15" x14ac:dyDescent="0.25">
      <c r="A12" s="3" t="s">
        <v>30</v>
      </c>
      <c r="B12" s="3">
        <v>33.33</v>
      </c>
      <c r="C12" s="3">
        <v>30</v>
      </c>
      <c r="D12" s="3">
        <f t="shared" si="2"/>
        <v>0.03</v>
      </c>
      <c r="E12" s="3">
        <f>B12/D12</f>
        <v>1111</v>
      </c>
      <c r="F12" s="2">
        <f t="shared" si="0"/>
        <v>1.111</v>
      </c>
      <c r="G12" s="2">
        <v>766.31336663612774</v>
      </c>
      <c r="H12" s="2">
        <v>1557.6585386273757</v>
      </c>
      <c r="I12" s="2">
        <f t="shared" si="1"/>
        <v>0.7663133666361277</v>
      </c>
      <c r="J12" s="2">
        <f t="shared" si="1"/>
        <v>1.5576585386273758</v>
      </c>
      <c r="K12" t="s">
        <v>29</v>
      </c>
      <c r="L12">
        <v>13856</v>
      </c>
      <c r="M12">
        <v>2.97</v>
      </c>
      <c r="N12">
        <v>86400</v>
      </c>
      <c r="O12" s="1">
        <f t="shared" si="4"/>
        <v>3950227657728.0005</v>
      </c>
    </row>
    <row r="13" spans="1:15" x14ac:dyDescent="0.25">
      <c r="A13" s="3" t="s">
        <v>31</v>
      </c>
      <c r="B13" s="3">
        <v>71.67</v>
      </c>
      <c r="C13" s="3">
        <v>60</v>
      </c>
      <c r="D13" s="3">
        <f t="shared" si="2"/>
        <v>0.06</v>
      </c>
      <c r="E13" s="3">
        <f t="shared" si="3"/>
        <v>1194.5</v>
      </c>
      <c r="F13" s="2">
        <f t="shared" si="0"/>
        <v>1.1944999999999999</v>
      </c>
      <c r="G13" s="2">
        <v>934.06272711287329</v>
      </c>
      <c r="H13" s="2">
        <v>1505.0690202647411</v>
      </c>
      <c r="I13" s="2">
        <f t="shared" si="1"/>
        <v>0.9340627271128733</v>
      </c>
      <c r="J13" s="2">
        <f t="shared" si="1"/>
        <v>1.505069020264741</v>
      </c>
      <c r="K13" t="s">
        <v>29</v>
      </c>
      <c r="L13">
        <v>13856</v>
      </c>
      <c r="M13">
        <v>2.97</v>
      </c>
      <c r="N13">
        <v>86400</v>
      </c>
      <c r="O13" s="1">
        <f t="shared" si="4"/>
        <v>4247116955136</v>
      </c>
    </row>
    <row r="14" spans="1:15" x14ac:dyDescent="0.25">
      <c r="A14" s="3" t="s">
        <v>32</v>
      </c>
      <c r="B14" s="3">
        <v>208.33</v>
      </c>
      <c r="C14" s="3">
        <v>65</v>
      </c>
      <c r="D14" s="3">
        <f>C14*0.001</f>
        <v>6.5000000000000002E-2</v>
      </c>
      <c r="E14" s="3">
        <f>B14/D14</f>
        <v>3205.0769230769233</v>
      </c>
      <c r="F14" s="2">
        <f t="shared" si="0"/>
        <v>3.2050769230769234</v>
      </c>
      <c r="G14" s="2">
        <v>2784.6047837754027</v>
      </c>
      <c r="H14" s="2">
        <v>3671.1105296350997</v>
      </c>
      <c r="I14" s="2">
        <f t="shared" si="1"/>
        <v>2.7846047837754027</v>
      </c>
      <c r="J14" s="2">
        <f t="shared" si="1"/>
        <v>3.6711105296350999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25">
      <c r="A15" s="3" t="s">
        <v>33</v>
      </c>
      <c r="B15" s="3">
        <v>71.667000000000002</v>
      </c>
      <c r="C15" s="3">
        <v>65</v>
      </c>
      <c r="D15" s="3">
        <f>C15*0.001</f>
        <v>6.5000000000000002E-2</v>
      </c>
      <c r="E15" s="3">
        <f>B15/D15</f>
        <v>1102.5692307692307</v>
      </c>
      <c r="F15" s="2">
        <f t="shared" si="0"/>
        <v>1.1025692307692307</v>
      </c>
      <c r="G15" s="2">
        <v>862.17094283807501</v>
      </c>
      <c r="H15" s="2">
        <v>1389.2430136199025</v>
      </c>
      <c r="I15" s="2">
        <f t="shared" si="1"/>
        <v>0.86217094283807505</v>
      </c>
      <c r="J15" s="2">
        <f>H15/1000</f>
        <v>1.3892430136199025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7" spans="6:15" x14ac:dyDescent="0.25">
      <c r="F17" s="2">
        <f>AVERAGE(F2:F15)</f>
        <v>2.8593292239506525</v>
      </c>
    </row>
    <row r="18" spans="6:15" x14ac:dyDescent="0.25">
      <c r="N18" t="s">
        <v>34</v>
      </c>
      <c r="O18" s="1">
        <f>AVERAGE(O5:O13)</f>
        <v>12408394265235.691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79AF-5BF0-40EB-9EF6-3BF71CE2F2C7}">
  <dimension ref="A1:O18"/>
  <sheetViews>
    <sheetView workbookViewId="0">
      <selection activeCell="H20" sqref="H20"/>
    </sheetView>
  </sheetViews>
  <sheetFormatPr defaultRowHeight="15" x14ac:dyDescent="0.25"/>
  <cols>
    <col min="5" max="10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35</v>
      </c>
      <c r="F1" s="2" t="s">
        <v>36</v>
      </c>
      <c r="G1" s="2" t="s">
        <v>37</v>
      </c>
      <c r="H1" s="2" t="s">
        <v>7</v>
      </c>
      <c r="I1" s="2" t="s">
        <v>38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s="3">
        <v>9</v>
      </c>
      <c r="C2" s="3">
        <v>65</v>
      </c>
      <c r="D2" s="3">
        <f>C2*0.001</f>
        <v>6.5000000000000002E-2</v>
      </c>
      <c r="E2" s="3">
        <f>B2/D2</f>
        <v>138.46153846153845</v>
      </c>
      <c r="F2" s="2">
        <f>E2/1000</f>
        <v>0.13846153846153844</v>
      </c>
      <c r="G2" s="2">
        <v>63.313432267358955</v>
      </c>
      <c r="H2" s="2">
        <v>262.84313002183342</v>
      </c>
      <c r="I2" s="2">
        <f>G2/1000</f>
        <v>6.3313432267358957E-2</v>
      </c>
      <c r="J2" s="2">
        <f>H2/1000</f>
        <v>0.2628431300218334</v>
      </c>
      <c r="K2" t="s">
        <v>16</v>
      </c>
      <c r="L2">
        <v>4208</v>
      </c>
      <c r="M2">
        <v>2.97</v>
      </c>
      <c r="N2">
        <v>86400</v>
      </c>
      <c r="O2" s="1">
        <f>E2*L2*M2*N2</f>
        <v>149511664246.15384</v>
      </c>
    </row>
    <row r="3" spans="1:15" x14ac:dyDescent="0.25">
      <c r="A3" s="3" t="s">
        <v>17</v>
      </c>
      <c r="B3" s="3">
        <v>1</v>
      </c>
      <c r="C3" s="3">
        <v>63</v>
      </c>
      <c r="D3" s="3">
        <f>C3*0.001</f>
        <v>6.3E-2</v>
      </c>
      <c r="E3" s="3">
        <f>B3/D3</f>
        <v>15.873015873015873</v>
      </c>
      <c r="F3" s="2">
        <f t="shared" ref="F3:F15" si="0">E3/1000</f>
        <v>1.5873015873015872E-2</v>
      </c>
      <c r="G3" s="2">
        <v>0.40186996800460123</v>
      </c>
      <c r="H3" s="2">
        <v>88.438783983157109</v>
      </c>
      <c r="I3" s="2">
        <f t="shared" ref="I3:J14" si="1">G3/1000</f>
        <v>4.0186996800460124E-4</v>
      </c>
      <c r="J3" s="2">
        <f t="shared" si="1"/>
        <v>8.8438783983157104E-2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 s="3" t="s">
        <v>19</v>
      </c>
      <c r="B4" s="3">
        <v>0</v>
      </c>
      <c r="C4" s="3">
        <v>65</v>
      </c>
      <c r="D4" s="3">
        <f>C4*0.001</f>
        <v>6.5000000000000002E-2</v>
      </c>
      <c r="E4" s="3">
        <f>B4/D4</f>
        <v>0</v>
      </c>
      <c r="F4" s="2">
        <f t="shared" si="0"/>
        <v>0</v>
      </c>
      <c r="G4" s="2" t="e">
        <v>#NUM!</v>
      </c>
      <c r="H4" s="2">
        <v>56.751991601752849</v>
      </c>
      <c r="I4" s="2" t="e">
        <f t="shared" si="1"/>
        <v>#NUM!</v>
      </c>
      <c r="J4" s="2">
        <f t="shared" si="1"/>
        <v>5.6751991601752851E-2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5">
      <c r="A5" s="3" t="s">
        <v>20</v>
      </c>
      <c r="B5" s="3">
        <v>7</v>
      </c>
      <c r="C5" s="3">
        <v>65</v>
      </c>
      <c r="D5" s="3">
        <f t="shared" ref="D5:D13" si="2">C5*0.001</f>
        <v>6.5000000000000002E-2</v>
      </c>
      <c r="E5" s="3">
        <f t="shared" ref="E5:E13" si="3">B5/D5</f>
        <v>107.69230769230769</v>
      </c>
      <c r="F5" s="2">
        <f t="shared" si="0"/>
        <v>0.1076923076923077</v>
      </c>
      <c r="G5" s="2">
        <v>43.297893100305629</v>
      </c>
      <c r="H5" s="2">
        <v>221.88731325695971</v>
      </c>
      <c r="I5" s="2">
        <f t="shared" si="1"/>
        <v>4.3297893100305629E-2</v>
      </c>
      <c r="J5" s="2">
        <f t="shared" si="1"/>
        <v>0.22188731325695971</v>
      </c>
      <c r="K5" t="s">
        <v>21</v>
      </c>
      <c r="L5">
        <v>19382</v>
      </c>
      <c r="M5">
        <v>2.97</v>
      </c>
      <c r="N5">
        <v>86400</v>
      </c>
      <c r="O5" s="1">
        <f>E5*L5*M5*N5</f>
        <v>535615904492.30768</v>
      </c>
    </row>
    <row r="6" spans="1:15" x14ac:dyDescent="0.25">
      <c r="A6" s="3" t="s">
        <v>22</v>
      </c>
      <c r="B6" s="3">
        <v>1</v>
      </c>
      <c r="C6" s="3">
        <v>65</v>
      </c>
      <c r="D6" s="3">
        <f t="shared" si="2"/>
        <v>6.5000000000000002E-2</v>
      </c>
      <c r="E6" s="3">
        <f t="shared" si="3"/>
        <v>15.384615384615383</v>
      </c>
      <c r="F6" s="2">
        <f t="shared" si="0"/>
        <v>1.5384615384615384E-2</v>
      </c>
      <c r="G6" s="2">
        <v>0.38950473821984422</v>
      </c>
      <c r="H6" s="2">
        <v>85.717590629829203</v>
      </c>
      <c r="I6" s="2">
        <f t="shared" si="1"/>
        <v>3.8950473821984424E-4</v>
      </c>
      <c r="J6" s="2">
        <f t="shared" si="1"/>
        <v>8.5717590629829199E-2</v>
      </c>
      <c r="K6" t="s">
        <v>21</v>
      </c>
      <c r="L6">
        <v>19382</v>
      </c>
      <c r="M6">
        <v>2.97</v>
      </c>
      <c r="N6">
        <v>86400</v>
      </c>
      <c r="O6" s="1">
        <f t="shared" ref="O6:O13" si="4">E6*L6*M6*N6</f>
        <v>76516557784.615387</v>
      </c>
    </row>
    <row r="7" spans="1:15" x14ac:dyDescent="0.25">
      <c r="A7" s="3" t="s">
        <v>23</v>
      </c>
      <c r="B7" s="3">
        <v>5</v>
      </c>
      <c r="C7" s="3">
        <v>65</v>
      </c>
      <c r="D7" s="3">
        <f t="shared" si="2"/>
        <v>6.5000000000000002E-2</v>
      </c>
      <c r="E7" s="3">
        <f t="shared" si="3"/>
        <v>76.92307692307692</v>
      </c>
      <c r="F7" s="2">
        <f t="shared" si="0"/>
        <v>7.6923076923076913E-2</v>
      </c>
      <c r="G7" s="2">
        <v>24.97671369412954</v>
      </c>
      <c r="H7" s="2">
        <v>179.51280122034876</v>
      </c>
      <c r="I7" s="2">
        <f t="shared" si="1"/>
        <v>2.497671369412954E-2</v>
      </c>
      <c r="J7" s="2">
        <f t="shared" si="1"/>
        <v>0.17951280122034877</v>
      </c>
      <c r="K7" t="s">
        <v>24</v>
      </c>
      <c r="L7">
        <v>17259</v>
      </c>
      <c r="M7">
        <v>2.97</v>
      </c>
      <c r="N7">
        <v>86400</v>
      </c>
      <c r="O7" s="1">
        <f t="shared" si="4"/>
        <v>340676728615.38458</v>
      </c>
    </row>
    <row r="8" spans="1:15" x14ac:dyDescent="0.25">
      <c r="A8" s="3" t="s">
        <v>25</v>
      </c>
      <c r="B8" s="3">
        <v>27</v>
      </c>
      <c r="C8" s="3">
        <v>65</v>
      </c>
      <c r="D8" s="3">
        <f t="shared" si="2"/>
        <v>6.5000000000000002E-2</v>
      </c>
      <c r="E8" s="3">
        <f t="shared" si="3"/>
        <v>415.38461538461536</v>
      </c>
      <c r="F8" s="2">
        <f t="shared" si="0"/>
        <v>0.41538461538461535</v>
      </c>
      <c r="G8" s="2">
        <v>273.74107895022718</v>
      </c>
      <c r="H8" s="2">
        <v>604.36280684864755</v>
      </c>
      <c r="I8" s="2">
        <f t="shared" si="1"/>
        <v>0.2737410789502272</v>
      </c>
      <c r="J8" s="2">
        <f t="shared" si="1"/>
        <v>0.60436280684864752</v>
      </c>
      <c r="K8" t="s">
        <v>24</v>
      </c>
      <c r="L8">
        <v>17259</v>
      </c>
      <c r="M8">
        <v>2.97</v>
      </c>
      <c r="N8">
        <v>86400</v>
      </c>
      <c r="O8" s="1">
        <f t="shared" si="4"/>
        <v>1839654334523.0767</v>
      </c>
    </row>
    <row r="9" spans="1:15" x14ac:dyDescent="0.25">
      <c r="A9" s="3" t="s">
        <v>26</v>
      </c>
      <c r="B9" s="3">
        <v>4</v>
      </c>
      <c r="C9" s="3">
        <v>65</v>
      </c>
      <c r="D9" s="3">
        <f t="shared" si="2"/>
        <v>6.5000000000000002E-2</v>
      </c>
      <c r="E9" s="3">
        <f t="shared" si="3"/>
        <v>61.538461538461533</v>
      </c>
      <c r="F9" s="2">
        <f t="shared" si="0"/>
        <v>6.1538461538461535E-2</v>
      </c>
      <c r="G9" s="2">
        <v>16.767159594251154</v>
      </c>
      <c r="H9" s="2">
        <v>157.56290269851843</v>
      </c>
      <c r="I9" s="2">
        <f t="shared" si="1"/>
        <v>1.6767159594251155E-2</v>
      </c>
      <c r="J9" s="2">
        <f t="shared" si="1"/>
        <v>0.15756290269851841</v>
      </c>
      <c r="K9" t="s">
        <v>24</v>
      </c>
      <c r="L9">
        <v>17259</v>
      </c>
      <c r="M9">
        <v>2.97</v>
      </c>
      <c r="N9">
        <v>86400</v>
      </c>
      <c r="O9" s="1">
        <f t="shared" si="4"/>
        <v>272541382892.30768</v>
      </c>
    </row>
    <row r="10" spans="1:15" x14ac:dyDescent="0.25">
      <c r="A10" s="3" t="s">
        <v>27</v>
      </c>
      <c r="B10" s="3">
        <v>1</v>
      </c>
      <c r="C10" s="3">
        <v>22</v>
      </c>
      <c r="D10" s="3">
        <f t="shared" si="2"/>
        <v>2.1999999999999999E-2</v>
      </c>
      <c r="E10" s="3">
        <f t="shared" si="3"/>
        <v>45.45454545454546</v>
      </c>
      <c r="F10" s="2">
        <f t="shared" si="0"/>
        <v>4.5454545454545463E-2</v>
      </c>
      <c r="G10" s="2">
        <v>1.150809453831358</v>
      </c>
      <c r="H10" s="2">
        <v>253.25651776994994</v>
      </c>
      <c r="I10" s="2">
        <f t="shared" si="1"/>
        <v>1.1508094538313579E-3</v>
      </c>
      <c r="J10" s="2">
        <f t="shared" si="1"/>
        <v>0.25325651776994995</v>
      </c>
      <c r="K10" t="s">
        <v>24</v>
      </c>
      <c r="L10">
        <v>17259</v>
      </c>
      <c r="M10">
        <v>2.97</v>
      </c>
      <c r="N10">
        <v>86400</v>
      </c>
      <c r="O10" s="1">
        <f t="shared" si="4"/>
        <v>201308976000.00003</v>
      </c>
    </row>
    <row r="11" spans="1:15" x14ac:dyDescent="0.25">
      <c r="A11" s="3" t="s">
        <v>28</v>
      </c>
      <c r="B11" s="3">
        <v>0</v>
      </c>
      <c r="C11" s="3">
        <v>65</v>
      </c>
      <c r="D11" s="3">
        <f t="shared" si="2"/>
        <v>6.5000000000000002E-2</v>
      </c>
      <c r="E11" s="3">
        <f t="shared" si="3"/>
        <v>0</v>
      </c>
      <c r="F11" s="2">
        <f t="shared" si="0"/>
        <v>0</v>
      </c>
      <c r="G11" s="2" t="e">
        <v>#NUM!</v>
      </c>
      <c r="H11" s="2">
        <v>56.751991601752849</v>
      </c>
      <c r="I11" s="2" t="e">
        <f t="shared" si="1"/>
        <v>#NUM!</v>
      </c>
      <c r="J11" s="2">
        <f t="shared" si="1"/>
        <v>5.6751991601752851E-2</v>
      </c>
      <c r="K11" t="s">
        <v>29</v>
      </c>
      <c r="L11">
        <v>13856</v>
      </c>
      <c r="M11">
        <v>2.97</v>
      </c>
      <c r="N11">
        <v>86400</v>
      </c>
      <c r="O11" s="1">
        <f t="shared" si="4"/>
        <v>0</v>
      </c>
    </row>
    <row r="12" spans="1:15" x14ac:dyDescent="0.25">
      <c r="A12" s="3" t="s">
        <v>30</v>
      </c>
      <c r="B12" s="3">
        <v>6</v>
      </c>
      <c r="C12" s="3">
        <v>30</v>
      </c>
      <c r="D12" s="3">
        <f t="shared" si="2"/>
        <v>0.03</v>
      </c>
      <c r="E12" s="3">
        <f t="shared" si="3"/>
        <v>200</v>
      </c>
      <c r="F12" s="2">
        <f t="shared" si="0"/>
        <v>0.2</v>
      </c>
      <c r="G12" s="2">
        <v>73.396475116361685</v>
      </c>
      <c r="H12" s="2">
        <v>435.31580075062288</v>
      </c>
      <c r="I12" s="2">
        <f t="shared" si="1"/>
        <v>7.3396475116361687E-2</v>
      </c>
      <c r="J12" s="2">
        <f t="shared" si="1"/>
        <v>0.43531580075062287</v>
      </c>
      <c r="K12" t="s">
        <v>29</v>
      </c>
      <c r="L12">
        <v>13856</v>
      </c>
      <c r="M12">
        <v>2.97</v>
      </c>
      <c r="N12">
        <v>86400</v>
      </c>
      <c r="O12" s="1">
        <f t="shared" si="4"/>
        <v>711112089600.00012</v>
      </c>
    </row>
    <row r="13" spans="1:15" x14ac:dyDescent="0.25">
      <c r="A13" s="3" t="s">
        <v>31</v>
      </c>
      <c r="B13" s="3">
        <v>2</v>
      </c>
      <c r="C13" s="3">
        <v>65</v>
      </c>
      <c r="D13" s="3">
        <f t="shared" si="2"/>
        <v>6.5000000000000002E-2</v>
      </c>
      <c r="E13" s="3">
        <f t="shared" si="3"/>
        <v>30.769230769230766</v>
      </c>
      <c r="F13" s="2">
        <f t="shared" si="0"/>
        <v>3.0769230769230767E-2</v>
      </c>
      <c r="G13" s="2">
        <v>3.7262965929840766</v>
      </c>
      <c r="H13" s="2">
        <v>111.14904104190704</v>
      </c>
      <c r="I13" s="2">
        <f t="shared" si="1"/>
        <v>3.7262965929840764E-3</v>
      </c>
      <c r="J13" s="2">
        <f t="shared" si="1"/>
        <v>0.11114904104190704</v>
      </c>
      <c r="K13" t="s">
        <v>29</v>
      </c>
      <c r="L13">
        <v>13856</v>
      </c>
      <c r="M13">
        <v>2.97</v>
      </c>
      <c r="N13">
        <v>86400</v>
      </c>
      <c r="O13" s="1">
        <f t="shared" si="4"/>
        <v>109401859938.46153</v>
      </c>
    </row>
    <row r="14" spans="1:15" x14ac:dyDescent="0.25">
      <c r="A14" s="3" t="s">
        <v>32</v>
      </c>
      <c r="B14" s="3">
        <v>5</v>
      </c>
      <c r="C14" s="3">
        <v>65</v>
      </c>
      <c r="D14" s="3">
        <f>C14*0.001</f>
        <v>6.5000000000000002E-2</v>
      </c>
      <c r="E14" s="3">
        <f>B14/D14</f>
        <v>76.92307692307692</v>
      </c>
      <c r="F14" s="2">
        <f t="shared" si="0"/>
        <v>7.6923076923076913E-2</v>
      </c>
      <c r="G14" s="2">
        <v>24.97671369412954</v>
      </c>
      <c r="H14" s="2">
        <v>179.51280122034876</v>
      </c>
      <c r="I14" s="2">
        <f t="shared" si="1"/>
        <v>2.497671369412954E-2</v>
      </c>
      <c r="J14" s="2">
        <f t="shared" si="1"/>
        <v>0.17951280122034877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25">
      <c r="A15" s="3" t="s">
        <v>33</v>
      </c>
      <c r="B15" s="3">
        <v>7</v>
      </c>
      <c r="C15" s="3">
        <v>65</v>
      </c>
      <c r="D15" s="3">
        <f>C15*0.001</f>
        <v>6.5000000000000002E-2</v>
      </c>
      <c r="E15" s="3">
        <f>B15/D15</f>
        <v>107.69230769230769</v>
      </c>
      <c r="F15" s="2">
        <f t="shared" si="0"/>
        <v>0.1076923076923077</v>
      </c>
      <c r="G15" s="2">
        <v>43.297893100305629</v>
      </c>
      <c r="H15" s="2">
        <v>221.88731325695971</v>
      </c>
      <c r="I15" s="2">
        <f t="shared" ref="I15" si="5">G15/1000</f>
        <v>4.3297893100305629E-2</v>
      </c>
      <c r="J15" s="2">
        <f>H15/1000</f>
        <v>0.22188731325695971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8" spans="14:15" x14ac:dyDescent="0.25">
      <c r="N18" t="s">
        <v>34</v>
      </c>
      <c r="O18" s="1">
        <f>AVERAGE(O5:O13)</f>
        <v>454091981538.46149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95_CI_wet_season_cor_with disch</vt:lpstr>
      <vt:lpstr>100 um only </vt:lpstr>
      <vt:lpstr>335 um only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Kozloski</cp:lastModifiedBy>
  <dcterms:created xsi:type="dcterms:W3CDTF">2025-05-01T17:54:40Z</dcterms:created>
  <dcterms:modified xsi:type="dcterms:W3CDTF">2025-05-05T21:52:06Z</dcterms:modified>
</cp:coreProperties>
</file>