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nshvts/Documents/Программирование/SKY PRO DATA ANALYST/"/>
    </mc:Choice>
  </mc:AlternateContent>
  <xr:revisionPtr revIDLastSave="0" documentId="13_ncr:1_{4674ADA3-8408-BF4C-ACFF-38107F7F03B0}" xr6:coauthVersionLast="47" xr6:coauthVersionMax="47" xr10:uidLastSave="{00000000-0000-0000-0000-000000000000}"/>
  <bookViews>
    <workbookView xWindow="0" yWindow="500" windowWidth="28800" windowHeight="15060" xr2:uid="{442522F4-10AE-4194-B753-30059C7DA39C}"/>
  </bookViews>
  <sheets>
    <sheet name="Задача 1 Прогноз уроков" sheetId="1" r:id="rId1"/>
    <sheet name="Задача 2 Посчитать новых" sheetId="2" r:id="rId2"/>
    <sheet name="Задача 3 План-факт" sheetId="3" r:id="rId3"/>
  </sheets>
  <definedNames>
    <definedName name="_xlchart.v2.0" hidden="1">'Задача 3 План-факт'!$A$2:$A$13</definedName>
    <definedName name="_xlchart.v2.1" hidden="1">'Задача 3 План-факт'!$B$1</definedName>
    <definedName name="_xlchart.v2.2" hidden="1">'Задача 3 План-факт'!$B$2:$B$13</definedName>
    <definedName name="_xlchart.v2.3" hidden="1">'Задача 3 План-факт'!$C$1</definedName>
    <definedName name="_xlchart.v2.4" hidden="1">'Задача 3 План-факт'!$C$2:$C$13</definedName>
    <definedName name="_xlchart.v2.5" hidden="1">'Задача 3 План-факт'!$D$1</definedName>
    <definedName name="_xlchart.v2.6" hidden="1">'Задача 3 План-факт'!$D$2:$D$13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D4" i="2" s="1"/>
  <c r="E5" i="2"/>
  <c r="D5" i="2" s="1"/>
  <c r="E6" i="2"/>
  <c r="D6" i="2" s="1"/>
  <c r="E7" i="2"/>
  <c r="D7" i="2" s="1"/>
  <c r="E8" i="2"/>
  <c r="E9" i="2"/>
  <c r="D9" i="2" s="1"/>
  <c r="E10" i="2"/>
  <c r="D10" i="2" s="1"/>
  <c r="E11" i="2"/>
  <c r="D11" i="2" s="1"/>
  <c r="E12" i="2"/>
  <c r="D12" i="2" s="1"/>
  <c r="E13" i="2"/>
  <c r="D13" i="2" s="1"/>
  <c r="E3" i="2"/>
  <c r="D3" i="2" s="1"/>
  <c r="D8" i="2"/>
  <c r="D1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 s="1"/>
  <c r="C14" i="3"/>
  <c r="B14" i="3"/>
  <c r="D3" i="1"/>
  <c r="D4" i="1"/>
  <c r="D5" i="1"/>
  <c r="D6" i="1"/>
  <c r="D7" i="1"/>
  <c r="D8" i="1"/>
  <c r="D9" i="1"/>
  <c r="D10" i="1"/>
  <c r="D11" i="1"/>
  <c r="D2" i="1"/>
  <c r="I11" i="2"/>
  <c r="J11" i="2" s="1"/>
  <c r="I12" i="2"/>
  <c r="J12" i="2" s="1"/>
  <c r="I10" i="2"/>
  <c r="D15" i="2" l="1"/>
  <c r="D30" i="1"/>
  <c r="D26" i="1" s="1"/>
  <c r="D25" i="1" l="1"/>
  <c r="D23" i="1"/>
  <c r="D27" i="1"/>
  <c r="D24" i="1"/>
  <c r="D22" i="1"/>
  <c r="D28" i="1" s="1"/>
</calcChain>
</file>

<file path=xl/sharedStrings.xml><?xml version="1.0" encoding="utf-8"?>
<sst xmlns="http://schemas.openxmlformats.org/spreadsheetml/2006/main" count="46" uniqueCount="38">
  <si>
    <t>Месяц</t>
  </si>
  <si>
    <t>Количество студентов</t>
  </si>
  <si>
    <t>Проведено уроков</t>
  </si>
  <si>
    <t>Интенсивность</t>
  </si>
  <si>
    <t>Количество студентов план</t>
  </si>
  <si>
    <t>Количество студентов факт</t>
  </si>
  <si>
    <t>2) рассчитать арифметическую среднюю интенсивность</t>
  </si>
  <si>
    <r>
      <t xml:space="preserve">3) перемножить цифры плана по студентам на среднюю интенсивность и получить прогноз уроков до </t>
    </r>
    <r>
      <rPr>
        <b/>
        <sz val="11"/>
        <color theme="1"/>
        <rFont val="Calibri"/>
        <family val="2"/>
        <charset val="204"/>
        <scheme val="minor"/>
      </rPr>
      <t xml:space="preserve">июня 2019 года </t>
    </r>
    <r>
      <rPr>
        <sz val="11"/>
        <color theme="1"/>
        <rFont val="Calibri"/>
        <family val="2"/>
        <charset val="204"/>
        <scheme val="minor"/>
      </rPr>
      <t>по месяцам</t>
    </r>
  </si>
  <si>
    <t>4) итоговый ответ - прогнозная сумма уроков за первые 6 месяцев 2019 года</t>
  </si>
  <si>
    <t>5)* визуально оформить таблицу с прогнозом по своему вкусу</t>
  </si>
  <si>
    <t>Retention</t>
  </si>
  <si>
    <t>Количество новых студентов</t>
  </si>
  <si>
    <t>1) вспомнить формулу Retention, выразить из неё количество старых студентов для каждого месяца, исходя из общего количества студентов прошлого месяца</t>
  </si>
  <si>
    <t>2) рассчитать количество новых студентов как разность общего количества студентов и количества старых студентов для каждого месяца</t>
  </si>
  <si>
    <t>3) посчитать, на сколько процентов количество новых студентов в мае 2019 выросло по отношению к количеству новых студентов в июле 2018 года</t>
  </si>
  <si>
    <t>Выручка факт</t>
  </si>
  <si>
    <t>Выручка план</t>
  </si>
  <si>
    <r>
      <t xml:space="preserve">Задача: </t>
    </r>
    <r>
      <rPr>
        <sz val="11"/>
        <color theme="1"/>
        <rFont val="Calibri"/>
        <family val="2"/>
        <charset val="204"/>
        <scheme val="minor"/>
      </rPr>
      <t>рассчитать % выполнения плана выручки</t>
    </r>
  </si>
  <si>
    <t>1) для каждого месяца рассчитать % факта выручки от плана</t>
  </si>
  <si>
    <t>3) посчитать процент выполнения плана по выручке за весь период</t>
  </si>
  <si>
    <t>2) просмотрев таблицу, определить "худший" месяц, где провал факта относительно плана был максимальным в процентном соотношении</t>
  </si>
  <si>
    <t>*подробнее про интенсивность мы поговорим во втором уроке</t>
  </si>
  <si>
    <t xml:space="preserve">Пример расчета Retention:  </t>
  </si>
  <si>
    <t>Количество старых студентовё</t>
  </si>
  <si>
    <t>1) рассчитать интенсивность* студентов по месяцам (как считать: как отношение числа уроков к числу студентов)</t>
  </si>
  <si>
    <r>
      <t xml:space="preserve">Задача: </t>
    </r>
    <r>
      <rPr>
        <sz val="11"/>
        <color theme="1"/>
        <rFont val="Calibri"/>
        <family val="2"/>
        <charset val="204"/>
        <scheme val="minor"/>
      </rPr>
      <t>восстановить по данным количество новых студентов</t>
    </r>
    <r>
      <rPr>
        <b/>
        <sz val="11"/>
        <color theme="1"/>
        <rFont val="Calibri"/>
        <family val="2"/>
        <charset val="204"/>
        <scheme val="minor"/>
      </rPr>
      <t xml:space="preserve"> с июля 2018 года по май 2019 </t>
    </r>
    <r>
      <rPr>
        <sz val="11"/>
        <color theme="1"/>
        <rFont val="Calibri"/>
        <family val="2"/>
        <charset val="204"/>
        <scheme val="minor"/>
      </rPr>
      <t>и посчитать процентный прирост привлечения</t>
    </r>
  </si>
  <si>
    <t>4) итоговый ответ - относительный прирост по новым студентам от июля 2018 к маю 2019, выраженный в процентах</t>
  </si>
  <si>
    <t>Итоги:</t>
  </si>
  <si>
    <t>% Факт от плана</t>
  </si>
  <si>
    <r>
      <t>4) итоговый ответ: подсвеченный в таблице "худший месяц" и рассчитанный процент выполнения плана за период</t>
    </r>
    <r>
      <rPr>
        <b/>
        <sz val="11"/>
        <color theme="1"/>
        <rFont val="Calibri"/>
        <family val="2"/>
        <charset val="204"/>
        <scheme val="minor"/>
      </rPr>
      <t xml:space="preserve"> с апреля 2016 по март 2017</t>
    </r>
  </si>
  <si>
    <r>
      <t xml:space="preserve">Задача: </t>
    </r>
    <r>
      <rPr>
        <sz val="11"/>
        <color theme="1"/>
        <rFont val="Calibri"/>
        <family val="2"/>
        <charset val="204"/>
        <scheme val="minor"/>
      </rPr>
      <t xml:space="preserve">спрогнозировать количество уроков, имея установленный план по студентам </t>
    </r>
  </si>
  <si>
    <t>Средняя интенсивность</t>
  </si>
  <si>
    <t>Уроки прогноз</t>
  </si>
  <si>
    <t>Сумма уроков за первые полгода 2019. Прогноз</t>
  </si>
  <si>
    <t>Количество старых студентов</t>
  </si>
  <si>
    <t>Относительный прирост май 2019/июль 2018</t>
  </si>
  <si>
    <t>% Выполнения за весь период итоговый</t>
  </si>
  <si>
    <t>% Выполнения средний в периоде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</si>
</sst>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2" xfId="0" applyBorder="1"/>
    <xf numFmtId="10" fontId="0" fillId="0" borderId="2" xfId="2" applyNumberFormat="1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0" fillId="2" borderId="5" xfId="0" applyFill="1" applyBorder="1"/>
    <xf numFmtId="0" fontId="2" fillId="2" borderId="5" xfId="0" applyFont="1" applyFill="1" applyBorder="1"/>
    <xf numFmtId="10" fontId="0" fillId="2" borderId="5" xfId="2" applyNumberFormat="1" applyFont="1" applyFill="1" applyBorder="1"/>
    <xf numFmtId="0" fontId="4" fillId="0" borderId="0" xfId="0" applyFont="1"/>
    <xf numFmtId="14" fontId="2" fillId="0" borderId="0" xfId="0" applyNumberFormat="1" applyFont="1"/>
    <xf numFmtId="9" fontId="2" fillId="0" borderId="1" xfId="2" applyFont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3" fillId="0" borderId="0" xfId="0" applyFont="1" applyAlignment="1"/>
    <xf numFmtId="1" fontId="0" fillId="0" borderId="2" xfId="0" applyNumberFormat="1" applyBorder="1"/>
    <xf numFmtId="10" fontId="0" fillId="0" borderId="0" xfId="2" applyNumberFormat="1" applyFont="1"/>
    <xf numFmtId="14" fontId="0" fillId="3" borderId="0" xfId="0" applyNumberFormat="1" applyFill="1"/>
    <xf numFmtId="44" fontId="0" fillId="3" borderId="0" xfId="1" applyFont="1" applyFill="1"/>
    <xf numFmtId="10" fontId="0" fillId="3" borderId="0" xfId="2" applyNumberFormat="1" applyFont="1" applyFill="1"/>
    <xf numFmtId="0" fontId="0" fillId="0" borderId="0" xfId="0" applyFont="1"/>
    <xf numFmtId="14" fontId="3" fillId="0" borderId="0" xfId="0" applyNumberFormat="1" applyFont="1"/>
    <xf numFmtId="0" fontId="2" fillId="2" borderId="7" xfId="0" applyFont="1" applyFill="1" applyBorder="1"/>
    <xf numFmtId="14" fontId="0" fillId="2" borderId="7" xfId="0" applyNumberFormat="1" applyFill="1" applyBorder="1"/>
    <xf numFmtId="1" fontId="0" fillId="0" borderId="0" xfId="0" applyNumberFormat="1" applyBorder="1"/>
    <xf numFmtId="0" fontId="0" fillId="0" borderId="0" xfId="0" applyBorder="1"/>
    <xf numFmtId="14" fontId="0" fillId="0" borderId="2" xfId="0" applyNumberFormat="1" applyBorder="1"/>
    <xf numFmtId="0" fontId="2" fillId="0" borderId="8" xfId="0" applyFont="1" applyBorder="1"/>
    <xf numFmtId="0" fontId="2" fillId="0" borderId="8" xfId="0" applyFont="1" applyFill="1" applyBorder="1"/>
    <xf numFmtId="14" fontId="2" fillId="3" borderId="0" xfId="0" applyNumberFormat="1" applyFont="1" applyFill="1"/>
    <xf numFmtId="0" fontId="0" fillId="3" borderId="0" xfId="0" applyFill="1"/>
    <xf numFmtId="0" fontId="0" fillId="3" borderId="0" xfId="0" applyFill="1" applyBorder="1" applyAlignment="1"/>
    <xf numFmtId="9" fontId="1" fillId="3" borderId="0" xfId="2" applyNumberFormat="1" applyFont="1" applyFill="1" applyBorder="1"/>
    <xf numFmtId="14" fontId="0" fillId="0" borderId="0" xfId="0" applyNumberFormat="1" applyBorder="1"/>
    <xf numFmtId="2" fontId="0" fillId="0" borderId="0" xfId="0" applyNumberFormat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2" formatCode="0.00"/>
    </dxf>
    <dxf>
      <numFmt numFmtId="19" formatCode="dd/mm/yyyy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19" formatCode="dd/mm/yyyy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уроков на 1</a:t>
            </a:r>
            <a:r>
              <a:rPr lang="en-US" baseline="0"/>
              <a:t>HF 2019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1 Прогноз уроков'!$A$21:$A$27</c:f>
              <c:strCache>
                <c:ptCount val="7"/>
                <c:pt idx="0">
                  <c:v>Месяц</c:v>
                </c:pt>
                <c:pt idx="1">
                  <c:v>01.01.2019</c:v>
                </c:pt>
                <c:pt idx="2">
                  <c:v>01.02.2019</c:v>
                </c:pt>
                <c:pt idx="3">
                  <c:v>01.03.2019</c:v>
                </c:pt>
                <c:pt idx="4">
                  <c:v>01.04.2019</c:v>
                </c:pt>
                <c:pt idx="5">
                  <c:v>01.05.2019</c:v>
                </c:pt>
                <c:pt idx="6">
                  <c:v>01.06.2019</c:v>
                </c:pt>
              </c:strCache>
            </c:strRef>
          </c:cat>
          <c:val>
            <c:numRef>
              <c:f>'Задача 1 Прогноз уроков'!$B$21:$B$27</c:f>
              <c:numCache>
                <c:formatCode>General</c:formatCode>
                <c:ptCount val="7"/>
                <c:pt idx="0">
                  <c:v>0</c:v>
                </c:pt>
                <c:pt idx="1">
                  <c:v>1038</c:v>
                </c:pt>
                <c:pt idx="2">
                  <c:v>1044</c:v>
                </c:pt>
                <c:pt idx="3">
                  <c:v>1118</c:v>
                </c:pt>
                <c:pt idx="4">
                  <c:v>1221</c:v>
                </c:pt>
                <c:pt idx="5">
                  <c:v>1265</c:v>
                </c:pt>
                <c:pt idx="6">
                  <c:v>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0-C24C-BB63-4A8AE18BB92E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1 Прогноз уроков'!$A$21:$A$27</c:f>
              <c:strCache>
                <c:ptCount val="7"/>
                <c:pt idx="0">
                  <c:v>Месяц</c:v>
                </c:pt>
                <c:pt idx="1">
                  <c:v>01.01.2019</c:v>
                </c:pt>
                <c:pt idx="2">
                  <c:v>01.02.2019</c:v>
                </c:pt>
                <c:pt idx="3">
                  <c:v>01.03.2019</c:v>
                </c:pt>
                <c:pt idx="4">
                  <c:v>01.04.2019</c:v>
                </c:pt>
                <c:pt idx="5">
                  <c:v>01.05.2019</c:v>
                </c:pt>
                <c:pt idx="6">
                  <c:v>01.06.2019</c:v>
                </c:pt>
              </c:strCache>
            </c:strRef>
          </c:cat>
          <c:val>
            <c:numRef>
              <c:f>'Задача 1 Прогноз уроков'!$D$21:$D$27</c:f>
              <c:numCache>
                <c:formatCode>0</c:formatCode>
                <c:ptCount val="7"/>
                <c:pt idx="0" formatCode="General">
                  <c:v>0</c:v>
                </c:pt>
                <c:pt idx="1">
                  <c:v>5365.0531305288077</c:v>
                </c:pt>
                <c:pt idx="2">
                  <c:v>5396.0649983353323</c:v>
                </c:pt>
                <c:pt idx="3">
                  <c:v>5778.5447012824734</c:v>
                </c:pt>
                <c:pt idx="4">
                  <c:v>6310.9150986278173</c:v>
                </c:pt>
                <c:pt idx="5">
                  <c:v>6538.3354625423335</c:v>
                </c:pt>
                <c:pt idx="6">
                  <c:v>6781.261760360112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0-C24C-BB63-4A8AE18BB9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295344"/>
        <c:axId val="1735266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'Задача 1 Прогноз уроков'!$A$21:$A$27</c15:sqref>
                        </c15:formulaRef>
                      </c:ext>
                    </c:extLst>
                    <c:strCache>
                      <c:ptCount val="7"/>
                      <c:pt idx="0">
                        <c:v>Месяц</c:v>
                      </c:pt>
                      <c:pt idx="1">
                        <c:v>01.01.2019</c:v>
                      </c:pt>
                      <c:pt idx="2">
                        <c:v>01.02.2019</c:v>
                      </c:pt>
                      <c:pt idx="3">
                        <c:v>01.03.2019</c:v>
                      </c:pt>
                      <c:pt idx="4">
                        <c:v>01.04.2019</c:v>
                      </c:pt>
                      <c:pt idx="5">
                        <c:v>01.05.2019</c:v>
                      </c:pt>
                      <c:pt idx="6">
                        <c:v>01.06.2019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'Задача 1 Прогноз уроков'!$C$21:$C$27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60-C24C-BB63-4A8AE18BB92E}"/>
                  </c:ext>
                </c:extLst>
              </c15:ser>
            </c15:filteredLineSeries>
          </c:ext>
        </c:extLst>
      </c:lineChart>
      <c:catAx>
        <c:axId val="173529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266832"/>
        <c:crosses val="autoZero"/>
        <c:auto val="1"/>
        <c:lblAlgn val="ctr"/>
        <c:lblOffset val="100"/>
        <c:noMultiLvlLbl val="0"/>
      </c:catAx>
      <c:valAx>
        <c:axId val="1735266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352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Прирост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2 Посчитать новых'!$B$1</c:f>
              <c:strCache>
                <c:ptCount val="1"/>
                <c:pt idx="0">
                  <c:v>Количество студентов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'Задача 2 Посчитать новых'!$A$2:$A$14</c:f>
              <c:numCache>
                <c:formatCode>m/d/yy</c:formatCode>
                <c:ptCount val="13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'Задача 2 Посчитать новых'!$B$2:$B$14</c:f>
              <c:numCache>
                <c:formatCode>General</c:formatCode>
                <c:ptCount val="13"/>
                <c:pt idx="0">
                  <c:v>1119</c:v>
                </c:pt>
                <c:pt idx="1">
                  <c:v>1126</c:v>
                </c:pt>
                <c:pt idx="2">
                  <c:v>1178</c:v>
                </c:pt>
                <c:pt idx="3">
                  <c:v>1241</c:v>
                </c:pt>
                <c:pt idx="4">
                  <c:v>1293</c:v>
                </c:pt>
                <c:pt idx="5">
                  <c:v>1434</c:v>
                </c:pt>
                <c:pt idx="6">
                  <c:v>1444</c:v>
                </c:pt>
                <c:pt idx="7">
                  <c:v>1575</c:v>
                </c:pt>
                <c:pt idx="8">
                  <c:v>1728</c:v>
                </c:pt>
                <c:pt idx="9">
                  <c:v>1970</c:v>
                </c:pt>
                <c:pt idx="10">
                  <c:v>2007</c:v>
                </c:pt>
                <c:pt idx="11">
                  <c:v>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24A-8B44-6336EE0896E7}"/>
            </c:ext>
          </c:extLst>
        </c:ser>
        <c:ser>
          <c:idx val="1"/>
          <c:order val="1"/>
          <c:tx>
            <c:strRef>
              <c:f>'Задача 2 Посчитать новых'!$C$1</c:f>
              <c:strCache>
                <c:ptCount val="1"/>
                <c:pt idx="0">
                  <c:v>Retention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'Задача 2 Посчитать новых'!$A$2:$A$14</c:f>
              <c:numCache>
                <c:formatCode>m/d/yy</c:formatCode>
                <c:ptCount val="13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'Задача 2 Посчитать новых'!$C$2:$C$14</c:f>
              <c:numCache>
                <c:formatCode>0.00%</c:formatCode>
                <c:ptCount val="13"/>
                <c:pt idx="0">
                  <c:v>0.95369999999999999</c:v>
                </c:pt>
                <c:pt idx="1">
                  <c:v>0.87310098302055406</c:v>
                </c:pt>
                <c:pt idx="2">
                  <c:v>0.91207815275310833</c:v>
                </c:pt>
                <c:pt idx="3">
                  <c:v>0.90067911714770799</c:v>
                </c:pt>
                <c:pt idx="4">
                  <c:v>0.91297340854149878</c:v>
                </c:pt>
                <c:pt idx="5">
                  <c:v>0.97293116782675948</c:v>
                </c:pt>
                <c:pt idx="6">
                  <c:v>0.85216178521617847</c:v>
                </c:pt>
                <c:pt idx="7">
                  <c:v>0.92797783933518008</c:v>
                </c:pt>
                <c:pt idx="8">
                  <c:v>0.94857142857142862</c:v>
                </c:pt>
                <c:pt idx="9">
                  <c:v>0.99826388888888884</c:v>
                </c:pt>
                <c:pt idx="10">
                  <c:v>0.87715736040609138</c:v>
                </c:pt>
                <c:pt idx="11">
                  <c:v>0.93771798704534126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0-424A-8B44-6336EE0896E7}"/>
            </c:ext>
          </c:extLst>
        </c:ser>
        <c:ser>
          <c:idx val="2"/>
          <c:order val="2"/>
          <c:tx>
            <c:strRef>
              <c:f>'Задача 2 Посчитать новых'!$D$1</c:f>
              <c:strCache>
                <c:ptCount val="1"/>
                <c:pt idx="0">
                  <c:v>Количество новых студентов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'Задача 2 Посчитать новых'!$A$2:$A$14</c:f>
              <c:numCache>
                <c:formatCode>m/d/yy</c:formatCode>
                <c:ptCount val="13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'Задача 2 Посчитать новых'!$D$2:$D$14</c:f>
              <c:numCache>
                <c:formatCode>0</c:formatCode>
                <c:ptCount val="13"/>
                <c:pt idx="1">
                  <c:v>149</c:v>
                </c:pt>
                <c:pt idx="2">
                  <c:v>151</c:v>
                </c:pt>
                <c:pt idx="3">
                  <c:v>180</c:v>
                </c:pt>
                <c:pt idx="4">
                  <c:v>160</c:v>
                </c:pt>
                <c:pt idx="5">
                  <c:v>176</c:v>
                </c:pt>
                <c:pt idx="6">
                  <c:v>222</c:v>
                </c:pt>
                <c:pt idx="7">
                  <c:v>235</c:v>
                </c:pt>
                <c:pt idx="8">
                  <c:v>234</c:v>
                </c:pt>
                <c:pt idx="9">
                  <c:v>245</c:v>
                </c:pt>
                <c:pt idx="10">
                  <c:v>279</c:v>
                </c:pt>
                <c:pt idx="1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0-424A-8B44-6336EE0896E7}"/>
            </c:ext>
          </c:extLst>
        </c:ser>
        <c:ser>
          <c:idx val="3"/>
          <c:order val="3"/>
          <c:tx>
            <c:strRef>
              <c:f>'Задача 2 Посчитать новых'!$E$1</c:f>
              <c:strCache>
                <c:ptCount val="1"/>
                <c:pt idx="0">
                  <c:v>Количество старых студентов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'Задача 2 Посчитать новых'!$A$2:$A$14</c:f>
              <c:numCache>
                <c:formatCode>m/d/yy</c:formatCode>
                <c:ptCount val="13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'Задача 2 Посчитать новых'!$E$2:$E$14</c:f>
              <c:numCache>
                <c:formatCode>0</c:formatCode>
                <c:ptCount val="13"/>
                <c:pt idx="1">
                  <c:v>977</c:v>
                </c:pt>
                <c:pt idx="2">
                  <c:v>1027</c:v>
                </c:pt>
                <c:pt idx="3">
                  <c:v>1061</c:v>
                </c:pt>
                <c:pt idx="4">
                  <c:v>1133</c:v>
                </c:pt>
                <c:pt idx="5">
                  <c:v>1258</c:v>
                </c:pt>
                <c:pt idx="6">
                  <c:v>1222</c:v>
                </c:pt>
                <c:pt idx="7">
                  <c:v>1340</c:v>
                </c:pt>
                <c:pt idx="8">
                  <c:v>1494</c:v>
                </c:pt>
                <c:pt idx="9">
                  <c:v>1725</c:v>
                </c:pt>
                <c:pt idx="10">
                  <c:v>1728</c:v>
                </c:pt>
                <c:pt idx="11">
                  <c:v>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0-424A-8B44-6336EE08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378944"/>
        <c:axId val="1857380592"/>
      </c:barChart>
      <c:lineChart>
        <c:grouping val="standard"/>
        <c:varyColors val="0"/>
        <c:ser>
          <c:idx val="4"/>
          <c:order val="4"/>
          <c:tx>
            <c:strRef>
              <c:f>'Задача 2 Посчитать новых'!#REF!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'Задача 2 Посчитать новых'!$A$2:$A$14</c:f>
              <c:numCache>
                <c:formatCode>m/d/yy</c:formatCode>
                <c:ptCount val="13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</c:numCache>
            </c:numRef>
          </c:cat>
          <c:val>
            <c:numRef>
              <c:f>'Задача 2 Посчитать новых'!#REF!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C0-424A-8B44-6336EE08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398640"/>
        <c:axId val="1857396816"/>
      </c:lineChart>
      <c:dateAx>
        <c:axId val="1857378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380592"/>
        <c:crosses val="autoZero"/>
        <c:auto val="1"/>
        <c:lblOffset val="100"/>
        <c:baseTimeUnit val="months"/>
      </c:dateAx>
      <c:valAx>
        <c:axId val="18573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378944"/>
        <c:crosses val="autoZero"/>
        <c:crossBetween val="between"/>
      </c:valAx>
      <c:valAx>
        <c:axId val="18573968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398640"/>
        <c:crosses val="max"/>
        <c:crossBetween val="between"/>
      </c:valAx>
      <c:dateAx>
        <c:axId val="18573986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85739681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роста выручки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3 План-факт'!$B$1</c:f>
              <c:strCache>
                <c:ptCount val="1"/>
                <c:pt idx="0">
                  <c:v>Выручка 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'Задача 3 План-факт'!$A$2:$A$13</c:f>
              <c:numCache>
                <c:formatCode>m/d/yy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'Задача 3 План-факт'!$B$2:$B$13</c:f>
              <c:numCache>
                <c:formatCode>_("₽"* #,##0.00_);_("₽"* \(#,##0.00\);_("₽"* "-"??_);_(@_)</c:formatCode>
                <c:ptCount val="12"/>
                <c:pt idx="0">
                  <c:v>12250000</c:v>
                </c:pt>
                <c:pt idx="1">
                  <c:v>13700000</c:v>
                </c:pt>
                <c:pt idx="2">
                  <c:v>14100000</c:v>
                </c:pt>
                <c:pt idx="3">
                  <c:v>14200000</c:v>
                </c:pt>
                <c:pt idx="4">
                  <c:v>15300000</c:v>
                </c:pt>
                <c:pt idx="5">
                  <c:v>16800000</c:v>
                </c:pt>
                <c:pt idx="6">
                  <c:v>18100000</c:v>
                </c:pt>
                <c:pt idx="7">
                  <c:v>18400000</c:v>
                </c:pt>
                <c:pt idx="8">
                  <c:v>18700000</c:v>
                </c:pt>
                <c:pt idx="9">
                  <c:v>19300000</c:v>
                </c:pt>
                <c:pt idx="10">
                  <c:v>20100000</c:v>
                </c:pt>
                <c:pt idx="11">
                  <c:v>20300000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3-E245-8CBA-6236060146F8}"/>
            </c:ext>
          </c:extLst>
        </c:ser>
        <c:ser>
          <c:idx val="1"/>
          <c:order val="1"/>
          <c:tx>
            <c:strRef>
              <c:f>'Задача 3 План-факт'!$C$1</c:f>
              <c:strCache>
                <c:ptCount val="1"/>
                <c:pt idx="0">
                  <c:v>Выручка факт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'Задача 3 План-факт'!$A$2:$A$13</c:f>
              <c:numCache>
                <c:formatCode>m/d/yy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'Задача 3 План-факт'!$C$2:$C$13</c:f>
              <c:numCache>
                <c:formatCode>_("₽"* #,##0.00_);_("₽"* \(#,##0.00\);_("₽"* "-"??_);_(@_)</c:formatCode>
                <c:ptCount val="12"/>
                <c:pt idx="0">
                  <c:v>12160457</c:v>
                </c:pt>
                <c:pt idx="1">
                  <c:v>12348223</c:v>
                </c:pt>
                <c:pt idx="2">
                  <c:v>12491902</c:v>
                </c:pt>
                <c:pt idx="3">
                  <c:v>14113731</c:v>
                </c:pt>
                <c:pt idx="4">
                  <c:v>13959544</c:v>
                </c:pt>
                <c:pt idx="5">
                  <c:v>13908948</c:v>
                </c:pt>
                <c:pt idx="6">
                  <c:v>16117256</c:v>
                </c:pt>
                <c:pt idx="7">
                  <c:v>16957631</c:v>
                </c:pt>
                <c:pt idx="8">
                  <c:v>19297518</c:v>
                </c:pt>
                <c:pt idx="9">
                  <c:v>19871471</c:v>
                </c:pt>
                <c:pt idx="10">
                  <c:v>18206739</c:v>
                </c:pt>
                <c:pt idx="11">
                  <c:v>20443345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3-E245-8CBA-62360601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244736"/>
        <c:axId val="1857211232"/>
      </c:barChart>
      <c:lineChart>
        <c:grouping val="standard"/>
        <c:varyColors val="0"/>
        <c:ser>
          <c:idx val="2"/>
          <c:order val="2"/>
          <c:tx>
            <c:strRef>
              <c:f>'Задача 3 План-факт'!$D$1</c:f>
              <c:strCache>
                <c:ptCount val="1"/>
                <c:pt idx="0">
                  <c:v>% Факт от плана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'Задача 3 План-факт'!$A$2:$A$13</c:f>
              <c:numCache>
                <c:formatCode>m/d/yy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'Задача 3 План-факт'!$D$2:$D$13</c:f>
              <c:numCache>
                <c:formatCode>0.00%</c:formatCode>
                <c:ptCount val="12"/>
                <c:pt idx="0">
                  <c:v>0.99269036734693883</c:v>
                </c:pt>
                <c:pt idx="1">
                  <c:v>0.90133014598540151</c:v>
                </c:pt>
                <c:pt idx="2">
                  <c:v>0.88595049645390067</c:v>
                </c:pt>
                <c:pt idx="3">
                  <c:v>0.99392471830985918</c:v>
                </c:pt>
                <c:pt idx="4">
                  <c:v>0.91238849673202616</c:v>
                </c:pt>
                <c:pt idx="5">
                  <c:v>0.82791357142857147</c:v>
                </c:pt>
                <c:pt idx="6">
                  <c:v>0.8904561325966851</c:v>
                </c:pt>
                <c:pt idx="7">
                  <c:v>0.92161038043478261</c:v>
                </c:pt>
                <c:pt idx="8">
                  <c:v>1.0319528342245989</c:v>
                </c:pt>
                <c:pt idx="9">
                  <c:v>1.0296098963730569</c:v>
                </c:pt>
                <c:pt idx="10">
                  <c:v>0.90580791044776121</c:v>
                </c:pt>
                <c:pt idx="11">
                  <c:v>1.007061330049261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3-E245-8CBA-62360601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076256"/>
        <c:axId val="1856262016"/>
      </c:lineChart>
      <c:dateAx>
        <c:axId val="1857244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211232"/>
        <c:crosses val="autoZero"/>
        <c:auto val="1"/>
        <c:lblOffset val="100"/>
        <c:baseTimeUnit val="months"/>
      </c:dateAx>
      <c:valAx>
        <c:axId val="18572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244736"/>
        <c:crosses val="autoZero"/>
        <c:crossBetween val="between"/>
      </c:valAx>
      <c:valAx>
        <c:axId val="185626201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076256"/>
        <c:crosses val="max"/>
        <c:crossBetween val="between"/>
      </c:valAx>
      <c:dateAx>
        <c:axId val="185607625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85626201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14</xdr:row>
      <xdr:rowOff>165100</xdr:rowOff>
    </xdr:from>
    <xdr:to>
      <xdr:col>11</xdr:col>
      <xdr:colOff>539750</xdr:colOff>
      <xdr:row>29</xdr:row>
      <xdr:rowOff>50800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FA133F0-B3A6-5610-58DD-DF2A7CC08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16</xdr:row>
      <xdr:rowOff>101600</xdr:rowOff>
    </xdr:from>
    <xdr:to>
      <xdr:col>6</xdr:col>
      <xdr:colOff>12700</xdr:colOff>
      <xdr:row>32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5A3C7C-AE45-26C4-F8C1-8D3B9F5CD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6</xdr:row>
      <xdr:rowOff>152400</xdr:rowOff>
    </xdr:from>
    <xdr:to>
      <xdr:col>16</xdr:col>
      <xdr:colOff>114300</xdr:colOff>
      <xdr:row>32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7EB739-C60A-16E7-7C52-12E904306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E24B85-E779-EC42-9198-CAC0EBE77663}" name="Таблица5" displayName="Таблица5" ref="A1:D11" totalsRowShown="0" headerRowDxfId="5" tableBorderDxfId="8">
  <autoFilter ref="A1:D11" xr:uid="{E6E24B85-E779-EC42-9198-CAC0EBE77663}"/>
  <tableColumns count="4">
    <tableColumn id="1" xr3:uid="{D5DCDCFC-9B63-C44F-9BE0-D5D15E65E2DF}" name="Месяц" dataDxfId="7"/>
    <tableColumn id="2" xr3:uid="{D09AA379-FDD0-D343-BDF2-CBC5248C367B}" name="Количество студентов факт"/>
    <tableColumn id="3" xr3:uid="{BA768A86-1DB3-1844-9EAE-F3EE2041DE8C}" name="Проведено уроков"/>
    <tableColumn id="4" xr3:uid="{7E502E7B-33BE-AD4C-953F-BB094BE33AE0}" name="Интенсивность" dataDxfId="6">
      <calculatedColumnFormula>C2/B2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6DBD0E-62DA-E44C-A22A-668AFF053F2A}" name="Таблица9" displayName="Таблица9" ref="A21:D27" headerRowCount="0" totalsRowShown="0">
  <tableColumns count="4">
    <tableColumn id="1" xr3:uid="{E47610C4-6068-7E4F-A7C3-BA043C2A56F2}" name="Столбец1" headerRowDxfId="0" dataDxfId="4"/>
    <tableColumn id="2" xr3:uid="{CCC0E341-A01F-9142-8B41-2EFB252520B8}" name="Столбец2" headerRowDxfId="1"/>
    <tableColumn id="3" xr3:uid="{8EADDA54-F393-704F-8E09-00F6A007567C}" name="Столбец3"/>
    <tableColumn id="4" xr3:uid="{3E22F209-9138-964E-AC19-973B3F6D25B0}" name="Столбец4" headerRowDxfId="2" dataDxfId="3">
      <calculatedColumnFormula>B21*$D$30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A02854-845D-F744-B02D-407B9818BB2A}" name="Таблица4" displayName="Таблица4" ref="A1:E16" totalsRowShown="0" headerRowDxfId="9" headerRowBorderDxfId="10" tableBorderDxfId="11">
  <autoFilter ref="A1:E16" xr:uid="{66A02854-845D-F744-B02D-407B9818BB2A}"/>
  <tableColumns count="5">
    <tableColumn id="1" xr3:uid="{468BD4FE-F271-014B-BA00-656F2EB7992C}" name="Месяц"/>
    <tableColumn id="2" xr3:uid="{4C080B7D-F391-1843-9042-3854DE67750E}" name="Количество студентов"/>
    <tableColumn id="3" xr3:uid="{7F14DC1D-799F-8F45-9F8B-51CEAED529C2}" name="Retention"/>
    <tableColumn id="4" xr3:uid="{FDC9D7CD-FD33-9C40-BF88-C7C548D8A033}" name="Количество новых студентов"/>
    <tableColumn id="5" xr3:uid="{95AFEF13-70BC-B14E-9D35-6E00D6584361}" name="Количество старых студентов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DABBAD-B98B-EA44-A2BA-DBB4DBFE5399}" name="Table24" displayName="Table24" ref="A1:D16" totalsRowShown="0" headerRowDxfId="18" headerRowBorderDxfId="17" tableBorderDxfId="16">
  <autoFilter ref="A1:D16" xr:uid="{A9DABBAD-B98B-EA44-A2BA-DBB4DBFE5399}"/>
  <tableColumns count="4">
    <tableColumn id="1" xr3:uid="{7ACE6B3C-4444-F143-B45A-6C3F2F91C107}" name="Месяц" dataDxfId="15"/>
    <tableColumn id="2" xr3:uid="{8A0BA4D6-585B-2247-BA61-3EC9D0FA1332}" name="Выручка план" dataDxfId="14"/>
    <tableColumn id="3" xr3:uid="{84262216-1462-574B-BEC9-93B5601030F1}" name="Выручка факт" dataDxfId="13"/>
    <tableColumn id="4" xr3:uid="{2A64F343-F25B-F943-A0DA-5BBEBCBDCC96}" name="% Факт от плана" dataDxfId="12">
      <calculatedColumnFormula>Table24[[#This Row],[Выручка факт]]/Table24[[#This Row],[Выручка план]]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681B-330F-4466-AC19-AD73131C94A4}">
  <dimension ref="A1:H30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12.1640625" customWidth="1"/>
    <col min="2" max="2" width="24.6640625" bestFit="1" customWidth="1"/>
    <col min="3" max="3" width="19.6640625" customWidth="1"/>
    <col min="4" max="4" width="15.33203125" customWidth="1"/>
  </cols>
  <sheetData>
    <row r="1" spans="1:8" x14ac:dyDescent="0.2">
      <c r="A1" s="1" t="s">
        <v>0</v>
      </c>
      <c r="B1" s="1" t="s">
        <v>5</v>
      </c>
      <c r="C1" s="1" t="s">
        <v>2</v>
      </c>
      <c r="D1" s="1" t="s">
        <v>3</v>
      </c>
      <c r="H1" s="1" t="s">
        <v>30</v>
      </c>
    </row>
    <row r="2" spans="1:8" x14ac:dyDescent="0.2">
      <c r="A2" s="2">
        <v>43160</v>
      </c>
      <c r="B2">
        <v>424</v>
      </c>
      <c r="C2">
        <v>2288</v>
      </c>
      <c r="D2" s="18">
        <f>C2/B2</f>
        <v>5.3962264150943398</v>
      </c>
      <c r="H2" t="s">
        <v>24</v>
      </c>
    </row>
    <row r="3" spans="1:8" x14ac:dyDescent="0.2">
      <c r="A3" s="2">
        <v>43191</v>
      </c>
      <c r="B3">
        <v>474</v>
      </c>
      <c r="C3">
        <v>2561</v>
      </c>
      <c r="D3" s="18">
        <f t="shared" ref="D3:D11" si="0">C3/B3</f>
        <v>5.4029535864978904</v>
      </c>
      <c r="H3" t="s">
        <v>6</v>
      </c>
    </row>
    <row r="4" spans="1:8" x14ac:dyDescent="0.2">
      <c r="A4" s="2">
        <v>43221</v>
      </c>
      <c r="B4">
        <v>476</v>
      </c>
      <c r="C4">
        <v>2425</v>
      </c>
      <c r="D4" s="18">
        <f t="shared" si="0"/>
        <v>5.0945378151260501</v>
      </c>
      <c r="H4" t="s">
        <v>7</v>
      </c>
    </row>
    <row r="5" spans="1:8" x14ac:dyDescent="0.2">
      <c r="A5" s="2">
        <v>43252</v>
      </c>
      <c r="B5">
        <v>530</v>
      </c>
      <c r="C5">
        <v>2808</v>
      </c>
      <c r="D5" s="18">
        <f t="shared" si="0"/>
        <v>5.2981132075471695</v>
      </c>
      <c r="H5" t="s">
        <v>8</v>
      </c>
    </row>
    <row r="6" spans="1:8" x14ac:dyDescent="0.2">
      <c r="A6" s="2">
        <v>43282</v>
      </c>
      <c r="B6">
        <v>607</v>
      </c>
      <c r="C6">
        <v>3015</v>
      </c>
      <c r="D6" s="18">
        <f t="shared" si="0"/>
        <v>4.9670510708401974</v>
      </c>
      <c r="H6" t="s">
        <v>9</v>
      </c>
    </row>
    <row r="7" spans="1:8" x14ac:dyDescent="0.2">
      <c r="A7" s="2">
        <v>43313</v>
      </c>
      <c r="B7">
        <v>620</v>
      </c>
      <c r="C7">
        <v>3035</v>
      </c>
      <c r="D7" s="18">
        <f t="shared" si="0"/>
        <v>4.895161290322581</v>
      </c>
    </row>
    <row r="8" spans="1:8" x14ac:dyDescent="0.2">
      <c r="A8" s="2">
        <v>43344</v>
      </c>
      <c r="B8">
        <v>684</v>
      </c>
      <c r="C8">
        <v>3424</v>
      </c>
      <c r="D8" s="18">
        <f t="shared" si="0"/>
        <v>5.0058479532163744</v>
      </c>
      <c r="H8" s="13" t="s">
        <v>21</v>
      </c>
    </row>
    <row r="9" spans="1:8" x14ac:dyDescent="0.2">
      <c r="A9" s="2">
        <v>43374</v>
      </c>
      <c r="B9">
        <v>797</v>
      </c>
      <c r="C9">
        <v>4481</v>
      </c>
      <c r="D9" s="18">
        <f t="shared" si="0"/>
        <v>5.6223337515683811</v>
      </c>
    </row>
    <row r="10" spans="1:8" x14ac:dyDescent="0.2">
      <c r="A10" s="2">
        <v>43405</v>
      </c>
      <c r="B10">
        <v>867</v>
      </c>
      <c r="C10">
        <v>4510</v>
      </c>
      <c r="D10" s="18">
        <f t="shared" si="0"/>
        <v>5.2018454440599768</v>
      </c>
    </row>
    <row r="11" spans="1:8" x14ac:dyDescent="0.2">
      <c r="A11" s="40">
        <v>43435</v>
      </c>
      <c r="B11" s="32">
        <v>926</v>
      </c>
      <c r="C11" s="32">
        <v>4447</v>
      </c>
      <c r="D11" s="41">
        <f t="shared" si="0"/>
        <v>4.8023758099352047</v>
      </c>
    </row>
    <row r="12" spans="1:8" x14ac:dyDescent="0.2">
      <c r="A12" s="2"/>
    </row>
    <row r="13" spans="1:8" x14ac:dyDescent="0.2">
      <c r="A13" s="2"/>
    </row>
    <row r="14" spans="1:8" x14ac:dyDescent="0.2">
      <c r="A14" s="2"/>
    </row>
    <row r="15" spans="1:8" x14ac:dyDescent="0.2">
      <c r="A15" s="2"/>
    </row>
    <row r="16" spans="1:8" x14ac:dyDescent="0.2">
      <c r="A16" s="2"/>
    </row>
    <row r="17" spans="1:4" x14ac:dyDescent="0.2">
      <c r="A17" s="2"/>
    </row>
    <row r="21" spans="1:4" x14ac:dyDescent="0.2">
      <c r="A21" s="1" t="s">
        <v>0</v>
      </c>
      <c r="B21" s="1" t="s">
        <v>4</v>
      </c>
      <c r="D21" s="20" t="s">
        <v>32</v>
      </c>
    </row>
    <row r="22" spans="1:4" x14ac:dyDescent="0.2">
      <c r="A22" s="2">
        <v>43466</v>
      </c>
      <c r="B22">
        <v>1038</v>
      </c>
      <c r="D22" s="19">
        <f>B22*$D$30</f>
        <v>5365.0531305288077</v>
      </c>
    </row>
    <row r="23" spans="1:4" x14ac:dyDescent="0.2">
      <c r="A23" s="2">
        <v>43497</v>
      </c>
      <c r="B23">
        <v>1044</v>
      </c>
      <c r="D23" s="19">
        <f>B23*$D$30</f>
        <v>5396.0649983353323</v>
      </c>
    </row>
    <row r="24" spans="1:4" x14ac:dyDescent="0.2">
      <c r="A24" s="2">
        <v>43525</v>
      </c>
      <c r="B24">
        <v>1118</v>
      </c>
      <c r="D24" s="19">
        <f>B24*$D$30</f>
        <v>5778.5447012824734</v>
      </c>
    </row>
    <row r="25" spans="1:4" x14ac:dyDescent="0.2">
      <c r="A25" s="2">
        <v>43556</v>
      </c>
      <c r="B25">
        <v>1221</v>
      </c>
      <c r="D25" s="19">
        <f>B25*$D$30</f>
        <v>6310.9150986278173</v>
      </c>
    </row>
    <row r="26" spans="1:4" x14ac:dyDescent="0.2">
      <c r="A26" s="2">
        <v>43586</v>
      </c>
      <c r="B26">
        <v>1265</v>
      </c>
      <c r="D26" s="19">
        <f>B26*$D$30</f>
        <v>6538.3354625423335</v>
      </c>
    </row>
    <row r="27" spans="1:4" x14ac:dyDescent="0.2">
      <c r="A27" s="2">
        <v>43617</v>
      </c>
      <c r="B27">
        <v>1312</v>
      </c>
      <c r="D27" s="19">
        <f>B27*$D$30</f>
        <v>6781.261760360112</v>
      </c>
    </row>
    <row r="28" spans="1:4" x14ac:dyDescent="0.2">
      <c r="B28" s="21" t="s">
        <v>33</v>
      </c>
      <c r="C28" s="21"/>
      <c r="D28" s="19">
        <f>SUM(D22:D27)</f>
        <v>36170.175151676878</v>
      </c>
    </row>
    <row r="30" spans="1:4" x14ac:dyDescent="0.2">
      <c r="C30" s="1" t="s">
        <v>31</v>
      </c>
      <c r="D30" s="18">
        <f>AVERAGE(D2:D11)</f>
        <v>5.1686446344208168</v>
      </c>
    </row>
  </sheetData>
  <mergeCells count="1">
    <mergeCell ref="B28:C28"/>
  </mergeCells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5352-0B83-4847-8F0C-0A89127E64BE}">
  <dimension ref="A1:J20"/>
  <sheetViews>
    <sheetView zoomScaleNormal="100" workbookViewId="0">
      <selection activeCell="G28" sqref="G28"/>
    </sheetView>
  </sheetViews>
  <sheetFormatPr baseColWidth="10" defaultColWidth="8.83203125" defaultRowHeight="15" x14ac:dyDescent="0.2"/>
  <cols>
    <col min="1" max="1" width="10.1640625" bestFit="1" customWidth="1"/>
    <col min="2" max="2" width="22.33203125" customWidth="1"/>
    <col min="3" max="3" width="17.6640625" customWidth="1"/>
    <col min="4" max="4" width="26.1640625" bestFit="1" customWidth="1"/>
    <col min="5" max="5" width="26.6640625" customWidth="1"/>
    <col min="6" max="6" width="20.1640625" customWidth="1"/>
    <col min="7" max="7" width="23.6640625" bestFit="1" customWidth="1"/>
    <col min="8" max="8" width="18.83203125" bestFit="1" customWidth="1"/>
    <col min="9" max="9" width="24" bestFit="1" customWidth="1"/>
    <col min="10" max="10" width="25.33203125" bestFit="1" customWidth="1"/>
    <col min="11" max="11" width="9" bestFit="1" customWidth="1"/>
  </cols>
  <sheetData>
    <row r="1" spans="1:10" ht="16" thickBot="1" x14ac:dyDescent="0.25">
      <c r="A1" s="34" t="s">
        <v>0</v>
      </c>
      <c r="B1" s="34" t="s">
        <v>1</v>
      </c>
      <c r="C1" s="34" t="s">
        <v>10</v>
      </c>
      <c r="D1" s="34" t="s">
        <v>11</v>
      </c>
      <c r="E1" s="35" t="s">
        <v>34</v>
      </c>
      <c r="F1" s="1" t="s">
        <v>25</v>
      </c>
    </row>
    <row r="2" spans="1:10" x14ac:dyDescent="0.2">
      <c r="A2" s="33">
        <v>43252</v>
      </c>
      <c r="B2" s="5">
        <v>1119</v>
      </c>
      <c r="C2" s="6">
        <v>0.95369999999999999</v>
      </c>
      <c r="D2" s="22"/>
      <c r="E2" s="31"/>
      <c r="F2" t="s">
        <v>12</v>
      </c>
    </row>
    <row r="3" spans="1:10" x14ac:dyDescent="0.2">
      <c r="A3" s="33">
        <v>43282</v>
      </c>
      <c r="B3" s="5">
        <v>1126</v>
      </c>
      <c r="C3" s="6">
        <v>0.87310098302055406</v>
      </c>
      <c r="D3" s="22">
        <f>B3-E3</f>
        <v>149</v>
      </c>
      <c r="E3" s="31">
        <f>B2*C3</f>
        <v>977</v>
      </c>
      <c r="F3" t="s">
        <v>13</v>
      </c>
    </row>
    <row r="4" spans="1:10" x14ac:dyDescent="0.2">
      <c r="A4" s="33">
        <v>43313</v>
      </c>
      <c r="B4" s="5">
        <v>1178</v>
      </c>
      <c r="C4" s="6">
        <v>0.91207815275310833</v>
      </c>
      <c r="D4" s="22">
        <f t="shared" ref="D4:D13" si="0">B4-E4</f>
        <v>151</v>
      </c>
      <c r="E4" s="31">
        <f t="shared" ref="E4:E13" si="1">B3*C4</f>
        <v>1027</v>
      </c>
      <c r="F4" t="s">
        <v>14</v>
      </c>
    </row>
    <row r="5" spans="1:10" x14ac:dyDescent="0.2">
      <c r="A5" s="33">
        <v>43344</v>
      </c>
      <c r="B5" s="5">
        <v>1241</v>
      </c>
      <c r="C5" s="6">
        <v>0.90067911714770799</v>
      </c>
      <c r="D5" s="22">
        <f t="shared" si="0"/>
        <v>180</v>
      </c>
      <c r="E5" s="31">
        <f t="shared" si="1"/>
        <v>1061</v>
      </c>
      <c r="F5" t="s">
        <v>26</v>
      </c>
    </row>
    <row r="6" spans="1:10" x14ac:dyDescent="0.2">
      <c r="A6" s="33">
        <v>43374</v>
      </c>
      <c r="B6" s="5">
        <v>1293</v>
      </c>
      <c r="C6" s="6">
        <v>0.91297340854149878</v>
      </c>
      <c r="D6" s="22">
        <f t="shared" si="0"/>
        <v>160</v>
      </c>
      <c r="E6" s="31">
        <f t="shared" si="1"/>
        <v>1133</v>
      </c>
      <c r="F6" t="s">
        <v>9</v>
      </c>
    </row>
    <row r="7" spans="1:10" x14ac:dyDescent="0.2">
      <c r="A7" s="33">
        <v>43405</v>
      </c>
      <c r="B7" s="5">
        <v>1434</v>
      </c>
      <c r="C7" s="6">
        <v>0.97293116782675948</v>
      </c>
      <c r="D7" s="22">
        <f t="shared" si="0"/>
        <v>176</v>
      </c>
      <c r="E7" s="31">
        <f t="shared" si="1"/>
        <v>1258</v>
      </c>
    </row>
    <row r="8" spans="1:10" x14ac:dyDescent="0.2">
      <c r="A8" s="33">
        <v>43435</v>
      </c>
      <c r="B8" s="5">
        <v>1444</v>
      </c>
      <c r="C8" s="6">
        <v>0.85216178521617847</v>
      </c>
      <c r="D8" s="22">
        <f t="shared" si="0"/>
        <v>222</v>
      </c>
      <c r="E8" s="31">
        <f t="shared" si="1"/>
        <v>1222</v>
      </c>
      <c r="F8" s="16" t="s">
        <v>22</v>
      </c>
      <c r="G8" s="16"/>
      <c r="H8" s="16"/>
      <c r="I8" s="16"/>
      <c r="J8" s="17"/>
    </row>
    <row r="9" spans="1:10" x14ac:dyDescent="0.2">
      <c r="A9" s="33">
        <v>43466</v>
      </c>
      <c r="B9" s="5">
        <v>1575</v>
      </c>
      <c r="C9" s="6">
        <v>0.92797783933518008</v>
      </c>
      <c r="D9" s="22">
        <f t="shared" si="0"/>
        <v>235</v>
      </c>
      <c r="E9" s="31">
        <f t="shared" si="1"/>
        <v>1340</v>
      </c>
      <c r="F9" s="29" t="s">
        <v>0</v>
      </c>
      <c r="G9" s="11" t="s">
        <v>1</v>
      </c>
      <c r="H9" s="10" t="s">
        <v>11</v>
      </c>
      <c r="I9" s="10" t="s">
        <v>23</v>
      </c>
      <c r="J9" s="11" t="s">
        <v>10</v>
      </c>
    </row>
    <row r="10" spans="1:10" x14ac:dyDescent="0.2">
      <c r="A10" s="33">
        <v>43497</v>
      </c>
      <c r="B10" s="5">
        <v>1728</v>
      </c>
      <c r="C10" s="6">
        <v>0.94857142857142862</v>
      </c>
      <c r="D10" s="22">
        <f t="shared" si="0"/>
        <v>234</v>
      </c>
      <c r="E10" s="31">
        <f t="shared" si="1"/>
        <v>1494</v>
      </c>
      <c r="F10" s="30">
        <v>43132</v>
      </c>
      <c r="G10" s="10">
        <v>904</v>
      </c>
      <c r="H10" s="10">
        <v>83</v>
      </c>
      <c r="I10" s="10">
        <f>G10-H10</f>
        <v>821</v>
      </c>
      <c r="J10" s="12"/>
    </row>
    <row r="11" spans="1:10" x14ac:dyDescent="0.2">
      <c r="A11" s="33">
        <v>43525</v>
      </c>
      <c r="B11" s="5">
        <v>1970</v>
      </c>
      <c r="C11" s="6">
        <v>0.99826388888888884</v>
      </c>
      <c r="D11" s="22">
        <f t="shared" si="0"/>
        <v>245</v>
      </c>
      <c r="E11" s="31">
        <f t="shared" si="1"/>
        <v>1725</v>
      </c>
      <c r="F11" s="30">
        <v>43160</v>
      </c>
      <c r="G11" s="10">
        <v>956</v>
      </c>
      <c r="H11" s="10">
        <v>75</v>
      </c>
      <c r="I11" s="10">
        <f t="shared" ref="I11:I12" si="2">G11-H11</f>
        <v>881</v>
      </c>
      <c r="J11" s="12">
        <f>I11/G10</f>
        <v>0.97455752212389379</v>
      </c>
    </row>
    <row r="12" spans="1:10" x14ac:dyDescent="0.2">
      <c r="A12" s="33">
        <v>43556</v>
      </c>
      <c r="B12" s="5">
        <v>2007</v>
      </c>
      <c r="C12" s="6">
        <v>0.87715736040609138</v>
      </c>
      <c r="D12" s="22">
        <f t="shared" si="0"/>
        <v>279</v>
      </c>
      <c r="E12" s="31">
        <f t="shared" si="1"/>
        <v>1728</v>
      </c>
      <c r="F12" s="30">
        <v>43191</v>
      </c>
      <c r="G12" s="10">
        <v>1002</v>
      </c>
      <c r="H12" s="10">
        <v>49</v>
      </c>
      <c r="I12" s="10">
        <f t="shared" si="2"/>
        <v>953</v>
      </c>
      <c r="J12" s="12">
        <f>I12/G11</f>
        <v>0.9968619246861925</v>
      </c>
    </row>
    <row r="13" spans="1:10" x14ac:dyDescent="0.2">
      <c r="A13" s="33">
        <v>43586</v>
      </c>
      <c r="B13" s="5">
        <v>2195</v>
      </c>
      <c r="C13" s="6">
        <v>0.93771798704534126</v>
      </c>
      <c r="D13" s="22">
        <f t="shared" si="0"/>
        <v>313</v>
      </c>
      <c r="E13" s="31">
        <f t="shared" si="1"/>
        <v>1882</v>
      </c>
    </row>
    <row r="14" spans="1:10" x14ac:dyDescent="0.2">
      <c r="A14" s="32"/>
      <c r="B14" s="32"/>
      <c r="C14" s="32"/>
      <c r="D14" s="32"/>
      <c r="E14" s="32"/>
    </row>
    <row r="15" spans="1:10" x14ac:dyDescent="0.2">
      <c r="A15" s="32"/>
      <c r="B15" s="38" t="s">
        <v>35</v>
      </c>
      <c r="C15" s="38"/>
      <c r="D15" s="39">
        <f>D13/D3-1</f>
        <v>1.1006711409395975</v>
      </c>
      <c r="E15" s="32"/>
    </row>
    <row r="16" spans="1:10" x14ac:dyDescent="0.2">
      <c r="A16" s="32"/>
      <c r="B16" s="32"/>
      <c r="C16" s="32"/>
      <c r="D16" s="32"/>
      <c r="E16" s="32"/>
    </row>
    <row r="17" spans="2:5" x14ac:dyDescent="0.2">
      <c r="B17" s="32"/>
      <c r="C17" s="32"/>
      <c r="D17" s="32"/>
    </row>
    <row r="20" spans="2:5" x14ac:dyDescent="0.2">
      <c r="E20" s="19"/>
    </row>
  </sheetData>
  <mergeCells count="1">
    <mergeCell ref="F8:J8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31FD-8911-472E-9FD4-AFE61D4AB1F6}">
  <dimension ref="A1:G16"/>
  <sheetViews>
    <sheetView workbookViewId="0">
      <selection activeCell="L13" sqref="L13"/>
    </sheetView>
  </sheetViews>
  <sheetFormatPr baseColWidth="10" defaultColWidth="8.83203125" defaultRowHeight="15" x14ac:dyDescent="0.2"/>
  <cols>
    <col min="1" max="1" width="19.83203125" customWidth="1"/>
    <col min="2" max="3" width="16" bestFit="1" customWidth="1"/>
    <col min="4" max="4" width="18.33203125" customWidth="1"/>
  </cols>
  <sheetData>
    <row r="1" spans="1:7" ht="16" thickBot="1" x14ac:dyDescent="0.25">
      <c r="A1" s="7" t="s">
        <v>0</v>
      </c>
      <c r="B1" s="8" t="s">
        <v>16</v>
      </c>
      <c r="C1" s="9" t="s">
        <v>15</v>
      </c>
      <c r="D1" s="15" t="s">
        <v>28</v>
      </c>
      <c r="G1" s="1" t="s">
        <v>17</v>
      </c>
    </row>
    <row r="2" spans="1:7" x14ac:dyDescent="0.2">
      <c r="A2" s="2">
        <v>42461</v>
      </c>
      <c r="B2" s="3">
        <v>12250000</v>
      </c>
      <c r="C2" s="3">
        <v>12160457</v>
      </c>
      <c r="D2" s="23">
        <f>Table24[[#This Row],[Выручка факт]]/Table24[[#This Row],[Выручка план]]</f>
        <v>0.99269036734693883</v>
      </c>
      <c r="G2" t="s">
        <v>18</v>
      </c>
    </row>
    <row r="3" spans="1:7" x14ac:dyDescent="0.2">
      <c r="A3" s="2">
        <v>42491</v>
      </c>
      <c r="B3" s="3">
        <v>13700000</v>
      </c>
      <c r="C3" s="3">
        <v>12348223</v>
      </c>
      <c r="D3" s="23">
        <f>Table24[[#This Row],[Выручка факт]]/Table24[[#This Row],[Выручка план]]</f>
        <v>0.90133014598540151</v>
      </c>
      <c r="G3" t="s">
        <v>20</v>
      </c>
    </row>
    <row r="4" spans="1:7" x14ac:dyDescent="0.2">
      <c r="A4" s="2">
        <v>42522</v>
      </c>
      <c r="B4" s="3">
        <v>14100000</v>
      </c>
      <c r="C4" s="3">
        <v>12491902</v>
      </c>
      <c r="D4" s="23">
        <f>Table24[[#This Row],[Выручка факт]]/Table24[[#This Row],[Выручка план]]</f>
        <v>0.88595049645390067</v>
      </c>
      <c r="G4" t="s">
        <v>19</v>
      </c>
    </row>
    <row r="5" spans="1:7" x14ac:dyDescent="0.2">
      <c r="A5" s="2">
        <v>42552</v>
      </c>
      <c r="B5" s="3">
        <v>14200000</v>
      </c>
      <c r="C5" s="3">
        <v>14113731</v>
      </c>
      <c r="D5" s="23">
        <f>Table24[[#This Row],[Выручка факт]]/Table24[[#This Row],[Выручка план]]</f>
        <v>0.99392471830985918</v>
      </c>
      <c r="G5" t="s">
        <v>29</v>
      </c>
    </row>
    <row r="6" spans="1:7" x14ac:dyDescent="0.2">
      <c r="A6" s="2">
        <v>42583</v>
      </c>
      <c r="B6" s="3">
        <v>15300000</v>
      </c>
      <c r="C6" s="3">
        <v>13959544</v>
      </c>
      <c r="D6" s="23">
        <f>Table24[[#This Row],[Выручка факт]]/Table24[[#This Row],[Выручка план]]</f>
        <v>0.91238849673202616</v>
      </c>
    </row>
    <row r="7" spans="1:7" x14ac:dyDescent="0.2">
      <c r="A7" s="24">
        <v>42614</v>
      </c>
      <c r="B7" s="25">
        <v>16800000</v>
      </c>
      <c r="C7" s="25">
        <v>13908948</v>
      </c>
      <c r="D7" s="26">
        <f>Table24[[#This Row],[Выручка факт]]/Table24[[#This Row],[Выручка план]]</f>
        <v>0.82791357142857147</v>
      </c>
    </row>
    <row r="8" spans="1:7" x14ac:dyDescent="0.2">
      <c r="A8" s="2">
        <v>42644</v>
      </c>
      <c r="B8" s="3">
        <v>18100000</v>
      </c>
      <c r="C8" s="3">
        <v>16117256</v>
      </c>
      <c r="D8" s="23">
        <f>Table24[[#This Row],[Выручка факт]]/Table24[[#This Row],[Выручка план]]</f>
        <v>0.8904561325966851</v>
      </c>
    </row>
    <row r="9" spans="1:7" x14ac:dyDescent="0.2">
      <c r="A9" s="2">
        <v>42675</v>
      </c>
      <c r="B9" s="3">
        <v>18400000</v>
      </c>
      <c r="C9" s="3">
        <v>16957631</v>
      </c>
      <c r="D9" s="23">
        <f>Table24[[#This Row],[Выручка факт]]/Table24[[#This Row],[Выручка план]]</f>
        <v>0.92161038043478261</v>
      </c>
    </row>
    <row r="10" spans="1:7" x14ac:dyDescent="0.2">
      <c r="A10" s="2">
        <v>42705</v>
      </c>
      <c r="B10" s="3">
        <v>18700000</v>
      </c>
      <c r="C10" s="3">
        <v>19297518</v>
      </c>
      <c r="D10" s="23">
        <f>Table24[[#This Row],[Выручка факт]]/Table24[[#This Row],[Выручка план]]</f>
        <v>1.0319528342245989</v>
      </c>
    </row>
    <row r="11" spans="1:7" x14ac:dyDescent="0.2">
      <c r="A11" s="2">
        <v>42736</v>
      </c>
      <c r="B11" s="3">
        <v>19300000</v>
      </c>
      <c r="C11" s="3">
        <v>19871471</v>
      </c>
      <c r="D11" s="23">
        <f>Table24[[#This Row],[Выручка факт]]/Table24[[#This Row],[Выручка план]]</f>
        <v>1.0296098963730569</v>
      </c>
    </row>
    <row r="12" spans="1:7" x14ac:dyDescent="0.2">
      <c r="A12" s="2">
        <v>42767</v>
      </c>
      <c r="B12" s="3">
        <v>20100000</v>
      </c>
      <c r="C12" s="3">
        <v>18206739</v>
      </c>
      <c r="D12" s="23">
        <f>Table24[[#This Row],[Выручка факт]]/Table24[[#This Row],[Выручка план]]</f>
        <v>0.90580791044776121</v>
      </c>
    </row>
    <row r="13" spans="1:7" x14ac:dyDescent="0.2">
      <c r="A13" s="2">
        <v>42795</v>
      </c>
      <c r="B13" s="3">
        <v>20300000</v>
      </c>
      <c r="C13" s="3">
        <v>20443345</v>
      </c>
      <c r="D13" s="23">
        <f>Table24[[#This Row],[Выручка факт]]/Table24[[#This Row],[Выручка план]]</f>
        <v>1.007061330049261</v>
      </c>
    </row>
    <row r="14" spans="1:7" x14ac:dyDescent="0.2">
      <c r="A14" s="14" t="s">
        <v>27</v>
      </c>
      <c r="B14" s="4">
        <f>SUM(B2:B13)</f>
        <v>201250000</v>
      </c>
      <c r="C14" s="4">
        <f>SUM(C2:C13)</f>
        <v>189876765</v>
      </c>
      <c r="D14" s="23">
        <f>Table24[[#This Row],[Выручка факт]]/Table24[[#This Row],[Выручка план]]</f>
        <v>0.94348703105590059</v>
      </c>
    </row>
    <row r="15" spans="1:7" x14ac:dyDescent="0.2">
      <c r="A15" s="36" t="s">
        <v>36</v>
      </c>
      <c r="B15" s="37"/>
      <c r="C15" s="37"/>
      <c r="D15" s="26">
        <f>D14</f>
        <v>0.94348703105590059</v>
      </c>
    </row>
    <row r="16" spans="1:7" x14ac:dyDescent="0.2">
      <c r="A16" s="28" t="s">
        <v>37</v>
      </c>
      <c r="B16" s="27"/>
      <c r="C16" s="27"/>
      <c r="D16" s="23">
        <f>GEOMEAN(D2:D13)</f>
        <v>0.9395808584837303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 Прогноз уроков</vt:lpstr>
      <vt:lpstr>Задача 2 Посчитать новых</vt:lpstr>
      <vt:lpstr>Задача 3 План-факт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Sysoev</dc:creator>
  <cp:lastModifiedBy>Roman Shvets</cp:lastModifiedBy>
  <dcterms:created xsi:type="dcterms:W3CDTF">2021-06-03T14:47:40Z</dcterms:created>
  <dcterms:modified xsi:type="dcterms:W3CDTF">2023-01-17T13:15:23Z</dcterms:modified>
</cp:coreProperties>
</file>