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<sst xmlns="http://schemas.openxmlformats.org/spreadsheetml/2006/main" uniqueCount="372">
  <si>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</si>
  <si>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</si>
  <si>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</si>
  <si>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</si>
  <si>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</si>
  <si>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</si>
  <si>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</si>
  <si>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</si>
  <si>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</si>
  <si>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</si>
  <si>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</si>
  <si>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</si>
  <si>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</si>
  <si>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</si>
  <si>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</si>
  <si>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</si>
  <si>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</si>
  <si>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</si>
  <si>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</si>
  <si>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</si>
  <si>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</si>
  <si>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</si>
  <si>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</si>
  <si>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</si>
  <si>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</si>
  <si>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</si>
  <si>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</si>
  <si>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</si>
  <si>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</si>
  <si>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</si>
  <si>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</si>
  <si>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</si>
  <si>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</si>
  <si>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</si>
  <si>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</si>
  <si>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</si>
  <si>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</si>
  <si>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</si>
  <si>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</si>
  <si>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</si>
  <si>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</si>
  <si>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</si>
  <si>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</si>
  <si>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</si>
  <si>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</si>
  <si>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</si>
  <si>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</si>
  <si>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</si>
  <si>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</si>
  <si>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</si>
  <si>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</si>
  <si>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</si>
  <si>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</si>
  <si>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</si>
  <si>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</si>
  <si>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</si>
  <si>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</si>
  <si>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</si>
  <si>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</si>
  <si>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</si>
  <si>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</si>
  <si>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</si>
  <si>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</si>
  <si>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</si>
  <si>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</si>
  <si>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</si>
  <si>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</si>
  <si>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</si>
  <si>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</si>
  <si>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</si>
  <si>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</si>
  <si>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</si>
  <si>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</si>
  <si>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</si>
  <si>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</si>
  <si>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</si>
  <si>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</si>
  <si>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</si>
  <si>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</si>
  <si>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</si>
  <si>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</si>
  <si>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</si>
  <si>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</si>
  <si>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</si>
  <si>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</si>
  <si>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</si>
  <si>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</si>
  <si>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</si>
  <si>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</si>
  <si>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</si>
  <si>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</si>
  <si>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</si>
  <si>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</si>
  <si>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</si>
  <si>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</si>
  <si>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</si>
  <si>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</si>
  <si>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</si>
  <si>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</si>
  <si>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</si>
  <si>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</si>
  <si>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</si>
  <si>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</si>
  <si>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</si>
  <si>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</si>
  <si>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</si>
  <si>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</si>
  <si>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</si>
  <si>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</si>
  <si>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</si>
  <si>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</si>
  <si>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</si>
  <si>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</si>
  <si>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</si>
  <si>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</si>
  <si>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</si>
  <si>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</si>
  <si>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</si>
  <si>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</si>
  <si>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</si>
  <si>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</si>
  <si>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</si>
  <si>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</si>
  <si>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</si>
  <si>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</si>
  <si>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</si>
  <si>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</si>
  <si>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</si>
  <si>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</si>
  <si>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</si>
  <si>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</si>
  <si>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</si>
  <si>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</si>
  <si>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</si>
  <si>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</si>
  <si>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1/5/2016</t>
  </si>
  <si>
    <t>Equity</t>
  </si>
  <si>
    <t>Yes</t>
  </si>
  <si>
    <t>cleared</t>
  </si>
  <si>
    <t>7/26/2014</t>
  </si>
  <si>
    <t xml:space="preserve">Equity </t>
  </si>
  <si>
    <t>Timely repayment</t>
  </si>
  <si>
    <t>3/20/2017</t>
  </si>
  <si>
    <t xml:space="preserve">Timely repayment 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</si>
  <si>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</si>
  <si>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</si>
  <si>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</si>
  <si>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</si>
  <si>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</si>
  <si>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</si>
  <si>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December</t>
  </si>
  <si>
    <t>November</t>
  </si>
  <si>
    <t>Loan info</t>
  </si>
  <si>
    <t>Branch ID</t>
  </si>
  <si>
    <t>Submission date</t>
  </si>
  <si>
    <t>2017/4/18</t>
  </si>
  <si>
    <t>Loan terms</t>
  </si>
  <si>
    <t>Expected disbursement date</t>
  </si>
  <si>
    <t>Expected first repayment date</t>
  </si>
  <si>
    <t>2017/5/18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</si>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</sst>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168666.6666666667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63300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62341</v>
      </c>
      <c r="J7" s="80">
        <f>IF(ISERROR(VLOOKUP(MONTH(J5),Inputs!$D$66:$D$71,1,0)),"",INDEX(Inputs!$B$66:$B$71,MATCH(MONTH(Output!J5),Inputs!$D$66:$D$71,0))-INDEX(Inputs!$C$66:$C$71,MATCH(MONTH(Output!J5),Inputs!$D$66:$D$71,0)))</f>
        <v>40700</v>
      </c>
      <c r="K7" s="80">
        <f>IF(ISERROR(VLOOKUP(MONTH(K5),Inputs!$D$66:$D$71,1,0)),"",INDEX(Inputs!$B$66:$B$71,MATCH(MONTH(Output!K5),Inputs!$D$66:$D$71,0))-INDEX(Inputs!$C$66:$C$71,MATCH(MONTH(Output!K5),Inputs!$D$66:$D$71,0)))</f>
        <v>38940</v>
      </c>
      <c r="L7" s="80">
        <f>IF(ISERROR(VLOOKUP(MONTH(L5),Inputs!$D$66:$D$71,1,0)),"",INDEX(Inputs!$B$66:$B$71,MATCH(MONTH(Output!L5),Inputs!$D$66:$D$71,0))-INDEX(Inputs!$C$66:$C$71,MATCH(MONTH(Output!L5),Inputs!$D$66:$D$71,0)))</f>
        <v>55100</v>
      </c>
      <c r="M7" s="80">
        <f>IF(ISERROR(VLOOKUP(MONTH(M5),Inputs!$D$66:$D$71,1,0)),"",INDEX(Inputs!$B$66:$B$71,MATCH(MONTH(Output!M5),Inputs!$D$66:$D$71,0))-INDEX(Inputs!$C$66:$C$71,MATCH(MONTH(Output!M5),Inputs!$D$66:$D$71,0)))</f>
        <v>59300</v>
      </c>
      <c r="N7" s="80">
        <f>IF(ISERROR(VLOOKUP(MONTH(N5),Inputs!$D$66:$D$71,1,0)),"",INDEX(Inputs!$B$66:$B$71,MATCH(MONTH(Output!N5),Inputs!$D$66:$D$71,0))-INDEX(Inputs!$C$66:$C$71,MATCH(MONTH(Output!N5),Inputs!$D$66:$D$71,0)))</f>
        <v>63300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62341</v>
      </c>
      <c r="V7" s="80">
        <f>IF(ISERROR(VLOOKUP(MONTH(V5),Inputs!$D$66:$D$71,1,0)),"",INDEX(Inputs!$B$66:$B$71,MATCH(MONTH(Output!V5),Inputs!$D$66:$D$71,0))-INDEX(Inputs!$C$66:$C$71,MATCH(MONTH(Output!V5),Inputs!$D$66:$D$71,0)))</f>
        <v>40700</v>
      </c>
      <c r="W7" s="80">
        <f>IF(ISERROR(VLOOKUP(MONTH(W5),Inputs!$D$66:$D$71,1,0)),"",INDEX(Inputs!$B$66:$B$71,MATCH(MONTH(Output!W5),Inputs!$D$66:$D$71,0))-INDEX(Inputs!$C$66:$C$71,MATCH(MONTH(Output!W5),Inputs!$D$66:$D$71,0)))</f>
        <v>38940</v>
      </c>
      <c r="X7" s="80">
        <f>IF(ISERROR(VLOOKUP(MONTH(X5),Inputs!$D$66:$D$71,1,0)),"",INDEX(Inputs!$B$66:$B$71,MATCH(MONTH(Output!X5),Inputs!$D$66:$D$71,0))-INDEX(Inputs!$C$66:$C$71,MATCH(MONTH(Output!X5),Inputs!$D$66:$D$71,0)))</f>
        <v>55100</v>
      </c>
      <c r="Y7" s="80">
        <f>IF(ISERROR(VLOOKUP(MONTH(Y5),Inputs!$D$66:$D$71,1,0)),"",INDEX(Inputs!$B$66:$B$71,MATCH(MONTH(Output!Y5),Inputs!$D$66:$D$71,0))-INDEX(Inputs!$C$66:$C$71,MATCH(MONTH(Output!Y5),Inputs!$D$66:$D$71,0)))</f>
        <v>59300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-19666.66666666667</v>
      </c>
      <c r="D11" s="80">
        <f>D6+D9-D10</f>
        <v>-19666.66666666667</v>
      </c>
      <c r="E11" s="80">
        <f>E6+E9-E10</f>
        <v>-19666.66666666667</v>
      </c>
      <c r="F11" s="80">
        <f>F6+F9-F10</f>
        <v>-19666.66666666667</v>
      </c>
      <c r="G11" s="80">
        <f>G6+G9-G10</f>
        <v>-19666.66666666667</v>
      </c>
      <c r="H11" s="80">
        <f>H6+H9-H10</f>
        <v>-19666.66666666667</v>
      </c>
      <c r="I11" s="80">
        <f>I6+I9-I10</f>
        <v>-19666.66666666667</v>
      </c>
      <c r="J11" s="80">
        <f>J6+J9-J10</f>
        <v>-19666.66666666667</v>
      </c>
      <c r="K11" s="80">
        <f>K6+K9-K10</f>
        <v>-19666.66666666667</v>
      </c>
      <c r="L11" s="80">
        <f>L6+L9-L10</f>
        <v>-19666.66666666667</v>
      </c>
      <c r="M11" s="80">
        <f>M6+M9-M10</f>
        <v>-19666.66666666667</v>
      </c>
      <c r="N11" s="80">
        <f>N6+N9-N10</f>
        <v>-19666.66666666667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-36000</v>
      </c>
      <c r="AA11" s="80">
        <f>SUM(B11:M11)</f>
        <v>-16333.33333333333</v>
      </c>
      <c r="AB11" s="46">
        <f>SUM(B11:Y11)</f>
        <v>-36000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0.09833333333333334</v>
      </c>
      <c r="D12" s="82">
        <f>IF(D13="Yes",IF(SUM($B$10:D10)/(SUM($B$6:D6)+SUM($B$9:D9))&lt;0,999.99,SUM($B$10:D10)/(SUM($B$6:D6)+SUM($B$9:D9))),"")</f>
        <v>0.1966666666666667</v>
      </c>
      <c r="E12" s="82">
        <f>IF(E13="Yes",IF(SUM($B$10:E10)/(SUM($B$6:E6)+SUM($B$9:E9))&lt;0,999.99,SUM($B$10:E10)/(SUM($B$6:E6)+SUM($B$9:E9))),"")</f>
        <v>0.295</v>
      </c>
      <c r="F12" s="82">
        <f>IF(F13="Yes",IF(SUM($B$10:F10)/(SUM($B$6:F6)+SUM($B$9:F9))&lt;0,999.99,SUM($B$10:F10)/(SUM($B$6:F6)+SUM($B$9:F9))),"")</f>
        <v>0.3933333333333334</v>
      </c>
      <c r="G12" s="82">
        <f>IF(G13="Yes",IF(SUM($B$10:G10)/(SUM($B$6:G6)+SUM($B$9:G9))&lt;0,999.99,SUM($B$10:G10)/(SUM($B$6:G6)+SUM($B$9:G9))),"")</f>
        <v>0.4916666666666667</v>
      </c>
      <c r="H12" s="82">
        <f>IF(H13="Yes",IF(SUM($B$10:H10)/(SUM($B$6:H6)+SUM($B$9:H9))&lt;0,999.99,SUM($B$10:H10)/(SUM($B$6:H6)+SUM($B$9:H9))),"")</f>
        <v>0.5900000000000001</v>
      </c>
      <c r="I12" s="82">
        <f>IF(I13="Yes",IF(SUM($B$10:I10)/(SUM($B$6:I6)+SUM($B$9:I9))&lt;0,999.99,SUM($B$10:I10)/(SUM($B$6:I6)+SUM($B$9:I9))),"")</f>
        <v>0.6883333333333335</v>
      </c>
      <c r="J12" s="82">
        <f>IF(J13="Yes",IF(SUM($B$10:J10)/(SUM($B$6:J6)+SUM($B$9:J9))&lt;0,999.99,SUM($B$10:J10)/(SUM($B$6:J6)+SUM($B$9:J9))),"")</f>
        <v>0.7866666666666667</v>
      </c>
      <c r="K12" s="82">
        <f>IF(K13="Yes",IF(SUM($B$10:K10)/(SUM($B$6:K6)+SUM($B$9:K9))&lt;0,999.99,SUM($B$10:K10)/(SUM($B$6:K6)+SUM($B$9:K9))),"")</f>
        <v>0.885</v>
      </c>
      <c r="L12" s="82">
        <f>IF(L13="Yes",IF(SUM($B$10:L10)/(SUM($B$6:L6)+SUM($B$9:L9))&lt;0,999.99,SUM($B$10:L10)/(SUM($B$6:L6)+SUM($B$9:L9))),"")</f>
        <v>0.9833333333333333</v>
      </c>
      <c r="M12" s="82">
        <f>IF(M13="Yes",IF(SUM($B$10:M10)/(SUM($B$6:M6)+SUM($B$9:M9))&lt;0,999.99,SUM($B$10:M10)/(SUM($B$6:M6)+SUM($B$9:M9))),"")</f>
        <v>1.081666666666667</v>
      </c>
      <c r="N12" s="82">
        <f>IF(N13="Yes",IF(SUM($B$10:N10)/(SUM($B$6:N6)+SUM($B$9:N9))&lt;0,999.99,SUM($B$10:N10)/(SUM($B$6:N6)+SUM($B$9:N9))),"")</f>
        <v>1.18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6250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206250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0</v>
      </c>
    </row>
    <row r="47" spans="1:48" customHeight="1" ht="30">
      <c r="A47" s="57" t="s">
        <v>124</v>
      </c>
      <c r="B47" s="161">
        <v>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200000</v>
      </c>
      <c r="B56" s="159">
        <v>0</v>
      </c>
      <c r="C56" s="162" t="s">
        <v>135</v>
      </c>
      <c r="D56" s="163" t="s">
        <v>136</v>
      </c>
      <c r="E56" s="163" t="s">
        <v>137</v>
      </c>
      <c r="F56" s="163" t="s">
        <v>138</v>
      </c>
    </row>
    <row r="57" spans="1:48">
      <c r="A57" s="157">
        <v>300000</v>
      </c>
      <c r="B57" s="157">
        <v>0</v>
      </c>
      <c r="C57" s="164" t="s">
        <v>139</v>
      </c>
      <c r="D57" s="165" t="s">
        <v>140</v>
      </c>
      <c r="E57" s="165" t="s">
        <v>137</v>
      </c>
      <c r="F57" s="165" t="s">
        <v>141</v>
      </c>
    </row>
    <row r="58" spans="1:48">
      <c r="A58" s="157">
        <v>6000</v>
      </c>
      <c r="B58" s="157">
        <v>6250</v>
      </c>
      <c r="C58" s="164" t="s">
        <v>142</v>
      </c>
      <c r="D58" s="165" t="s">
        <v>143</v>
      </c>
      <c r="E58" s="165" t="s">
        <v>115</v>
      </c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145</v>
      </c>
      <c r="C65" s="10" t="s">
        <v>146</v>
      </c>
    </row>
    <row r="66" spans="1:48">
      <c r="A66" s="142" t="s">
        <v>147</v>
      </c>
      <c r="B66" s="159">
        <v>108500</v>
      </c>
      <c r="C66" s="163">
        <v>45200</v>
      </c>
      <c r="D66" s="49">
        <f>INDEX(Parameters!$D$79:$D$90,MATCH(Inputs!A66,Parameters!$C$79:$C$90,0))</f>
        <v>4</v>
      </c>
    </row>
    <row r="67" spans="1:48">
      <c r="A67" s="143" t="s">
        <v>148</v>
      </c>
      <c r="B67" s="157">
        <v>347200</v>
      </c>
      <c r="C67" s="165">
        <v>287900</v>
      </c>
      <c r="D67" s="49">
        <f>INDEX(Parameters!$D$79:$D$90,MATCH(Inputs!A67,Parameters!$C$79:$C$90,0))</f>
        <v>3</v>
      </c>
    </row>
    <row r="68" spans="1:48">
      <c r="A68" s="143" t="s">
        <v>149</v>
      </c>
      <c r="B68" s="157">
        <v>252500</v>
      </c>
      <c r="C68" s="165">
        <v>197400</v>
      </c>
      <c r="D68" s="49">
        <f>INDEX(Parameters!$D$79:$D$90,MATCH(Inputs!A68,Parameters!$C$79:$C$90,0))</f>
        <v>2</v>
      </c>
    </row>
    <row r="69" spans="1:48">
      <c r="A69" s="143" t="s">
        <v>118</v>
      </c>
      <c r="B69" s="157">
        <v>326400</v>
      </c>
      <c r="C69" s="165">
        <v>287460</v>
      </c>
      <c r="D69" s="49">
        <f>INDEX(Parameters!$D$79:$D$90,MATCH(Inputs!A69,Parameters!$C$79:$C$90,0))</f>
        <v>1</v>
      </c>
    </row>
    <row r="70" spans="1:48">
      <c r="A70" s="143" t="s">
        <v>150</v>
      </c>
      <c r="B70" s="157">
        <v>417200</v>
      </c>
      <c r="C70" s="165">
        <v>376500</v>
      </c>
      <c r="D70" s="49">
        <f>INDEX(Parameters!$D$79:$D$90,MATCH(Inputs!A70,Parameters!$C$79:$C$90,0))</f>
        <v>12</v>
      </c>
    </row>
    <row r="71" spans="1:48">
      <c r="A71" s="144" t="s">
        <v>151</v>
      </c>
      <c r="B71" s="158">
        <v>239161</v>
      </c>
      <c r="C71" s="167">
        <v>176820</v>
      </c>
      <c r="D71" s="49">
        <f>INDEX(Parameters!$D$79:$D$90,MATCH(Inputs!A71,Parameters!$C$79:$C$90,0))</f>
        <v>11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18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200000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4</v>
      </c>
      <c r="AD4" s="60">
        <f>IF($A4=0,1/12,IFERROR(INDEX(Parameters!$X$2:$AI$17,MATCH(Calculations!$A4,Parameters!$A$2:$A$17,0),MONTH(Calculations!AD$3)),1/12))</f>
        <v>5</v>
      </c>
      <c r="AE4" s="60">
        <f>IF($A4=0,1/12,IFERROR(INDEX(Parameters!$X$2:$AI$17,MATCH(Calculations!$A4,Parameters!$A$2:$A$17,0),MONTH(Calculations!AE$3)),1/12))</f>
        <v>6</v>
      </c>
      <c r="AF4" s="60">
        <f>IF($A4=0,1/12,IFERROR(INDEX(Parameters!$X$2:$AI$17,MATCH(Calculations!$A4,Parameters!$A$2:$A$17,0),MONTH(Calculations!AF$3)),1/12))</f>
        <v>7</v>
      </c>
      <c r="AG4" s="60">
        <f>IF($A4=0,1/12,IFERROR(INDEX(Parameters!$X$2:$AI$17,MATCH(Calculations!$A4,Parameters!$A$2:$A$17,0),MONTH(Calculations!AG$3)),1/12))</f>
        <v>8</v>
      </c>
      <c r="AH4" s="60">
        <f>IF($A4=0,1/12,IFERROR(INDEX(Parameters!$X$2:$AI$17,MATCH(Calculations!$A4,Parameters!$A$2:$A$17,0),MONTH(Calculations!AH$3)),1/12))</f>
        <v>9</v>
      </c>
      <c r="AI4" s="60">
        <f>IF($A4=0,1/12,IFERROR(INDEX(Parameters!$X$2:$AI$17,MATCH(Calculations!$A4,Parameters!$A$2:$A$17,0),MONTH(Calculations!AI$3)),1/12))</f>
        <v>10</v>
      </c>
      <c r="AJ4" s="60">
        <f>IF($A4=0,1/12,IFERROR(INDEX(Parameters!$X$2:$AI$17,MATCH(Calculations!$A4,Parameters!$A$2:$A$17,0),MONTH(Calculations!AJ$3)),1/12))</f>
        <v>11</v>
      </c>
      <c r="AK4" s="60">
        <f>IF($A4=0,1/12,IFERROR(INDEX(Parameters!$X$2:$AI$17,MATCH(Calculations!$A4,Parameters!$A$2:$A$17,0),MONTH(Calculations!AK$3)),1/12))</f>
        <v>12</v>
      </c>
      <c r="AL4" s="60">
        <f>IF($A4=0,1/12,IFERROR(INDEX(Parameters!$X$2:$AI$17,MATCH(Calculations!$A4,Parameters!$A$2:$A$17,0),MONTH(Calculations!AL$3)),1/12))</f>
        <v>1</v>
      </c>
      <c r="AM4" s="60">
        <f>IF($A4=0,1/12,IFERROR(INDEX(Parameters!$X$2:$AI$17,MATCH(Calculations!$A4,Parameters!$A$2:$A$17,0),MONTH(Calculations!AM$3)),1/12))</f>
        <v>2</v>
      </c>
      <c r="AN4" s="60">
        <f>IF($A4=0,1/12,IFERROR(INDEX(Parameters!$X$2:$AI$17,MATCH(Calculations!$A4,Parameters!$A$2:$A$17,0),MONTH(Calculations!AN$3)),1/12))</f>
        <v>3</v>
      </c>
      <c r="AO4" s="60">
        <f>IF($A4=0,1/12,IFERROR(INDEX(Parameters!$X$2:$AI$17,MATCH(Calculations!$A4,Parameters!$A$2:$A$17,0),MONTH(Calculations!AO$3)),1/12))</f>
        <v>4</v>
      </c>
      <c r="AP4" s="60">
        <f>IF($A4=0,1/12,IFERROR(INDEX(Parameters!$X$2:$AI$17,MATCH(Calculations!$A4,Parameters!$A$2:$A$17,0),MONTH(Calculations!AP$3)),1/12))</f>
        <v>5</v>
      </c>
      <c r="AQ4" s="60">
        <f>IF($A4=0,1/12,IFERROR(INDEX(Parameters!$X$2:$AI$17,MATCH(Calculations!$A4,Parameters!$A$2:$A$17,0),MONTH(Calculations!AQ$3)),1/12))</f>
        <v>6</v>
      </c>
      <c r="AR4" s="60">
        <f>IF($A4=0,1/12,IFERROR(INDEX(Parameters!$X$2:$AI$17,MATCH(Calculations!$A4,Parameters!$A$2:$A$17,0),MONTH(Calculations!AR$3)),1/12))</f>
        <v>7</v>
      </c>
      <c r="AS4" s="60">
        <f>IF($A4=0,1/12,IFERROR(INDEX(Parameters!$X$2:$AI$17,MATCH(Calculations!$A4,Parameters!$A$2:$A$17,0),MONTH(Calculations!AS$3)),1/12))</f>
        <v>8</v>
      </c>
      <c r="AT4" s="60">
        <f>IF($A4=0,1/12,IFERROR(INDEX(Parameters!$X$2:$AI$17,MATCH(Calculations!$A4,Parameters!$A$2:$A$17,0),MONTH(Calculations!AT$3)),1/12))</f>
        <v>9</v>
      </c>
      <c r="AU4" s="60">
        <f>IF($A4=0,1/12,IFERROR(INDEX(Parameters!$X$2:$AI$17,MATCH(Calculations!$A4,Parameters!$A$2:$A$17,0),MONTH(Calculations!AU$3)),1/12))</f>
        <v>10</v>
      </c>
      <c r="AV4" s="60">
        <f>IF($A4=0,1/12,IFERROR(INDEX(Parameters!$X$2:$AI$17,MATCH(Calculations!$A4,Parameters!$A$2:$A$17,0),MONTH(Calculations!AV$3)),1/12))</f>
        <v>11</v>
      </c>
      <c r="AW4" s="60">
        <f>IF($A4=0,1/12,IFERROR(INDEX(Parameters!$X$2:$AI$17,MATCH(Calculations!$A4,Parameters!$A$2:$A$17,0),MONTH(Calculations!AW$3)),1/12))</f>
        <v>12</v>
      </c>
      <c r="AX4" s="60">
        <f>IF($A4=0,1/12,IFERROR(INDEX(Parameters!$X$2:$AI$17,MATCH(Calculations!$A4,Parameters!$A$2:$A$17,0),MONTH(Calculations!AX$3)),1/12))</f>
        <v>1</v>
      </c>
      <c r="AY4" s="60">
        <f>IF($A4=0,1/12,IFERROR(INDEX(Parameters!$X$2:$AI$17,MATCH(Calculations!$A4,Parameters!$A$2:$A$17,0),MONTH(Calculations!AY$3)),1/12))</f>
        <v>2</v>
      </c>
      <c r="AZ4" s="60">
        <f>IF($A4=0,1/12,IFERROR(INDEX(Parameters!$X$2:$AI$17,MATCH(Calculations!$A4,Parameters!$A$2:$A$17,0),MONTH(Calculations!AZ$3)),1/12))</f>
        <v>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6000</v>
      </c>
      <c r="B25" s="46">
        <f>SUM(C25:D25)</f>
        <v>-148.6206896551724</v>
      </c>
      <c r="C25" s="46">
        <f>IF(Inputs!B58&gt;0,(Inputs!A58-Inputs!B58)/(DATE(YEAR(Inputs!$B$76),MONTH(Inputs!$B$76),DAY(Inputs!$B$76))-DATE(YEAR(Inputs!C58),MONTH(Inputs!C58),DAY(Inputs!C58)))*30,0)</f>
        <v>-258.6206896551724</v>
      </c>
      <c r="D25" s="46">
        <f>IF(Inputs!B58&gt;0,Inputs!A58*0.22/12,0)</f>
        <v>110</v>
      </c>
      <c r="E25" s="46">
        <f>IFERROR(ROUNDUP(Inputs!B58/B25,0),0)</f>
        <v>-43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42873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42856</v>
      </c>
      <c r="F33" t="s">
        <v>157</v>
      </c>
      <c r="G33" s="128">
        <f>IF(Inputs!B79="","",DATE(YEAR(Inputs!B79),MONTH(Inputs!B79),DAY(Inputs!B79)))</f>
        <v>42843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42904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42887</v>
      </c>
      <c r="F34" t="s">
        <v>158</v>
      </c>
      <c r="G34" s="128">
        <f>IF(Inputs!B80="","",DATE(YEAR(Inputs!B80),MONTH(Inputs!B80),DAY(Inputs!B80)))</f>
        <v>42873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42934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42917</v>
      </c>
      <c r="F35" t="s">
        <v>160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42965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42948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42996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42979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43026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43009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43057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43040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43087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43070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43118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43101</v>
      </c>
      <c r="F41" t="s">
        <v>224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43149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43132</v>
      </c>
      <c r="F42" t="s">
        <v>225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43177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43208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198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115</v>
      </c>
      <c r="C41" s="191" t="s">
        <v>137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313</v>
      </c>
      <c r="H52" s="12" t="s">
        <v>120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226</v>
      </c>
      <c r="E53" s="10" t="s">
        <v>185</v>
      </c>
      <c r="F53" s="10" t="s">
        <v>245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137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137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137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137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137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137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137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137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137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137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137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163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222</v>
      </c>
      <c r="J76" s="11" t="s">
        <v>347</v>
      </c>
      <c r="K76" s="11" t="s">
        <v>175</v>
      </c>
      <c r="AJ76" s="12"/>
    </row>
    <row r="77" spans="1:36">
      <c r="A77" t="s">
        <v>137</v>
      </c>
      <c r="B77" s="176">
        <v>0</v>
      </c>
      <c r="C77" s="12" t="s">
        <v>348</v>
      </c>
      <c r="E77" s="12" t="s">
        <v>115</v>
      </c>
      <c r="F77" s="12" t="s">
        <v>115</v>
      </c>
      <c r="G77" s="12" t="s">
        <v>349</v>
      </c>
      <c r="H77" s="12" t="s">
        <v>120</v>
      </c>
      <c r="I77" s="12" t="s">
        <v>350</v>
      </c>
      <c r="J77" s="136" t="s">
        <v>351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314</v>
      </c>
      <c r="I78" s="12" t="s">
        <v>356</v>
      </c>
      <c r="J78" s="70" t="s">
        <v>357</v>
      </c>
      <c r="K78" s="12" t="s">
        <v>115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163</v>
      </c>
      <c r="J79" s="70" t="s">
        <v>361</v>
      </c>
      <c r="K79" s="12" t="s">
        <v>115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137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365</v>
      </c>
      <c r="K81" s="12" t="s">
        <v>137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