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<sst xmlns="http://schemas.openxmlformats.org/spreadsheetml/2006/main" uniqueCount="365">
  <si>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</si>
  <si>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</si>
  <si>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</si>
  <si>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</si>
  <si>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</si>
  <si>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</si>
  <si>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</si>
  <si>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</si>
  <si>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</si>
  <si>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</si>
  <si>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</si>
  <si>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</si>
  <si>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</si>
  <si>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</si>
  <si>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</si>
  <si>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</si>
  <si>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</si>
  <si>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</si>
  <si>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</si>
  <si>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</si>
  <si>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</si>
  <si>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</si>
  <si>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</si>
  <si>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</si>
  <si>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</si>
  <si>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</si>
  <si>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</si>
  <si>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</si>
  <si>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</si>
  <si>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</si>
  <si>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</si>
  <si>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</si>
  <si>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</si>
  <si>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</si>
  <si>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</si>
  <si>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</si>
  <si>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</si>
  <si>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</si>
  <si>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</si>
  <si>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</si>
  <si>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</si>
  <si>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</si>
  <si>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</si>
  <si>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</si>
  <si>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</si>
  <si>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</si>
  <si>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</si>
  <si>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</si>
  <si>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</si>
  <si>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</si>
  <si>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</si>
  <si>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</si>
  <si>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</si>
  <si>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</si>
  <si>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</si>
  <si>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</si>
  <si>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</si>
  <si>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</si>
  <si>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</si>
  <si>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</si>
  <si>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</si>
  <si>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</si>
  <si>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</si>
  <si>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</si>
  <si>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</si>
  <si>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</si>
  <si>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</si>
  <si>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</si>
  <si>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</si>
  <si>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</si>
  <si>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</si>
  <si>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</si>
  <si>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</si>
  <si>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</si>
  <si>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</si>
  <si>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</si>
  <si>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</si>
  <si>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</si>
  <si>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</si>
  <si>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</si>
  <si>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</si>
  <si>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</si>
  <si>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</si>
  <si>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</si>
  <si>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</si>
  <si>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</si>
  <si>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</si>
  <si>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</si>
  <si>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</si>
  <si>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</si>
  <si>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</si>
  <si>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</si>
  <si>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</si>
  <si>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</si>
  <si>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</si>
  <si>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</si>
  <si>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</si>
  <si>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</si>
  <si>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</si>
  <si>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</si>
  <si>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</si>
  <si>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</si>
  <si>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</si>
  <si>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</si>
  <si>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</si>
  <si>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</si>
  <si>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</si>
  <si>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</si>
  <si>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</si>
  <si>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</si>
  <si>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</si>
  <si>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</si>
  <si>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</si>
  <si>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</si>
  <si>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</si>
  <si>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</si>
  <si>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</si>
  <si>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</si>
  <si>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</si>
  <si>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</si>
  <si>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</si>
  <si>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</si>
  <si>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</si>
  <si>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</si>
  <si>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</si>
  <si>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</si>
  <si>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</si>
  <si>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</si>
  <si>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</si>
  <si>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</si>
  <si>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</si>
  <si>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</si>
  <si>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</si>
  <si>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</si>
  <si>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</si>
  <si>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8/29/2017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</si>
  <si>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</si>
  <si>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</si>
  <si>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</si>
  <si>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</si>
  <si>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</si>
  <si>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</si>
  <si>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</si>
  <si>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January</t>
  </si>
  <si>
    <t>Loan info</t>
  </si>
  <si>
    <t>Branch ID</t>
  </si>
  <si>
    <t>Submission date</t>
  </si>
  <si>
    <t>2017/8/29</t>
  </si>
  <si>
    <t>Loan terms</t>
  </si>
  <si>
    <t>Expected disbursement date</t>
  </si>
  <si>
    <t>Expected first repayment date</t>
  </si>
  <si>
    <t>2017/9/29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</si>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</sst>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September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2018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15000</v>
      </c>
      <c r="C7" s="80">
        <f>IF(ISERROR(VLOOKUP(MONTH(C5),Inputs!$D$66:$D$71,1,0)),"",INDEX(Inputs!$B$66:$B$71,MATCH(MONTH(Output!C5),Inputs!$D$66:$D$71,0))-INDEX(Inputs!$C$66:$C$71,MATCH(MONTH(Output!C5),Inputs!$D$66:$D$71,0)))</f>
        <v>20000</v>
      </c>
      <c r="D7" s="80">
        <f>IF(ISERROR(VLOOKUP(MONTH(D5),Inputs!$D$66:$D$71,1,0)),"",INDEX(Inputs!$B$66:$B$71,MATCH(MONTH(Output!D5),Inputs!$D$66:$D$71,0))-INDEX(Inputs!$C$66:$C$71,MATCH(MONTH(Output!D5),Inputs!$D$66:$D$71,0)))</f>
        <v>20000</v>
      </c>
      <c r="E7" s="80">
        <f>IF(ISERROR(VLOOKUP(MONTH(E5),Inputs!$D$66:$D$71,1,0)),"",INDEX(Inputs!$B$66:$B$71,MATCH(MONTH(Output!E5),Inputs!$D$66:$D$71,0))-INDEX(Inputs!$C$66:$C$71,MATCH(MONTH(Output!E5),Inputs!$D$66:$D$71,0)))</f>
        <v>0</v>
      </c>
      <c r="F7" s="80">
        <f>IF(ISERROR(VLOOKUP(MONTH(F5),Inputs!$D$66:$D$71,1,0)),"",INDEX(Inputs!$B$66:$B$71,MATCH(MONTH(Output!F5),Inputs!$D$66:$D$71,0))-INDEX(Inputs!$C$66:$C$71,MATCH(MONTH(Output!F5),Inputs!$D$66:$D$71,0)))</f>
        <v>20000</v>
      </c>
      <c r="G7" s="80">
        <f>IF(ISERROR(VLOOKUP(MONTH(G5),Inputs!$D$66:$D$71,1,0)),"",INDEX(Inputs!$B$66:$B$71,MATCH(MONTH(Output!G5),Inputs!$D$66:$D$71,0))-INDEX(Inputs!$C$66:$C$71,MATCH(MONTH(Output!G5),Inputs!$D$66:$D$71,0)))</f>
        <v>30000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15000</v>
      </c>
      <c r="O7" s="80">
        <f>IF(ISERROR(VLOOKUP(MONTH(O5),Inputs!$D$66:$D$71,1,0)),"",INDEX(Inputs!$B$66:$B$71,MATCH(MONTH(Output!O5),Inputs!$D$66:$D$71,0))-INDEX(Inputs!$C$66:$C$71,MATCH(MONTH(Output!O5),Inputs!$D$66:$D$71,0)))</f>
        <v>20000</v>
      </c>
      <c r="P7" s="80">
        <f>IF(ISERROR(VLOOKUP(MONTH(P5),Inputs!$D$66:$D$71,1,0)),"",INDEX(Inputs!$B$66:$B$71,MATCH(MONTH(Output!P5),Inputs!$D$66:$D$71,0))-INDEX(Inputs!$C$66:$C$71,MATCH(MONTH(Output!P5),Inputs!$D$66:$D$71,0)))</f>
        <v>20000</v>
      </c>
      <c r="Q7" s="80">
        <f>IF(ISERROR(VLOOKUP(MONTH(Q5),Inputs!$D$66:$D$71,1,0)),"",INDEX(Inputs!$B$66:$B$71,MATCH(MONTH(Output!Q5),Inputs!$D$66:$D$71,0))-INDEX(Inputs!$C$66:$C$71,MATCH(MONTH(Output!Q5),Inputs!$D$66:$D$71,0)))</f>
        <v>0</v>
      </c>
      <c r="R7" s="80">
        <f>IF(ISERROR(VLOOKUP(MONTH(R5),Inputs!$D$66:$D$71,1,0)),"",INDEX(Inputs!$B$66:$B$71,MATCH(MONTH(Output!R5),Inputs!$D$66:$D$71,0))-INDEX(Inputs!$C$66:$C$71,MATCH(MONTH(Output!R5),Inputs!$D$66:$D$71,0)))</f>
        <v>20000</v>
      </c>
      <c r="S7" s="80">
        <f>IF(ISERROR(VLOOKUP(MONTH(S5),Inputs!$D$66:$D$71,1,0)),"",INDEX(Inputs!$B$66:$B$71,MATCH(MONTH(Output!S5),Inputs!$D$66:$D$71,0))-INDEX(Inputs!$C$66:$C$71,MATCH(MONTH(Output!S5),Inputs!$D$66:$D$71,0)))</f>
        <v>30000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100000</v>
      </c>
      <c r="C11" s="80">
        <f>C6+C9-C10</f>
        <v>-10000</v>
      </c>
      <c r="D11" s="80">
        <f>D6+D9-D10</f>
        <v>-10000</v>
      </c>
      <c r="E11" s="80">
        <f>E6+E9-E10</f>
        <v>-10000</v>
      </c>
      <c r="F11" s="80">
        <f>F6+F9-F10</f>
        <v>-10000</v>
      </c>
      <c r="G11" s="80">
        <f>G6+G9-G10</f>
        <v>-10000</v>
      </c>
      <c r="H11" s="80">
        <f>H6+H9-H10</f>
        <v>-10000</v>
      </c>
      <c r="I11" s="80">
        <f>I6+I9-I10</f>
        <v>-10000</v>
      </c>
      <c r="J11" s="80">
        <f>J6+J9-J10</f>
        <v>-10000</v>
      </c>
      <c r="K11" s="80">
        <f>K6+K9-K10</f>
        <v>-10000</v>
      </c>
      <c r="L11" s="80">
        <f>L6+L9-L10</f>
        <v>-10000</v>
      </c>
      <c r="M11" s="80">
        <f>M6+M9-M10</f>
        <v>-10000</v>
      </c>
      <c r="N11" s="80">
        <f>N6+N9-N10</f>
        <v>-10000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-20000</v>
      </c>
      <c r="AA11" s="80">
        <f>SUM(B11:M11)</f>
        <v>-10000</v>
      </c>
      <c r="AB11" s="46">
        <f>SUM(B11:Y11)</f>
        <v>-20000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</v>
      </c>
      <c r="D12" s="82">
        <f>IF(D13="Yes",IF(SUM($B$10:D10)/(SUM($B$6:D6)+SUM($B$9:D9))&lt;0,999.99,SUM($B$10:D10)/(SUM($B$6:D6)+SUM($B$9:D9))),"")</f>
        <v>0.2</v>
      </c>
      <c r="E12" s="82">
        <f>IF(E13="Yes",IF(SUM($B$10:E10)/(SUM($B$6:E6)+SUM($B$9:E9))&lt;0,999.99,SUM($B$10:E10)/(SUM($B$6:E6)+SUM($B$9:E9))),"")</f>
        <v>0.3</v>
      </c>
      <c r="F12" s="82">
        <f>IF(F13="Yes",IF(SUM($B$10:F10)/(SUM($B$6:F6)+SUM($B$9:F9))&lt;0,999.99,SUM($B$10:F10)/(SUM($B$6:F6)+SUM($B$9:F9))),"")</f>
        <v>0.4</v>
      </c>
      <c r="G12" s="82">
        <f>IF(G13="Yes",IF(SUM($B$10:G10)/(SUM($B$6:G6)+SUM($B$9:G9))&lt;0,999.99,SUM($B$10:G10)/(SUM($B$6:G6)+SUM($B$9:G9))),"")</f>
        <v>0.5</v>
      </c>
      <c r="H12" s="82">
        <f>IF(H13="Yes",IF(SUM($B$10:H10)/(SUM($B$6:H6)+SUM($B$9:H9))&lt;0,999.99,SUM($B$10:H10)/(SUM($B$6:H6)+SUM($B$9:H9))),"")</f>
        <v>0.6</v>
      </c>
      <c r="I12" s="82">
        <f>IF(I13="Yes",IF(SUM($B$10:I10)/(SUM($B$6:I6)+SUM($B$9:I9))&lt;0,999.99,SUM($B$10:I10)/(SUM($B$6:I6)+SUM($B$9:I9))),"")</f>
        <v>0.7</v>
      </c>
      <c r="J12" s="82">
        <f>IF(J13="Yes",IF(SUM($B$10:J10)/(SUM($B$6:J6)+SUM($B$9:J9))&lt;0,999.99,SUM($B$10:J10)/(SUM($B$6:J6)+SUM($B$9:J9))),"")</f>
        <v>0.8</v>
      </c>
      <c r="K12" s="82">
        <f>IF(K13="Yes",IF(SUM($B$10:K10)/(SUM($B$6:K6)+SUM($B$9:K9))&lt;0,999.99,SUM($B$10:K10)/(SUM($B$6:K6)+SUM($B$9:K9))),"")</f>
        <v>0.9</v>
      </c>
      <c r="L12" s="82">
        <f>IF(L13="Yes",IF(SUM($B$10:L10)/(SUM($B$6:L6)+SUM($B$9:L9))&lt;0,999.99,SUM($B$10:L10)/(SUM($B$6:L6)+SUM($B$9:L9))),"")</f>
        <v>1</v>
      </c>
      <c r="M12" s="82">
        <f>IF(M13="Yes",IF(SUM($B$10:M10)/(SUM($B$6:M6)+SUM($B$9:M9))&lt;0,999.99,SUM($B$10:M10)/(SUM($B$6:M6)+SUM($B$9:M9))),"")</f>
        <v>1.1</v>
      </c>
      <c r="N12" s="82">
        <f>IF(N13="Yes",IF(SUM($B$10:N10)/(SUM($B$6:N6)+SUM($B$9:N9))&lt;0,999.99,SUM($B$10:N10)/(SUM($B$6:N6)+SUM($B$9:N9))),"")</f>
        <v>1.2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>
        <v>0</v>
      </c>
      <c r="C35" s="145" t="s">
        <v>113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113</v>
      </c>
      <c r="D36" s="49">
        <f>IFERROR(VLOOKUP(C36,Parameters!$C$79:$D$90,2,0),"")</f>
        <v>12</v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/>
    </row>
    <row r="42" spans="1:48">
      <c r="A42" s="55" t="s">
        <v>118</v>
      </c>
      <c r="B42" s="139"/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116</v>
      </c>
    </row>
    <row r="45" spans="1:48">
      <c r="A45" s="56" t="s">
        <v>122</v>
      </c>
      <c r="B45" s="161">
        <v>0</v>
      </c>
    </row>
    <row r="46" spans="1:48" customHeight="1" ht="30">
      <c r="A46" s="57" t="s">
        <v>123</v>
      </c>
      <c r="B46" s="161">
        <v>0</v>
      </c>
    </row>
    <row r="47" spans="1:48" customHeight="1" ht="30">
      <c r="A47" s="57" t="s">
        <v>124</v>
      </c>
      <c r="B47" s="161">
        <v>0</v>
      </c>
    </row>
    <row r="48" spans="1:48" customHeight="1" ht="30">
      <c r="A48" s="57" t="s">
        <v>125</v>
      </c>
      <c r="B48" s="161">
        <v>0</v>
      </c>
    </row>
    <row r="49" spans="1:48" customHeight="1" ht="30">
      <c r="A49" s="57" t="s">
        <v>126</v>
      </c>
      <c r="B49" s="161">
        <v>0</v>
      </c>
    </row>
    <row r="50" spans="1:48">
      <c r="A50" s="43"/>
      <c r="B50" s="36"/>
    </row>
    <row r="51" spans="1:48">
      <c r="A51" s="58" t="s">
        <v>127</v>
      </c>
      <c r="B51" s="161">
        <v>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>
        <v>0</v>
      </c>
      <c r="B56" s="159">
        <v>0</v>
      </c>
      <c r="C56" s="162" t="s">
        <v>135</v>
      </c>
      <c r="D56" s="163"/>
      <c r="E56" s="163" t="s">
        <v>116</v>
      </c>
      <c r="F56" s="163"/>
    </row>
    <row r="57" spans="1:48">
      <c r="A57" s="157">
        <v>0</v>
      </c>
      <c r="B57" s="157">
        <v>0</v>
      </c>
      <c r="C57" s="164" t="s">
        <v>135</v>
      </c>
      <c r="D57" s="165"/>
      <c r="E57" s="165" t="s">
        <v>116</v>
      </c>
      <c r="F57" s="165"/>
    </row>
    <row r="58" spans="1:48">
      <c r="A58" s="157">
        <v>0</v>
      </c>
      <c r="B58" s="157">
        <v>0</v>
      </c>
      <c r="C58" s="164" t="s">
        <v>135</v>
      </c>
      <c r="D58" s="165"/>
      <c r="E58" s="165" t="s">
        <v>116</v>
      </c>
      <c r="F58" s="165"/>
    </row>
    <row r="59" spans="1:48">
      <c r="A59" s="157">
        <v>0</v>
      </c>
      <c r="B59" s="157">
        <v>0</v>
      </c>
      <c r="C59" s="164" t="s">
        <v>135</v>
      </c>
      <c r="D59" s="165"/>
      <c r="E59" s="165" t="s">
        <v>116</v>
      </c>
      <c r="F59" s="165"/>
    </row>
    <row r="60" spans="1:48">
      <c r="A60" s="158">
        <v>0</v>
      </c>
      <c r="B60" s="158">
        <v>0</v>
      </c>
      <c r="C60" s="166" t="s">
        <v>135</v>
      </c>
      <c r="D60" s="167"/>
      <c r="E60" s="167" t="s">
        <v>116</v>
      </c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137</v>
      </c>
      <c r="C65" s="10" t="s">
        <v>138</v>
      </c>
    </row>
    <row r="66" spans="1:48">
      <c r="A66" s="142" t="s">
        <v>139</v>
      </c>
      <c r="B66" s="159">
        <v>150000</v>
      </c>
      <c r="C66" s="163">
        <v>135000</v>
      </c>
      <c r="D66" s="49">
        <f>INDEX(Parameters!$D$79:$D$90,MATCH(Inputs!A66,Parameters!$C$79:$C$90,0))</f>
        <v>8</v>
      </c>
    </row>
    <row r="67" spans="1:48">
      <c r="A67" s="143" t="s">
        <v>140</v>
      </c>
      <c r="B67" s="157">
        <v>120000</v>
      </c>
      <c r="C67" s="165">
        <v>100000</v>
      </c>
      <c r="D67" s="49">
        <f>INDEX(Parameters!$D$79:$D$90,MATCH(Inputs!A67,Parameters!$C$79:$C$90,0))</f>
        <v>9</v>
      </c>
    </row>
    <row r="68" spans="1:48">
      <c r="A68" s="143" t="s">
        <v>141</v>
      </c>
      <c r="B68" s="157">
        <v>160000</v>
      </c>
      <c r="C68" s="165">
        <v>140000</v>
      </c>
      <c r="D68" s="49">
        <f>INDEX(Parameters!$D$79:$D$90,MATCH(Inputs!A68,Parameters!$C$79:$C$90,0))</f>
        <v>10</v>
      </c>
    </row>
    <row r="69" spans="1:48">
      <c r="A69" s="143" t="s">
        <v>142</v>
      </c>
      <c r="B69" s="157">
        <v>150000</v>
      </c>
      <c r="C69" s="165">
        <v>150000</v>
      </c>
      <c r="D69" s="49">
        <f>INDEX(Parameters!$D$79:$D$90,MATCH(Inputs!A69,Parameters!$C$79:$C$90,0))</f>
        <v>11</v>
      </c>
    </row>
    <row r="70" spans="1:48">
      <c r="A70" s="143" t="s">
        <v>113</v>
      </c>
      <c r="B70" s="157">
        <v>170000</v>
      </c>
      <c r="C70" s="165">
        <v>150000</v>
      </c>
      <c r="D70" s="49">
        <f>INDEX(Parameters!$D$79:$D$90,MATCH(Inputs!A70,Parameters!$C$79:$C$90,0))</f>
        <v>12</v>
      </c>
    </row>
    <row r="71" spans="1:48">
      <c r="A71" s="144" t="s">
        <v>143</v>
      </c>
      <c r="B71" s="158">
        <v>130000</v>
      </c>
      <c r="C71" s="167">
        <v>100000</v>
      </c>
      <c r="D71" s="49">
        <f>INDEX(Parameters!$D$79:$D$90,MATCH(Inputs!A71,Parameters!$C$79:$C$90,0))</f>
        <v>1</v>
      </c>
    </row>
    <row r="73" spans="1:48">
      <c r="A73" s="3" t="s">
        <v>144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145</v>
      </c>
      <c r="B75" s="161">
        <v>20</v>
      </c>
    </row>
    <row r="76" spans="1:48">
      <c r="A76" t="s">
        <v>146</v>
      </c>
      <c r="B76" s="168" t="s">
        <v>147</v>
      </c>
    </row>
    <row r="78" spans="1:48" customHeight="1" ht="20.25">
      <c r="B78" s="127" t="s">
        <v>148</v>
      </c>
    </row>
    <row r="79" spans="1:48">
      <c r="A79" t="s">
        <v>149</v>
      </c>
      <c r="B79" s="168" t="s">
        <v>147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100000</v>
      </c>
    </row>
    <row r="82" spans="1:48">
      <c r="A82" t="s">
        <v>153</v>
      </c>
      <c r="B82" s="161">
        <v>20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12</v>
      </c>
    </row>
    <row r="86" spans="1:48">
      <c r="A86" t="s">
        <v>158</v>
      </c>
      <c r="B86" s="161"/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8</v>
      </c>
      <c r="AD4" s="60">
        <f>IF($A4=0,1/12,IFERROR(INDEX(Parameters!$X$2:$AI$17,MATCH(Calculations!$A4,Parameters!$A$2:$A$17,0),MONTH(Calculations!AD$3)),1/12))</f>
        <v>9</v>
      </c>
      <c r="AE4" s="60">
        <f>IF($A4=0,1/12,IFERROR(INDEX(Parameters!$X$2:$AI$17,MATCH(Calculations!$A4,Parameters!$A$2:$A$17,0),MONTH(Calculations!AE$3)),1/12))</f>
        <v>10</v>
      </c>
      <c r="AF4" s="60">
        <f>IF($A4=0,1/12,IFERROR(INDEX(Parameters!$X$2:$AI$17,MATCH(Calculations!$A4,Parameters!$A$2:$A$17,0),MONTH(Calculations!AF$3)),1/12))</f>
        <v>11</v>
      </c>
      <c r="AG4" s="60">
        <f>IF($A4=0,1/12,IFERROR(INDEX(Parameters!$X$2:$AI$17,MATCH(Calculations!$A4,Parameters!$A$2:$A$17,0),MONTH(Calculations!AG$3)),1/12))</f>
        <v>12</v>
      </c>
      <c r="AH4" s="60">
        <f>IF($A4=0,1/12,IFERROR(INDEX(Parameters!$X$2:$AI$17,MATCH(Calculations!$A4,Parameters!$A$2:$A$17,0),MONTH(Calculations!AH$3)),1/12))</f>
        <v>1</v>
      </c>
      <c r="AI4" s="60">
        <f>IF($A4=0,1/12,IFERROR(INDEX(Parameters!$X$2:$AI$17,MATCH(Calculations!$A4,Parameters!$A$2:$A$17,0),MONTH(Calculations!AI$3)),1/12))</f>
        <v>2</v>
      </c>
      <c r="AJ4" s="60">
        <f>IF($A4=0,1/12,IFERROR(INDEX(Parameters!$X$2:$AI$17,MATCH(Calculations!$A4,Parameters!$A$2:$A$17,0),MONTH(Calculations!AJ$3)),1/12))</f>
        <v>3</v>
      </c>
      <c r="AK4" s="60">
        <f>IF($A4=0,1/12,IFERROR(INDEX(Parameters!$X$2:$AI$17,MATCH(Calculations!$A4,Parameters!$A$2:$A$17,0),MONTH(Calculations!AK$3)),1/12))</f>
        <v>4</v>
      </c>
      <c r="AL4" s="60">
        <f>IF($A4=0,1/12,IFERROR(INDEX(Parameters!$X$2:$AI$17,MATCH(Calculations!$A4,Parameters!$A$2:$A$17,0),MONTH(Calculations!AL$3)),1/12))</f>
        <v>5</v>
      </c>
      <c r="AM4" s="60">
        <f>IF($A4=0,1/12,IFERROR(INDEX(Parameters!$X$2:$AI$17,MATCH(Calculations!$A4,Parameters!$A$2:$A$17,0),MONTH(Calculations!AM$3)),1/12))</f>
        <v>6</v>
      </c>
      <c r="AN4" s="60">
        <f>IF($A4=0,1/12,IFERROR(INDEX(Parameters!$X$2:$AI$17,MATCH(Calculations!$A4,Parameters!$A$2:$A$17,0),MONTH(Calculations!AN$3)),1/12))</f>
        <v>7</v>
      </c>
      <c r="AO4" s="60">
        <f>IF($A4=0,1/12,IFERROR(INDEX(Parameters!$X$2:$AI$17,MATCH(Calculations!$A4,Parameters!$A$2:$A$17,0),MONTH(Calculations!AO$3)),1/12))</f>
        <v>8</v>
      </c>
      <c r="AP4" s="60">
        <f>IF($A4=0,1/12,IFERROR(INDEX(Parameters!$X$2:$AI$17,MATCH(Calculations!$A4,Parameters!$A$2:$A$17,0),MONTH(Calculations!AP$3)),1/12))</f>
        <v>9</v>
      </c>
      <c r="AQ4" s="60">
        <f>IF($A4=0,1/12,IFERROR(INDEX(Parameters!$X$2:$AI$17,MATCH(Calculations!$A4,Parameters!$A$2:$A$17,0),MONTH(Calculations!AQ$3)),1/12))</f>
        <v>10</v>
      </c>
      <c r="AR4" s="60">
        <f>IF($A4=0,1/12,IFERROR(INDEX(Parameters!$X$2:$AI$17,MATCH(Calculations!$A4,Parameters!$A$2:$A$17,0),MONTH(Calculations!AR$3)),1/12))</f>
        <v>11</v>
      </c>
      <c r="AS4" s="60">
        <f>IF($A4=0,1/12,IFERROR(INDEX(Parameters!$X$2:$AI$17,MATCH(Calculations!$A4,Parameters!$A$2:$A$17,0),MONTH(Calculations!AS$3)),1/12))</f>
        <v>12</v>
      </c>
      <c r="AT4" s="60">
        <f>IF($A4=0,1/12,IFERROR(INDEX(Parameters!$X$2:$AI$17,MATCH(Calculations!$A4,Parameters!$A$2:$A$17,0),MONTH(Calculations!AT$3)),1/12))</f>
        <v>1</v>
      </c>
      <c r="AU4" s="60">
        <f>IF($A4=0,1/12,IFERROR(INDEX(Parameters!$X$2:$AI$17,MATCH(Calculations!$A4,Parameters!$A$2:$A$17,0),MONTH(Calculations!AU$3)),1/12))</f>
        <v>2</v>
      </c>
      <c r="AV4" s="60">
        <f>IF($A4=0,1/12,IFERROR(INDEX(Parameters!$X$2:$AI$17,MATCH(Calculations!$A4,Parameters!$A$2:$A$17,0),MONTH(Calculations!AV$3)),1/12))</f>
        <v>3</v>
      </c>
      <c r="AW4" s="60">
        <f>IF($A4=0,1/12,IFERROR(INDEX(Parameters!$X$2:$AI$17,MATCH(Calculations!$A4,Parameters!$A$2:$A$17,0),MONTH(Calculations!AW$3)),1/12))</f>
        <v>4</v>
      </c>
      <c r="AX4" s="60">
        <f>IF($A4=0,1/12,IFERROR(INDEX(Parameters!$X$2:$AI$17,MATCH(Calculations!$A4,Parameters!$A$2:$A$17,0),MONTH(Calculations!AX$3)),1/12))</f>
        <v>5</v>
      </c>
      <c r="AY4" s="60">
        <f>IF($A4=0,1/12,IFERROR(INDEX(Parameters!$X$2:$AI$17,MATCH(Calculations!$A4,Parameters!$A$2:$A$17,0),MONTH(Calculations!AY$3)),1/12))</f>
        <v>6</v>
      </c>
      <c r="AZ4" s="60">
        <f>IF($A4=0,1/12,IFERROR(INDEX(Parameters!$X$2:$AI$17,MATCH(Calculations!$A4,Parameters!$A$2:$A$17,0),MONTH(Calculations!AZ$3)),1/12))</f>
        <v>7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8</v>
      </c>
      <c r="AD5" s="22">
        <f>IF($A5=0,1/12,IFERROR(INDEX(Parameters!$X$2:$AI$17,MATCH(Calculations!$A5,Parameters!$A$2:$A$17,0),MONTH(Calculations!AD$3)),1/12))</f>
        <v>9</v>
      </c>
      <c r="AE5" s="22">
        <f>IF($A5=0,1/12,IFERROR(INDEX(Parameters!$X$2:$AI$17,MATCH(Calculations!$A5,Parameters!$A$2:$A$17,0),MONTH(Calculations!AE$3)),1/12))</f>
        <v>10</v>
      </c>
      <c r="AF5" s="22">
        <f>IF($A5=0,1/12,IFERROR(INDEX(Parameters!$X$2:$AI$17,MATCH(Calculations!$A5,Parameters!$A$2:$A$17,0),MONTH(Calculations!AF$3)),1/12))</f>
        <v>11</v>
      </c>
      <c r="AG5" s="22">
        <f>IF($A5=0,1/12,IFERROR(INDEX(Parameters!$X$2:$AI$17,MATCH(Calculations!$A5,Parameters!$A$2:$A$17,0),MONTH(Calculations!AG$3)),1/12))</f>
        <v>12</v>
      </c>
      <c r="AH5" s="22">
        <f>IF($A5=0,1/12,IFERROR(INDEX(Parameters!$X$2:$AI$17,MATCH(Calculations!$A5,Parameters!$A$2:$A$17,0),MONTH(Calculations!AH$3)),1/12))</f>
        <v>1</v>
      </c>
      <c r="AI5" s="22">
        <f>IF($A5=0,1/12,IFERROR(INDEX(Parameters!$X$2:$AI$17,MATCH(Calculations!$A5,Parameters!$A$2:$A$17,0),MONTH(Calculations!AI$3)),1/12))</f>
        <v>2</v>
      </c>
      <c r="AJ5" s="22">
        <f>IF($A5=0,1/12,IFERROR(INDEX(Parameters!$X$2:$AI$17,MATCH(Calculations!$A5,Parameters!$A$2:$A$17,0),MONTH(Calculations!AJ$3)),1/12))</f>
        <v>3</v>
      </c>
      <c r="AK5" s="22">
        <f>IF($A5=0,1/12,IFERROR(INDEX(Parameters!$X$2:$AI$17,MATCH(Calculations!$A5,Parameters!$A$2:$A$17,0),MONTH(Calculations!AK$3)),1/12))</f>
        <v>4</v>
      </c>
      <c r="AL5" s="22">
        <f>IF($A5=0,1/12,IFERROR(INDEX(Parameters!$X$2:$AI$17,MATCH(Calculations!$A5,Parameters!$A$2:$A$17,0),MONTH(Calculations!AL$3)),1/12))</f>
        <v>5</v>
      </c>
      <c r="AM5" s="22">
        <f>IF($A5=0,1/12,IFERROR(INDEX(Parameters!$X$2:$AI$17,MATCH(Calculations!$A5,Parameters!$A$2:$A$17,0),MONTH(Calculations!AM$3)),1/12))</f>
        <v>6</v>
      </c>
      <c r="AN5" s="22">
        <f>IF($A5=0,1/12,IFERROR(INDEX(Parameters!$X$2:$AI$17,MATCH(Calculations!$A5,Parameters!$A$2:$A$17,0),MONTH(Calculations!AN$3)),1/12))</f>
        <v>7</v>
      </c>
      <c r="AO5" s="22">
        <f>IF($A5=0,1/12,IFERROR(INDEX(Parameters!$X$2:$AI$17,MATCH(Calculations!$A5,Parameters!$A$2:$A$17,0),MONTH(Calculations!AO$3)),1/12))</f>
        <v>8</v>
      </c>
      <c r="AP5" s="22">
        <f>IF($A5=0,1/12,IFERROR(INDEX(Parameters!$X$2:$AI$17,MATCH(Calculations!$A5,Parameters!$A$2:$A$17,0),MONTH(Calculations!AP$3)),1/12))</f>
        <v>9</v>
      </c>
      <c r="AQ5" s="22">
        <f>IF($A5=0,1/12,IFERROR(INDEX(Parameters!$X$2:$AI$17,MATCH(Calculations!$A5,Parameters!$A$2:$A$17,0),MONTH(Calculations!AQ$3)),1/12))</f>
        <v>10</v>
      </c>
      <c r="AR5" s="22">
        <f>IF($A5=0,1/12,IFERROR(INDEX(Parameters!$X$2:$AI$17,MATCH(Calculations!$A5,Parameters!$A$2:$A$17,0),MONTH(Calculations!AR$3)),1/12))</f>
        <v>11</v>
      </c>
      <c r="AS5" s="22">
        <f>IF($A5=0,1/12,IFERROR(INDEX(Parameters!$X$2:$AI$17,MATCH(Calculations!$A5,Parameters!$A$2:$A$17,0),MONTH(Calculations!AS$3)),1/12))</f>
        <v>12</v>
      </c>
      <c r="AT5" s="22">
        <f>IF($A5=0,1/12,IFERROR(INDEX(Parameters!$X$2:$AI$17,MATCH(Calculations!$A5,Parameters!$A$2:$A$17,0),MONTH(Calculations!AT$3)),1/12))</f>
        <v>1</v>
      </c>
      <c r="AU5" s="22">
        <f>IF($A5=0,1/12,IFERROR(INDEX(Parameters!$X$2:$AI$17,MATCH(Calculations!$A5,Parameters!$A$2:$A$17,0),MONTH(Calculations!AU$3)),1/12))</f>
        <v>2</v>
      </c>
      <c r="AV5" s="22">
        <f>IF($A5=0,1/12,IFERROR(INDEX(Parameters!$X$2:$AI$17,MATCH(Calculations!$A5,Parameters!$A$2:$A$17,0),MONTH(Calculations!AV$3)),1/12))</f>
        <v>3</v>
      </c>
      <c r="AW5" s="22">
        <f>IF($A5=0,1/12,IFERROR(INDEX(Parameters!$X$2:$AI$17,MATCH(Calculations!$A5,Parameters!$A$2:$A$17,0),MONTH(Calculations!AW$3)),1/12))</f>
        <v>4</v>
      </c>
      <c r="AX5" s="22">
        <f>IF($A5=0,1/12,IFERROR(INDEX(Parameters!$X$2:$AI$17,MATCH(Calculations!$A5,Parameters!$A$2:$A$17,0),MONTH(Calculations!AX$3)),1/12))</f>
        <v>5</v>
      </c>
      <c r="AY5" s="22">
        <f>IF($A5=0,1/12,IFERROR(INDEX(Parameters!$X$2:$AI$17,MATCH(Calculations!$A5,Parameters!$A$2:$A$17,0),MONTH(Calculations!AY$3)),1/12))</f>
        <v>6</v>
      </c>
      <c r="AZ5" s="22">
        <f>IF($A5=0,1/12,IFERROR(INDEX(Parameters!$X$2:$AI$17,MATCH(Calculations!$A5,Parameters!$A$2:$A$17,0),MONTH(Calculations!AZ$3)),1/12))</f>
        <v>7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Eldoret</v>
      </c>
    </row>
    <row r="33" spans="1:52">
      <c r="A33">
        <v>1</v>
      </c>
      <c r="B33" s="128">
        <f>G34</f>
        <v>43007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42979</v>
      </c>
      <c r="F33" t="s">
        <v>149</v>
      </c>
      <c r="G33" s="128">
        <f>IF(Inputs!B79="","",DATE(YEAR(Inputs!B79),MONTH(Inputs!B79),DAY(Inputs!B79)))</f>
        <v>42976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43036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43009</v>
      </c>
      <c r="F34" t="s">
        <v>150</v>
      </c>
      <c r="G34" s="128">
        <f>IF(Inputs!B80="","",DATE(YEAR(Inputs!B80),MONTH(Inputs!B80),DAY(Inputs!B80)))</f>
        <v>43007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43067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43040</v>
      </c>
      <c r="F35" t="s">
        <v>152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43097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43070</v>
      </c>
      <c r="F36" t="s">
        <v>153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43128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43101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43159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43132</v>
      </c>
      <c r="F38" t="s">
        <v>215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43187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43160</v>
      </c>
      <c r="F39" t="s">
        <v>158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43218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43191</v>
      </c>
      <c r="F40" t="s">
        <v>159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43248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43221</v>
      </c>
      <c r="F41" t="s">
        <v>216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43279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43252</v>
      </c>
      <c r="F42" t="s">
        <v>217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43309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43340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116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307</v>
      </c>
      <c r="I52" s="12" t="s">
        <v>120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116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116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116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116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116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116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116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116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116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116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116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116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307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120</v>
      </c>
      <c r="I78" s="12" t="s">
        <v>349</v>
      </c>
      <c r="J78" s="70" t="s">
        <v>350</v>
      </c>
      <c r="K78" s="12" t="s">
        <v>304</v>
      </c>
      <c r="AJ78" s="12"/>
    </row>
    <row r="79" spans="1:36">
      <c r="B79" s="176">
        <v>10</v>
      </c>
      <c r="C79" s="12" t="s">
        <v>143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155</v>
      </c>
      <c r="J79" s="70" t="s">
        <v>354</v>
      </c>
      <c r="K79" s="12" t="s">
        <v>304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116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116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139</v>
      </c>
      <c r="D86" s="12">
        <f>D85+1</f>
        <v>8</v>
      </c>
    </row>
    <row r="87" spans="1:36">
      <c r="B87" s="176">
        <v>89.99999999999999</v>
      </c>
      <c r="C87" s="12" t="s">
        <v>140</v>
      </c>
      <c r="D87" s="12">
        <f>D86+1</f>
        <v>9</v>
      </c>
    </row>
    <row r="88" spans="1:36">
      <c r="B88" s="176">
        <v>99.99999999999999</v>
      </c>
      <c r="C88" s="12" t="s">
        <v>141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113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