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<sst xmlns="http://schemas.openxmlformats.org/spreadsheetml/2006/main" uniqueCount="366">
  <si>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</si>
  <si>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</si>
  <si>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</si>
  <si>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</si>
  <si>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</si>
  <si>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</si>
  <si>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</si>
  <si>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</si>
  <si>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</si>
  <si>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</si>
  <si>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</si>
  <si>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</si>
  <si>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</si>
  <si>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</si>
  <si>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</si>
  <si>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</si>
  <si>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</si>
  <si>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</si>
  <si>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</si>
  <si>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</si>
  <si>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</si>
  <si>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</si>
  <si>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</si>
  <si>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</si>
  <si>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</si>
  <si>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</si>
  <si>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</si>
  <si>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</si>
  <si>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</si>
  <si>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</si>
  <si>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</si>
  <si>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</si>
  <si>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</si>
  <si>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</si>
  <si>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</si>
  <si>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</si>
  <si>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</si>
  <si>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</si>
  <si>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</si>
  <si>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</si>
  <si>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</si>
  <si>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</si>
  <si>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</si>
  <si>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</si>
  <si>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</si>
  <si>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</si>
  <si>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</si>
  <si>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</si>
  <si>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</si>
  <si>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</si>
  <si>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</si>
  <si>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</si>
  <si>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</si>
  <si>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</si>
  <si>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</si>
  <si>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</si>
  <si>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</si>
  <si>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</si>
  <si>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</si>
  <si>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</si>
  <si>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</si>
  <si>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</si>
  <si>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</si>
  <si>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</si>
  <si>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</si>
  <si>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</si>
  <si>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</si>
  <si>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</si>
  <si>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</si>
  <si>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</si>
  <si>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</si>
  <si>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</si>
  <si>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</si>
  <si>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</si>
  <si>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</si>
  <si>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</si>
  <si>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</si>
  <si>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</si>
  <si>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</si>
  <si>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</si>
  <si>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</si>
  <si>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</si>
  <si>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</si>
  <si>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</si>
  <si>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</si>
  <si>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</si>
  <si>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</si>
  <si>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</si>
  <si>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</si>
  <si>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Yes</t>
  </si>
  <si>
    <t>Maize</t>
  </si>
  <si>
    <t>Shop_common variety</t>
  </si>
  <si>
    <t>Yes only manure</t>
  </si>
  <si>
    <t>No</t>
  </si>
  <si>
    <t>Yes without the use of a pump</t>
  </si>
  <si>
    <t>April</t>
  </si>
  <si>
    <t>Beans</t>
  </si>
  <si>
    <t>January</t>
  </si>
  <si>
    <t>Onions</t>
  </si>
  <si>
    <t>Home recycled</t>
  </si>
  <si>
    <t>Yes Inorganic fertizers</t>
  </si>
  <si>
    <t>Yes using a solar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</si>
  <si>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</si>
  <si>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</si>
  <si>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</si>
  <si>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</si>
  <si>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</si>
  <si>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</si>
  <si>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</si>
  <si>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</si>
  <si>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</si>
  <si>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</si>
  <si>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</si>
  <si>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</si>
  <si>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</si>
  <si>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</si>
  <si>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</si>
  <si>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</si>
  <si>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</si>
  <si>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</si>
  <si>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</si>
  <si>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</si>
  <si>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</si>
  <si>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</si>
  <si>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</si>
  <si>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</si>
  <si>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</si>
  <si>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</si>
  <si>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</si>
  <si>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</si>
  <si>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</si>
  <si>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</si>
  <si>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</si>
  <si>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</si>
  <si>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</si>
  <si>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</si>
  <si>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</si>
  <si>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</si>
  <si>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</si>
  <si>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</si>
  <si>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</si>
  <si>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</si>
  <si>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</si>
  <si>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</si>
  <si>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</si>
  <si>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</si>
  <si>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</si>
  <si>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1/28/2015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</si>
  <si>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</si>
  <si>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</si>
  <si>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</si>
  <si>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</si>
  <si>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</si>
  <si>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</si>
  <si>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</si>
  <si>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</si>
  <si>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</si>
  <si>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</si>
  <si>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</si>
  <si>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</si>
  <si>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</si>
  <si>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</si>
  <si>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</si>
  <si>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</si>
  <si>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</si>
  <si>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</si>
  <si>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</si>
  <si>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</si>
  <si>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</si>
  <si>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</si>
  <si>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</si>
  <si>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</si>
  <si>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</si>
  <si>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</si>
  <si>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</si>
  <si>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</si>
  <si>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</si>
  <si>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</si>
  <si>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</si>
  <si>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</si>
  <si>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</si>
  <si>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</si>
  <si>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</si>
  <si>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</si>
  <si>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</si>
  <si>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</si>
  <si>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</si>
  <si>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</si>
  <si>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</si>
  <si>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</si>
  <si>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</si>
  <si>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</si>
  <si>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</si>
  <si>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</si>
  <si>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</si>
  <si>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</si>
  <si>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</si>
  <si>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</si>
  <si>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</si>
  <si>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</si>
  <si>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</si>
  <si>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</si>
  <si>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</si>
  <si>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</si>
  <si>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</si>
  <si>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</si>
  <si>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</si>
  <si>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</si>
  <si>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</si>
  <si>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</si>
  <si>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</si>
  <si>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</si>
  <si>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</si>
  <si>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</si>
  <si>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</si>
  <si>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</si>
  <si>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</si>
  <si>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</si>
  <si>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</si>
  <si>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</si>
  <si>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</si>
  <si>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</si>
  <si>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</si>
  <si>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</si>
  <si>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</si>
  <si>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</si>
  <si>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</si>
  <si>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</si>
  <si>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</si>
  <si>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</si>
  <si>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</si>
  <si>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</si>
  <si>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</si>
  <si>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</si>
  <si>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</si>
  <si>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</si>
  <si>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</si>
  <si>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</si>
  <si>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</si>
  <si>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</si>
  <si>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</si>
  <si>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</si>
  <si>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</si>
  <si>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</si>
  <si>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</si>
  <si>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</si>
  <si>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</si>
  <si>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</si>
  <si>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</si>
  <si>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</si>
  <si>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</si>
  <si>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</si>
  <si>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</si>
  <si>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</si>
  <si>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</si>
  <si>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</si>
  <si>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</si>
  <si>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</si>
  <si>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</si>
  <si>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</si>
  <si>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</si>
  <si>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</si>
  <si>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</si>
  <si>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</si>
  <si>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</si>
  <si>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</si>
  <si>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</si>
  <si>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</si>
  <si>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</si>
  <si>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</si>
  <si>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</si>
  <si>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</si>
  <si>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</si>
  <si>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</si>
  <si>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</si>
  <si>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</si>
  <si>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</si>
  <si>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</si>
  <si>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</si>
  <si>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</si>
  <si>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</si>
  <si>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</si>
  <si>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</si>
  <si>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</si>
  <si>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</si>
  <si>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</si>
  <si>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</si>
  <si>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</si>
  <si>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</si>
  <si>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</si>
  <si>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</si>
  <si>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</si>
  <si>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</si>
  <si>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</si>
  <si>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</si>
  <si>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</si>
  <si>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</si>
  <si>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</si>
  <si>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</si>
  <si>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</si>
  <si>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</si>
  <si>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</si>
  <si>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</si>
  <si>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</si>
  <si>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</si>
  <si>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</si>
  <si>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</si>
  <si>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</si>
  <si>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</si>
  <si>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</si>
  <si>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</si>
  <si>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</si>
  <si>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</si>
  <si>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</si>
  <si>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</si>
  <si>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</si>
  <si>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</si>
  <si>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</si>
  <si>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</si>
  <si>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</si>
  <si>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</si>
  <si>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</si>
  <si>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</si>
  <si>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</si>
  <si>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</si>
  <si>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</si>
  <si>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</si>
  <si>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</si>
  <si>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</si>
  <si>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</si>
  <si>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</si>
  <si>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</si>
  <si>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</si>
  <si>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</si>
  <si>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</si>
  <si>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</si>
  <si>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</si>
  <si>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</si>
  <si>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</si>
  <si>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</si>
  <si>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</si>
  <si>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</si>
  <si>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</si>
  <si>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</si>
  <si>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</si>
  <si>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</si>
  <si>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</si>
  <si>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</si>
  <si>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</si>
  <si>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</si>
  <si>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</si>
  <si>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</si>
  <si>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</si>
  <si>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</si>
  <si>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</si>
  <si>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</si>
  <si>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</si>
  <si>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</si>
  <si>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</si>
  <si>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Always</t>
  </si>
  <si>
    <t>February</t>
  </si>
  <si>
    <t>Yes both manure and inorganic</t>
  </si>
  <si>
    <t>Shop_certified variety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</si>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</sst>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Beans, Onions,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0.3813084112149533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659000</v>
      </c>
    </row>
    <row r="25" spans="1:7">
      <c r="B25" s="1" t="s">
        <v>18</v>
      </c>
      <c r="C25" s="36">
        <f>MAX(Inputs!A56:A60)</f>
        <v>659000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4110</v>
      </c>
      <c r="I7" s="80">
        <f>IF(ISERROR(VLOOKUP(MONTH(I5),Inputs!$D$66:$D$71,1,0)),"",INDEX(Inputs!$B$66:$B$71,MATCH(MONTH(Output!I5),Inputs!$D$66:$D$71,0))-INDEX(Inputs!$C$66:$C$71,MATCH(MONTH(Output!I5),Inputs!$D$66:$D$71,0)))</f>
        <v>-4420</v>
      </c>
      <c r="J7" s="80">
        <f>IF(ISERROR(VLOOKUP(MONTH(J5),Inputs!$D$66:$D$71,1,0)),"",INDEX(Inputs!$B$66:$B$71,MATCH(MONTH(Output!J5),Inputs!$D$66:$D$71,0))-INDEX(Inputs!$C$66:$C$71,MATCH(MONTH(Output!J5),Inputs!$D$66:$D$71,0)))</f>
        <v>19950</v>
      </c>
      <c r="K7" s="80">
        <f>IF(ISERROR(VLOOKUP(MONTH(K5),Inputs!$D$66:$D$71,1,0)),"",INDEX(Inputs!$B$66:$B$71,MATCH(MONTH(Output!K5),Inputs!$D$66:$D$71,0))-INDEX(Inputs!$C$66:$C$71,MATCH(MONTH(Output!K5),Inputs!$D$66:$D$71,0)))</f>
        <v>9900</v>
      </c>
      <c r="L7" s="80">
        <f>IF(ISERROR(VLOOKUP(MONTH(L5),Inputs!$D$66:$D$71,1,0)),"",INDEX(Inputs!$B$66:$B$71,MATCH(MONTH(Output!L5),Inputs!$D$66:$D$71,0))-INDEX(Inputs!$C$66:$C$71,MATCH(MONTH(Output!L5),Inputs!$D$66:$D$71,0)))</f>
        <v>12300</v>
      </c>
      <c r="M7" s="80">
        <f>IF(ISERROR(VLOOKUP(MONTH(M5),Inputs!$D$66:$D$71,1,0)),"",INDEX(Inputs!$B$66:$B$71,MATCH(MONTH(Output!M5),Inputs!$D$66:$D$71,0))-INDEX(Inputs!$C$66:$C$71,MATCH(MONTH(Output!M5),Inputs!$D$66:$D$71,0)))</f>
        <v>17000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4110</v>
      </c>
      <c r="U7" s="80">
        <f>IF(ISERROR(VLOOKUP(MONTH(U5),Inputs!$D$66:$D$71,1,0)),"",INDEX(Inputs!$B$66:$B$71,MATCH(MONTH(Output!U5),Inputs!$D$66:$D$71,0))-INDEX(Inputs!$C$66:$C$71,MATCH(MONTH(Output!U5),Inputs!$D$66:$D$71,0)))</f>
        <v>-4420</v>
      </c>
      <c r="V7" s="80">
        <f>IF(ISERROR(VLOOKUP(MONTH(V5),Inputs!$D$66:$D$71,1,0)),"",INDEX(Inputs!$B$66:$B$71,MATCH(MONTH(Output!V5),Inputs!$D$66:$D$71,0))-INDEX(Inputs!$C$66:$C$71,MATCH(MONTH(Output!V5),Inputs!$D$66:$D$71,0)))</f>
        <v>19950</v>
      </c>
      <c r="W7" s="80">
        <f>IF(ISERROR(VLOOKUP(MONTH(W5),Inputs!$D$66:$D$71,1,0)),"",INDEX(Inputs!$B$66:$B$71,MATCH(MONTH(Output!W5),Inputs!$D$66:$D$71,0))-INDEX(Inputs!$C$66:$C$71,MATCH(MONTH(Output!W5),Inputs!$D$66:$D$71,0)))</f>
        <v>9900</v>
      </c>
      <c r="X7" s="80">
        <f>IF(ISERROR(VLOOKUP(MONTH(X5),Inputs!$D$66:$D$71,1,0)),"",INDEX(Inputs!$B$66:$B$71,MATCH(MONTH(Output!X5),Inputs!$D$66:$D$71,0))-INDEX(Inputs!$C$66:$C$71,MATCH(MONTH(Output!X5),Inputs!$D$66:$D$71,0)))</f>
        <v>12300</v>
      </c>
      <c r="Y7" s="80">
        <f>IF(ISERROR(VLOOKUP(MONTH(Y5),Inputs!$D$66:$D$71,1,0)),"",INDEX(Inputs!$B$66:$B$71,MATCH(MONTH(Output!Y5),Inputs!$D$66:$D$71,0))-INDEX(Inputs!$C$66:$C$71,MATCH(MONTH(Output!Y5),Inputs!$D$66:$D$71,0)))</f>
        <v>17000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Onions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Onions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Onions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Onions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Onions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Onions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Beans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Onions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535000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>
        <v>0</v>
      </c>
      <c r="D7" s="20"/>
      <c r="E7" s="145"/>
      <c r="F7" s="146"/>
      <c r="G7" s="145"/>
      <c r="H7" s="145" t="s">
        <v>89</v>
      </c>
      <c r="I7" s="147"/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90</v>
      </c>
      <c r="B8" s="16"/>
      <c r="C8" s="143">
        <v>0</v>
      </c>
      <c r="D8" s="16"/>
      <c r="E8" s="147" t="s">
        <v>91</v>
      </c>
      <c r="F8" s="149" t="s">
        <v>92</v>
      </c>
      <c r="G8" s="147"/>
      <c r="H8" s="147" t="s">
        <v>93</v>
      </c>
      <c r="I8" s="147" t="s">
        <v>94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0</v>
      </c>
      <c r="D9" s="16"/>
      <c r="E9" s="147" t="s">
        <v>91</v>
      </c>
      <c r="F9" s="149" t="s">
        <v>92</v>
      </c>
      <c r="G9" s="147"/>
      <c r="H9" s="147" t="s">
        <v>89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 t="s">
        <v>98</v>
      </c>
      <c r="B10" s="16"/>
      <c r="C10" s="143">
        <v>0</v>
      </c>
      <c r="D10" s="16"/>
      <c r="E10" s="147" t="s">
        <v>99</v>
      </c>
      <c r="F10" s="149" t="s">
        <v>100</v>
      </c>
      <c r="G10" s="147"/>
      <c r="H10" s="147" t="s">
        <v>89</v>
      </c>
      <c r="I10" s="147" t="s">
        <v>101</v>
      </c>
      <c r="J10" s="148" t="s">
        <v>102</v>
      </c>
      <c r="K10" s="138"/>
      <c r="L10" s="16"/>
      <c r="M10" s="165">
        <v>100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50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89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/>
    </row>
    <row r="45" spans="1:48">
      <c r="A45" s="56" t="s">
        <v>134</v>
      </c>
      <c r="B45" s="161">
        <v>1500000</v>
      </c>
    </row>
    <row r="46" spans="1:48" customHeight="1" ht="30">
      <c r="A46" s="57" t="s">
        <v>135</v>
      </c>
      <c r="B46" s="161">
        <v>300000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200000</v>
      </c>
    </row>
    <row r="49" spans="1:48" customHeight="1" ht="30">
      <c r="A49" s="57" t="s">
        <v>138</v>
      </c>
      <c r="B49" s="161">
        <v>35000</v>
      </c>
    </row>
    <row r="50" spans="1:48">
      <c r="A50" s="43"/>
      <c r="B50" s="36"/>
    </row>
    <row r="51" spans="1:48">
      <c r="A51" s="58" t="s">
        <v>139</v>
      </c>
      <c r="B51" s="161">
        <v>4000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659000</v>
      </c>
      <c r="B56" s="159">
        <v>0</v>
      </c>
      <c r="C56" s="162" t="s">
        <v>147</v>
      </c>
      <c r="D56" s="163"/>
      <c r="E56" s="163" t="s">
        <v>89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149</v>
      </c>
      <c r="C65" s="10" t="s">
        <v>150</v>
      </c>
    </row>
    <row r="66" spans="1:48">
      <c r="A66" s="142" t="s">
        <v>151</v>
      </c>
      <c r="B66" s="159">
        <v>52000</v>
      </c>
      <c r="C66" s="163">
        <v>47890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52000</v>
      </c>
      <c r="C67" s="165">
        <v>56420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114450</v>
      </c>
      <c r="C68" s="165">
        <v>94500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176900</v>
      </c>
      <c r="C69" s="165">
        <v>167000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74000</v>
      </c>
      <c r="C70" s="165">
        <v>61700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129000</v>
      </c>
      <c r="C71" s="167">
        <v>112000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43252</v>
      </c>
      <c r="D5" s="39">
        <f>IFERROR(DATE(YEAR(B5),MONTH(B5)+T5,DAY(B5)),"")</f>
        <v>43313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43497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752.7045421367818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43221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43405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379.7120504875373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Onions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43160</v>
      </c>
      <c r="C7" s="39">
        <f>IFERROR(DATE(YEAR(B7),MONTH(B7)+ROUND(T7/2,0),DAY(B7)),B7)</f>
        <v>43252</v>
      </c>
      <c r="D7" s="39">
        <f>IFERROR(DATE(YEAR(B7),MONTH(B7)+T7,DAY(B7)),"")</f>
        <v>43313</v>
      </c>
      <c r="E7" s="39">
        <f>IFERROR(IF($S7=0,"",IF($S7=2,DATE(YEAR(B7),MONTH(B7)+6,DAY(B7)),IF($S7=1,B7,""))),"")</f>
        <v>43344</v>
      </c>
      <c r="F7" s="39">
        <f>IFERROR(IF($S7=0,"",IF($S7=2,DATE(YEAR(C7),MONTH(C7)+6,DAY(C7)),IF($S7=1,C7,""))),"")</f>
        <v>43435</v>
      </c>
      <c r="G7" s="39">
        <f>IFERROR(IF($S7=0,"",IF($S7=2,DATE(YEAR(D7),MONTH(D7)+6,DAY(D7)),IF($S7=1,D7,""))),"")</f>
        <v>43497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100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2944.595493706861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56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5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659000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43191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43374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43485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104</v>
      </c>
      <c r="B41" s="191" t="s">
        <v>93</v>
      </c>
      <c r="C41" s="191" t="s">
        <v>89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90</v>
      </c>
      <c r="E52" s="12" t="s">
        <v>90</v>
      </c>
      <c r="F52" s="12" t="s">
        <v>90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89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89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89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89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89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89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89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89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89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89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89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89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132</v>
      </c>
      <c r="I77" s="12" t="s">
        <v>352</v>
      </c>
      <c r="J77" s="136" t="s">
        <v>99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92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358</v>
      </c>
      <c r="F79" s="12" t="s">
        <v>101</v>
      </c>
      <c r="G79" s="12" t="s">
        <v>359</v>
      </c>
      <c r="I79" s="12" t="s">
        <v>168</v>
      </c>
      <c r="J79" s="70" t="s">
        <v>91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94</v>
      </c>
      <c r="J80" s="70" t="s">
        <v>362</v>
      </c>
      <c r="K80" s="12" t="s">
        <v>89</v>
      </c>
      <c r="AJ80" s="12"/>
    </row>
    <row r="81" spans="1:36">
      <c r="B81" s="176">
        <v>30</v>
      </c>
      <c r="C81" s="12" t="s">
        <v>102</v>
      </c>
      <c r="D81" s="12">
        <f>D80+1</f>
        <v>3</v>
      </c>
      <c r="J81" s="70" t="s">
        <v>363</v>
      </c>
      <c r="K81" s="12" t="s">
        <v>89</v>
      </c>
    </row>
    <row r="82" spans="1:36">
      <c r="B82" s="176">
        <v>40</v>
      </c>
      <c r="C82" s="12" t="s">
        <v>95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