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<sst xmlns="http://schemas.openxmlformats.org/spreadsheetml/2006/main" uniqueCount="366">
  <si>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</si>
  <si>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</si>
  <si>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</si>
  <si>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</si>
  <si>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</si>
  <si>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</si>
  <si>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</si>
  <si>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</si>
  <si>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</si>
  <si>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</si>
  <si>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</si>
  <si>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</si>
  <si>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</si>
  <si>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</si>
  <si>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</si>
  <si>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</si>
  <si>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</si>
  <si>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</si>
  <si>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</si>
  <si>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</si>
  <si>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</si>
  <si>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</si>
  <si>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</si>
  <si>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</si>
  <si>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</si>
  <si>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</si>
  <si>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</si>
  <si>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</si>
  <si>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</si>
  <si>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</si>
  <si>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</si>
  <si>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</si>
  <si>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</si>
  <si>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</si>
  <si>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</si>
  <si>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</si>
  <si>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</si>
  <si>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</si>
  <si>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</si>
  <si>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</si>
  <si>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</si>
  <si>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</si>
  <si>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</si>
  <si>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</si>
  <si>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</si>
  <si>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</si>
  <si>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</si>
  <si>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</si>
  <si>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</si>
  <si>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</si>
  <si>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</si>
  <si>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</si>
  <si>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</si>
  <si>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</si>
  <si>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</si>
  <si>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</si>
  <si>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</si>
  <si>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</si>
  <si>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</si>
  <si>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</si>
  <si>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</si>
  <si>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</si>
  <si>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</si>
  <si>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</si>
  <si>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</si>
  <si>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</si>
  <si>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</si>
  <si>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</si>
  <si>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</si>
  <si>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</si>
  <si>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</si>
  <si>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</si>
  <si>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</si>
  <si>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</si>
  <si>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</si>
  <si>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</si>
  <si>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</si>
  <si>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</si>
  <si>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</si>
  <si>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</si>
  <si>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</si>
  <si>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</si>
  <si>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</si>
  <si>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</si>
  <si>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</si>
  <si>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</si>
  <si>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</si>
  <si>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</si>
  <si>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</si>
  <si>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</si>
  <si>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</si>
  <si>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</si>
  <si>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</si>
  <si>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</si>
  <si>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</si>
  <si>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</si>
  <si>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</si>
  <si>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</si>
  <si>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</si>
  <si>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</si>
  <si>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</si>
  <si>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</si>
  <si>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</si>
  <si>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</si>
  <si>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</si>
  <si>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</si>
  <si>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</si>
  <si>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</si>
  <si>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</si>
  <si>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</si>
  <si>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</si>
  <si>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</si>
  <si>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</si>
  <si>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</si>
  <si>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</si>
  <si>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</si>
  <si>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</si>
  <si>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</si>
  <si>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</si>
  <si>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</si>
  <si>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</si>
  <si>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</si>
  <si>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</si>
  <si>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</si>
  <si>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</si>
  <si>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</si>
  <si>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</si>
  <si>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</si>
  <si>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</si>
  <si>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</si>
  <si>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</si>
  <si>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</si>
  <si>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</si>
  <si>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</si>
  <si>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</si>
  <si>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</si>
  <si>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</si>
  <si>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</si>
  <si>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</si>
  <si>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</si>
  <si>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</si>
  <si>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</si>
  <si>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</si>
  <si>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1/31/2018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</si>
  <si>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</si>
  <si>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</si>
  <si>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</si>
  <si>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</si>
  <si>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</si>
  <si>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</si>
  <si>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2018/1/31</t>
  </si>
  <si>
    <t>Loan terms</t>
  </si>
  <si>
    <t>Expected disbursement date</t>
  </si>
  <si>
    <t>Expected first repayment date</t>
  </si>
  <si>
    <t>2018/3/12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</si>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</sst>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10000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100000</v>
      </c>
      <c r="C11" s="80">
        <f>C6+C9-C10</f>
        <v>0</v>
      </c>
      <c r="D11" s="80">
        <f>D6+D9-D10</f>
        <v>-10000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-10000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-20000</v>
      </c>
      <c r="AA11" s="80">
        <f>SUM(B11:M11)</f>
        <v>0</v>
      </c>
      <c r="AB11" s="46">
        <f>SUM(B11:Y11)</f>
        <v>-20000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</v>
      </c>
      <c r="E12" s="82">
        <f>IF(E13="Yes",IF(SUM($B$10:E10)/(SUM($B$6:E6)+SUM($B$9:E9))&lt;0,999.99,SUM($B$10:E10)/(SUM($B$6:E6)+SUM($B$9:E9))),"")</f>
        <v>0.2</v>
      </c>
      <c r="F12" s="82">
        <f>IF(F13="Yes",IF(SUM($B$10:F10)/(SUM($B$6:F6)+SUM($B$9:F9))&lt;0,999.99,SUM($B$10:F10)/(SUM($B$6:F6)+SUM($B$9:F9))),"")</f>
        <v>0.3</v>
      </c>
      <c r="G12" s="82">
        <f>IF(G13="Yes",IF(SUM($B$10:G10)/(SUM($B$6:G6)+SUM($B$9:G9))&lt;0,999.99,SUM($B$10:G10)/(SUM($B$6:G6)+SUM($B$9:G9))),"")</f>
        <v>0.4</v>
      </c>
      <c r="H12" s="82">
        <f>IF(H13="Yes",IF(SUM($B$10:H10)/(SUM($B$6:H6)+SUM($B$9:H9))&lt;0,999.99,SUM($B$10:H10)/(SUM($B$6:H6)+SUM($B$9:H9))),"")</f>
        <v>0.5</v>
      </c>
      <c r="I12" s="82">
        <f>IF(I13="Yes",IF(SUM($B$10:I10)/(SUM($B$6:I6)+SUM($B$9:I9))&lt;0,999.99,SUM($B$10:I10)/(SUM($B$6:I6)+SUM($B$9:I9))),"")</f>
        <v>0.6</v>
      </c>
      <c r="J12" s="82">
        <f>IF(J13="Yes",IF(SUM($B$10:J10)/(SUM($B$6:J6)+SUM($B$9:J9))&lt;0,999.99,SUM($B$10:J10)/(SUM($B$6:J6)+SUM($B$9:J9))),"")</f>
        <v>0.7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0.9</v>
      </c>
      <c r="M12" s="82">
        <f>IF(M13="Yes",IF(SUM($B$10:M10)/(SUM($B$6:M6)+SUM($B$9:M9))&lt;0,999.99,SUM($B$10:M10)/(SUM($B$6:M6)+SUM($B$9:M9))),"")</f>
        <v>1</v>
      </c>
      <c r="N12" s="82">
        <f>IF(N13="Yes",IF(SUM($B$10:N10)/(SUM($B$6:N6)+SUM($B$9:N9))&lt;0,999.99,SUM($B$10:N10)/(SUM($B$6:N6)+SUM($B$9:N9))),"")</f>
        <v>1.1</v>
      </c>
      <c r="O12" s="82">
        <f>IF(O13="Yes",IF(SUM($B$10:O10)/(SUM($B$6:O6)+SUM($B$9:O9))&lt;0,999.99,SUM($B$10:O10)/(SUM($B$6:O6)+SUM($B$9:O9))),"")</f>
        <v>1.2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0</v>
      </c>
      <c r="B56" s="159">
        <v>0</v>
      </c>
      <c r="C56" s="162" t="s">
        <v>143</v>
      </c>
      <c r="D56" s="163"/>
      <c r="E56" s="163" t="s">
        <v>92</v>
      </c>
      <c r="F56" s="163"/>
    </row>
    <row r="57" spans="1:48">
      <c r="A57" s="157">
        <v>0</v>
      </c>
      <c r="B57" s="157">
        <v>0</v>
      </c>
      <c r="C57" s="164" t="s">
        <v>143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143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143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143</v>
      </c>
      <c r="D60" s="167"/>
      <c r="E60" s="167" t="s">
        <v>92</v>
      </c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145</v>
      </c>
      <c r="C65" s="10" t="s">
        <v>146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25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43171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43160</v>
      </c>
      <c r="F33" t="s">
        <v>152</v>
      </c>
      <c r="G33" s="128">
        <f>IF(Inputs!B79="","",DATE(YEAR(Inputs!B79),MONTH(Inputs!B79),DAY(Inputs!B79)))</f>
        <v>43131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43191</v>
      </c>
      <c r="F34" t="s">
        <v>153</v>
      </c>
      <c r="G34" s="128">
        <f>IF(Inputs!B80="","",DATE(YEAR(Inputs!B80),MONTH(Inputs!B80),DAY(Inputs!B80)))</f>
        <v>43171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43232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43221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43263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43252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43293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43282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43313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43344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43374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43405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43435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288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97</v>
      </c>
      <c r="B41" s="191" t="s">
        <v>305</v>
      </c>
      <c r="C41" s="191" t="s">
        <v>92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95</v>
      </c>
      <c r="D78" s="133"/>
      <c r="E78" s="12" t="s">
        <v>346</v>
      </c>
      <c r="F78" s="12" t="s">
        <v>347</v>
      </c>
      <c r="G78" s="12" t="s">
        <v>110</v>
      </c>
      <c r="H78" s="12" t="s">
        <v>128</v>
      </c>
      <c r="I78" s="12" t="s">
        <v>348</v>
      </c>
      <c r="J78" s="70" t="s">
        <v>349</v>
      </c>
      <c r="K78" s="12" t="s">
        <v>305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91</v>
      </c>
      <c r="F80" s="12" t="s">
        <v>93</v>
      </c>
      <c r="J80" s="70" t="s">
        <v>356</v>
      </c>
      <c r="K80" s="12" t="s">
        <v>92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358</v>
      </c>
      <c r="D82" s="12">
        <f>D81+1</f>
        <v>4</v>
      </c>
      <c r="J82" s="70"/>
    </row>
    <row r="83" spans="1:36">
      <c r="B83" s="176">
        <v>50</v>
      </c>
      <c r="C83" s="12" t="s">
        <v>359</v>
      </c>
      <c r="D83" s="12">
        <f>D82+1</f>
        <v>5</v>
      </c>
    </row>
    <row r="84" spans="1:36">
      <c r="B84" s="176">
        <v>60</v>
      </c>
      <c r="C84" s="12" t="s">
        <v>360</v>
      </c>
      <c r="D84" s="12">
        <f>D83+1</f>
        <v>6</v>
      </c>
    </row>
    <row r="85" spans="1:36">
      <c r="B85" s="176">
        <v>70</v>
      </c>
      <c r="C85" s="12" t="s">
        <v>361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