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space\Aerospace-2023\4_Fourth Year\First_Semester\AER_4110_ComputationalFluidDynamics\Assignment mo3eed_3\"/>
    </mc:Choice>
  </mc:AlternateContent>
  <xr:revisionPtr revIDLastSave="0" documentId="13_ncr:1_{F7ABBEF9-18FE-4B30-B75C-7C459D9930D6}" xr6:coauthVersionLast="47" xr6:coauthVersionMax="47" xr10:uidLastSave="{00000000-0000-0000-0000-000000000000}"/>
  <bookViews>
    <workbookView xWindow="-109" yWindow="-109" windowWidth="26301" windowHeight="14169" xr2:uid="{BA4EAAB7-7D26-42C1-81A6-5726C209E10C}"/>
  </bookViews>
  <sheets>
    <sheet name="Sheet1" sheetId="1" r:id="rId1"/>
  </sheets>
  <definedNames>
    <definedName name="_xlnm.Print_Area" localSheetId="0">Sheet1!$A$1:$L$71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1" l="1"/>
  <c r="H62" i="1"/>
  <c r="L2" i="1"/>
  <c r="C69" i="1" s="1"/>
  <c r="K2" i="1"/>
  <c r="B2" i="1"/>
  <c r="I62" i="1" s="1"/>
  <c r="H46" i="1" l="1"/>
  <c r="J14" i="1"/>
  <c r="J20" i="1" s="1"/>
  <c r="I30" i="1"/>
  <c r="J62" i="1"/>
  <c r="D69" i="1"/>
  <c r="E69" i="1" s="1"/>
  <c r="C68" i="1"/>
  <c r="C67" i="1" s="1"/>
  <c r="J16" i="1"/>
  <c r="C53" i="1"/>
  <c r="C37" i="1"/>
  <c r="C36" i="1" s="1"/>
  <c r="D36" i="1" s="1"/>
  <c r="C21" i="1"/>
  <c r="J18" i="1"/>
  <c r="D38" i="1"/>
  <c r="E38" i="1" s="1"/>
  <c r="D54" i="1"/>
  <c r="E54" i="1" s="1"/>
  <c r="H14" i="1"/>
  <c r="J30" i="1"/>
  <c r="J46" i="1"/>
  <c r="D70" i="1"/>
  <c r="E70" i="1" s="1"/>
  <c r="I14" i="1"/>
  <c r="D22" i="1"/>
  <c r="E22" i="1" s="1"/>
  <c r="H30" i="1"/>
  <c r="D67" i="1"/>
  <c r="E67" i="1" s="1"/>
  <c r="C66" i="1"/>
  <c r="D68" i="1"/>
  <c r="E68" i="1" s="1"/>
  <c r="E36" i="1" l="1"/>
  <c r="D53" i="1"/>
  <c r="E53" i="1" s="1"/>
  <c r="C52" i="1"/>
  <c r="D37" i="1"/>
  <c r="E37" i="1" s="1"/>
  <c r="C20" i="1"/>
  <c r="D21" i="1"/>
  <c r="E21" i="1" s="1"/>
  <c r="I16" i="1"/>
  <c r="I20" i="1"/>
  <c r="I18" i="1"/>
  <c r="C35" i="1"/>
  <c r="C34" i="1" s="1"/>
  <c r="H20" i="1"/>
  <c r="H18" i="1"/>
  <c r="H16" i="1"/>
  <c r="D66" i="1"/>
  <c r="E66" i="1" s="1"/>
  <c r="C65" i="1"/>
  <c r="D35" i="1" l="1"/>
  <c r="E35" i="1" s="1"/>
  <c r="C19" i="1"/>
  <c r="D20" i="1"/>
  <c r="C51" i="1"/>
  <c r="D52" i="1"/>
  <c r="C64" i="1"/>
  <c r="D65" i="1"/>
  <c r="E65" i="1" s="1"/>
  <c r="D34" i="1"/>
  <c r="C33" i="1"/>
  <c r="E34" i="1" l="1"/>
  <c r="E52" i="1"/>
  <c r="C50" i="1"/>
  <c r="D51" i="1"/>
  <c r="E51" i="1" s="1"/>
  <c r="E20" i="1"/>
  <c r="C18" i="1"/>
  <c r="D19" i="1"/>
  <c r="E19" i="1" s="1"/>
  <c r="H36" i="1" s="1"/>
  <c r="C63" i="1"/>
  <c r="D64" i="1"/>
  <c r="E64" i="1" s="1"/>
  <c r="C32" i="1"/>
  <c r="D33" i="1"/>
  <c r="E33" i="1" s="1"/>
  <c r="C17" i="1" l="1"/>
  <c r="D18" i="1"/>
  <c r="I36" i="1"/>
  <c r="J36" i="1"/>
  <c r="D50" i="1"/>
  <c r="C49" i="1"/>
  <c r="C62" i="1"/>
  <c r="D62" i="1" s="1"/>
  <c r="E62" i="1" s="1"/>
  <c r="D63" i="1"/>
  <c r="E63" i="1" s="1"/>
  <c r="D32" i="1"/>
  <c r="C31" i="1"/>
  <c r="E18" i="1" l="1"/>
  <c r="C16" i="1"/>
  <c r="D17" i="1"/>
  <c r="E17" i="1" s="1"/>
  <c r="J34" i="1" s="1"/>
  <c r="E32" i="1"/>
  <c r="C48" i="1"/>
  <c r="D49" i="1"/>
  <c r="E49" i="1" s="1"/>
  <c r="E50" i="1"/>
  <c r="D31" i="1"/>
  <c r="E31" i="1" s="1"/>
  <c r="C30" i="1"/>
  <c r="D30" i="1" s="1"/>
  <c r="E30" i="1" s="1"/>
  <c r="J52" i="1" l="1"/>
  <c r="C15" i="1"/>
  <c r="D16" i="1"/>
  <c r="H34" i="1"/>
  <c r="H52" i="1" s="1"/>
  <c r="I34" i="1"/>
  <c r="D48" i="1"/>
  <c r="C47" i="1"/>
  <c r="E48" i="1" l="1"/>
  <c r="I52" i="1"/>
  <c r="C14" i="1"/>
  <c r="D14" i="1" s="1"/>
  <c r="E14" i="1" s="1"/>
  <c r="D15" i="1"/>
  <c r="E15" i="1" s="1"/>
  <c r="H32" i="1" s="1"/>
  <c r="H50" i="1" s="1"/>
  <c r="C46" i="1"/>
  <c r="D46" i="1" s="1"/>
  <c r="E46" i="1" s="1"/>
  <c r="D47" i="1"/>
  <c r="E47" i="1" s="1"/>
  <c r="E16" i="1"/>
  <c r="J32" i="1"/>
  <c r="I32" i="1"/>
  <c r="I48" i="1" l="1"/>
  <c r="H48" i="1"/>
  <c r="J48" i="1"/>
  <c r="I50" i="1"/>
  <c r="H68" i="1"/>
  <c r="J50" i="1"/>
  <c r="I66" i="1" s="1"/>
  <c r="J68" i="1" l="1"/>
  <c r="I64" i="1"/>
  <c r="H66" i="1"/>
  <c r="J66" i="1"/>
  <c r="I68" i="1"/>
  <c r="H64" i="1"/>
  <c r="J64" i="1"/>
</calcChain>
</file>

<file path=xl/sharedStrings.xml><?xml version="1.0" encoding="utf-8"?>
<sst xmlns="http://schemas.openxmlformats.org/spreadsheetml/2006/main" count="63" uniqueCount="21">
  <si>
    <t>a</t>
  </si>
  <si>
    <t>R</t>
  </si>
  <si>
    <t>J=5</t>
  </si>
  <si>
    <t>J=4.5</t>
  </si>
  <si>
    <t>J=4</t>
  </si>
  <si>
    <t>J=3.5</t>
  </si>
  <si>
    <t>J=3</t>
  </si>
  <si>
    <t>J=1</t>
  </si>
  <si>
    <t>J=1.5</t>
  </si>
  <si>
    <t>J=2</t>
  </si>
  <si>
    <t>J=2.5</t>
  </si>
  <si>
    <t>I=1</t>
  </si>
  <si>
    <t>I=2</t>
  </si>
  <si>
    <t>I=3</t>
  </si>
  <si>
    <t>I=4</t>
  </si>
  <si>
    <t>I=5</t>
  </si>
  <si>
    <t>Initial Values by Vertical Interpolation</t>
  </si>
  <si>
    <t>First Iteration</t>
  </si>
  <si>
    <t>Second Iteration</t>
  </si>
  <si>
    <t>Third Iteration</t>
  </si>
  <si>
    <t>Givens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</si>
</sst>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9876</xdr:colOff>
      <xdr:row>8</xdr:row>
      <xdr:rowOff>129397</xdr:rowOff>
    </xdr:from>
    <xdr:to>
      <xdr:col>24</xdr:col>
      <xdr:colOff>543465</xdr:colOff>
      <xdr:row>13</xdr:row>
      <xdr:rowOff>98756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E719C-C5E9-459F-BF5C-A5FA81D63D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12" t="30731" r="6662"/>
        <a:stretch/>
      </xdr:blipFill>
      <xdr:spPr>
        <a:xfrm>
          <a:off x="12431914" y="1043797"/>
          <a:ext cx="3017996" cy="854014"/>
        </a:xfrm>
        <a:prstGeom prst="rect">
          <a:avLst/>
        </a:prstGeom>
      </xdr:spPr>
    </xdr:pic>
    <xdr:clientData/>
  </xdr:twoCellAnchor>
  <xdr:twoCellAnchor editAs="oneCell">
    <xdr:from>
      <xdr:col>12</xdr:col>
      <xdr:colOff>85790</xdr:colOff>
      <xdr:row>0</xdr:row>
      <xdr:rowOff>0</xdr:rowOff>
    </xdr:from>
    <xdr:to>
      <xdr:col>18</xdr:col>
      <xdr:colOff>499858</xdr:colOff>
      <xdr:row>5</xdr:row>
      <xdr:rowOff>69702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A37E-EDAD-47EC-AD73-BE3480180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0864" y="0"/>
          <a:ext cx="4156605" cy="968984"/>
        </a:xfrm>
        <a:prstGeom prst="rect">
          <a:avLst/>
        </a:prstGeom>
      </xdr:spPr>
    </xdr:pic>
    <xdr:clientData/>
  </xdr:twoCellAnchor>
  <xdr:twoCellAnchor editAs="oneCell">
    <xdr:from>
      <xdr:col>18</xdr:col>
      <xdr:colOff>396816</xdr:colOff>
      <xdr:row>0</xdr:row>
      <xdr:rowOff>0</xdr:rowOff>
    </xdr:from>
    <xdr:to>
      <xdr:col>24</xdr:col>
      <xdr:colOff>593226</xdr:colOff>
      <xdr:row>5</xdr:row>
      <xdr:rowOff>147821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7621D5-1FCF-4E51-BE94-449C7CCDF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76650" y="0"/>
          <a:ext cx="3923021" cy="1056531"/>
        </a:xfrm>
        <a:prstGeom prst="rect">
          <a:avLst/>
        </a:prstGeom>
      </xdr:spPr>
    </xdr:pic>
    <xdr:clientData/>
  </xdr:twoCellAnchor>
  <xdr:twoCellAnchor editAs="oneCell">
    <xdr:from>
      <xdr:col>12</xdr:col>
      <xdr:colOff>34506</xdr:colOff>
      <xdr:row>8</xdr:row>
      <xdr:rowOff>91159</xdr:rowOff>
    </xdr:from>
    <xdr:to>
      <xdr:col>20</xdr:col>
      <xdr:colOff>112144</xdr:colOff>
      <xdr:row>14</xdr:row>
      <xdr:rowOff>19463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1DA054-278F-4B30-B2C7-06958E1F7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7729" y="1005559"/>
          <a:ext cx="5046453" cy="985487"/>
        </a:xfrm>
        <a:prstGeom prst="rect">
          <a:avLst/>
        </a:prstGeom>
      </xdr:spPr>
    </xdr:pic>
    <xdr:clientData/>
  </xdr:twoCellAnchor>
  <xdr:oneCellAnchor>
    <xdr:from>
      <xdr:col>2</xdr:col>
      <xdr:colOff>67511</xdr:colOff>
      <xdr:row>0</xdr:row>
      <xdr:rowOff>0</xdr:rowOff>
    </xdr:from>
    <xdr:ext cx="188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A656987-805B-4E6A-97DD-45FCBF395B49}"/>
                </a:ext>
              </a:extLst>
            </xdr:cNvPr>
            <xdr:cNvSpPr txBox="1"/>
          </xdr:nvSpPr>
          <xdr:spPr>
            <a:xfrm>
              <a:off x="1312715" y="0"/>
              <a:ext cx="18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∞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A656987-805B-4E6A-97DD-45FCBF395B49}"/>
                </a:ext>
              </a:extLst>
            </xdr:cNvPr>
            <xdr:cNvSpPr txBox="1"/>
          </xdr:nvSpPr>
          <xdr:spPr>
            <a:xfrm>
              <a:off x="1312715" y="0"/>
              <a:ext cx="18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19717</xdr:colOff>
      <xdr:row>0</xdr:row>
      <xdr:rowOff>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DF7A28D-36B1-4202-B2ED-FD96C175E909}"/>
                </a:ext>
              </a:extLst>
            </xdr:cNvPr>
            <xdr:cNvSpPr txBox="1"/>
          </xdr:nvSpPr>
          <xdr:spPr>
            <a:xfrm>
              <a:off x="3125227" y="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𝜔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DF7A28D-36B1-4202-B2ED-FD96C175E909}"/>
                </a:ext>
              </a:extLst>
            </xdr:cNvPr>
            <xdr:cNvSpPr txBox="1"/>
          </xdr:nvSpPr>
          <xdr:spPr>
            <a:xfrm>
              <a:off x="3125227" y="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𝜔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31781</xdr:colOff>
      <xdr:row>0</xdr:row>
      <xdr:rowOff>0</xdr:rowOff>
    </xdr:from>
    <xdr:ext cx="353558" cy="186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45EE29-8774-4CCE-8EAD-2F08C862B5FF}"/>
                </a:ext>
              </a:extLst>
            </xdr:cNvPr>
            <xdr:cNvSpPr txBox="1"/>
          </xdr:nvSpPr>
          <xdr:spPr>
            <a:xfrm>
              <a:off x="3763840" y="0"/>
              <a:ext cx="353558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45EE29-8774-4CCE-8EAD-2F08C862B5FF}"/>
                </a:ext>
              </a:extLst>
            </xdr:cNvPr>
            <xdr:cNvSpPr txBox="1"/>
          </xdr:nvSpPr>
          <xdr:spPr>
            <a:xfrm>
              <a:off x="3763840" y="0"/>
              <a:ext cx="353558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〖𝜂_1〗_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𝑚𝑖𝑛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622010</xdr:colOff>
      <xdr:row>0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DC45B-A6B2-444F-BF0B-15117A3BD578}"/>
            </a:ext>
          </a:extLst>
        </xdr:cNvPr>
        <xdr:cNvSpPr txBox="1"/>
      </xdr:nvSpPr>
      <xdr:spPr>
        <a:xfrm>
          <a:off x="4354069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622010</xdr:colOff>
      <xdr:row>0</xdr:row>
      <xdr:rowOff>0</xdr:rowOff>
    </xdr:from>
    <xdr:ext cx="398058" cy="187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20051DE-8F6F-4B1A-8586-774FAD58C833}"/>
                </a:ext>
              </a:extLst>
            </xdr:cNvPr>
            <xdr:cNvSpPr txBox="1"/>
          </xdr:nvSpPr>
          <xdr:spPr>
            <a:xfrm>
              <a:off x="4354069" y="0"/>
              <a:ext cx="39805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20051DE-8F6F-4B1A-8586-774FAD58C833}"/>
                </a:ext>
              </a:extLst>
            </xdr:cNvPr>
            <xdr:cNvSpPr txBox="1"/>
          </xdr:nvSpPr>
          <xdr:spPr>
            <a:xfrm>
              <a:off x="4354069" y="0"/>
              <a:ext cx="39805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〖𝜂_1〗_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622010</xdr:colOff>
      <xdr:row>0</xdr:row>
      <xdr:rowOff>0</xdr:rowOff>
    </xdr:from>
    <xdr:ext cx="353558" cy="186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97BB140-582F-4DC2-84A5-367516F964C6}"/>
                </a:ext>
              </a:extLst>
            </xdr:cNvPr>
            <xdr:cNvSpPr txBox="1"/>
          </xdr:nvSpPr>
          <xdr:spPr>
            <a:xfrm>
              <a:off x="4976079" y="0"/>
              <a:ext cx="353558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97BB140-582F-4DC2-84A5-367516F964C6}"/>
                </a:ext>
              </a:extLst>
            </xdr:cNvPr>
            <xdr:cNvSpPr txBox="1"/>
          </xdr:nvSpPr>
          <xdr:spPr>
            <a:xfrm>
              <a:off x="4976079" y="0"/>
              <a:ext cx="353558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〖𝜂_2〗_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𝑚𝑖𝑛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622010</xdr:colOff>
      <xdr:row>0</xdr:row>
      <xdr:rowOff>0</xdr:rowOff>
    </xdr:from>
    <xdr:ext cx="401328" cy="187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DD9579C-DE2C-4C5A-B962-41BDA4F7BB24}"/>
                </a:ext>
              </a:extLst>
            </xdr:cNvPr>
            <xdr:cNvSpPr txBox="1"/>
          </xdr:nvSpPr>
          <xdr:spPr>
            <a:xfrm>
              <a:off x="5598089" y="0"/>
              <a:ext cx="40132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DD9579C-DE2C-4C5A-B962-41BDA4F7BB24}"/>
                </a:ext>
              </a:extLst>
            </xdr:cNvPr>
            <xdr:cNvSpPr txBox="1"/>
          </xdr:nvSpPr>
          <xdr:spPr>
            <a:xfrm>
              <a:off x="5598089" y="0"/>
              <a:ext cx="40132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〖𝜂_2〗_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622010</xdr:colOff>
      <xdr:row>0</xdr:row>
      <xdr:rowOff>0</xdr:rowOff>
    </xdr:from>
    <xdr:ext cx="2520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FBA35A-BC86-4D6E-9A4A-C53FA7C8F568}"/>
                </a:ext>
              </a:extLst>
            </xdr:cNvPr>
            <xdr:cNvSpPr txBox="1"/>
          </xdr:nvSpPr>
          <xdr:spPr>
            <a:xfrm>
              <a:off x="6220099" y="0"/>
              <a:ext cx="2520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FBA35A-BC86-4D6E-9A4A-C53FA7C8F568}"/>
                </a:ext>
              </a:extLst>
            </xdr:cNvPr>
            <xdr:cNvSpPr txBox="1"/>
          </xdr:nvSpPr>
          <xdr:spPr>
            <a:xfrm>
              <a:off x="6220099" y="0"/>
              <a:ext cx="2520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Δ𝜂_1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622010</xdr:colOff>
      <xdr:row>0</xdr:row>
      <xdr:rowOff>0</xdr:rowOff>
    </xdr:from>
    <xdr:ext cx="2553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8774DBC-7C3E-48F4-9D44-F3E848990521}"/>
                </a:ext>
              </a:extLst>
            </xdr:cNvPr>
            <xdr:cNvSpPr txBox="1"/>
          </xdr:nvSpPr>
          <xdr:spPr>
            <a:xfrm>
              <a:off x="6848032" y="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8774DBC-7C3E-48F4-9D44-F3E848990521}"/>
                </a:ext>
              </a:extLst>
            </xdr:cNvPr>
            <xdr:cNvSpPr txBox="1"/>
          </xdr:nvSpPr>
          <xdr:spPr>
            <a:xfrm>
              <a:off x="6848032" y="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3071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17DC262-2E8B-4D11-8EF6-8B96E8BD3E5A}"/>
                </a:ext>
              </a:extLst>
            </xdr:cNvPr>
            <xdr:cNvSpPr txBox="1"/>
          </xdr:nvSpPr>
          <xdr:spPr>
            <a:xfrm>
              <a:off x="2474889" y="0"/>
              <a:ext cx="307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17DC262-2E8B-4D11-8EF6-8B96E8BD3E5A}"/>
                </a:ext>
              </a:extLst>
            </xdr:cNvPr>
            <xdr:cNvSpPr txBox="1"/>
          </xdr:nvSpPr>
          <xdr:spPr>
            <a:xfrm>
              <a:off x="2474889" y="0"/>
              <a:ext cx="307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𝐽_𝑚𝑎𝑥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3071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C50E055-0F88-48E7-8B19-203FE74EE145}"/>
                </a:ext>
              </a:extLst>
            </xdr:cNvPr>
            <xdr:cNvSpPr txBox="1"/>
          </xdr:nvSpPr>
          <xdr:spPr>
            <a:xfrm>
              <a:off x="1856167" y="0"/>
              <a:ext cx="307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C50E055-0F88-48E7-8B19-203FE74EE145}"/>
                </a:ext>
              </a:extLst>
            </xdr:cNvPr>
            <xdr:cNvSpPr txBox="1"/>
          </xdr:nvSpPr>
          <xdr:spPr>
            <a:xfrm>
              <a:off x="1856167" y="0"/>
              <a:ext cx="307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12</xdr:row>
      <xdr:rowOff>0</xdr:rowOff>
    </xdr:from>
    <xdr:ext cx="1712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10B7F11-9423-41DE-9E29-D62639673738}"/>
                </a:ext>
              </a:extLst>
            </xdr:cNvPr>
            <xdr:cNvSpPr txBox="1"/>
          </xdr:nvSpPr>
          <xdr:spPr>
            <a:xfrm>
              <a:off x="1237444" y="15706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10B7F11-9423-41DE-9E29-D62639673738}"/>
                </a:ext>
              </a:extLst>
            </xdr:cNvPr>
            <xdr:cNvSpPr txBox="1"/>
          </xdr:nvSpPr>
          <xdr:spPr>
            <a:xfrm>
              <a:off x="1237444" y="15706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12</xdr:row>
      <xdr:rowOff>0</xdr:rowOff>
    </xdr:from>
    <xdr:ext cx="229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A77345E-B567-4179-BC4E-512412CE8936}"/>
                </a:ext>
              </a:extLst>
            </xdr:cNvPr>
            <xdr:cNvSpPr txBox="1"/>
          </xdr:nvSpPr>
          <xdr:spPr>
            <a:xfrm>
              <a:off x="1856167" y="15706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A77345E-B567-4179-BC4E-512412CE8936}"/>
                </a:ext>
              </a:extLst>
            </xdr:cNvPr>
            <xdr:cNvSpPr txBox="1"/>
          </xdr:nvSpPr>
          <xdr:spPr>
            <a:xfrm>
              <a:off x="1856167" y="15706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12</xdr:row>
      <xdr:rowOff>0</xdr:rowOff>
    </xdr:from>
    <xdr:ext cx="232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995B92D-3996-4096-9B6C-C981B7B30149}"/>
                </a:ext>
              </a:extLst>
            </xdr:cNvPr>
            <xdr:cNvSpPr txBox="1"/>
          </xdr:nvSpPr>
          <xdr:spPr>
            <a:xfrm>
              <a:off x="2474889" y="15706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995B92D-3996-4096-9B6C-C981B7B30149}"/>
                </a:ext>
              </a:extLst>
            </xdr:cNvPr>
            <xdr:cNvSpPr txBox="1"/>
          </xdr:nvSpPr>
          <xdr:spPr>
            <a:xfrm>
              <a:off x="2474889" y="15706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28</xdr:row>
      <xdr:rowOff>0</xdr:rowOff>
    </xdr:from>
    <xdr:ext cx="1712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11D7660-74ED-4A35-9B16-01AC014AC567}"/>
                </a:ext>
              </a:extLst>
            </xdr:cNvPr>
            <xdr:cNvSpPr txBox="1"/>
          </xdr:nvSpPr>
          <xdr:spPr>
            <a:xfrm>
              <a:off x="1237444" y="43489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11D7660-74ED-4A35-9B16-01AC014AC567}"/>
                </a:ext>
              </a:extLst>
            </xdr:cNvPr>
            <xdr:cNvSpPr txBox="1"/>
          </xdr:nvSpPr>
          <xdr:spPr>
            <a:xfrm>
              <a:off x="1237444" y="43489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28</xdr:row>
      <xdr:rowOff>0</xdr:rowOff>
    </xdr:from>
    <xdr:ext cx="229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ED768F7-4A39-458E-8FB1-2256F7EF21EC}"/>
                </a:ext>
              </a:extLst>
            </xdr:cNvPr>
            <xdr:cNvSpPr txBox="1"/>
          </xdr:nvSpPr>
          <xdr:spPr>
            <a:xfrm>
              <a:off x="1856167" y="43489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ED768F7-4A39-458E-8FB1-2256F7EF21EC}"/>
                </a:ext>
              </a:extLst>
            </xdr:cNvPr>
            <xdr:cNvSpPr txBox="1"/>
          </xdr:nvSpPr>
          <xdr:spPr>
            <a:xfrm>
              <a:off x="1856167" y="43489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28</xdr:row>
      <xdr:rowOff>0</xdr:rowOff>
    </xdr:from>
    <xdr:ext cx="232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D7D11FC0-848B-4AAD-B93D-F94508A957D6}"/>
                </a:ext>
              </a:extLst>
            </xdr:cNvPr>
            <xdr:cNvSpPr txBox="1"/>
          </xdr:nvSpPr>
          <xdr:spPr>
            <a:xfrm>
              <a:off x="2474889" y="43489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D7D11FC0-848B-4AAD-B93D-F94508A957D6}"/>
                </a:ext>
              </a:extLst>
            </xdr:cNvPr>
            <xdr:cNvSpPr txBox="1"/>
          </xdr:nvSpPr>
          <xdr:spPr>
            <a:xfrm>
              <a:off x="2474889" y="43489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43</xdr:row>
      <xdr:rowOff>178477</xdr:rowOff>
    </xdr:from>
    <xdr:ext cx="1712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E9540561-1C5D-4460-B200-0328FFA8257E}"/>
                </a:ext>
              </a:extLst>
            </xdr:cNvPr>
            <xdr:cNvSpPr txBox="1"/>
          </xdr:nvSpPr>
          <xdr:spPr>
            <a:xfrm>
              <a:off x="1237444" y="71272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E9540561-1C5D-4460-B200-0328FFA8257E}"/>
                </a:ext>
              </a:extLst>
            </xdr:cNvPr>
            <xdr:cNvSpPr txBox="1"/>
          </xdr:nvSpPr>
          <xdr:spPr>
            <a:xfrm>
              <a:off x="1237444" y="7127203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43</xdr:row>
      <xdr:rowOff>178477</xdr:rowOff>
    </xdr:from>
    <xdr:ext cx="229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DB613B8-FD2E-4CE6-8B6C-FB28E6BABB31}"/>
                </a:ext>
              </a:extLst>
            </xdr:cNvPr>
            <xdr:cNvSpPr txBox="1"/>
          </xdr:nvSpPr>
          <xdr:spPr>
            <a:xfrm>
              <a:off x="1856167" y="71272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DB613B8-FD2E-4CE6-8B6C-FB28E6BABB31}"/>
                </a:ext>
              </a:extLst>
            </xdr:cNvPr>
            <xdr:cNvSpPr txBox="1"/>
          </xdr:nvSpPr>
          <xdr:spPr>
            <a:xfrm>
              <a:off x="1856167" y="7127203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43</xdr:row>
      <xdr:rowOff>178477</xdr:rowOff>
    </xdr:from>
    <xdr:ext cx="232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F786B4C-21CC-450D-A5A6-7D4226D65337}"/>
                </a:ext>
              </a:extLst>
            </xdr:cNvPr>
            <xdr:cNvSpPr txBox="1"/>
          </xdr:nvSpPr>
          <xdr:spPr>
            <a:xfrm>
              <a:off x="2474889" y="71272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F786B4C-21CC-450D-A5A6-7D4226D65337}"/>
                </a:ext>
              </a:extLst>
            </xdr:cNvPr>
            <xdr:cNvSpPr txBox="1"/>
          </xdr:nvSpPr>
          <xdr:spPr>
            <a:xfrm>
              <a:off x="2474889" y="7127203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60</xdr:row>
      <xdr:rowOff>0</xdr:rowOff>
    </xdr:from>
    <xdr:ext cx="1712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C815BC0-5FA6-43CA-A4A4-BBB654C48D3B}"/>
                </a:ext>
              </a:extLst>
            </xdr:cNvPr>
            <xdr:cNvSpPr txBox="1"/>
          </xdr:nvSpPr>
          <xdr:spPr>
            <a:xfrm>
              <a:off x="1245204" y="9924128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C815BC0-5FA6-43CA-A4A4-BBB654C48D3B}"/>
                </a:ext>
              </a:extLst>
            </xdr:cNvPr>
            <xdr:cNvSpPr txBox="1"/>
          </xdr:nvSpPr>
          <xdr:spPr>
            <a:xfrm>
              <a:off x="1245204" y="9924128"/>
              <a:ext cx="1712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60</xdr:row>
      <xdr:rowOff>0</xdr:rowOff>
    </xdr:from>
    <xdr:ext cx="229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ED115FB-02E5-48CE-A589-9DD4A286B03C}"/>
                </a:ext>
              </a:extLst>
            </xdr:cNvPr>
            <xdr:cNvSpPr txBox="1"/>
          </xdr:nvSpPr>
          <xdr:spPr>
            <a:xfrm>
              <a:off x="1867806" y="9924128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ED115FB-02E5-48CE-A589-9DD4A286B03C}"/>
                </a:ext>
              </a:extLst>
            </xdr:cNvPr>
            <xdr:cNvSpPr txBox="1"/>
          </xdr:nvSpPr>
          <xdr:spPr>
            <a:xfrm>
              <a:off x="1867806" y="9924128"/>
              <a:ext cx="229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60</xdr:row>
      <xdr:rowOff>0</xdr:rowOff>
    </xdr:from>
    <xdr:ext cx="232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A90D86E-4817-421C-9DEC-0347CE283D91}"/>
                </a:ext>
              </a:extLst>
            </xdr:cNvPr>
            <xdr:cNvSpPr txBox="1"/>
          </xdr:nvSpPr>
          <xdr:spPr>
            <a:xfrm>
              <a:off x="2490409" y="9924128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A90D86E-4817-421C-9DEC-0347CE283D91}"/>
                </a:ext>
              </a:extLst>
            </xdr:cNvPr>
            <xdr:cNvSpPr txBox="1"/>
          </xdr:nvSpPr>
          <xdr:spPr>
            <a:xfrm>
              <a:off x="2490409" y="9924128"/>
              <a:ext cx="232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297F-F62A-4B7B-A3A7-F89E0EAFAA3A}">
  <dimension ref="A1:S71"/>
  <sheetViews>
    <sheetView tabSelected="1" zoomScale="115" zoomScaleNormal="115" workbookViewId="0">
      <selection sqref="A1:L71"/>
    </sheetView>
  </sheetViews>
  <sheetFormatPr defaultRowHeight="13.6" x14ac:dyDescent="0.2"/>
  <cols>
    <col min="1" max="16384" width="9" style="2"/>
  </cols>
  <sheetData>
    <row r="1" spans="1:19" x14ac:dyDescent="0.2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1"/>
      <c r="N1" s="1"/>
      <c r="O1" s="1"/>
      <c r="P1" s="1"/>
      <c r="Q1" s="1"/>
      <c r="R1" s="1"/>
      <c r="S1" s="1"/>
    </row>
    <row r="2" spans="1:19" x14ac:dyDescent="0.2">
      <c r="A2" s="8">
        <v>1</v>
      </c>
      <c r="B2" s="1">
        <f>4*A2</f>
        <v>4</v>
      </c>
      <c r="C2" s="1">
        <v>100</v>
      </c>
      <c r="D2" s="1">
        <v>5</v>
      </c>
      <c r="E2" s="1">
        <v>5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f>H2/(D2-1)</f>
        <v>0.25</v>
      </c>
      <c r="L2" s="9">
        <f>J2/(E2-1)</f>
        <v>0.25</v>
      </c>
      <c r="M2" s="1"/>
      <c r="N2" s="1"/>
      <c r="O2" s="1"/>
      <c r="P2" s="1"/>
      <c r="Q2" s="1"/>
      <c r="R2" s="1"/>
      <c r="S2" s="1"/>
    </row>
    <row r="3" spans="1:19" ht="14.3" thickBot="1" x14ac:dyDescent="0.2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9"/>
      <c r="M3" s="1"/>
      <c r="N3" s="1"/>
      <c r="O3" s="1"/>
      <c r="P3" s="1"/>
      <c r="Q3" s="1"/>
      <c r="R3" s="1"/>
      <c r="S3" s="1"/>
    </row>
    <row r="4" spans="1:19" ht="14.95" customHeight="1" thickBot="1" x14ac:dyDescent="0.25">
      <c r="A4" s="15" t="s">
        <v>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"/>
      <c r="N4" s="1"/>
      <c r="O4" s="1"/>
      <c r="P4" s="1"/>
      <c r="Q4" s="1"/>
      <c r="R4" s="1"/>
      <c r="S4" s="1"/>
    </row>
    <row r="5" spans="1:19" ht="14.9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</row>
    <row r="6" spans="1:19" ht="14.9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</row>
    <row r="7" spans="1:19" ht="14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3" thickBot="1" x14ac:dyDescent="0.25"/>
    <row r="12" spans="1:19" ht="14.3" thickBot="1" x14ac:dyDescent="0.25">
      <c r="B12" s="15" t="s">
        <v>16</v>
      </c>
      <c r="C12" s="16"/>
      <c r="D12" s="16"/>
      <c r="E12" s="16"/>
      <c r="F12" s="16"/>
      <c r="G12" s="16"/>
      <c r="H12" s="16"/>
      <c r="I12" s="16"/>
      <c r="J12" s="16"/>
      <c r="K12" s="17"/>
    </row>
    <row r="13" spans="1:19" x14ac:dyDescent="0.2">
      <c r="B13" s="10"/>
      <c r="C13" s="3"/>
      <c r="D13" s="3"/>
      <c r="E13" s="3"/>
      <c r="F13" s="3"/>
      <c r="G13" s="3"/>
      <c r="H13" s="3"/>
      <c r="I13" s="3"/>
      <c r="J13" s="3"/>
      <c r="K13" s="11"/>
    </row>
    <row r="14" spans="1:19" x14ac:dyDescent="0.2">
      <c r="B14" s="10" t="s">
        <v>2</v>
      </c>
      <c r="C14" s="3">
        <f t="shared" ref="C14:C20" si="0">C15+$L$2/2</f>
        <v>1</v>
      </c>
      <c r="D14" s="3">
        <f t="shared" ref="D14:D21" si="1">-($B$2-$A$2)/((C14*($B$2-$A$2)+$A$2)*PI())</f>
        <v>-0.238732414637843</v>
      </c>
      <c r="E14" s="3">
        <f>1/D14</f>
        <v>-4.1887902047863914</v>
      </c>
      <c r="F14" s="3"/>
      <c r="G14" s="3">
        <v>0</v>
      </c>
      <c r="H14" s="3">
        <f>C2*B2*(1-(A2^2)/(B2^2))*SIN(K2*PI())</f>
        <v>265.1650429449553</v>
      </c>
      <c r="I14" s="3">
        <f>C2*B2*(1-(A2^2)/(B2^2))*SIN(2*K2*PI())</f>
        <v>375</v>
      </c>
      <c r="J14" s="3">
        <f>C2*B2*(1-(A2^2)/(B2^2))*SIN(K2*PI())</f>
        <v>265.1650429449553</v>
      </c>
      <c r="K14" s="11">
        <v>0</v>
      </c>
    </row>
    <row r="15" spans="1:19" x14ac:dyDescent="0.2">
      <c r="B15" s="10" t="s">
        <v>3</v>
      </c>
      <c r="C15" s="3">
        <f t="shared" si="0"/>
        <v>0.875</v>
      </c>
      <c r="D15" s="3">
        <f t="shared" si="1"/>
        <v>-0.26342887132451642</v>
      </c>
      <c r="E15" s="3">
        <f t="shared" ref="E15:E21" si="2">1/D15</f>
        <v>-3.7960911230876668</v>
      </c>
      <c r="F15" s="3"/>
      <c r="G15" s="3"/>
      <c r="H15" s="3"/>
      <c r="I15" s="3"/>
      <c r="J15" s="3"/>
      <c r="K15" s="11"/>
    </row>
    <row r="16" spans="1:19" x14ac:dyDescent="0.2">
      <c r="B16" s="10" t="s">
        <v>4</v>
      </c>
      <c r="C16" s="3">
        <f t="shared" si="0"/>
        <v>0.75</v>
      </c>
      <c r="D16" s="3">
        <f t="shared" si="1"/>
        <v>-0.29382451032349904</v>
      </c>
      <c r="E16" s="3">
        <f t="shared" si="2"/>
        <v>-3.4033920413889431</v>
      </c>
      <c r="F16" s="3"/>
      <c r="G16" s="3">
        <v>0</v>
      </c>
      <c r="H16" s="3">
        <f>3*(H14-H22)/($E$2-1)</f>
        <v>198.87378220871648</v>
      </c>
      <c r="I16" s="3">
        <f>3*(I14-I22)/($E$2-1)</f>
        <v>281.25</v>
      </c>
      <c r="J16" s="3">
        <f>3*(J14-J22)/($E$2-1)</f>
        <v>198.87378220871648</v>
      </c>
      <c r="K16" s="11">
        <v>0</v>
      </c>
    </row>
    <row r="17" spans="2:11" x14ac:dyDescent="0.2">
      <c r="B17" s="10" t="s">
        <v>5</v>
      </c>
      <c r="C17" s="3">
        <f t="shared" si="0"/>
        <v>0.625</v>
      </c>
      <c r="D17" s="3">
        <f t="shared" si="1"/>
        <v>-0.33214944645265115</v>
      </c>
      <c r="E17" s="3">
        <f t="shared" si="2"/>
        <v>-3.0106929596902186</v>
      </c>
      <c r="F17" s="3"/>
      <c r="G17" s="3"/>
      <c r="H17" s="3"/>
      <c r="I17" s="3"/>
      <c r="J17" s="3"/>
      <c r="K17" s="11"/>
    </row>
    <row r="18" spans="2:11" x14ac:dyDescent="0.2">
      <c r="B18" s="10" t="s">
        <v>6</v>
      </c>
      <c r="C18" s="3">
        <f t="shared" si="0"/>
        <v>0.5</v>
      </c>
      <c r="D18" s="3">
        <f t="shared" si="1"/>
        <v>-0.38197186342054884</v>
      </c>
      <c r="E18" s="3">
        <f t="shared" si="2"/>
        <v>-2.617993877991494</v>
      </c>
      <c r="F18" s="3"/>
      <c r="G18" s="3">
        <v>0</v>
      </c>
      <c r="H18" s="3">
        <f>2*(H14-H22)/($E$2-1)</f>
        <v>132.58252147247765</v>
      </c>
      <c r="I18" s="3">
        <f>2*(I14-I22)/($E$2-1)</f>
        <v>187.5</v>
      </c>
      <c r="J18" s="3">
        <f>2*(J14-J22)/($E$2-1)</f>
        <v>132.58252147247765</v>
      </c>
      <c r="K18" s="11">
        <v>0</v>
      </c>
    </row>
    <row r="19" spans="2:11" x14ac:dyDescent="0.2">
      <c r="B19" s="10" t="s">
        <v>10</v>
      </c>
      <c r="C19" s="3">
        <f t="shared" si="0"/>
        <v>0.375</v>
      </c>
      <c r="D19" s="3">
        <f t="shared" si="1"/>
        <v>-0.44937866284770445</v>
      </c>
      <c r="E19" s="3">
        <f t="shared" si="2"/>
        <v>-2.2252947962927703</v>
      </c>
      <c r="F19" s="3"/>
      <c r="G19" s="3"/>
      <c r="H19" s="3"/>
      <c r="I19" s="3"/>
      <c r="J19" s="3"/>
      <c r="K19" s="11"/>
    </row>
    <row r="20" spans="2:11" x14ac:dyDescent="0.2">
      <c r="B20" s="10" t="s">
        <v>9</v>
      </c>
      <c r="C20" s="3">
        <f t="shared" si="0"/>
        <v>0.25</v>
      </c>
      <c r="D20" s="3">
        <f t="shared" si="1"/>
        <v>-0.54567409060078398</v>
      </c>
      <c r="E20" s="3">
        <f t="shared" si="2"/>
        <v>-1.8325957145940461</v>
      </c>
      <c r="F20" s="3"/>
      <c r="G20" s="3">
        <v>0</v>
      </c>
      <c r="H20" s="3">
        <f>(H14-H22)/($E$2-1)</f>
        <v>66.291260736238826</v>
      </c>
      <c r="I20" s="3">
        <f>(I14-I22)/($E$2-1)</f>
        <v>93.75</v>
      </c>
      <c r="J20" s="3">
        <f>(J14-J22)/($E$2-1)</f>
        <v>66.291260736238826</v>
      </c>
      <c r="K20" s="11">
        <v>0</v>
      </c>
    </row>
    <row r="21" spans="2:11" x14ac:dyDescent="0.2">
      <c r="B21" s="10" t="s">
        <v>8</v>
      </c>
      <c r="C21" s="3">
        <f>C22+$L$2/2</f>
        <v>0.125</v>
      </c>
      <c r="D21" s="3">
        <f t="shared" si="1"/>
        <v>-0.6944942971282706</v>
      </c>
      <c r="E21" s="3">
        <f t="shared" si="2"/>
        <v>-1.4398966328953218</v>
      </c>
      <c r="F21" s="3"/>
      <c r="G21" s="3"/>
      <c r="H21" s="3"/>
      <c r="I21" s="3"/>
      <c r="J21" s="3"/>
      <c r="K21" s="11"/>
    </row>
    <row r="22" spans="2:11" x14ac:dyDescent="0.2">
      <c r="B22" s="10" t="s">
        <v>7</v>
      </c>
      <c r="C22" s="3">
        <v>0</v>
      </c>
      <c r="D22" s="3">
        <f>-($B$2-$A$2)/((C22*($B$2-$A$2)+$A$2)*PI())</f>
        <v>-0.95492965855137202</v>
      </c>
      <c r="E22" s="3">
        <f>1/D22</f>
        <v>-1.0471975511965979</v>
      </c>
      <c r="F22" s="3"/>
      <c r="G22" s="3">
        <v>0</v>
      </c>
      <c r="H22" s="3">
        <v>0</v>
      </c>
      <c r="I22" s="3">
        <v>0</v>
      </c>
      <c r="J22" s="3">
        <v>0</v>
      </c>
      <c r="K22" s="11">
        <v>0</v>
      </c>
    </row>
    <row r="23" spans="2:11" ht="14.3" thickBot="1" x14ac:dyDescent="0.25">
      <c r="B23" s="12"/>
      <c r="C23" s="13"/>
      <c r="D23" s="13"/>
      <c r="E23" s="13"/>
      <c r="F23" s="13"/>
      <c r="G23" s="13" t="s">
        <v>11</v>
      </c>
      <c r="H23" s="13" t="s">
        <v>12</v>
      </c>
      <c r="I23" s="13" t="s">
        <v>13</v>
      </c>
      <c r="J23" s="13" t="s">
        <v>14</v>
      </c>
      <c r="K23" s="14" t="s">
        <v>15</v>
      </c>
    </row>
    <row r="27" spans="2:11" ht="14.3" thickBot="1" x14ac:dyDescent="0.25"/>
    <row r="28" spans="2:11" ht="14.3" thickBot="1" x14ac:dyDescent="0.25">
      <c r="B28" s="15" t="s">
        <v>17</v>
      </c>
      <c r="C28" s="16"/>
      <c r="D28" s="16"/>
      <c r="E28" s="16"/>
      <c r="F28" s="16"/>
      <c r="G28" s="16"/>
      <c r="H28" s="16"/>
      <c r="I28" s="16"/>
      <c r="J28" s="16"/>
      <c r="K28" s="17"/>
    </row>
    <row r="29" spans="2:11" x14ac:dyDescent="0.2">
      <c r="B29" s="10"/>
      <c r="C29" s="3"/>
      <c r="D29" s="3"/>
      <c r="E29" s="3"/>
      <c r="F29" s="3"/>
      <c r="G29" s="3"/>
      <c r="H29" s="3"/>
      <c r="I29" s="3"/>
      <c r="J29" s="3"/>
      <c r="K29" s="11"/>
    </row>
    <row r="30" spans="2:11" x14ac:dyDescent="0.2">
      <c r="B30" s="10" t="s">
        <v>2</v>
      </c>
      <c r="C30" s="3">
        <f t="shared" ref="C30:C36" si="3">C31+$L$2/2</f>
        <v>1</v>
      </c>
      <c r="D30" s="3">
        <f t="shared" ref="D30:D37" si="4">-($B$2-$A$2)/((C30*($B$2-$A$2)+$A$2)*PI())</f>
        <v>-0.238732414637843</v>
      </c>
      <c r="E30" s="3">
        <f>1/D30</f>
        <v>-4.1887902047863914</v>
      </c>
      <c r="F30" s="3"/>
      <c r="G30" s="3">
        <v>0</v>
      </c>
      <c r="H30" s="3">
        <f>C2*B2*(1-(A2^2)/(B2^2))*SIN(K2*PI())</f>
        <v>265.1650429449553</v>
      </c>
      <c r="I30" s="3">
        <f>C2*B2*(1-(A2^2)/(B2^2))*SIN(2*K2*PI())</f>
        <v>375</v>
      </c>
      <c r="J30" s="3">
        <f>C2*B2*(1-(A2^2)/(B2^2))*SIN(K2*PI())</f>
        <v>265.1650429449553</v>
      </c>
      <c r="K30" s="11">
        <v>0</v>
      </c>
    </row>
    <row r="31" spans="2:11" x14ac:dyDescent="0.2">
      <c r="B31" s="10" t="s">
        <v>3</v>
      </c>
      <c r="C31" s="3">
        <f t="shared" si="3"/>
        <v>0.875</v>
      </c>
      <c r="D31" s="3">
        <f t="shared" si="4"/>
        <v>-0.26342887132451642</v>
      </c>
      <c r="E31" s="3">
        <f t="shared" ref="E31:E37" si="5">1/D31</f>
        <v>-3.7960911230876668</v>
      </c>
      <c r="F31" s="3"/>
      <c r="G31" s="3"/>
      <c r="H31" s="3"/>
      <c r="I31" s="3"/>
      <c r="J31" s="3"/>
      <c r="K31" s="11"/>
    </row>
    <row r="32" spans="2:11" x14ac:dyDescent="0.2">
      <c r="B32" s="10" t="s">
        <v>4</v>
      </c>
      <c r="C32" s="3">
        <f t="shared" si="3"/>
        <v>0.75</v>
      </c>
      <c r="D32" s="3">
        <f t="shared" si="4"/>
        <v>-0.29382451032349904</v>
      </c>
      <c r="E32" s="3">
        <f t="shared" si="5"/>
        <v>-3.4033920413889431</v>
      </c>
      <c r="F32" s="3"/>
      <c r="G32" s="3">
        <v>0</v>
      </c>
      <c r="H32" s="3">
        <f>(((I16*D16+G16*D16)/$K$2^2)+((H14*E15+H18*E17)/$L$2^2))/((2*D16/$K$2^2)+(E17/$L$2^2)+(E15/$L$2^2))</f>
        <v>201.2857581321243</v>
      </c>
      <c r="I32" s="3">
        <f>(((J16*D16+H16*D16)/$K$2^2)+((I14*E15+I18*$E$17)/$L$2^2))/((2*D16/$K$2^2)+(E17/$L$2^2)+(E15/$L$2^2))</f>
        <v>284.66104906300069</v>
      </c>
      <c r="J32" s="3">
        <f>(((K16*D16+I16*D16)/$K$2^2)+((J14*E15+J18*E17)/$L$2^2))/((2*D16/$K$2^2)+(E17/$L$2^2)+(E15/$L$2^2))</f>
        <v>201.2857581321243</v>
      </c>
      <c r="K32" s="11">
        <v>0</v>
      </c>
    </row>
    <row r="33" spans="2:11" x14ac:dyDescent="0.2">
      <c r="B33" s="10" t="s">
        <v>5</v>
      </c>
      <c r="C33" s="3">
        <f t="shared" si="3"/>
        <v>0.625</v>
      </c>
      <c r="D33" s="3">
        <f t="shared" si="4"/>
        <v>-0.33214944645265115</v>
      </c>
      <c r="E33" s="3">
        <f t="shared" si="5"/>
        <v>-3.0106929596902186</v>
      </c>
      <c r="F33" s="3"/>
      <c r="G33" s="3"/>
      <c r="H33" s="3"/>
      <c r="I33" s="3"/>
      <c r="J33" s="3"/>
      <c r="K33" s="11"/>
    </row>
    <row r="34" spans="2:11" x14ac:dyDescent="0.2">
      <c r="B34" s="10" t="s">
        <v>6</v>
      </c>
      <c r="C34" s="3">
        <f t="shared" si="3"/>
        <v>0.5</v>
      </c>
      <c r="D34" s="3">
        <f t="shared" si="4"/>
        <v>-0.38197186342054884</v>
      </c>
      <c r="E34" s="3">
        <f t="shared" si="5"/>
        <v>-2.617993877991494</v>
      </c>
      <c r="F34" s="3"/>
      <c r="G34" s="3">
        <v>0</v>
      </c>
      <c r="H34" s="3">
        <f>(((I18*D18+G18*D18)/$K$2^2)+((H16*E17+H20*E19)/$L$2^2))/((2*D18/$K$2^2)+(E19/$L$2^2)+(E17/$L$2^2))</f>
        <v>136.31575964683739</v>
      </c>
      <c r="I34" s="3">
        <f>(((J18*D18+H18*D18)/$K$2^2)+((I16*E17+I20*E19)/$L$2^2))/((2*D18/$K$2^2)+(E19/$L$2^2)+(E17/$L$2^2))</f>
        <v>192.77959605774853</v>
      </c>
      <c r="J34" s="3">
        <f>(((K18*D18+I18*D18)/$K$2^2)+((J16*E17+J20*E19)/$L$2^2))/((2*D18/$K$2^2)+(E19/$L$2^2)+(E17/$L$2^2))</f>
        <v>136.31575964683739</v>
      </c>
      <c r="K34" s="11">
        <v>0</v>
      </c>
    </row>
    <row r="35" spans="2:11" x14ac:dyDescent="0.2">
      <c r="B35" s="10" t="s">
        <v>10</v>
      </c>
      <c r="C35" s="3">
        <f t="shared" si="3"/>
        <v>0.375</v>
      </c>
      <c r="D35" s="3">
        <f t="shared" si="4"/>
        <v>-0.44937866284770445</v>
      </c>
      <c r="E35" s="3">
        <f t="shared" si="5"/>
        <v>-2.2252947962927703</v>
      </c>
      <c r="F35" s="3"/>
      <c r="G35" s="3"/>
      <c r="H35" s="3"/>
      <c r="I35" s="3"/>
      <c r="J35" s="3"/>
      <c r="K35" s="11"/>
    </row>
    <row r="36" spans="2:11" x14ac:dyDescent="0.2">
      <c r="B36" s="10" t="s">
        <v>9</v>
      </c>
      <c r="C36" s="3">
        <f t="shared" si="3"/>
        <v>0.25</v>
      </c>
      <c r="D36" s="3">
        <f t="shared" si="4"/>
        <v>-0.54567409060078398</v>
      </c>
      <c r="E36" s="3">
        <f t="shared" si="5"/>
        <v>-1.8325957145940461</v>
      </c>
      <c r="F36" s="3"/>
      <c r="G36" s="3">
        <v>0</v>
      </c>
      <c r="H36" s="3">
        <f>(((I20*D20+G20*D20)/$K$2^2)+((H18*E19+H22*E21)/$L$2^2))/((2*D20/$K$2^2)+(E21/$L$2^2)+(E19/$L$2^2))</f>
        <v>72.782352185130264</v>
      </c>
      <c r="I36" s="3">
        <f>(((J20*D20+H20*D20)/$K$2^2)+((I18*E19+I22*E21)/$L$2^2))/((2*D20/$K$2^2)+(E21/$L$2^2)+(E19/$L$2^2))</f>
        <v>102.92978956162629</v>
      </c>
      <c r="J36" s="3">
        <f>(((K20*D20+I20*D20)/$K$2^2)+((J18*E19+J22*E21)/$L$2^2))/((2*D20/$K$2^2)+(E21/$L$2^2)+(E19/$L$2^2))</f>
        <v>72.782352185130264</v>
      </c>
      <c r="K36" s="11">
        <v>0</v>
      </c>
    </row>
    <row r="37" spans="2:11" x14ac:dyDescent="0.2">
      <c r="B37" s="10" t="s">
        <v>8</v>
      </c>
      <c r="C37" s="3">
        <f>C38+$L$2/2</f>
        <v>0.125</v>
      </c>
      <c r="D37" s="3">
        <f t="shared" si="4"/>
        <v>-0.6944942971282706</v>
      </c>
      <c r="E37" s="3">
        <f t="shared" si="5"/>
        <v>-1.4398966328953218</v>
      </c>
      <c r="F37" s="3"/>
      <c r="G37" s="3"/>
      <c r="H37" s="3"/>
      <c r="I37" s="3"/>
      <c r="J37" s="3"/>
      <c r="K37" s="11"/>
    </row>
    <row r="38" spans="2:11" x14ac:dyDescent="0.2">
      <c r="B38" s="10" t="s">
        <v>7</v>
      </c>
      <c r="C38" s="3">
        <v>0</v>
      </c>
      <c r="D38" s="3">
        <f>-($B$2-$A$2)/((C38*($B$2-$A$2)+$A$2)*PI())</f>
        <v>-0.95492965855137202</v>
      </c>
      <c r="E38" s="3">
        <f>1/D38</f>
        <v>-1.0471975511965979</v>
      </c>
      <c r="F38" s="3"/>
      <c r="G38" s="3">
        <v>0</v>
      </c>
      <c r="H38" s="3">
        <v>0</v>
      </c>
      <c r="I38" s="3">
        <v>0</v>
      </c>
      <c r="J38" s="3">
        <v>0</v>
      </c>
      <c r="K38" s="11">
        <v>0</v>
      </c>
    </row>
    <row r="39" spans="2:11" ht="14.3" thickBot="1" x14ac:dyDescent="0.25">
      <c r="B39" s="12"/>
      <c r="C39" s="13"/>
      <c r="D39" s="13"/>
      <c r="E39" s="13"/>
      <c r="F39" s="13"/>
      <c r="G39" s="13" t="s">
        <v>11</v>
      </c>
      <c r="H39" s="13" t="s">
        <v>12</v>
      </c>
      <c r="I39" s="13" t="s">
        <v>13</v>
      </c>
      <c r="J39" s="13" t="s">
        <v>14</v>
      </c>
      <c r="K39" s="14" t="s">
        <v>15</v>
      </c>
    </row>
    <row r="43" spans="2:11" ht="14.3" thickBot="1" x14ac:dyDescent="0.25"/>
    <row r="44" spans="2:11" ht="14.3" thickBot="1" x14ac:dyDescent="0.25">
      <c r="B44" s="15" t="s">
        <v>18</v>
      </c>
      <c r="C44" s="16"/>
      <c r="D44" s="16"/>
      <c r="E44" s="16"/>
      <c r="F44" s="16"/>
      <c r="G44" s="16"/>
      <c r="H44" s="16"/>
      <c r="I44" s="16"/>
      <c r="J44" s="16"/>
      <c r="K44" s="17"/>
    </row>
    <row r="45" spans="2:11" x14ac:dyDescent="0.2">
      <c r="B45" s="10"/>
      <c r="C45" s="3"/>
      <c r="D45" s="3"/>
      <c r="E45" s="3"/>
      <c r="F45" s="3"/>
      <c r="G45" s="3"/>
      <c r="H45" s="3"/>
      <c r="I45" s="3"/>
      <c r="J45" s="3"/>
      <c r="K45" s="11"/>
    </row>
    <row r="46" spans="2:11" x14ac:dyDescent="0.2">
      <c r="B46" s="10" t="s">
        <v>2</v>
      </c>
      <c r="C46" s="3">
        <f t="shared" ref="C46:C52" si="6">C47+$L$2/2</f>
        <v>1</v>
      </c>
      <c r="D46" s="3">
        <f t="shared" ref="D46:D53" si="7">-($B$2-$A$2)/((C46*($B$2-$A$2)+$A$2)*PI())</f>
        <v>-0.238732414637843</v>
      </c>
      <c r="E46" s="3">
        <f>1/D46</f>
        <v>-4.1887902047863914</v>
      </c>
      <c r="F46" s="3"/>
      <c r="G46" s="3">
        <v>0</v>
      </c>
      <c r="H46" s="3">
        <f>C2*B2*(1-(A2^2)/(B2^2))*SIN(K2*PI())</f>
        <v>265.1650429449553</v>
      </c>
      <c r="I46" s="3">
        <f>C2*B2*(1-(A2^2)/(B2^2))*SIN(2*K2*PI())</f>
        <v>375</v>
      </c>
      <c r="J46" s="3">
        <f>C2*B2*(1-(A2^2)/(B2^2))*SIN(K2*PI())</f>
        <v>265.1650429449553</v>
      </c>
      <c r="K46" s="11">
        <v>0</v>
      </c>
    </row>
    <row r="47" spans="2:11" x14ac:dyDescent="0.2">
      <c r="B47" s="10" t="s">
        <v>3</v>
      </c>
      <c r="C47" s="3">
        <f t="shared" si="6"/>
        <v>0.875</v>
      </c>
      <c r="D47" s="3">
        <f t="shared" si="7"/>
        <v>-0.26342887132451642</v>
      </c>
      <c r="E47" s="3">
        <f t="shared" ref="E47:E53" si="8">1/D47</f>
        <v>-3.7960911230876668</v>
      </c>
      <c r="F47" s="3"/>
      <c r="G47" s="3"/>
      <c r="H47" s="3"/>
      <c r="I47" s="3"/>
      <c r="J47" s="3"/>
      <c r="K47" s="11"/>
    </row>
    <row r="48" spans="2:11" x14ac:dyDescent="0.2">
      <c r="B48" s="10" t="s">
        <v>4</v>
      </c>
      <c r="C48" s="3">
        <f t="shared" si="6"/>
        <v>0.75</v>
      </c>
      <c r="D48" s="3">
        <f t="shared" si="7"/>
        <v>-0.29382451032349904</v>
      </c>
      <c r="E48" s="3">
        <f t="shared" si="8"/>
        <v>-3.4033920413889431</v>
      </c>
      <c r="F48" s="3"/>
      <c r="G48" s="3">
        <v>0</v>
      </c>
      <c r="H48" s="3">
        <f>(((I32*D32+G32*D32)/$K$2^2)+((H30*E31+H34*E33)/$L$2^2))/((2*D32/$K$2^2)+(E33/$L$2^2)+(E31/$L$2^2))</f>
        <v>202.9413121871535</v>
      </c>
      <c r="I48" s="3">
        <f>(((J32*D32+H32*D32)/$K$2^2)+((I30*E31+I34*$E$17)/$L$2^2))/((2*D32/$K$2^2)+(E33/$L$2^2)+(E31/$L$2^2))</f>
        <v>287.00235606086483</v>
      </c>
      <c r="J48" s="3">
        <f>(((K32*D32+I32*D32)/$K$2^2)+((J30*E31+J34*E33)/$L$2^2))/((2*D32/$K$2^2)+(E33/$L$2^2)+(E31/$L$2^2))</f>
        <v>202.9413121871535</v>
      </c>
      <c r="K48" s="11">
        <v>0</v>
      </c>
    </row>
    <row r="49" spans="2:11" x14ac:dyDescent="0.2">
      <c r="B49" s="10" t="s">
        <v>5</v>
      </c>
      <c r="C49" s="3">
        <f t="shared" si="6"/>
        <v>0.625</v>
      </c>
      <c r="D49" s="3">
        <f t="shared" si="7"/>
        <v>-0.33214944645265115</v>
      </c>
      <c r="E49" s="3">
        <f t="shared" si="8"/>
        <v>-3.0106929596902186</v>
      </c>
      <c r="F49" s="3"/>
      <c r="G49" s="3"/>
      <c r="H49" s="3"/>
      <c r="I49" s="3"/>
      <c r="J49" s="3"/>
      <c r="K49" s="11"/>
    </row>
    <row r="50" spans="2:11" x14ac:dyDescent="0.2">
      <c r="B50" s="10" t="s">
        <v>6</v>
      </c>
      <c r="C50" s="3">
        <f t="shared" si="6"/>
        <v>0.5</v>
      </c>
      <c r="D50" s="3">
        <f t="shared" si="7"/>
        <v>-0.38197186342054884</v>
      </c>
      <c r="E50" s="3">
        <f t="shared" si="8"/>
        <v>-2.617993877991494</v>
      </c>
      <c r="F50" s="3"/>
      <c r="G50" s="3">
        <v>0</v>
      </c>
      <c r="H50" s="3">
        <f>(((I34*D34+G34*D34)/$K$2^2)+((H32*E33+H36*E35)/$L$2^2))/((2*D34/$K$2^2)+(E35/$L$2^2)+(E33/$L$2^2))</f>
        <v>140.26963281475977</v>
      </c>
      <c r="I50" s="3">
        <f>(((J34*D34+H34*D34)/$K$2^2)+((I32*E33+I36*E35)/$L$2^2))/((2*D34/$K$2^2)+(E35/$L$2^2)+(E33/$L$2^2))</f>
        <v>198.37121711572743</v>
      </c>
      <c r="J50" s="3">
        <f>(((K34*D34+I34*D34)/$K$2^2)+((J32*E33+J36*E35)/$L$2^2))/((2*D34/$K$2^2)+(E35/$L$2^2)+(E33/$L$2^2))</f>
        <v>140.26963281475977</v>
      </c>
      <c r="K50" s="11">
        <v>0</v>
      </c>
    </row>
    <row r="51" spans="2:11" x14ac:dyDescent="0.2">
      <c r="B51" s="10" t="s">
        <v>10</v>
      </c>
      <c r="C51" s="3">
        <f t="shared" si="6"/>
        <v>0.375</v>
      </c>
      <c r="D51" s="3">
        <f t="shared" si="7"/>
        <v>-0.44937866284770445</v>
      </c>
      <c r="E51" s="3">
        <f t="shared" si="8"/>
        <v>-2.2252947962927703</v>
      </c>
      <c r="F51" s="3"/>
      <c r="G51" s="3"/>
      <c r="H51" s="3"/>
      <c r="I51" s="3"/>
      <c r="J51" s="3"/>
      <c r="K51" s="11"/>
    </row>
    <row r="52" spans="2:11" x14ac:dyDescent="0.2">
      <c r="B52" s="10" t="s">
        <v>9</v>
      </c>
      <c r="C52" s="3">
        <f t="shared" si="6"/>
        <v>0.25</v>
      </c>
      <c r="D52" s="3">
        <f t="shared" si="7"/>
        <v>-0.54567409060078398</v>
      </c>
      <c r="E52" s="3">
        <f t="shared" si="8"/>
        <v>-1.8325957145940461</v>
      </c>
      <c r="F52" s="3"/>
      <c r="G52" s="3">
        <v>0</v>
      </c>
      <c r="H52" s="3">
        <f>(((I36*D36+G36*D36)/$K$2^2)+((H34*E35+H38*E37)/$L$2^2))/((2*D36/$K$2^2)+(E37/$L$2^2)+(E35/$L$2^2))</f>
        <v>75.582019568238692</v>
      </c>
      <c r="I52" s="3">
        <f>(((J36*D36+H36*D36)/$K$2^2)+((I34*E35+I38*E37)/$L$2^2))/((2*D36/$K$2^2)+(E37/$L$2^2)+(E35/$L$2^2))</f>
        <v>106.88911714495184</v>
      </c>
      <c r="J52" s="3">
        <f>(((K36*D36+I36*D36)/$K$2^2)+((J34*E35+J38*E37)/$L$2^2))/((2*D36/$K$2^2)+(E37/$L$2^2)+(E35/$L$2^2))</f>
        <v>75.582019568238692</v>
      </c>
      <c r="K52" s="11">
        <v>0</v>
      </c>
    </row>
    <row r="53" spans="2:11" x14ac:dyDescent="0.2">
      <c r="B53" s="10" t="s">
        <v>8</v>
      </c>
      <c r="C53" s="3">
        <f>C54+$L$2/2</f>
        <v>0.125</v>
      </c>
      <c r="D53" s="3">
        <f t="shared" si="7"/>
        <v>-0.6944942971282706</v>
      </c>
      <c r="E53" s="3">
        <f t="shared" si="8"/>
        <v>-1.4398966328953218</v>
      </c>
      <c r="F53" s="3"/>
      <c r="G53" s="3"/>
      <c r="H53" s="3"/>
      <c r="I53" s="3"/>
      <c r="J53" s="3"/>
      <c r="K53" s="11"/>
    </row>
    <row r="54" spans="2:11" x14ac:dyDescent="0.2">
      <c r="B54" s="10" t="s">
        <v>7</v>
      </c>
      <c r="C54" s="3">
        <v>0</v>
      </c>
      <c r="D54" s="3">
        <f>-($B$2-$A$2)/((C54*($B$2-$A$2)+$A$2)*PI())</f>
        <v>-0.95492965855137202</v>
      </c>
      <c r="E54" s="3">
        <f>1/D54</f>
        <v>-1.0471975511965979</v>
      </c>
      <c r="F54" s="3"/>
      <c r="G54" s="3">
        <v>0</v>
      </c>
      <c r="H54" s="3">
        <v>0</v>
      </c>
      <c r="I54" s="3">
        <v>0</v>
      </c>
      <c r="J54" s="3">
        <v>0</v>
      </c>
      <c r="K54" s="11">
        <v>0</v>
      </c>
    </row>
    <row r="55" spans="2:11" ht="14.3" thickBot="1" x14ac:dyDescent="0.25">
      <c r="B55" s="12"/>
      <c r="C55" s="13"/>
      <c r="D55" s="13"/>
      <c r="E55" s="13"/>
      <c r="F55" s="13"/>
      <c r="G55" s="13" t="s">
        <v>11</v>
      </c>
      <c r="H55" s="13" t="s">
        <v>12</v>
      </c>
      <c r="I55" s="13" t="s">
        <v>13</v>
      </c>
      <c r="J55" s="13" t="s">
        <v>14</v>
      </c>
      <c r="K55" s="14" t="s">
        <v>15</v>
      </c>
    </row>
    <row r="59" spans="2:11" ht="14.3" thickBot="1" x14ac:dyDescent="0.25"/>
    <row r="60" spans="2:11" ht="14.3" thickBot="1" x14ac:dyDescent="0.25">
      <c r="B60" s="15" t="s">
        <v>19</v>
      </c>
      <c r="C60" s="16"/>
      <c r="D60" s="16"/>
      <c r="E60" s="16"/>
      <c r="F60" s="16"/>
      <c r="G60" s="16"/>
      <c r="H60" s="16"/>
      <c r="I60" s="16"/>
      <c r="J60" s="16"/>
      <c r="K60" s="17"/>
    </row>
    <row r="61" spans="2:11" x14ac:dyDescent="0.2">
      <c r="B61" s="10"/>
      <c r="C61" s="3"/>
      <c r="D61" s="3"/>
      <c r="E61" s="3"/>
      <c r="F61" s="3"/>
      <c r="G61" s="3"/>
      <c r="H61" s="3"/>
      <c r="I61" s="3"/>
      <c r="J61" s="3"/>
      <c r="K61" s="11"/>
    </row>
    <row r="62" spans="2:11" x14ac:dyDescent="0.2">
      <c r="B62" s="10" t="s">
        <v>2</v>
      </c>
      <c r="C62" s="3">
        <f t="shared" ref="C62:C68" si="9">C63+$L$2/2</f>
        <v>1</v>
      </c>
      <c r="D62" s="3">
        <f t="shared" ref="D62:D69" si="10">-($B$2-$A$2)/((C62*($B$2-$A$2)+$A$2)*PI())</f>
        <v>-0.238732414637843</v>
      </c>
      <c r="E62" s="3">
        <f>1/D62</f>
        <v>-4.1887902047863914</v>
      </c>
      <c r="F62" s="3"/>
      <c r="G62" s="3">
        <v>0</v>
      </c>
      <c r="H62" s="3">
        <f>C2*B2*(1-(A2^2)/(B2^2))*SIN(K2*PI())</f>
        <v>265.1650429449553</v>
      </c>
      <c r="I62" s="3">
        <f>C2*B2*(1-(A2^2)/(B2^2))*SIN(2*K2*PI())</f>
        <v>375</v>
      </c>
      <c r="J62" s="3">
        <f>C2*B2*(1-(A2^2)/(B2^2))*SIN(K2*PI())</f>
        <v>265.1650429449553</v>
      </c>
      <c r="K62" s="11">
        <v>0</v>
      </c>
    </row>
    <row r="63" spans="2:11" x14ac:dyDescent="0.2">
      <c r="B63" s="10" t="s">
        <v>3</v>
      </c>
      <c r="C63" s="3">
        <f t="shared" si="9"/>
        <v>0.875</v>
      </c>
      <c r="D63" s="3">
        <f t="shared" si="10"/>
        <v>-0.26342887132451642</v>
      </c>
      <c r="E63" s="3">
        <f t="shared" ref="E63:E69" si="11">1/D63</f>
        <v>-3.7960911230876668</v>
      </c>
      <c r="F63" s="3"/>
      <c r="G63" s="3"/>
      <c r="H63" s="3"/>
      <c r="I63" s="3"/>
      <c r="J63" s="3"/>
      <c r="K63" s="11"/>
    </row>
    <row r="64" spans="2:11" x14ac:dyDescent="0.2">
      <c r="B64" s="10" t="s">
        <v>4</v>
      </c>
      <c r="C64" s="3">
        <f t="shared" si="9"/>
        <v>0.75</v>
      </c>
      <c r="D64" s="3">
        <f t="shared" si="10"/>
        <v>-0.29382451032349904</v>
      </c>
      <c r="E64" s="3">
        <f t="shared" si="11"/>
        <v>-3.4033920413889431</v>
      </c>
      <c r="F64" s="3"/>
      <c r="G64" s="3">
        <v>0</v>
      </c>
      <c r="H64" s="3">
        <f>(((I48*D48+G48*D48)/$K$2^2)+((H46*E47+H50*E49)/$L$2^2))/((2*D48/$K$2^2)+(E49/$L$2^2)+(E47/$L$2^2))</f>
        <v>204.64419208561446</v>
      </c>
      <c r="I64" s="3">
        <f>(((J48*D48+H48*D48)/$K$2^2)+((I46*E47+I50*$E$17)/$L$2^2))/((2*D48/$K$2^2)+(E49/$L$2^2)+(E47/$L$2^2))</f>
        <v>289.4105919083608</v>
      </c>
      <c r="J64" s="3">
        <f>(((K48*D48+I48*D48)/$K$2^2)+((J46*E47+J50*E49)/$L$2^2))/((2*D48/$K$2^2)+(E49/$L$2^2)+(E47/$L$2^2))</f>
        <v>204.64419208561446</v>
      </c>
      <c r="K64" s="11">
        <v>0</v>
      </c>
    </row>
    <row r="65" spans="2:11" x14ac:dyDescent="0.2">
      <c r="B65" s="10" t="s">
        <v>5</v>
      </c>
      <c r="C65" s="3">
        <f t="shared" si="9"/>
        <v>0.625</v>
      </c>
      <c r="D65" s="3">
        <f t="shared" si="10"/>
        <v>-0.33214944645265115</v>
      </c>
      <c r="E65" s="3">
        <f t="shared" si="11"/>
        <v>-3.0106929596902186</v>
      </c>
      <c r="F65" s="3"/>
      <c r="G65" s="3"/>
      <c r="H65" s="3"/>
      <c r="I65" s="3"/>
      <c r="J65" s="3"/>
      <c r="K65" s="11"/>
    </row>
    <row r="66" spans="2:11" x14ac:dyDescent="0.2">
      <c r="B66" s="10" t="s">
        <v>6</v>
      </c>
      <c r="C66" s="3">
        <f t="shared" si="9"/>
        <v>0.5</v>
      </c>
      <c r="D66" s="3">
        <f t="shared" si="10"/>
        <v>-0.38197186342054884</v>
      </c>
      <c r="E66" s="3">
        <f t="shared" si="11"/>
        <v>-2.617993877991494</v>
      </c>
      <c r="F66" s="3"/>
      <c r="G66" s="3">
        <v>0</v>
      </c>
      <c r="H66" s="3">
        <f>(((I50*D50+G50*D50)/$K$2^2)+((H48*E49+H52*E51)/$L$2^2))/((2*D50/$K$2^2)+(E51/$L$2^2)+(E49/$L$2^2))</f>
        <v>142.49470690937574</v>
      </c>
      <c r="I66" s="3">
        <f>(((J50*D50+H50*D50)/$K$2^2)+((I48*E49+I52*E51)/$L$2^2))/((2*D50/$K$2^2)+(E51/$L$2^2)+(E49/$L$2^2))</f>
        <v>201.5179470776184</v>
      </c>
      <c r="J66" s="3">
        <f>(((K50*D50+I50*D50)/$K$2^2)+((J48*E49+J52*E51)/$L$2^2))/((2*D50/$K$2^2)+(E51/$L$2^2)+(E49/$L$2^2))</f>
        <v>142.49470690937574</v>
      </c>
      <c r="K66" s="11">
        <v>0</v>
      </c>
    </row>
    <row r="67" spans="2:11" x14ac:dyDescent="0.2">
      <c r="B67" s="10" t="s">
        <v>10</v>
      </c>
      <c r="C67" s="3">
        <f t="shared" si="9"/>
        <v>0.375</v>
      </c>
      <c r="D67" s="3">
        <f t="shared" si="10"/>
        <v>-0.44937866284770445</v>
      </c>
      <c r="E67" s="3">
        <f t="shared" si="11"/>
        <v>-2.2252947962927703</v>
      </c>
      <c r="F67" s="3"/>
      <c r="G67" s="3"/>
      <c r="H67" s="3"/>
      <c r="I67" s="3"/>
      <c r="J67" s="3"/>
      <c r="K67" s="11"/>
    </row>
    <row r="68" spans="2:11" x14ac:dyDescent="0.2">
      <c r="B68" s="10" t="s">
        <v>9</v>
      </c>
      <c r="C68" s="3">
        <f t="shared" si="9"/>
        <v>0.25</v>
      </c>
      <c r="D68" s="3">
        <f t="shared" si="10"/>
        <v>-0.54567409060078398</v>
      </c>
      <c r="E68" s="3">
        <f t="shared" si="11"/>
        <v>-1.8325957145940461</v>
      </c>
      <c r="F68" s="3"/>
      <c r="G68" s="3">
        <v>0</v>
      </c>
      <c r="H68" s="3">
        <f>(((I52*D52+G52*D52)/$K$2^2)+((H50*E51+H54*E53)/$L$2^2))/((2*D52/$K$2^2)+(E53/$L$2^2)+(E51/$L$2^2))</f>
        <v>77.886012967192713</v>
      </c>
      <c r="I68" s="3">
        <f>(((J52*D52+H52*D52)/$K$2^2)+((I50*E51+I54*E53)/$L$2^2))/((2*D52/$K$2^2)+(E53/$L$2^2)+(E51/$L$2^2))</f>
        <v>110.14745585737069</v>
      </c>
      <c r="J68" s="3">
        <f>(((K52*D52+I52*D52)/$K$2^2)+((J50*E51+J54*E53)/$L$2^2))/((2*D52/$K$2^2)+(E53/$L$2^2)+(E51/$L$2^2))</f>
        <v>77.886012967192713</v>
      </c>
      <c r="K68" s="11">
        <v>0</v>
      </c>
    </row>
    <row r="69" spans="2:11" x14ac:dyDescent="0.2">
      <c r="B69" s="10" t="s">
        <v>8</v>
      </c>
      <c r="C69" s="3">
        <f>C70+$L$2/2</f>
        <v>0.125</v>
      </c>
      <c r="D69" s="3">
        <f t="shared" si="10"/>
        <v>-0.6944942971282706</v>
      </c>
      <c r="E69" s="3">
        <f t="shared" si="11"/>
        <v>-1.4398966328953218</v>
      </c>
      <c r="F69" s="3"/>
      <c r="G69" s="3"/>
      <c r="H69" s="3"/>
      <c r="I69" s="3"/>
      <c r="J69" s="3"/>
      <c r="K69" s="11"/>
    </row>
    <row r="70" spans="2:11" x14ac:dyDescent="0.2">
      <c r="B70" s="10" t="s">
        <v>7</v>
      </c>
      <c r="C70" s="3">
        <v>0</v>
      </c>
      <c r="D70" s="3">
        <f>-($B$2-$A$2)/((C70*($B$2-$A$2)+$A$2)*PI())</f>
        <v>-0.95492965855137202</v>
      </c>
      <c r="E70" s="3">
        <f>1/D70</f>
        <v>-1.0471975511965979</v>
      </c>
      <c r="F70" s="3"/>
      <c r="G70" s="3">
        <v>0</v>
      </c>
      <c r="H70" s="3">
        <v>0</v>
      </c>
      <c r="I70" s="3">
        <v>0</v>
      </c>
      <c r="J70" s="3">
        <v>0</v>
      </c>
      <c r="K70" s="11">
        <v>0</v>
      </c>
    </row>
    <row r="71" spans="2:11" ht="14.3" thickBot="1" x14ac:dyDescent="0.25">
      <c r="B71" s="12"/>
      <c r="C71" s="13"/>
      <c r="D71" s="13"/>
      <c r="E71" s="13"/>
      <c r="F71" s="13"/>
      <c r="G71" s="13" t="s">
        <v>11</v>
      </c>
      <c r="H71" s="13" t="s">
        <v>12</v>
      </c>
      <c r="I71" s="13" t="s">
        <v>13</v>
      </c>
      <c r="J71" s="13" t="s">
        <v>14</v>
      </c>
      <c r="K71" s="14" t="s">
        <v>15</v>
      </c>
    </row>
  </sheetData>
  <mergeCells count="5">
    <mergeCell ref="B12:K12"/>
    <mergeCell ref="B28:K28"/>
    <mergeCell ref="B44:K44"/>
    <mergeCell ref="B60:K60"/>
    <mergeCell ref="A4:L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</dc:creator>
  <cp:lastModifiedBy>MOHAMMED KHALID</cp:lastModifiedBy>
  <cp:lastPrinted>2022-12-16T19:35:33Z</cp:lastPrinted>
  <dcterms:created xsi:type="dcterms:W3CDTF">2022-12-16T16:14:45Z</dcterms:created>
  <dcterms:modified xsi:type="dcterms:W3CDTF">2022-12-16T19:37:17Z</dcterms:modified>
</cp:coreProperties>
</file>