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ald\Documents\school\masterjaar\I-IoTLowPoweredEmbedded\power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H15" i="1"/>
  <c r="H13" i="1"/>
  <c r="H6" i="1"/>
  <c r="H5" i="1"/>
  <c r="B26" i="1" l="1"/>
  <c r="D4" i="1" s="1"/>
  <c r="B3" i="1"/>
  <c r="B30" i="1"/>
  <c r="D6" i="1" s="1"/>
  <c r="D7" i="1" l="1"/>
  <c r="D3" i="1"/>
  <c r="D5" i="1"/>
  <c r="B28" i="1"/>
  <c r="D8" i="1" s="1"/>
  <c r="D9" i="1" l="1"/>
  <c r="D2" i="1"/>
  <c r="E2" i="1" s="1"/>
  <c r="B8" i="1"/>
  <c r="E8" i="1" s="1"/>
  <c r="B7" i="1"/>
  <c r="B9" i="1"/>
  <c r="B6" i="1"/>
  <c r="B5" i="1"/>
  <c r="B4" i="1"/>
  <c r="E3" i="1"/>
  <c r="E4" i="1"/>
  <c r="E9" i="1" l="1"/>
  <c r="E5" i="1"/>
  <c r="E6" i="1"/>
  <c r="E7" i="1"/>
  <c r="E11" i="1" l="1"/>
  <c r="B19" i="1" s="1"/>
  <c r="C19" i="1" s="1"/>
  <c r="B17" i="1" l="1"/>
  <c r="C17" i="1" s="1"/>
  <c r="B24" i="1"/>
  <c r="C24" i="1" s="1"/>
  <c r="B15" i="1"/>
  <c r="C15" i="1" s="1"/>
  <c r="B22" i="1"/>
  <c r="C22" i="1" s="1"/>
  <c r="B23" i="1"/>
  <c r="C23" i="1" s="1"/>
  <c r="B20" i="1"/>
  <c r="C20" i="1" s="1"/>
  <c r="B16" i="1"/>
  <c r="C16" i="1" s="1"/>
  <c r="B18" i="1"/>
  <c r="C18" i="1" s="1"/>
  <c r="B21" i="1"/>
  <c r="C21" i="1" s="1"/>
</calcChain>
</file>

<file path=xl/sharedStrings.xml><?xml version="1.0" encoding="utf-8"?>
<sst xmlns="http://schemas.openxmlformats.org/spreadsheetml/2006/main" count="45" uniqueCount="39">
  <si>
    <t>Device Mode</t>
  </si>
  <si>
    <t>energy consumption[mA]</t>
  </si>
  <si>
    <t>Time [ms]</t>
  </si>
  <si>
    <t>rx-dash</t>
  </si>
  <si>
    <t>rx-lora (2x slots)</t>
  </si>
  <si>
    <t>Bluetooth setup</t>
  </si>
  <si>
    <t>Temperature-measurement</t>
  </si>
  <si>
    <t>Write to flash</t>
  </si>
  <si>
    <t>Op een uur [s]</t>
  </si>
  <si>
    <t>Murata_basic</t>
  </si>
  <si>
    <t>Active_verbruik</t>
  </si>
  <si>
    <t>consumption [mA]</t>
  </si>
  <si>
    <t>Battery life [Hours]</t>
  </si>
  <si>
    <t>Batterij capaciteit [mAh]</t>
  </si>
  <si>
    <t>[Days]</t>
  </si>
  <si>
    <t xml:space="preserve">Amount of setups on a day: </t>
  </si>
  <si>
    <t>Normalized to an hour:</t>
  </si>
  <si>
    <r>
      <t xml:space="preserve">Important are the amount of setups on a </t>
    </r>
    <r>
      <rPr>
        <b/>
        <sz val="11"/>
        <color theme="1"/>
        <rFont val="Calibri"/>
        <family val="2"/>
        <scheme val="minor"/>
      </rPr>
      <t>day</t>
    </r>
    <r>
      <rPr>
        <sz val="11"/>
        <color theme="1"/>
        <rFont val="Calibri"/>
        <family val="2"/>
        <scheme val="minor"/>
      </rPr>
      <t xml:space="preserve"> and the amount of interrupts generated on an </t>
    </r>
    <r>
      <rPr>
        <b/>
        <sz val="11"/>
        <color theme="1"/>
        <rFont val="Calibri"/>
        <family val="2"/>
        <scheme val="minor"/>
      </rPr>
      <t>hour</t>
    </r>
  </si>
  <si>
    <t>Amount of lora messages on a day</t>
  </si>
  <si>
    <t>Amount of interrupts in an hour</t>
  </si>
  <si>
    <t>Amount of interrupts in a day</t>
  </si>
  <si>
    <t>LED 6 usage</t>
  </si>
  <si>
    <t>Vled</t>
  </si>
  <si>
    <t>Vcc</t>
  </si>
  <si>
    <t>V</t>
  </si>
  <si>
    <t>I</t>
  </si>
  <si>
    <t>R28</t>
  </si>
  <si>
    <t>R12</t>
  </si>
  <si>
    <t>13mA</t>
  </si>
  <si>
    <t>(duty cycle 50%)</t>
  </si>
  <si>
    <t xml:space="preserve">Verbruik Leds: </t>
  </si>
  <si>
    <t>mA</t>
  </si>
  <si>
    <r>
      <t>Stop Mode (+</t>
    </r>
    <r>
      <rPr>
        <sz val="11"/>
        <color rgb="FFFF0000"/>
        <rFont val="Calibri"/>
        <family val="2"/>
        <scheme val="minor"/>
      </rPr>
      <t>murata basic</t>
    </r>
    <r>
      <rPr>
        <sz val="11"/>
        <color theme="1"/>
        <rFont val="Calibri"/>
        <family val="2"/>
        <scheme val="minor"/>
      </rPr>
      <t>-</t>
    </r>
    <r>
      <rPr>
        <sz val="11"/>
        <color theme="9"/>
        <rFont val="Calibri"/>
        <family val="2"/>
        <scheme val="minor"/>
      </rPr>
      <t>verbruikLeds</t>
    </r>
    <r>
      <rPr>
        <sz val="11"/>
        <color theme="1"/>
        <rFont val="Calibri"/>
        <family val="2"/>
        <scheme val="minor"/>
      </rPr>
      <t>)</t>
    </r>
  </si>
  <si>
    <t>LED 4 usage</t>
  </si>
  <si>
    <r>
      <t>Sending-dash(+</t>
    </r>
    <r>
      <rPr>
        <sz val="11"/>
        <color theme="7" tint="-0.249977111117893"/>
        <rFont val="Calibri"/>
        <family val="2"/>
        <scheme val="minor"/>
      </rPr>
      <t>active verbruik</t>
    </r>
    <r>
      <rPr>
        <sz val="11"/>
        <color theme="1"/>
        <rFont val="Calibri"/>
        <family val="2"/>
        <scheme val="minor"/>
      </rPr>
      <t>)</t>
    </r>
  </si>
  <si>
    <t>Sending-lora(SF7)</t>
  </si>
  <si>
    <t>BLE chip</t>
  </si>
  <si>
    <t>1,9µA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</si>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</sst>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2" borderId="0" xfId="1"/>
    <xf numFmtId="164" fontId="0" fillId="0" borderId="0" xfId="0" applyNumberFormat="1"/>
    <xf numFmtId="0" fontId="4" fillId="0" borderId="0" xfId="0" applyFont="1"/>
    <xf numFmtId="0" fontId="5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590550</xdr:colOff>
      <xdr:row>0</xdr:row>
      <xdr:rowOff>0</xdr:rowOff>
    </xdr:from>
    <xdr:to>
      <xdr:col>10</xdr:col>
      <xdr:colOff>56809</xdr:colOff>
      <xdr:row>10</xdr:row>
      <xdr:rowOff>57150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xmlns="" id="{D77D0395-9F9F-4B32-80C3-CE77573AB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8700" y="0"/>
          <a:ext cx="647359" cy="196215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15</xdr:row>
      <xdr:rowOff>37692</xdr:rowOff>
    </xdr:from>
    <xdr:to>
      <xdr:col>9</xdr:col>
      <xdr:colOff>1000125</xdr:colOff>
      <xdr:row>21</xdr:row>
      <xdr:rowOff>59010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xmlns="" id="{5ED197D5-FC23-41FA-A0DA-3B216CE09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2980917"/>
          <a:ext cx="3238500" cy="1164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466725</xdr:colOff>
      <xdr:row>25</xdr:row>
      <xdr:rowOff>152400</xdr:rowOff>
    </xdr:from>
    <xdr:to>
      <xdr:col>18</xdr:col>
      <xdr:colOff>46920</xdr:colOff>
      <xdr:row>37</xdr:row>
      <xdr:rowOff>171162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xmlns="" id="{F625DE46-2B1E-4EE0-B102-5652660BA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34875" y="5000625"/>
          <a:ext cx="5638095" cy="23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38</xdr:row>
      <xdr:rowOff>47625</xdr:rowOff>
    </xdr:from>
    <xdr:to>
      <xdr:col>19</xdr:col>
      <xdr:colOff>399178</xdr:colOff>
      <xdr:row>55</xdr:row>
      <xdr:rowOff>151982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xmlns="" id="{2C2BAC94-7AE2-46F9-AE51-1BB2FD8D6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63400" y="7372350"/>
          <a:ext cx="6971428" cy="3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E12" sqref="E12"/>
    </sheetView>
  </sheetViews>
  <sheetFormatPr defaultRowHeight="14.4" x14ac:dyDescent="0.3"/>
  <cols>
    <col min="1" max="1" width="43.6640625" customWidth="1"/>
    <col min="2" max="2" width="27.33203125" customWidth="1"/>
    <col min="3" max="3" width="13.109375" customWidth="1"/>
    <col min="4" max="4" width="21.44140625" customWidth="1"/>
    <col min="5" max="5" width="18.44140625" customWidth="1"/>
    <col min="6" max="6" width="19.6640625" customWidth="1"/>
    <col min="7" max="7" width="14.5546875" customWidth="1"/>
    <col min="8" max="8" width="10.5546875" bestFit="1" customWidth="1"/>
    <col min="10" max="10" width="17.66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G1" s="1" t="s">
        <v>21</v>
      </c>
    </row>
    <row r="2" spans="1:12" x14ac:dyDescent="0.3">
      <c r="A2" t="s">
        <v>32</v>
      </c>
      <c r="B2">
        <f>14.5+B10-I6-K13</f>
        <v>8.125</v>
      </c>
      <c r="D2">
        <f>3600-D3-D4-D5-D6-D7-D8-D9</f>
        <v>3592.778270833333</v>
      </c>
      <c r="E2">
        <f>B2*(D2/3600)</f>
        <v>8.1087009584780088</v>
      </c>
      <c r="G2" t="s">
        <v>23</v>
      </c>
      <c r="H2">
        <v>5</v>
      </c>
    </row>
    <row r="3" spans="1:12" x14ac:dyDescent="0.3">
      <c r="A3" t="s">
        <v>34</v>
      </c>
      <c r="B3">
        <f>40+24</f>
        <v>64</v>
      </c>
      <c r="C3">
        <v>74.099999999999994</v>
      </c>
      <c r="D3">
        <f>C3*B26/1000</f>
        <v>4.63125E-2</v>
      </c>
      <c r="E3">
        <f t="shared" ref="E3:E8" si="0">B3*(D3/3600)</f>
        <v>8.2333333333333336E-4</v>
      </c>
      <c r="G3" t="s">
        <v>26</v>
      </c>
      <c r="H3">
        <v>1000</v>
      </c>
    </row>
    <row r="4" spans="1:12" x14ac:dyDescent="0.3">
      <c r="A4" t="s">
        <v>3</v>
      </c>
      <c r="B4">
        <f>17.5+24</f>
        <v>41.5</v>
      </c>
      <c r="C4">
        <v>9000</v>
      </c>
      <c r="D4">
        <f>C4*B26/1000</f>
        <v>5.625</v>
      </c>
      <c r="E4">
        <f t="shared" si="0"/>
        <v>6.4843750000000006E-2</v>
      </c>
      <c r="G4" t="s">
        <v>22</v>
      </c>
      <c r="H4">
        <v>2</v>
      </c>
    </row>
    <row r="5" spans="1:12" x14ac:dyDescent="0.3">
      <c r="A5" t="s">
        <v>35</v>
      </c>
      <c r="B5">
        <f>40+24</f>
        <v>64</v>
      </c>
      <c r="C5">
        <v>125</v>
      </c>
      <c r="D5">
        <f>C5*B30/1000</f>
        <v>5.2083333333333336E-2</v>
      </c>
      <c r="E5">
        <f t="shared" si="0"/>
        <v>9.2592592592592596E-4</v>
      </c>
      <c r="G5" t="s">
        <v>24</v>
      </c>
      <c r="H5">
        <f>H2-H4</f>
        <v>3</v>
      </c>
    </row>
    <row r="6" spans="1:12" x14ac:dyDescent="0.3">
      <c r="A6" t="s">
        <v>4</v>
      </c>
      <c r="B6">
        <f>16.5+24</f>
        <v>40.5</v>
      </c>
      <c r="C6">
        <v>200</v>
      </c>
      <c r="D6">
        <f>C6*B30/1000</f>
        <v>8.3333333333333343E-2</v>
      </c>
      <c r="E6">
        <f t="shared" si="0"/>
        <v>9.3750000000000007E-4</v>
      </c>
      <c r="G6" t="s">
        <v>25</v>
      </c>
      <c r="H6">
        <f>H5/H3</f>
        <v>3.0000000000000001E-3</v>
      </c>
      <c r="I6">
        <v>3</v>
      </c>
      <c r="J6" t="s">
        <v>31</v>
      </c>
    </row>
    <row r="7" spans="1:12" x14ac:dyDescent="0.3">
      <c r="A7" t="s">
        <v>6</v>
      </c>
      <c r="B7">
        <f>30+3.125</f>
        <v>33.125</v>
      </c>
      <c r="C7">
        <v>250</v>
      </c>
      <c r="D7">
        <f>C7*B26/1000</f>
        <v>0.15625</v>
      </c>
      <c r="E7">
        <f t="shared" si="0"/>
        <v>1.437717013888889E-3</v>
      </c>
    </row>
    <row r="8" spans="1:12" x14ac:dyDescent="0.3">
      <c r="A8" t="s">
        <v>7</v>
      </c>
      <c r="B8">
        <f>42+3.125</f>
        <v>45.125</v>
      </c>
      <c r="C8">
        <v>70</v>
      </c>
      <c r="D8">
        <f>C8*B28/1000</f>
        <v>8.7500000000000008E-3</v>
      </c>
      <c r="E8">
        <f t="shared" si="0"/>
        <v>1.0967881944444444E-4</v>
      </c>
      <c r="G8" s="1" t="s">
        <v>33</v>
      </c>
    </row>
    <row r="9" spans="1:12" x14ac:dyDescent="0.3">
      <c r="A9" t="s">
        <v>5</v>
      </c>
      <c r="B9">
        <f>24+3.125</f>
        <v>27.125</v>
      </c>
      <c r="C9">
        <v>10000</v>
      </c>
      <c r="D9">
        <f>C9*B28/1000</f>
        <v>1.25</v>
      </c>
      <c r="E9">
        <f>B9*(D9/3600)</f>
        <v>9.4184027777777773E-3</v>
      </c>
      <c r="G9" t="s">
        <v>23</v>
      </c>
      <c r="H9">
        <v>3.3</v>
      </c>
    </row>
    <row r="10" spans="1:12" x14ac:dyDescent="0.3">
      <c r="A10" s="2" t="s">
        <v>9</v>
      </c>
      <c r="B10" s="2">
        <v>3.125</v>
      </c>
      <c r="E10" t="s">
        <v>38</v>
      </c>
      <c r="G10" t="s">
        <v>27</v>
      </c>
      <c r="H10">
        <v>100</v>
      </c>
    </row>
    <row r="11" spans="1:12" x14ac:dyDescent="0.3">
      <c r="A11" s="6" t="s">
        <v>10</v>
      </c>
      <c r="B11" s="6">
        <v>19</v>
      </c>
      <c r="E11">
        <f>SUM(E2:E9)</f>
        <v>8.1871972663483792</v>
      </c>
      <c r="G11" t="s">
        <v>22</v>
      </c>
      <c r="H11">
        <v>2</v>
      </c>
    </row>
    <row r="12" spans="1:12" ht="15.75" customHeight="1" x14ac:dyDescent="0.3">
      <c r="G12" t="s">
        <v>24</v>
      </c>
      <c r="H12">
        <v>1.3</v>
      </c>
    </row>
    <row r="13" spans="1:12" ht="21" customHeight="1" x14ac:dyDescent="0.3">
      <c r="A13" t="s">
        <v>17</v>
      </c>
      <c r="G13" t="s">
        <v>25</v>
      </c>
      <c r="H13">
        <f>H12/H10</f>
        <v>1.3000000000000001E-2</v>
      </c>
      <c r="I13" t="s">
        <v>28</v>
      </c>
      <c r="J13" t="s">
        <v>29</v>
      </c>
      <c r="K13">
        <v>6.5</v>
      </c>
      <c r="L13" t="s">
        <v>31</v>
      </c>
    </row>
    <row r="14" spans="1:12" x14ac:dyDescent="0.3">
      <c r="A14" s="1" t="s">
        <v>13</v>
      </c>
      <c r="B14" s="1" t="s">
        <v>12</v>
      </c>
      <c r="C14" s="1" t="s">
        <v>14</v>
      </c>
    </row>
    <row r="15" spans="1:12" x14ac:dyDescent="0.3">
      <c r="A15">
        <v>1000</v>
      </c>
      <c r="B15">
        <f>A15/E11</f>
        <v>122.14192079019197</v>
      </c>
      <c r="C15">
        <f>B15/24</f>
        <v>5.0892466995913326</v>
      </c>
      <c r="G15" s="5" t="s">
        <v>30</v>
      </c>
      <c r="H15" s="5">
        <f>K13+I6</f>
        <v>9.5</v>
      </c>
    </row>
    <row r="16" spans="1:12" x14ac:dyDescent="0.3">
      <c r="A16">
        <v>1500</v>
      </c>
      <c r="B16">
        <f>A16/E11</f>
        <v>183.21288118528796</v>
      </c>
      <c r="C16">
        <f t="shared" ref="C16:C24" si="1">B16/24</f>
        <v>7.6338700493869984</v>
      </c>
    </row>
    <row r="17" spans="1:7" x14ac:dyDescent="0.3">
      <c r="A17">
        <v>2000</v>
      </c>
      <c r="B17">
        <f>A17/E11</f>
        <v>244.28384158038395</v>
      </c>
      <c r="C17">
        <f t="shared" si="1"/>
        <v>10.178493399182665</v>
      </c>
    </row>
    <row r="18" spans="1:7" x14ac:dyDescent="0.3">
      <c r="A18">
        <v>2500</v>
      </c>
      <c r="B18">
        <f>A18/E11</f>
        <v>305.35480197547992</v>
      </c>
      <c r="C18">
        <f t="shared" si="1"/>
        <v>12.723116748978329</v>
      </c>
    </row>
    <row r="19" spans="1:7" x14ac:dyDescent="0.3">
      <c r="A19">
        <v>3000</v>
      </c>
      <c r="B19">
        <f>A19/E11</f>
        <v>366.42576237057591</v>
      </c>
      <c r="C19">
        <f t="shared" si="1"/>
        <v>15.267740098773997</v>
      </c>
    </row>
    <row r="20" spans="1:7" x14ac:dyDescent="0.3">
      <c r="A20">
        <v>3500</v>
      </c>
      <c r="B20">
        <f>A20/E11</f>
        <v>427.4967227656719</v>
      </c>
      <c r="C20">
        <f t="shared" si="1"/>
        <v>17.812363448569663</v>
      </c>
    </row>
    <row r="21" spans="1:7" x14ac:dyDescent="0.3">
      <c r="A21">
        <v>4000</v>
      </c>
      <c r="B21">
        <f>A21/E11</f>
        <v>488.5676831607679</v>
      </c>
      <c r="C21">
        <f t="shared" si="1"/>
        <v>20.35698679836533</v>
      </c>
    </row>
    <row r="22" spans="1:7" x14ac:dyDescent="0.3">
      <c r="A22">
        <v>4500</v>
      </c>
      <c r="B22">
        <f>A22/E11</f>
        <v>549.63864355586384</v>
      </c>
      <c r="C22">
        <f t="shared" si="1"/>
        <v>22.901610148160994</v>
      </c>
    </row>
    <row r="23" spans="1:7" x14ac:dyDescent="0.3">
      <c r="A23">
        <v>5000</v>
      </c>
      <c r="B23">
        <f>A23/E11</f>
        <v>610.70960395095983</v>
      </c>
      <c r="C23">
        <f t="shared" si="1"/>
        <v>25.446233497956658</v>
      </c>
    </row>
    <row r="24" spans="1:7" x14ac:dyDescent="0.3">
      <c r="A24" s="3">
        <v>3700</v>
      </c>
      <c r="B24">
        <f>A24/E11</f>
        <v>451.9251069237103</v>
      </c>
      <c r="C24">
        <f t="shared" si="1"/>
        <v>18.83021278848793</v>
      </c>
    </row>
    <row r="25" spans="1:7" x14ac:dyDescent="0.3">
      <c r="A25" t="s">
        <v>20</v>
      </c>
      <c r="B25" s="3">
        <v>15</v>
      </c>
    </row>
    <row r="26" spans="1:7" x14ac:dyDescent="0.3">
      <c r="A26" t="s">
        <v>19</v>
      </c>
      <c r="B26">
        <f>B25/24</f>
        <v>0.625</v>
      </c>
    </row>
    <row r="27" spans="1:7" x14ac:dyDescent="0.3">
      <c r="A27" t="s">
        <v>15</v>
      </c>
      <c r="B27" s="3">
        <v>3</v>
      </c>
    </row>
    <row r="28" spans="1:7" x14ac:dyDescent="0.3">
      <c r="A28" t="s">
        <v>16</v>
      </c>
      <c r="B28">
        <f>B27/24</f>
        <v>0.125</v>
      </c>
    </row>
    <row r="29" spans="1:7" x14ac:dyDescent="0.3">
      <c r="A29" t="s">
        <v>18</v>
      </c>
      <c r="B29" s="3">
        <v>10</v>
      </c>
      <c r="G29" t="s">
        <v>36</v>
      </c>
    </row>
    <row r="30" spans="1:7" x14ac:dyDescent="0.3">
      <c r="A30" t="s">
        <v>16</v>
      </c>
      <c r="B30" s="4">
        <f>B29/24</f>
        <v>0.41666666666666669</v>
      </c>
      <c r="G30" t="s">
        <v>37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singh</dc:creator>
  <cp:lastModifiedBy>Roald de Brouwer</cp:lastModifiedBy>
  <dcterms:created xsi:type="dcterms:W3CDTF">2020-01-24T10:58:30Z</dcterms:created>
  <dcterms:modified xsi:type="dcterms:W3CDTF">2020-01-27T19:48:37Z</dcterms:modified>
</cp:coreProperties>
</file>