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's PC\Dropbox\Magic\"/>
    </mc:Choice>
  </mc:AlternateContent>
  <xr:revisionPtr revIDLastSave="0" documentId="13_ncr:1_{5E5F4B2A-D7EE-4D34-9892-397B4A8B8412}" xr6:coauthVersionLast="40" xr6:coauthVersionMax="40" xr10:uidLastSave="{00000000-0000-0000-0000-000000000000}"/>
  <bookViews>
    <workbookView xWindow="0" yWindow="0" windowWidth="28800" windowHeight="10365" activeTab="2" xr2:uid="{A3B28171-150B-4C1F-BE97-CC42ED96D2DA}"/>
  </bookViews>
  <sheets>
    <sheet name="Cards" sheetId="3" r:id="rId1"/>
    <sheet name="Sets" sheetId="4" r:id="rId2"/>
    <sheet name="Sheet1" sheetId="1" r:id="rId3"/>
    <sheet name="config" sheetId="2" r:id="rId4"/>
  </sheets>
  <definedNames>
    <definedName name="_92523" localSheetId="0">Cards!#REF!</definedName>
    <definedName name="directory">config!$B$3</definedName>
    <definedName name="ExternalData_1" localSheetId="2" hidden="1">Sheet1!$E$1:$H$62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  <definedName name="Name">#REF!</definedName>
    <definedName name="Price">#REF!</definedName>
    <definedName name="search.php?substring_brimaz_2C_king_of_oreskos_t_all_All_start_date_2010_01_29_end_date_2012_04_22_order_1_finish_limit_25_action_Show_2BDecks_card_qty_5B1_5D_1" localSheetId="0">Cards!#REF!</definedName>
    <definedName name="search?query_brimaz_section_store_x_0_y_0" localSheetId="0">Cards!#REF!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" i="1"/>
  <c r="B5" i="1"/>
  <c r="C5" i="1"/>
  <c r="A4" i="1"/>
  <c r="G5" i="3"/>
  <c r="B4" i="1"/>
  <c r="E5" i="3"/>
  <c r="C4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3" i="3"/>
  <c r="A3" i="1"/>
  <c r="G4" i="3"/>
  <c r="B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E4" i="3"/>
  <c r="C3" i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C2" i="1"/>
  <c r="G3" i="3"/>
  <c r="B2" i="1"/>
  <c r="A2" i="1"/>
  <c r="I8" i="3"/>
  <c r="I12" i="3"/>
  <c r="I9" i="3"/>
  <c r="I7" i="3"/>
  <c r="I6" i="3"/>
  <c r="I17" i="3"/>
  <c r="I31" i="3"/>
  <c r="I44" i="3"/>
  <c r="I32" i="3"/>
  <c r="I14" i="3"/>
  <c r="I29" i="3"/>
  <c r="I15" i="3"/>
  <c r="I33" i="3"/>
  <c r="I18" i="3"/>
  <c r="I34" i="3"/>
  <c r="I40" i="3"/>
  <c r="I62" i="3"/>
  <c r="I27" i="3"/>
  <c r="I13" i="3"/>
  <c r="I35" i="3"/>
  <c r="I22" i="3"/>
  <c r="I41" i="3"/>
  <c r="I23" i="3"/>
  <c r="I42" i="3"/>
  <c r="I56" i="3"/>
  <c r="I11" i="3"/>
  <c r="I28" i="3"/>
  <c r="I63" i="3"/>
  <c r="I19" i="3"/>
  <c r="I60" i="3"/>
  <c r="I16" i="3"/>
  <c r="I38" i="3"/>
  <c r="I45" i="3"/>
  <c r="I46" i="3"/>
  <c r="I39" i="3"/>
  <c r="I54" i="3"/>
  <c r="I47" i="3"/>
  <c r="I48" i="3"/>
  <c r="I43" i="3"/>
  <c r="I30" i="3"/>
  <c r="I24" i="3"/>
  <c r="I58" i="3"/>
  <c r="I49" i="3"/>
  <c r="I50" i="3"/>
  <c r="I51" i="3"/>
  <c r="I55" i="3"/>
  <c r="I52" i="3"/>
  <c r="I20" i="3"/>
  <c r="I37" i="3"/>
  <c r="I53" i="3"/>
  <c r="I61" i="3"/>
  <c r="I26" i="3"/>
  <c r="I10" i="3"/>
  <c r="I57" i="3"/>
  <c r="I59" i="3"/>
  <c r="I4" i="3"/>
  <c r="J52" i="3"/>
  <c r="I25" i="3"/>
  <c r="J51" i="3"/>
  <c r="J24" i="3"/>
  <c r="I36" i="3"/>
  <c r="J36" i="3"/>
  <c r="J11" i="3"/>
  <c r="J18" i="3"/>
  <c r="J14" i="3"/>
  <c r="I21" i="3"/>
  <c r="I5" i="3"/>
  <c r="I3" i="3"/>
  <c r="J3" i="3"/>
  <c r="K1" i="3"/>
  <c r="J61" i="3"/>
  <c r="J9" i="3"/>
  <c r="J21" i="3"/>
  <c r="J27" i="3"/>
  <c r="J41" i="3"/>
  <c r="J45" i="3"/>
  <c r="J47" i="3"/>
  <c r="J50" i="3"/>
  <c r="J20" i="3"/>
  <c r="J59" i="3"/>
  <c r="J8" i="3"/>
  <c r="J44" i="3"/>
  <c r="J35" i="3"/>
  <c r="J63" i="3"/>
  <c r="J16" i="3"/>
  <c r="J39" i="3"/>
  <c r="J49" i="3"/>
  <c r="J57" i="3"/>
  <c r="J12" i="3"/>
  <c r="J32" i="3"/>
  <c r="J62" i="3"/>
  <c r="J56" i="3"/>
  <c r="J38" i="3"/>
  <c r="J30" i="3"/>
  <c r="J4" i="3"/>
  <c r="J6" i="3"/>
  <c r="J15" i="3"/>
  <c r="J40" i="3"/>
  <c r="J42" i="3"/>
  <c r="J43" i="3"/>
  <c r="J55" i="3"/>
  <c r="J53" i="3"/>
  <c r="J5" i="3"/>
  <c r="J7" i="3"/>
  <c r="J31" i="3"/>
  <c r="J29" i="3"/>
  <c r="J34" i="3"/>
  <c r="J13" i="3"/>
  <c r="J23" i="3"/>
  <c r="J28" i="3"/>
  <c r="J60" i="3"/>
  <c r="J46" i="3"/>
  <c r="J48" i="3"/>
  <c r="J58" i="3"/>
  <c r="J25" i="3"/>
  <c r="J37" i="3"/>
  <c r="J10" i="3"/>
  <c r="J26" i="3"/>
  <c r="J17" i="3"/>
  <c r="J33" i="3"/>
  <c r="J22" i="3"/>
  <c r="J19" i="3"/>
  <c r="J54" i="3"/>
  <c r="M2" i="3"/>
  <c r="C6" i="2"/>
  <c r="C5" i="2"/>
  <c r="C4" i="2"/>
  <c r="B4" i="2"/>
  <c r="C3" i="2"/>
  <c r="B3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4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6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7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8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9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0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11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12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13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14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15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16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17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18" xr16:uid="{06B42B9C-7B83-47FF-B933-BEEA63AF77EC}" keepAlive="1" name="Query - number" description="Connection to the 'number' query in the workbook." type="5" refreshedVersion="0" background="1">
    <dbPr connection="Provider=Microsoft.Mashup.OleDb.1;Data Source=$Workbook$;Location=number;Extended Properties=&quot;&quot;" command="SELECT * FROM [number]"/>
  </connection>
  <connection id="19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Price per card;Extended Properties=&quot;&quot;" command="SELECT * FROM [Price per card]"/>
  </connection>
  <connection id="20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21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22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23" xr16:uid="{A0C83746-B26C-4620-AF5A-852E3DFD711C}" keepAlive="1" name="Query - shiny" description="Connection to the 'shiny' query in the workbook." type="5" refreshedVersion="0" background="1">
    <dbPr connection="Provider=Microsoft.Mashup.OleDb.1;Data Source=$Workbook$;Location=shiny;Extended Properties=&quot;&quot;" command="SELECT * FROM [shiny]"/>
  </connection>
  <connection id="24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5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26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27" xr16:uid="{05FE2304-AD31-4A62-AEC3-33A0E6370714}" keepAlive="1" name="Query - urlFromCardName(1)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28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29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30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<sst xmlns="http://schemas.openxmlformats.org/spreadsheetml/2006/main" count="599" uniqueCount="353">
  <si>
    <t>Card name</t>
  </si>
  <si>
    <t>GetPrice</t>
  </si>
  <si>
    <t>Key</t>
  </si>
  <si>
    <t>Value</t>
  </si>
  <si>
    <t>M code</t>
  </si>
  <si>
    <t>filename</t>
  </si>
  <si>
    <t>directory</t>
  </si>
  <si>
    <t>fullpath</t>
  </si>
  <si>
    <t>URL Pattern</t>
  </si>
  <si>
    <t>Tarmogoyf</t>
  </si>
  <si>
    <t>xpath</t>
  </si>
  <si>
    <t>//*[@id="content"]/table[2]/tbody/tr/td/table/tbody/tr/td/div/div[2]/div[2]/span[1]/div[1]</t>
  </si>
  <si>
    <t>Number</t>
  </si>
  <si>
    <t>Bloodstain Mire</t>
  </si>
  <si>
    <t>Card Name</t>
  </si>
  <si>
    <t>Price</t>
  </si>
  <si>
    <t>Foil</t>
  </si>
  <si>
    <t>NF/F</t>
  </si>
  <si>
    <t>Set</t>
  </si>
  <si>
    <t>Set Code</t>
  </si>
  <si>
    <t>Quantity</t>
  </si>
  <si>
    <t>Total Value</t>
  </si>
  <si>
    <t>New URL</t>
  </si>
  <si>
    <t>NF</t>
  </si>
  <si>
    <t>Modern Masters (2015 Edition)</t>
  </si>
  <si>
    <t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</si>
  <si>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Karn Liberated</t>
  </si>
  <si>
    <t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</si>
  <si>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Noble Hierarch</t>
  </si>
  <si>
    <t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</si>
  <si>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Cryptic Command</t>
  </si>
  <si>
    <t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</si>
  <si>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Polluted Delta</t>
  </si>
  <si>
    <t>Khans of Tarkir</t>
  </si>
  <si>
    <t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</si>
  <si>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Wooded Foothills</t>
  </si>
  <si>
    <t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</si>
  <si>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</si>
  <si>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Ulamog, the Ceaseless Hunger</t>
  </si>
  <si>
    <t>Battle for Zendikar</t>
  </si>
  <si>
    <t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</si>
  <si>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Hangarback Walker</t>
  </si>
  <si>
    <t>Magic Origins</t>
  </si>
  <si>
    <t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</si>
  <si>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Blade of Selves</t>
  </si>
  <si>
    <t>Commander (2015 Edition)</t>
  </si>
  <si>
    <t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</si>
  <si>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Goblin Rabblemaster</t>
  </si>
  <si>
    <t>Magic 2015 Core Set</t>
  </si>
  <si>
    <t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</si>
  <si>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Undergrowth Champion</t>
  </si>
  <si>
    <t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</si>
  <si>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Chandra, Roaring Flame</t>
  </si>
  <si>
    <t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</si>
  <si>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Keranos, God of Storms</t>
  </si>
  <si>
    <t>Journey Into Nyx</t>
  </si>
  <si>
    <t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</si>
  <si>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Kiora, Master of the Depths</t>
  </si>
  <si>
    <t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</si>
  <si>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Mana Confluence</t>
  </si>
  <si>
    <t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</si>
  <si>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Sunken Hollow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</si>
  <si>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</si>
  <si>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Remand</t>
  </si>
  <si>
    <t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</si>
  <si>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Deathrite Shaman</t>
  </si>
  <si>
    <t>Return to Ravnica</t>
  </si>
  <si>
    <t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</si>
  <si>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Canopy Vista</t>
  </si>
  <si>
    <t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</si>
  <si>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ra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</si>
  <si>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Enlightenment</t>
  </si>
  <si>
    <t>Born of the Gods</t>
  </si>
  <si>
    <t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</si>
  <si>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Elspeth, Sun's Champion</t>
  </si>
  <si>
    <t>Theros</t>
  </si>
  <si>
    <t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</si>
  <si>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Wilt-Leaf Liege</t>
  </si>
  <si>
    <t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</si>
  <si>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Chromatic Lantern</t>
  </si>
  <si>
    <t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</si>
  <si>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Smoldering Marsh</t>
  </si>
  <si>
    <t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</si>
  <si>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Stormbreath Dragon</t>
  </si>
  <si>
    <t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</si>
  <si>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Epiphany</t>
  </si>
  <si>
    <t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</si>
  <si>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Ensoul Artifact</t>
  </si>
  <si>
    <t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</si>
  <si>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Kolaghan's Command</t>
  </si>
  <si>
    <t>Dragons of Tarkir</t>
  </si>
  <si>
    <t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</si>
  <si>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Xenagos, the Reveler</t>
  </si>
  <si>
    <t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</si>
  <si>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harika%2C%20God%20of%20Afflica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</si>
  <si>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Godsend</t>
  </si>
  <si>
    <t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</si>
  <si>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Malady</t>
  </si>
  <si>
    <t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</si>
  <si>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Bring to Light</t>
  </si>
  <si>
    <t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</si>
  <si>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Phenax, God of Deception</t>
  </si>
  <si>
    <t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</si>
  <si>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Hero's Downfall</t>
  </si>
  <si>
    <t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</si>
  <si>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Yavimaya Coast</t>
  </si>
  <si>
    <t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</si>
  <si>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Greenwarden of Murasa</t>
  </si>
  <si>
    <t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</si>
  <si>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Plenty</t>
  </si>
  <si>
    <t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</si>
  <si>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Boros Reckoner</t>
  </si>
  <si>
    <t>Gatecrash</t>
  </si>
  <si>
    <t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</si>
  <si>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Hornet Nest</t>
  </si>
  <si>
    <t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</si>
  <si>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See the Unwritten</t>
  </si>
  <si>
    <t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</si>
  <si>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Triumph</t>
  </si>
  <si>
    <t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</si>
  <si>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Jace, the Living Guildpact</t>
  </si>
  <si>
    <t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</si>
  <si>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Malice</t>
  </si>
  <si>
    <t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</si>
  <si>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Rattleclaw Mystic</t>
  </si>
  <si>
    <t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</si>
  <si>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Dragon Whisperer</t>
  </si>
  <si>
    <t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</si>
  <si>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Caves of Koilos</t>
  </si>
  <si>
    <t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</si>
  <si>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Chromanticore</t>
  </si>
  <si>
    <t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</si>
  <si>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Expedition Map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</si>
  <si>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</si>
  <si>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Abandon</t>
  </si>
  <si>
    <t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</si>
  <si>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Mystery</t>
  </si>
  <si>
    <t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</si>
  <si>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Liliana, Heretical Healer</t>
  </si>
  <si>
    <t>F</t>
  </si>
  <si>
    <t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</si>
  <si>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</si>
  <si>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Mon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</si>
  <si>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Hero of Iroas</t>
  </si>
  <si>
    <t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</si>
  <si>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</si>
  <si>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Emrakul, the Promised End</t>
  </si>
  <si>
    <t>Eldritch Moon</t>
  </si>
  <si>
    <t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t>
  </si>
  <si>
    <t>Yisan, the Wanderer Bard</t>
  </si>
  <si>
    <t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t>
  </si>
  <si>
    <t>Wildfire</t>
  </si>
  <si>
    <t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</si>
  <si>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Value:</t>
  </si>
  <si>
    <t>10th Edition</t>
  </si>
  <si>
    <t>3rd Edition</t>
  </si>
  <si>
    <t>4th Edition</t>
  </si>
  <si>
    <t>5th Edition</t>
  </si>
  <si>
    <t>6th Edition</t>
  </si>
  <si>
    <t>7th Edition</t>
  </si>
  <si>
    <t>8th Edition</t>
  </si>
  <si>
    <t>9th Edition</t>
  </si>
  <si>
    <t>Aether Revolt</t>
  </si>
  <si>
    <t>Alara Reborn</t>
  </si>
  <si>
    <t>Alliances</t>
  </si>
  <si>
    <t>Alpha</t>
  </si>
  <si>
    <t>Alternate 4th Edition</t>
  </si>
  <si>
    <t>Amonkhet</t>
  </si>
  <si>
    <t>Anthologies</t>
  </si>
  <si>
    <t>Antiquities</t>
  </si>
  <si>
    <t>Apocalypse</t>
  </si>
  <si>
    <t>Arabian Nights</t>
  </si>
  <si>
    <t>Archenemy (2010 Edition)</t>
  </si>
  <si>
    <t>Archenemy Schemes (2010 Edition)</t>
  </si>
  <si>
    <t>Archenemy Schemes</t>
  </si>
  <si>
    <t>Archenemy: Nicol Bolas</t>
  </si>
  <si>
    <t>Avacyn Restored</t>
  </si>
  <si>
    <t>Battle Royale</t>
  </si>
  <si>
    <t>Battlebond</t>
  </si>
  <si>
    <t>Beatdown</t>
  </si>
  <si>
    <t>Beta</t>
  </si>
  <si>
    <t>Betrayers of Kamigawa</t>
  </si>
  <si>
    <t>Champions of Kamigawa</t>
  </si>
  <si>
    <t>Chronicles</t>
  </si>
  <si>
    <t>Coldsnap</t>
  </si>
  <si>
    <t>Coldsnap Theme Deck Reprints</t>
  </si>
  <si>
    <t>Collectors' Edition</t>
  </si>
  <si>
    <t>Commander (2011 Edition)</t>
  </si>
  <si>
    <t>Commander (2013 Edition)</t>
  </si>
  <si>
    <t>Commander (2014 Edition)</t>
  </si>
  <si>
    <t>Commander (2016 Edition)</t>
  </si>
  <si>
    <t>Commander (2017 Edition)</t>
  </si>
  <si>
    <t>Commander (2018 Edition)</t>
  </si>
  <si>
    <t>Commander Anthology</t>
  </si>
  <si>
    <t>Commander Anthology Volume II</t>
  </si>
  <si>
    <t>Commander Oversized (Foil)</t>
  </si>
  <si>
    <t>Commander's Arsenal (Foil)</t>
  </si>
  <si>
    <t>Conflux</t>
  </si>
  <si>
    <t>Conspiracy (2014 Edition)</t>
  </si>
  <si>
    <t>Conspiracy: Take the Crown</t>
  </si>
  <si>
    <t>Core Set 2019</t>
  </si>
  <si>
    <t>Dark Ascension</t>
  </si>
  <si>
    <t>Darksteel</t>
  </si>
  <si>
    <t>Deckmasters</t>
  </si>
  <si>
    <t>Dissension</t>
  </si>
  <si>
    <t>Dominaria</t>
  </si>
  <si>
    <t>Dragon's Maze</t>
  </si>
  <si>
    <t>Duel Decks: Ajani vs. Nicol Bolas</t>
  </si>
  <si>
    <t>Duel Decks: Anthology</t>
  </si>
  <si>
    <t>Duel Decks: Blessed vs. Cursed</t>
  </si>
  <si>
    <t>Duel Decks: Divine vs. Demonic</t>
  </si>
  <si>
    <t>Duel Decks: Elspeth vs. Kiora</t>
  </si>
  <si>
    <t>Duel Decks: Elspeth vs. Tezzeret</t>
  </si>
  <si>
    <t>Duel Decks: Elves vs. Goblins</t>
  </si>
  <si>
    <t>Duel Decks: Elves vs. Inventors</t>
  </si>
  <si>
    <t>Duel Decks: Garruk vs. Liliana</t>
  </si>
  <si>
    <t>Duel Decks: Heroes vs. Monsters</t>
  </si>
  <si>
    <t>Duel Decks: Izzet vs. Golgari</t>
  </si>
  <si>
    <t>Duel Decks: Jace vs. Chandra</t>
  </si>
  <si>
    <t>Duel Decks: Jace vs. Vraska</t>
  </si>
  <si>
    <t>Duel Decks: Knights vs. Dragons</t>
  </si>
  <si>
    <t>Duel Decks: Merfolk vs. Goblins</t>
  </si>
  <si>
    <t>Duel Decks: Mind vs. Might</t>
  </si>
  <si>
    <t>Duel Decks: Nissa vs. Ob Nixilis</t>
  </si>
  <si>
    <t>Duel Decks: Phyrexia vs. The Coalition</t>
  </si>
  <si>
    <t>Duel Decks: Sorin vs. Tibalt</t>
  </si>
  <si>
    <t>Duel Decks: Speed vs. Cunning</t>
  </si>
  <si>
    <t>Duel Decks: Venser vs. Koth</t>
  </si>
  <si>
    <t>Duel Decks: Zendikar vs. Eldrazi</t>
  </si>
  <si>
    <t>Duels of the Planeswalkers</t>
  </si>
  <si>
    <t>Eternal Masters</t>
  </si>
  <si>
    <t>Eventide</t>
  </si>
  <si>
    <t>Exodus</t>
  </si>
  <si>
    <t>Explorers of Ixalan</t>
  </si>
  <si>
    <t>Fallen Empires</t>
  </si>
  <si>
    <t>Fate Reforged</t>
  </si>
  <si>
    <t>Fifth Dawn</t>
  </si>
  <si>
    <t>From the Vault: Angels (Foil)</t>
  </si>
  <si>
    <t>From the Vault: Annihilation (Foil)</t>
  </si>
  <si>
    <t>From the Vault: Dragons (Foil)</t>
  </si>
  <si>
    <t>From the Vault: Exiled (Foil)</t>
  </si>
  <si>
    <t>From the Vault: Legends (Foil)</t>
  </si>
  <si>
    <t>From the Vault: Lore (Foil)</t>
  </si>
  <si>
    <t>From the Vault: Realms (Foil)</t>
  </si>
  <si>
    <t>From the Vault: Relics (Foil)</t>
  </si>
  <si>
    <t>From the Vault: Transform (Foil)</t>
  </si>
  <si>
    <t>From the Vault: Twenty (Foil)</t>
  </si>
  <si>
    <t>Future Sight</t>
  </si>
  <si>
    <t>Game Night</t>
  </si>
  <si>
    <t>Global Series: Jiang Yanggu &amp; Mu Yanling</t>
  </si>
  <si>
    <t>Guild Kit</t>
  </si>
  <si>
    <t>Guildpact</t>
  </si>
  <si>
    <t>Guilds of Ravnica</t>
  </si>
  <si>
    <t>Homelands</t>
  </si>
  <si>
    <t>Hour of Devastation</t>
  </si>
  <si>
    <t>Ice Age</t>
  </si>
  <si>
    <t>Iconic Masters</t>
  </si>
  <si>
    <t>Innistrad</t>
  </si>
  <si>
    <t>International Edition</t>
  </si>
  <si>
    <t>Invasion</t>
  </si>
  <si>
    <t>Ixalan</t>
  </si>
  <si>
    <t>Journey into Nyx</t>
  </si>
  <si>
    <t>Judgment</t>
  </si>
  <si>
    <t>Kaladesh</t>
  </si>
  <si>
    <t>Legends</t>
  </si>
  <si>
    <t>Legions</t>
  </si>
  <si>
    <t>Lorwyn</t>
  </si>
  <si>
    <t>Magic 2010 Core Set</t>
  </si>
  <si>
    <t>Magic 2012 Core Set</t>
  </si>
  <si>
    <t>Magic 2013 Core Set</t>
  </si>
  <si>
    <t>Magic 2014 Core Set</t>
  </si>
  <si>
    <t>Masterpiece Series: Amonkhet Invocations (Foil)</t>
  </si>
  <si>
    <t>Masterpiece Series: Kaladesh Inventions (Foil)</t>
  </si>
  <si>
    <t>Masterpiece Series: Zendikar Expeditions (Foil)</t>
  </si>
  <si>
    <t>Masters 25</t>
  </si>
  <si>
    <t>Mercadian Masques</t>
  </si>
  <si>
    <t>Mirage</t>
  </si>
  <si>
    <t>Mirrodin</t>
  </si>
  <si>
    <t>Mirrodin Besieged</t>
  </si>
  <si>
    <t>Modern Event Deck</t>
  </si>
  <si>
    <t>Modern Masters (2013 Edition)</t>
  </si>
  <si>
    <t>Modern Masters (2017 Edition)</t>
  </si>
  <si>
    <t>Morningtide</t>
  </si>
  <si>
    <t>Mythic Edition</t>
  </si>
  <si>
    <t>Nemesis</t>
  </si>
  <si>
    <t>New Phyrexia</t>
  </si>
  <si>
    <t>Oath of the Gatewatch</t>
  </si>
  <si>
    <t>Odyssey</t>
  </si>
  <si>
    <t>Onslaught</t>
  </si>
  <si>
    <t>Planar Chaos</t>
  </si>
  <si>
    <t>Planechase (2009 Edition)</t>
  </si>
  <si>
    <t>Planechase (2012 Edition)</t>
  </si>
  <si>
    <t>Planechase Anthology</t>
  </si>
  <si>
    <t>Planechase Anthology Planes</t>
  </si>
  <si>
    <t>Planechase Planes (2009 Edition)</t>
  </si>
  <si>
    <t>Planechase Planes (2012 Edition)</t>
  </si>
  <si>
    <t>Planeshift</t>
  </si>
  <si>
    <t>Portal</t>
  </si>
  <si>
    <t>Portal: Second Age</t>
  </si>
  <si>
    <t>Portal: Three Kingdoms</t>
  </si>
  <si>
    <t>Premium Deck Series: Fire &amp; Lightning (Foil)</t>
  </si>
  <si>
    <t>Premium Deck Series: Graveborn (Foil)</t>
  </si>
  <si>
    <t>Premium Deck Series: Slivers (Foil)</t>
  </si>
  <si>
    <t>Pro Player Cards</t>
  </si>
  <si>
    <t>Promotional Cards (Non-Foil)</t>
  </si>
  <si>
    <t>Promotional Cards: Non-Release (Foil)</t>
  </si>
  <si>
    <t>Promotional Cards: Oversized</t>
  </si>
  <si>
    <t>Promotional Cards: Prerelease &amp; Launch (Foil)</t>
  </si>
  <si>
    <t>Prophecy</t>
  </si>
  <si>
    <t>Ravnica Allegiance</t>
  </si>
  <si>
    <t>Ravnica: City of Guilds</t>
  </si>
  <si>
    <t>Renaissance</t>
  </si>
  <si>
    <t>Rise of the Eldrazi</t>
  </si>
  <si>
    <t>Rivals of Ixalan</t>
  </si>
  <si>
    <t>Saviors of Kamigawa</t>
  </si>
  <si>
    <t>Scars of Mirrodin</t>
  </si>
  <si>
    <t>Scourge</t>
  </si>
  <si>
    <t>Shadowmoor</t>
  </si>
  <si>
    <t>Shadows over Innistrad</t>
  </si>
  <si>
    <t>Shards of Alara</t>
  </si>
  <si>
    <t>Signature Spellbook: Jace</t>
  </si>
  <si>
    <t>Starter 1999</t>
  </si>
  <si>
    <t>Starter 2000</t>
  </si>
  <si>
    <t>Stronghold</t>
  </si>
  <si>
    <t>Summer Magic</t>
  </si>
  <si>
    <t>Tempest</t>
  </si>
  <si>
    <t>The Dark</t>
  </si>
  <si>
    <t>The Hero's Path</t>
  </si>
  <si>
    <t>Time Spiral</t>
  </si>
  <si>
    <t>Torment</t>
  </si>
  <si>
    <t>Ultimate Masters</t>
  </si>
  <si>
    <t>Ultimate Masters: Box Toppers (Foil)</t>
  </si>
  <si>
    <t>Unglued</t>
  </si>
  <si>
    <t>Unhinged</t>
  </si>
  <si>
    <t>Unlimited</t>
  </si>
  <si>
    <t>Unstable</t>
  </si>
  <si>
    <t>Urza's Destiny</t>
  </si>
  <si>
    <t>Urza's Legacy</t>
  </si>
  <si>
    <t>Urza's Saga</t>
  </si>
  <si>
    <t>Vanguard (Oversized)</t>
  </si>
  <si>
    <t>Visions</t>
  </si>
  <si>
    <t>Weatherlight</t>
  </si>
  <si>
    <t>Welcome Deck 2016</t>
  </si>
  <si>
    <t>Welcome Deck 2017</t>
  </si>
  <si>
    <t>World Championship</t>
  </si>
  <si>
    <t>Worldwake</t>
  </si>
  <si>
    <t>Zendikar</t>
  </si>
  <si>
    <t>Monastery Swiftspear</t>
  </si>
  <si>
    <t>nofoil</t>
  </si>
  <si>
    <t>Pharika, God of Affliction</t>
  </si>
  <si>
    <t>Prairie Stream</t>
  </si>
  <si>
    <t>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</t>
  </si>
  <si>
    <t>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</si>
</sst>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164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FDA87D1-B68F-428E-A4B4-79D87795B68F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DE7FBAD-0DA7-4445-943C-B57ACD78360A}" autoFormatId="16" applyNumberFormats="0" applyBorderFormats="0" applyFontFormats="0" applyPatternFormats="0" applyAlignmentFormats="0" applyWidthHeightFormats="0">
  <queryTableRefresh nextId="9">
    <queryTableFields count="4">
      <queryTableField id="1" name="Card name" tableColumnId="1"/>
      <queryTableField id="4" name="Number" tableColumnId="2"/>
      <queryTableField id="6" name="Foil" tableColumnId="4"/>
      <queryTableField id="8" name="Get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C62" totalsRowShown="0">
  <autoFilter ref="A1:C62" xr:uid="{791AA9EC-0861-4B7B-8F0F-A77BA53C4293}"/>
  <sortState xmlns:xlrd2="http://schemas.microsoft.com/office/spreadsheetml/2017/richdata2" ref="A2:C62">
    <sortCondition ref="A1:A62"/>
  </sortState>
  <tableColumns count="3">
    <tableColumn id="1" xr3:uid="{7E3F0068-491D-4535-B21B-CFA16E82EA80}" name="Card name">
      <calculatedColumnFormula>Cards!B3</calculatedColumnFormula>
    </tableColumn>
    <tableColumn id="2" xr3:uid="{E7AC401D-F8A3-4A3D-B82E-E28D89150AD7}" name="Number">
      <calculatedColumnFormula>Cards!G3</calculatedColumnFormula>
    </tableColumn>
    <tableColumn id="3" xr3:uid="{A38C28BD-A459-403D-9BDE-3BB40E7C0518}" name="Foil" dataDxfId="2">
      <calculatedColumnFormula>Cards!E3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E1:H62" tableType="queryTable" totalsRowShown="0">
  <autoFilter ref="E1:H62" xr:uid="{40E06227-75B1-44F9-A350-909C31544166}"/>
  <tableColumns count="4">
    <tableColumn id="1" xr3:uid="{2F4570D9-E5A2-4433-9FEE-1937D5E93BB2}" uniqueName="1" name="Card name" queryTableFieldId="1" dataDxfId="0"/>
    <tableColumn id="2" xr3:uid="{038DE56A-5A44-453A-8C6E-84A77A1EE785}" uniqueName="2" name="Number" queryTableFieldId="4"/>
    <tableColumn id="4" xr3:uid="{B3505904-6F7D-4B72-9261-CB8F40FFA6D4}" uniqueName="4" name="Foil" queryTableFieldId="6"/>
    <tableColumn id="3" xr3:uid="{364670F3-9848-49A5-9D2B-28FF837C9CAA}" uniqueName="3" name="GetPric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6">
  <autoFilter ref="A1:C6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rcitygames.com/results?name=" TargetMode="External"/><Relationship Id="rId13" Type="http://schemas.openxmlformats.org/officeDocument/2006/relationships/hyperlink" Target="http://www.starcitygames.com/results?name=" TargetMode="External"/><Relationship Id="rId18" Type="http://schemas.openxmlformats.org/officeDocument/2006/relationships/hyperlink" Target="http://www.starcitygames.com/results?name=" TargetMode="External"/><Relationship Id="rId26" Type="http://schemas.openxmlformats.org/officeDocument/2006/relationships/hyperlink" Target="http://www.starcitygames.com/results?name=" TargetMode="External"/><Relationship Id="rId3" Type="http://schemas.openxmlformats.org/officeDocument/2006/relationships/hyperlink" Target="http://www.starcitygames.com/results?name=" TargetMode="External"/><Relationship Id="rId21" Type="http://schemas.openxmlformats.org/officeDocument/2006/relationships/hyperlink" Target="http://www.starcitygames.com/results?name=" TargetMode="External"/><Relationship Id="rId7" Type="http://schemas.openxmlformats.org/officeDocument/2006/relationships/hyperlink" Target="http://www.starcitygames.com/results?name=" TargetMode="External"/><Relationship Id="rId12" Type="http://schemas.openxmlformats.org/officeDocument/2006/relationships/hyperlink" Target="http://www.starcitygames.com/results?name=" TargetMode="External"/><Relationship Id="rId17" Type="http://schemas.openxmlformats.org/officeDocument/2006/relationships/hyperlink" Target="http://www.starcitygames.com/results?name=" TargetMode="External"/><Relationship Id="rId25" Type="http://schemas.openxmlformats.org/officeDocument/2006/relationships/hyperlink" Target="http://www.starcitygames.com/results?name=" TargetMode="External"/><Relationship Id="rId2" Type="http://schemas.openxmlformats.org/officeDocument/2006/relationships/hyperlink" Target="http://www.starcitygames.com/results?name=" TargetMode="External"/><Relationship Id="rId16" Type="http://schemas.openxmlformats.org/officeDocument/2006/relationships/hyperlink" Target="http://www.starcitygames.com/results?name=" TargetMode="External"/><Relationship Id="rId20" Type="http://schemas.openxmlformats.org/officeDocument/2006/relationships/hyperlink" Target="http://www.starcitygames.com/results?name=" TargetMode="External"/><Relationship Id="rId29" Type="http://schemas.openxmlformats.org/officeDocument/2006/relationships/hyperlink" Target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" Type="http://schemas.openxmlformats.org/officeDocument/2006/relationships/hyperlink" Target="http://www.starcitygames.com/results?name=" TargetMode="External"/><Relationship Id="rId6" Type="http://schemas.openxmlformats.org/officeDocument/2006/relationships/hyperlink" Target="http://www.starcitygames.com/results?name=" TargetMode="External"/><Relationship Id="rId11" Type="http://schemas.openxmlformats.org/officeDocument/2006/relationships/hyperlink" Target="http://www.starcitygames.com/results?name=" TargetMode="External"/><Relationship Id="rId24" Type="http://schemas.openxmlformats.org/officeDocument/2006/relationships/hyperlink" Target="http://www.starcitygames.com/results?name=" TargetMode="External"/><Relationship Id="rId5" Type="http://schemas.openxmlformats.org/officeDocument/2006/relationships/hyperlink" Target="http://www.starcitygames.com/results?name=" TargetMode="External"/><Relationship Id="rId15" Type="http://schemas.openxmlformats.org/officeDocument/2006/relationships/hyperlink" Target="http://www.starcitygames.com/results?name=" TargetMode="External"/><Relationship Id="rId23" Type="http://schemas.openxmlformats.org/officeDocument/2006/relationships/hyperlink" Target="http://www.starcitygames.com/results?name=" TargetMode="External"/><Relationship Id="rId28" Type="http://schemas.openxmlformats.org/officeDocument/2006/relationships/hyperlink" Target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0" Type="http://schemas.openxmlformats.org/officeDocument/2006/relationships/hyperlink" Target="http://www.starcitygames.com/results?name=" TargetMode="External"/><Relationship Id="rId19" Type="http://schemas.openxmlformats.org/officeDocument/2006/relationships/hyperlink" Target="http://www.starcitygames.com/results?name=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starcitygames.com/results?name=" TargetMode="External"/><Relationship Id="rId9" Type="http://schemas.openxmlformats.org/officeDocument/2006/relationships/hyperlink" Target="http://www.starcitygames.com/results?name=" TargetMode="External"/><Relationship Id="rId14" Type="http://schemas.openxmlformats.org/officeDocument/2006/relationships/hyperlink" Target="http://www.starcitygames.com/results?name=" TargetMode="External"/><Relationship Id="rId22" Type="http://schemas.openxmlformats.org/officeDocument/2006/relationships/hyperlink" Target="http://www.starcitygames.com/results?name=" TargetMode="External"/><Relationship Id="rId27" Type="http://schemas.openxmlformats.org/officeDocument/2006/relationships/hyperlink" Target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30" Type="http://schemas.openxmlformats.org/officeDocument/2006/relationships/hyperlink" Target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rcitygames.com/results?name=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BA99-5DAC-4D77-B97D-C59EB68666B8}">
  <sheetPr codeName="Sheet1">
    <pageSetUpPr autoPageBreaks="0"/>
  </sheetPr>
  <dimension ref="B1:M637"/>
  <sheetViews>
    <sheetView zoomScaleNormal="100" workbookViewId="0">
      <selection sqref="A1:XFD1048576"/>
    </sheetView>
  </sheetViews>
  <sheetFormatPr defaultColWidth="9" defaultRowHeight="15.75" x14ac:dyDescent="0.25"/>
  <cols>
    <col min="1" max="1" width="9" style="4"/>
    <col min="2" max="2" width="29.85546875" style="5" bestFit="1" customWidth="1"/>
    <col min="3" max="3" width="9" style="15"/>
    <col min="4" max="5" width="9" style="4" customWidth="1"/>
    <col min="6" max="6" width="30.7109375" style="4" bestFit="1" customWidth="1"/>
    <col min="7" max="7" width="9.42578125" style="4" customWidth="1"/>
    <col min="8" max="8" width="9" style="4"/>
    <col min="9" max="9" width="12.140625" style="4" bestFit="1" customWidth="1"/>
    <col min="10" max="10" width="10.28515625" style="4" hidden="1" customWidth="1"/>
    <col min="11" max="12" width="10.28515625" style="7" hidden="1" customWidth="1"/>
    <col min="13" max="13" width="9" style="7"/>
    <col min="14" max="16384" width="9" style="4"/>
  </cols>
  <sheetData>
    <row r="1" spans="2:13" x14ac:dyDescent="0.25">
      <c r="C1" s="6"/>
      <c r="K1" s="7" t="e">
        <f>_xlfn.WEBSERVICE(K3)</f>
        <v>#VALUE!</v>
      </c>
      <c r="L1" s="7" t="s">
        <v>11</v>
      </c>
    </row>
    <row r="2" spans="2:13" x14ac:dyDescent="0.25">
      <c r="B2" s="8" t="s">
        <v>14</v>
      </c>
      <c r="C2" s="9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/>
      <c r="K2" s="11" t="s">
        <v>22</v>
      </c>
      <c r="M2" s="17">
        <f>SUM(I3:I63)</f>
        <v>721.22000000000048</v>
      </c>
    </row>
    <row r="3" spans="2:13" x14ac:dyDescent="0.25">
      <c r="B3" s="5" t="s">
        <v>26</v>
      </c>
      <c r="C3" s="6">
        <f>Sheet1!H2</f>
        <v>79.989999999999995</v>
      </c>
      <c r="D3" s="4" t="s">
        <v>23</v>
      </c>
      <c r="E3" s="4" t="str">
        <f t="shared" ref="E3:E34" si="0">IF(D3="NF","nofoil","foil")</f>
        <v>nofoil</v>
      </c>
      <c r="F3" s="4" t="s">
        <v>24</v>
      </c>
      <c r="G3" s="4">
        <f>VLOOKUP(F3,Sets!A:B,2,FALSE)</f>
        <v>5304</v>
      </c>
      <c r="H3" s="4">
        <v>1</v>
      </c>
      <c r="I3" s="6">
        <f t="shared" ref="I3:I34" si="1">H3*C3</f>
        <v>79.989999999999995</v>
      </c>
      <c r="J3" s="12" t="str">
        <f t="shared" ref="J3:J34" si="2">"http://www.starcitygames.com/results?name=" &amp; _xlfn.ENCODEURL(B3) &amp; "&amp;namematch=AND&amp;text=&amp;oracle=1&amp;textmatch=AND&amp;c_all=All&amp;multicolor=&amp;colormatch=OR&amp;colorexclude=1&amp;card_type_match=OR&amp;crittermatch=OR&amp;r_all=All&amp;s%5B%5D=" &amp; G3 &amp; "&amp;foil=" &amp; E3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" s="7" t="s">
        <v>27</v>
      </c>
    </row>
    <row r="4" spans="2:13" x14ac:dyDescent="0.25">
      <c r="B4" s="5" t="s">
        <v>9</v>
      </c>
      <c r="C4" s="6">
        <f>Sheet1!H3</f>
        <v>69.989999999999995</v>
      </c>
      <c r="D4" s="4" t="s">
        <v>23</v>
      </c>
      <c r="E4" s="4" t="str">
        <f t="shared" si="0"/>
        <v>nofoil</v>
      </c>
      <c r="F4" s="4" t="s">
        <v>24</v>
      </c>
      <c r="G4" s="4">
        <f>VLOOKUP(F4,Sets!A:B,2,FALSE)</f>
        <v>5304</v>
      </c>
      <c r="H4" s="4">
        <v>1</v>
      </c>
      <c r="I4" s="6">
        <f t="shared" si="1"/>
        <v>69.989999999999995</v>
      </c>
      <c r="J4" s="12" t="str">
        <f t="shared" si="2"/>
        <v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" s="7" t="s">
        <v>25</v>
      </c>
    </row>
    <row r="5" spans="2:13" x14ac:dyDescent="0.25">
      <c r="B5" s="5" t="s">
        <v>28</v>
      </c>
      <c r="C5" s="6">
        <f>Sheet1!H4</f>
        <v>59.99</v>
      </c>
      <c r="D5" s="4" t="s">
        <v>23</v>
      </c>
      <c r="E5" s="4" t="str">
        <f t="shared" si="0"/>
        <v>nofoil</v>
      </c>
      <c r="F5" s="4" t="s">
        <v>24</v>
      </c>
      <c r="G5" s="4">
        <f>VLOOKUP(F5,Sets!A:B,2,FALSE)</f>
        <v>5304</v>
      </c>
      <c r="H5" s="4">
        <v>1</v>
      </c>
      <c r="I5" s="6">
        <f t="shared" si="1"/>
        <v>59.99</v>
      </c>
      <c r="J5" s="12" t="str">
        <f t="shared" si="2"/>
        <v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" s="7" t="s">
        <v>29</v>
      </c>
    </row>
    <row r="6" spans="2:13" x14ac:dyDescent="0.25">
      <c r="B6" s="5" t="s">
        <v>38</v>
      </c>
      <c r="C6" s="6">
        <f>Sheet1!H5</f>
        <v>29.99</v>
      </c>
      <c r="D6" s="4" t="s">
        <v>23</v>
      </c>
      <c r="E6" s="4" t="str">
        <f t="shared" si="0"/>
        <v>nofoil</v>
      </c>
      <c r="F6" s="4" t="s">
        <v>39</v>
      </c>
      <c r="G6" s="4">
        <f>VLOOKUP(F6,Sets!A:B,2,FALSE)</f>
        <v>5308</v>
      </c>
      <c r="H6" s="4">
        <v>1</v>
      </c>
      <c r="I6" s="6">
        <f t="shared" si="1"/>
        <v>29.99</v>
      </c>
      <c r="J6" s="12" t="str">
        <f t="shared" si="2"/>
        <v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" s="7" t="s">
        <v>40</v>
      </c>
    </row>
    <row r="7" spans="2:13" x14ac:dyDescent="0.25">
      <c r="B7" s="5" t="s">
        <v>13</v>
      </c>
      <c r="C7" s="6">
        <f>Sheet1!H6</f>
        <v>25.99</v>
      </c>
      <c r="D7" s="4" t="s">
        <v>23</v>
      </c>
      <c r="E7" s="4" t="str">
        <f t="shared" si="0"/>
        <v>nofoil</v>
      </c>
      <c r="F7" s="4" t="s">
        <v>33</v>
      </c>
      <c r="G7" s="4">
        <f>VLOOKUP(F7,Sets!A:B,2,FALSE)</f>
        <v>5291</v>
      </c>
      <c r="H7" s="4">
        <v>2</v>
      </c>
      <c r="I7" s="6">
        <f t="shared" si="1"/>
        <v>51.98</v>
      </c>
      <c r="J7" s="12" t="str">
        <f t="shared" si="2"/>
        <v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7" s="12" t="s">
        <v>37</v>
      </c>
    </row>
    <row r="8" spans="2:13" x14ac:dyDescent="0.25">
      <c r="B8" s="5" t="s">
        <v>30</v>
      </c>
      <c r="C8" s="6">
        <f>Sheet1!H7</f>
        <v>24.99</v>
      </c>
      <c r="D8" s="4" t="s">
        <v>23</v>
      </c>
      <c r="E8" s="4" t="str">
        <f t="shared" si="0"/>
        <v>nofoil</v>
      </c>
      <c r="F8" s="4" t="s">
        <v>24</v>
      </c>
      <c r="G8" s="4">
        <f>VLOOKUP(F8,Sets!A:B,2,FALSE)</f>
        <v>5304</v>
      </c>
      <c r="H8" s="4">
        <v>1</v>
      </c>
      <c r="I8" s="6">
        <f t="shared" si="1"/>
        <v>24.99</v>
      </c>
      <c r="J8" s="12" t="str">
        <f t="shared" si="2"/>
        <v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8" s="7" t="s">
        <v>31</v>
      </c>
    </row>
    <row r="9" spans="2:13" x14ac:dyDescent="0.25">
      <c r="B9" s="5" t="s">
        <v>35</v>
      </c>
      <c r="C9" s="6">
        <f>Sheet1!H8</f>
        <v>24.99</v>
      </c>
      <c r="D9" s="4" t="s">
        <v>23</v>
      </c>
      <c r="E9" s="4" t="str">
        <f t="shared" si="0"/>
        <v>nofoil</v>
      </c>
      <c r="F9" s="4" t="s">
        <v>33</v>
      </c>
      <c r="G9" s="4">
        <f>VLOOKUP(F9,Sets!A:B,2,FALSE)</f>
        <v>5291</v>
      </c>
      <c r="H9" s="4">
        <v>1</v>
      </c>
      <c r="I9" s="6">
        <f t="shared" si="1"/>
        <v>24.99</v>
      </c>
      <c r="J9" s="12" t="str">
        <f t="shared" si="2"/>
        <v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9" s="7" t="s">
        <v>36</v>
      </c>
    </row>
    <row r="10" spans="2:13" x14ac:dyDescent="0.25">
      <c r="B10" s="5" t="s">
        <v>146</v>
      </c>
      <c r="C10" s="6">
        <f>Sheet1!H9</f>
        <v>54.99</v>
      </c>
      <c r="D10" s="4" t="s">
        <v>139</v>
      </c>
      <c r="E10" s="4" t="str">
        <f t="shared" si="0"/>
        <v>foil</v>
      </c>
      <c r="F10" s="4" t="s">
        <v>147</v>
      </c>
      <c r="G10" s="4">
        <f>VLOOKUP(F10,Sets!A:B,2,FALSE)</f>
        <v>5336</v>
      </c>
      <c r="H10" s="4">
        <v>1</v>
      </c>
      <c r="I10" s="6">
        <f t="shared" si="1"/>
        <v>54.99</v>
      </c>
      <c r="J10" s="12" t="str">
        <f t="shared" si="2"/>
        <v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10" s="7" t="s">
        <v>148</v>
      </c>
    </row>
    <row r="11" spans="2:13" x14ac:dyDescent="0.25">
      <c r="B11" s="5" t="s">
        <v>89</v>
      </c>
      <c r="C11" s="6">
        <f>Sheet1!H10</f>
        <v>21.99</v>
      </c>
      <c r="D11" s="4" t="s">
        <v>23</v>
      </c>
      <c r="E11" s="4" t="str">
        <f t="shared" si="0"/>
        <v>nofoil</v>
      </c>
      <c r="F11" s="4" t="s">
        <v>90</v>
      </c>
      <c r="G11" s="4">
        <f>VLOOKUP(F11,Sets!A:B,2,FALSE)</f>
        <v>5302</v>
      </c>
      <c r="H11" s="4">
        <v>1</v>
      </c>
      <c r="I11" s="6">
        <f t="shared" si="1"/>
        <v>21.99</v>
      </c>
      <c r="J11" s="12" t="str">
        <f t="shared" si="2"/>
        <v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1" s="7" t="s">
        <v>91</v>
      </c>
    </row>
    <row r="12" spans="2:13" x14ac:dyDescent="0.25">
      <c r="B12" s="5" t="s">
        <v>32</v>
      </c>
      <c r="C12" s="6">
        <f>Sheet1!H11</f>
        <v>19.989999999999998</v>
      </c>
      <c r="D12" s="4" t="s">
        <v>23</v>
      </c>
      <c r="E12" s="4" t="str">
        <f t="shared" si="0"/>
        <v>nofoil</v>
      </c>
      <c r="F12" s="4" t="s">
        <v>33</v>
      </c>
      <c r="G12" s="4">
        <f>VLOOKUP(F12,Sets!A:B,2,FALSE)</f>
        <v>5291</v>
      </c>
      <c r="H12" s="4">
        <v>1</v>
      </c>
      <c r="I12" s="6">
        <f t="shared" si="1"/>
        <v>19.989999999999998</v>
      </c>
      <c r="J12" s="12" t="str">
        <f t="shared" si="2"/>
        <v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2" s="7" t="s">
        <v>34</v>
      </c>
    </row>
    <row r="13" spans="2:13" x14ac:dyDescent="0.25">
      <c r="B13" s="5" t="s">
        <v>74</v>
      </c>
      <c r="C13" s="6">
        <f>Sheet1!H12</f>
        <v>13.99</v>
      </c>
      <c r="D13" s="4" t="s">
        <v>23</v>
      </c>
      <c r="E13" s="4" t="str">
        <f t="shared" si="0"/>
        <v>nofoil</v>
      </c>
      <c r="F13" s="4" t="s">
        <v>75</v>
      </c>
      <c r="G13" s="4">
        <f>VLOOKUP(F13,Sets!A:B,2,FALSE)</f>
        <v>5266</v>
      </c>
      <c r="H13" s="4">
        <v>1</v>
      </c>
      <c r="I13" s="6">
        <f t="shared" si="1"/>
        <v>13.99</v>
      </c>
      <c r="J13" s="12" t="str">
        <f t="shared" si="2"/>
        <v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3" s="7" t="s">
        <v>76</v>
      </c>
    </row>
    <row r="14" spans="2:13" x14ac:dyDescent="0.25">
      <c r="B14" s="5" t="s">
        <v>54</v>
      </c>
      <c r="C14" s="6">
        <f>Sheet1!H13</f>
        <v>8.99</v>
      </c>
      <c r="D14" s="4" t="s">
        <v>23</v>
      </c>
      <c r="E14" s="4" t="str">
        <f t="shared" si="0"/>
        <v>nofoil</v>
      </c>
      <c r="F14" s="4" t="s">
        <v>55</v>
      </c>
      <c r="G14" s="4">
        <f>VLOOKUP(F14,Sets!A:B,2,FALSE)</f>
        <v>5281</v>
      </c>
      <c r="H14" s="4">
        <v>1</v>
      </c>
      <c r="I14" s="6">
        <f t="shared" si="1"/>
        <v>8.99</v>
      </c>
      <c r="J14" s="12" t="str">
        <f t="shared" si="2"/>
        <v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4" s="7" t="s">
        <v>56</v>
      </c>
    </row>
    <row r="15" spans="2:13" x14ac:dyDescent="0.25">
      <c r="B15" s="5" t="s">
        <v>59</v>
      </c>
      <c r="C15" s="6">
        <f>Sheet1!H14</f>
        <v>8.99</v>
      </c>
      <c r="D15" s="4" t="s">
        <v>23</v>
      </c>
      <c r="E15" s="4" t="str">
        <f t="shared" si="0"/>
        <v>nofoil</v>
      </c>
      <c r="F15" s="4" t="s">
        <v>55</v>
      </c>
      <c r="G15" s="4">
        <f>VLOOKUP(F15,Sets!A:B,2,FALSE)</f>
        <v>5281</v>
      </c>
      <c r="H15" s="4">
        <v>3</v>
      </c>
      <c r="I15" s="6">
        <f t="shared" si="1"/>
        <v>26.97</v>
      </c>
      <c r="J15" s="12" t="str">
        <f t="shared" si="2"/>
        <v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5" s="7" t="s">
        <v>60</v>
      </c>
    </row>
    <row r="16" spans="2:13" x14ac:dyDescent="0.25">
      <c r="B16" s="5" t="s">
        <v>101</v>
      </c>
      <c r="C16" s="6">
        <f>Sheet1!H15</f>
        <v>8.99</v>
      </c>
      <c r="D16" s="4" t="s">
        <v>23</v>
      </c>
      <c r="E16" s="4" t="str">
        <f t="shared" si="0"/>
        <v>nofoil</v>
      </c>
      <c r="F16" s="4" t="s">
        <v>72</v>
      </c>
      <c r="G16" s="4">
        <f>VLOOKUP(F16,Sets!A:B,2,FALSE)</f>
        <v>5271</v>
      </c>
      <c r="H16" s="4">
        <v>1</v>
      </c>
      <c r="I16" s="6">
        <f t="shared" si="1"/>
        <v>8.99</v>
      </c>
      <c r="J16" s="12" t="str">
        <f t="shared" si="2"/>
        <v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6" s="7" t="s">
        <v>102</v>
      </c>
    </row>
    <row r="17" spans="2:11" x14ac:dyDescent="0.25">
      <c r="B17" s="5" t="s">
        <v>41</v>
      </c>
      <c r="C17" s="6">
        <f>Sheet1!H16</f>
        <v>7.99</v>
      </c>
      <c r="D17" s="4" t="s">
        <v>23</v>
      </c>
      <c r="E17" s="4" t="str">
        <f t="shared" si="0"/>
        <v>nofoil</v>
      </c>
      <c r="F17" s="4" t="s">
        <v>42</v>
      </c>
      <c r="G17" s="4">
        <f>VLOOKUP(F17,Sets!A:B,2,FALSE)</f>
        <v>5306</v>
      </c>
      <c r="H17" s="4">
        <v>2</v>
      </c>
      <c r="I17" s="6">
        <f t="shared" si="1"/>
        <v>15.98</v>
      </c>
      <c r="J17" s="12" t="str">
        <f t="shared" si="2"/>
        <v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7" s="7" t="s">
        <v>43</v>
      </c>
    </row>
    <row r="18" spans="2:11" x14ac:dyDescent="0.25">
      <c r="B18" s="5" t="s">
        <v>63</v>
      </c>
      <c r="C18" s="6">
        <f>Sheet1!H17</f>
        <v>7.99</v>
      </c>
      <c r="D18" s="4" t="s">
        <v>23</v>
      </c>
      <c r="E18" s="4" t="str">
        <f t="shared" si="0"/>
        <v>nofoil</v>
      </c>
      <c r="F18" s="4" t="s">
        <v>24</v>
      </c>
      <c r="G18" s="4">
        <f>VLOOKUP(F18,Sets!A:B,2,FALSE)</f>
        <v>5304</v>
      </c>
      <c r="H18" s="4">
        <v>1</v>
      </c>
      <c r="I18" s="6">
        <f t="shared" si="1"/>
        <v>7.99</v>
      </c>
      <c r="J18" s="12" t="str">
        <f t="shared" si="2"/>
        <v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8" s="7" t="s">
        <v>64</v>
      </c>
    </row>
    <row r="19" spans="2:11" x14ac:dyDescent="0.25">
      <c r="B19" s="5" t="s">
        <v>95</v>
      </c>
      <c r="C19" s="6">
        <f>Sheet1!H18</f>
        <v>7.99</v>
      </c>
      <c r="D19" s="4" t="s">
        <v>23</v>
      </c>
      <c r="E19" s="4" t="str">
        <f t="shared" si="0"/>
        <v>nofoil</v>
      </c>
      <c r="F19" s="4" t="s">
        <v>55</v>
      </c>
      <c r="G19" s="4">
        <f>VLOOKUP(F19,Sets!A:B,2,FALSE)</f>
        <v>5281</v>
      </c>
      <c r="H19" s="4">
        <v>1</v>
      </c>
      <c r="I19" s="6">
        <f t="shared" si="1"/>
        <v>7.99</v>
      </c>
      <c r="J19" s="12" t="str">
        <f t="shared" si="2"/>
        <v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9" s="7" t="s">
        <v>96</v>
      </c>
    </row>
    <row r="20" spans="2:11" x14ac:dyDescent="0.25">
      <c r="B20" s="5" t="s">
        <v>138</v>
      </c>
      <c r="C20" s="6">
        <f>Sheet1!H19</f>
        <v>17.989999999999998</v>
      </c>
      <c r="D20" s="4" t="s">
        <v>139</v>
      </c>
      <c r="E20" s="4" t="str">
        <f t="shared" si="0"/>
        <v>foil</v>
      </c>
      <c r="F20" s="4" t="s">
        <v>42</v>
      </c>
      <c r="G20" s="4">
        <f>VLOOKUP(F20,Sets!A:B,2,FALSE)</f>
        <v>5306</v>
      </c>
      <c r="H20" s="4">
        <v>1</v>
      </c>
      <c r="I20" s="6">
        <f t="shared" si="1"/>
        <v>17.989999999999998</v>
      </c>
      <c r="J20" s="12" t="str">
        <f t="shared" si="2"/>
        <v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0" s="7" t="s">
        <v>140</v>
      </c>
    </row>
    <row r="21" spans="2:11" x14ac:dyDescent="0.25">
      <c r="B21" s="5" t="s">
        <v>44</v>
      </c>
      <c r="C21" s="6">
        <f>Sheet1!H20</f>
        <v>5.99</v>
      </c>
      <c r="D21" s="4" t="s">
        <v>23</v>
      </c>
      <c r="E21" s="4" t="str">
        <f t="shared" si="0"/>
        <v>nofoil</v>
      </c>
      <c r="F21" s="4" t="s">
        <v>45</v>
      </c>
      <c r="G21" s="4">
        <f>VLOOKUP(F21,Sets!A:B,2,FALSE)</f>
        <v>5313</v>
      </c>
      <c r="H21" s="4">
        <v>1</v>
      </c>
      <c r="I21" s="6">
        <f t="shared" si="1"/>
        <v>5.99</v>
      </c>
      <c r="J21" s="12" t="str">
        <f t="shared" si="2"/>
        <v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1" s="7" t="s">
        <v>46</v>
      </c>
    </row>
    <row r="22" spans="2:11" x14ac:dyDescent="0.25">
      <c r="B22" s="5" t="s">
        <v>79</v>
      </c>
      <c r="C22" s="6">
        <f>Sheet1!H21</f>
        <v>4.99</v>
      </c>
      <c r="D22" s="4" t="s">
        <v>23</v>
      </c>
      <c r="E22" s="4" t="str">
        <f t="shared" si="0"/>
        <v>nofoil</v>
      </c>
      <c r="F22" s="4" t="s">
        <v>66</v>
      </c>
      <c r="G22" s="4">
        <f>VLOOKUP(F22,Sets!A:B,2,FALSE)</f>
        <v>5243</v>
      </c>
      <c r="H22" s="4">
        <v>1</v>
      </c>
      <c r="I22" s="6">
        <f t="shared" si="1"/>
        <v>4.99</v>
      </c>
      <c r="J22" s="12" t="str">
        <f t="shared" si="2"/>
        <v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2" s="7" t="s">
        <v>80</v>
      </c>
    </row>
    <row r="23" spans="2:11" x14ac:dyDescent="0.25">
      <c r="B23" s="5" t="s">
        <v>83</v>
      </c>
      <c r="C23" s="6">
        <f>Sheet1!H22</f>
        <v>4.99</v>
      </c>
      <c r="D23" s="4" t="s">
        <v>23</v>
      </c>
      <c r="E23" s="4" t="str">
        <f t="shared" si="0"/>
        <v>nofoil</v>
      </c>
      <c r="F23" s="4" t="s">
        <v>75</v>
      </c>
      <c r="G23" s="4">
        <f>VLOOKUP(F23,Sets!A:B,2,FALSE)</f>
        <v>5266</v>
      </c>
      <c r="H23" s="4">
        <v>1</v>
      </c>
      <c r="I23" s="6">
        <f t="shared" si="1"/>
        <v>4.99</v>
      </c>
      <c r="J23" s="12" t="str">
        <f t="shared" si="2"/>
        <v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3" s="7" t="s">
        <v>84</v>
      </c>
    </row>
    <row r="24" spans="2:11" x14ac:dyDescent="0.25">
      <c r="B24" s="5" t="s">
        <v>122</v>
      </c>
      <c r="C24" s="6">
        <f>Sheet1!H23</f>
        <v>4.99</v>
      </c>
      <c r="D24" s="4" t="s">
        <v>23</v>
      </c>
      <c r="E24" s="4" t="str">
        <f t="shared" si="0"/>
        <v>nofoil</v>
      </c>
      <c r="F24" s="4" t="s">
        <v>72</v>
      </c>
      <c r="G24" s="4">
        <f>VLOOKUP(F24,Sets!A:B,2,FALSE)</f>
        <v>5271</v>
      </c>
      <c r="H24" s="4">
        <v>4</v>
      </c>
      <c r="I24" s="6">
        <f t="shared" si="1"/>
        <v>19.96</v>
      </c>
      <c r="J24" s="12" t="str">
        <f t="shared" si="2"/>
        <v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4" s="7" t="s">
        <v>123</v>
      </c>
    </row>
    <row r="25" spans="2:11" x14ac:dyDescent="0.25">
      <c r="B25" s="5" t="s">
        <v>132</v>
      </c>
      <c r="C25" s="6">
        <f>Sheet1!H24</f>
        <v>4.99</v>
      </c>
      <c r="D25" s="4" t="s">
        <v>23</v>
      </c>
      <c r="E25" s="4" t="str">
        <f t="shared" si="0"/>
        <v>nofoil</v>
      </c>
      <c r="F25" s="4" t="s">
        <v>24</v>
      </c>
      <c r="G25" s="4">
        <f>VLOOKUP(F25,Sets!A:B,2,FALSE)</f>
        <v>5304</v>
      </c>
      <c r="H25" s="4">
        <v>1</v>
      </c>
      <c r="I25" s="6">
        <f t="shared" si="1"/>
        <v>4.99</v>
      </c>
      <c r="J25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5" s="7" t="s">
        <v>133</v>
      </c>
    </row>
    <row r="26" spans="2:11" x14ac:dyDescent="0.25">
      <c r="B26" s="4" t="s">
        <v>132</v>
      </c>
      <c r="C26" s="6">
        <f>Sheet1!H25</f>
        <v>11.99</v>
      </c>
      <c r="D26" s="4" t="s">
        <v>139</v>
      </c>
      <c r="E26" s="4" t="str">
        <f t="shared" si="0"/>
        <v>foil</v>
      </c>
      <c r="F26" s="4" t="s">
        <v>24</v>
      </c>
      <c r="G26" s="4">
        <f>VLOOKUP(F26,Sets!A:B,2,FALSE)</f>
        <v>5304</v>
      </c>
      <c r="H26" s="4">
        <v>1</v>
      </c>
      <c r="I26" s="6">
        <f t="shared" si="1"/>
        <v>11.99</v>
      </c>
      <c r="J26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6" s="7" t="s">
        <v>145</v>
      </c>
    </row>
    <row r="27" spans="2:11" x14ac:dyDescent="0.25">
      <c r="B27" s="5" t="s">
        <v>71</v>
      </c>
      <c r="C27" s="6">
        <f>Sheet1!H26</f>
        <v>3.99</v>
      </c>
      <c r="D27" s="4" t="s">
        <v>23</v>
      </c>
      <c r="E27" s="4" t="str">
        <f t="shared" si="0"/>
        <v>nofoil</v>
      </c>
      <c r="F27" s="4" t="s">
        <v>72</v>
      </c>
      <c r="G27" s="4">
        <f>VLOOKUP(F27,Sets!A:B,2,FALSE)</f>
        <v>5271</v>
      </c>
      <c r="H27" s="4">
        <v>1</v>
      </c>
      <c r="I27" s="6">
        <f t="shared" si="1"/>
        <v>3.99</v>
      </c>
      <c r="J27" s="12" t="str">
        <f t="shared" si="2"/>
        <v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7" s="7" t="s">
        <v>73</v>
      </c>
    </row>
    <row r="28" spans="2:11" x14ac:dyDescent="0.25">
      <c r="B28" s="5" t="s">
        <v>92</v>
      </c>
      <c r="C28" s="6">
        <f>Sheet1!H27</f>
        <v>3.99</v>
      </c>
      <c r="D28" s="4" t="s">
        <v>23</v>
      </c>
      <c r="E28" s="4" t="str">
        <f t="shared" si="0"/>
        <v>nofoil</v>
      </c>
      <c r="F28" s="4" t="s">
        <v>75</v>
      </c>
      <c r="G28" s="4">
        <f>VLOOKUP(F28,Sets!A:B,2,FALSE)</f>
        <v>5266</v>
      </c>
      <c r="H28" s="4">
        <v>2</v>
      </c>
      <c r="I28" s="6">
        <f t="shared" si="1"/>
        <v>7.98</v>
      </c>
      <c r="J28" s="12" t="str">
        <f t="shared" si="2"/>
        <v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8" s="7" t="s">
        <v>93</v>
      </c>
    </row>
    <row r="29" spans="2:11" x14ac:dyDescent="0.25">
      <c r="B29" s="5" t="s">
        <v>57</v>
      </c>
      <c r="C29" s="6">
        <f>Sheet1!H28</f>
        <v>3.49</v>
      </c>
      <c r="D29" s="4" t="s">
        <v>23</v>
      </c>
      <c r="E29" s="4" t="str">
        <f t="shared" si="0"/>
        <v>nofoil</v>
      </c>
      <c r="F29" s="4" t="s">
        <v>39</v>
      </c>
      <c r="G29" s="4">
        <f>VLOOKUP(F29,Sets!A:B,2,FALSE)</f>
        <v>5308</v>
      </c>
      <c r="H29" s="4">
        <v>1</v>
      </c>
      <c r="I29" s="6">
        <f t="shared" si="1"/>
        <v>3.49</v>
      </c>
      <c r="J29" s="12" t="str">
        <f t="shared" si="2"/>
        <v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9" s="7" t="s">
        <v>58</v>
      </c>
    </row>
    <row r="30" spans="2:11" x14ac:dyDescent="0.25">
      <c r="B30" s="5" t="s">
        <v>120</v>
      </c>
      <c r="C30" s="6">
        <f>Sheet1!H29</f>
        <v>3.49</v>
      </c>
      <c r="D30" s="4" t="s">
        <v>23</v>
      </c>
      <c r="E30" s="4" t="str">
        <f t="shared" si="0"/>
        <v>nofoil</v>
      </c>
      <c r="F30" s="4" t="s">
        <v>48</v>
      </c>
      <c r="G30" s="4">
        <f>VLOOKUP(F30,Sets!A:B,2,FALSE)</f>
        <v>5288</v>
      </c>
      <c r="H30" s="4">
        <v>1</v>
      </c>
      <c r="I30" s="6">
        <f t="shared" si="1"/>
        <v>3.49</v>
      </c>
      <c r="J30" s="12" t="str">
        <f t="shared" si="2"/>
        <v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0" s="7" t="s">
        <v>121</v>
      </c>
    </row>
    <row r="31" spans="2:11" x14ac:dyDescent="0.25">
      <c r="B31" s="5" t="s">
        <v>47</v>
      </c>
      <c r="C31" s="6">
        <f>Sheet1!H30</f>
        <v>2.99</v>
      </c>
      <c r="D31" s="4" t="s">
        <v>23</v>
      </c>
      <c r="E31" s="4" t="str">
        <f t="shared" si="0"/>
        <v>nofoil</v>
      </c>
      <c r="F31" s="4" t="s">
        <v>48</v>
      </c>
      <c r="G31" s="4">
        <f>VLOOKUP(F31,Sets!A:B,2,FALSE)</f>
        <v>5288</v>
      </c>
      <c r="H31" s="4">
        <v>1</v>
      </c>
      <c r="I31" s="6">
        <f t="shared" si="1"/>
        <v>2.99</v>
      </c>
      <c r="J31" s="12" t="str">
        <f t="shared" si="2"/>
        <v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1" s="7" t="s">
        <v>49</v>
      </c>
    </row>
    <row r="32" spans="2:11" x14ac:dyDescent="0.25">
      <c r="B32" s="13" t="s">
        <v>52</v>
      </c>
      <c r="C32" s="6">
        <f>Sheet1!H31</f>
        <v>2.99</v>
      </c>
      <c r="D32" s="4" t="s">
        <v>23</v>
      </c>
      <c r="E32" s="4" t="str">
        <f t="shared" si="0"/>
        <v>nofoil</v>
      </c>
      <c r="F32" s="4" t="s">
        <v>42</v>
      </c>
      <c r="G32" s="4">
        <f>VLOOKUP(F32,Sets!A:B,2,FALSE)</f>
        <v>5306</v>
      </c>
      <c r="H32" s="4">
        <v>1</v>
      </c>
      <c r="I32" s="6">
        <f t="shared" si="1"/>
        <v>2.99</v>
      </c>
      <c r="J32" s="12" t="str">
        <f t="shared" si="2"/>
        <v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2" s="7" t="s">
        <v>53</v>
      </c>
    </row>
    <row r="33" spans="2:11" x14ac:dyDescent="0.25">
      <c r="B33" s="5" t="s">
        <v>61</v>
      </c>
      <c r="C33" s="6">
        <f>Sheet1!H32</f>
        <v>3.49</v>
      </c>
      <c r="D33" s="4" t="s">
        <v>23</v>
      </c>
      <c r="E33" s="4" t="str">
        <f t="shared" si="0"/>
        <v>nofoil</v>
      </c>
      <c r="F33" s="4" t="s">
        <v>39</v>
      </c>
      <c r="G33" s="4">
        <f>VLOOKUP(F33,Sets!A:B,2,FALSE)</f>
        <v>5308</v>
      </c>
      <c r="H33" s="4">
        <v>1</v>
      </c>
      <c r="I33" s="6">
        <f t="shared" si="1"/>
        <v>3.49</v>
      </c>
      <c r="J33" s="12" t="str">
        <f t="shared" si="2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3" s="7" t="s">
        <v>62</v>
      </c>
    </row>
    <row r="34" spans="2:11" x14ac:dyDescent="0.25">
      <c r="B34" s="5" t="s">
        <v>65</v>
      </c>
      <c r="C34" s="6">
        <f>Sheet1!H33</f>
        <v>2.99</v>
      </c>
      <c r="D34" s="4" t="s">
        <v>23</v>
      </c>
      <c r="E34" s="4" t="str">
        <f t="shared" si="0"/>
        <v>nofoil</v>
      </c>
      <c r="F34" s="4" t="s">
        <v>66</v>
      </c>
      <c r="G34" s="4">
        <f>VLOOKUP(F34,Sets!A:B,2,FALSE)</f>
        <v>5243</v>
      </c>
      <c r="H34" s="4">
        <v>1</v>
      </c>
      <c r="I34" s="6">
        <f t="shared" si="1"/>
        <v>2.99</v>
      </c>
      <c r="J34" s="12" t="str">
        <f t="shared" si="2"/>
        <v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4" s="7" t="s">
        <v>67</v>
      </c>
    </row>
    <row r="35" spans="2:11" x14ac:dyDescent="0.25">
      <c r="B35" s="5" t="s">
        <v>77</v>
      </c>
      <c r="C35" s="6">
        <f>Sheet1!H34</f>
        <v>2.99</v>
      </c>
      <c r="D35" s="4" t="s">
        <v>23</v>
      </c>
      <c r="E35" s="4" t="str">
        <f t="shared" ref="E35:E63" si="3">IF(D35="NF","nofoil","foil")</f>
        <v>nofoil</v>
      </c>
      <c r="F35" s="4" t="s">
        <v>24</v>
      </c>
      <c r="G35" s="4">
        <f>VLOOKUP(F35,Sets!A:B,2,FALSE)</f>
        <v>5304</v>
      </c>
      <c r="H35" s="4">
        <v>1</v>
      </c>
      <c r="I35" s="6">
        <f t="shared" ref="I35:I63" si="4">H35*C35</f>
        <v>2.99</v>
      </c>
      <c r="J35" s="12" t="str">
        <f t="shared" ref="J35:J63" si="5">"http://www.starcitygames.com/results?name=" &amp; _xlfn.ENCODEURL(B35) &amp; "&amp;namematch=AND&amp;text=&amp;oracle=1&amp;textmatch=AND&amp;c_all=All&amp;multicolor=&amp;colormatch=OR&amp;colorexclude=1&amp;card_type_match=OR&amp;crittermatch=OR&amp;r_all=All&amp;s%5B%5D=" &amp; G35 &amp; "&amp;foil=" &amp; E35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5" s="7" t="s">
        <v>78</v>
      </c>
    </row>
    <row r="36" spans="2:11" x14ac:dyDescent="0.25">
      <c r="B36" s="5" t="s">
        <v>97</v>
      </c>
      <c r="C36" s="6">
        <f>Sheet1!H35</f>
        <v>2.99</v>
      </c>
      <c r="D36" s="4" t="s">
        <v>23</v>
      </c>
      <c r="E36" s="4" t="str">
        <f t="shared" si="3"/>
        <v>nofoil</v>
      </c>
      <c r="F36" s="4" t="s">
        <v>55</v>
      </c>
      <c r="G36" s="4">
        <f>VLOOKUP(F36,Sets!A:B,2,FALSE)</f>
        <v>5281</v>
      </c>
      <c r="H36" s="4">
        <v>2</v>
      </c>
      <c r="I36" s="6">
        <f t="shared" si="4"/>
        <v>5.98</v>
      </c>
      <c r="J36" s="12" t="str">
        <f t="shared" si="5"/>
        <v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6" s="7" t="s">
        <v>98</v>
      </c>
    </row>
    <row r="37" spans="2:11" x14ac:dyDescent="0.25">
      <c r="B37" s="4" t="s">
        <v>61</v>
      </c>
      <c r="C37" s="6">
        <f>Sheet1!H36</f>
        <v>5.99</v>
      </c>
      <c r="D37" s="4" t="s">
        <v>139</v>
      </c>
      <c r="E37" s="4" t="str">
        <f t="shared" si="3"/>
        <v>foil</v>
      </c>
      <c r="F37" s="4" t="s">
        <v>39</v>
      </c>
      <c r="G37" s="4">
        <f>VLOOKUP(F37,Sets!A:B,2,FALSE)</f>
        <v>5308</v>
      </c>
      <c r="H37" s="4">
        <v>1</v>
      </c>
      <c r="I37" s="6">
        <f t="shared" si="4"/>
        <v>5.99</v>
      </c>
      <c r="J37" s="12" t="str">
        <f t="shared" si="5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37" s="7" t="s">
        <v>141</v>
      </c>
    </row>
    <row r="38" spans="2:11" x14ac:dyDescent="0.25">
      <c r="B38" s="5" t="s">
        <v>103</v>
      </c>
      <c r="C38" s="6">
        <f>Sheet1!H37</f>
        <v>2.4900000000000002</v>
      </c>
      <c r="D38" s="4" t="s">
        <v>23</v>
      </c>
      <c r="E38" s="4" t="str">
        <f t="shared" si="3"/>
        <v>nofoil</v>
      </c>
      <c r="F38" s="4" t="s">
        <v>75</v>
      </c>
      <c r="G38" s="4">
        <f>VLOOKUP(F38,Sets!A:B,2,FALSE)</f>
        <v>5266</v>
      </c>
      <c r="H38" s="4">
        <v>1</v>
      </c>
      <c r="I38" s="6">
        <f t="shared" si="4"/>
        <v>2.4900000000000002</v>
      </c>
      <c r="J38" s="12" t="str">
        <f t="shared" si="5"/>
        <v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8" s="7" t="s">
        <v>104</v>
      </c>
    </row>
    <row r="39" spans="2:11" x14ac:dyDescent="0.25">
      <c r="B39" s="5" t="s">
        <v>109</v>
      </c>
      <c r="C39" s="6">
        <f>Sheet1!H38</f>
        <v>2.4900000000000002</v>
      </c>
      <c r="D39" s="4" t="s">
        <v>23</v>
      </c>
      <c r="E39" s="4" t="str">
        <f t="shared" si="3"/>
        <v>nofoil</v>
      </c>
      <c r="F39" s="4" t="s">
        <v>72</v>
      </c>
      <c r="G39" s="4">
        <f>VLOOKUP(F39,Sets!A:B,2,FALSE)</f>
        <v>5271</v>
      </c>
      <c r="H39" s="4">
        <v>3</v>
      </c>
      <c r="I39" s="6">
        <f t="shared" si="4"/>
        <v>7.4700000000000006</v>
      </c>
      <c r="J39" s="12" t="str">
        <f t="shared" si="5"/>
        <v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9" s="7" t="s">
        <v>110</v>
      </c>
    </row>
    <row r="40" spans="2:11" x14ac:dyDescent="0.25">
      <c r="B40" s="5" t="s">
        <v>68</v>
      </c>
      <c r="C40" s="6">
        <f>Sheet1!H39</f>
        <v>3.49</v>
      </c>
      <c r="D40" s="4" t="s">
        <v>23</v>
      </c>
      <c r="E40" s="4" t="str">
        <f t="shared" si="3"/>
        <v>nofoil</v>
      </c>
      <c r="F40" s="4" t="s">
        <v>39</v>
      </c>
      <c r="G40" s="4">
        <f>VLOOKUP(F40,Sets!A:B,2,FALSE)</f>
        <v>5308</v>
      </c>
      <c r="H40" s="4">
        <v>1</v>
      </c>
      <c r="I40" s="6">
        <f t="shared" si="4"/>
        <v>3.49</v>
      </c>
      <c r="J40" s="12" t="str">
        <f t="shared" si="5"/>
        <v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0" s="7" t="s">
        <v>69</v>
      </c>
    </row>
    <row r="41" spans="2:11" x14ac:dyDescent="0.25">
      <c r="B41" s="5" t="s">
        <v>81</v>
      </c>
      <c r="C41" s="6">
        <f>Sheet1!H40</f>
        <v>1.99</v>
      </c>
      <c r="D41" s="4" t="s">
        <v>23</v>
      </c>
      <c r="E41" s="4" t="str">
        <f t="shared" si="3"/>
        <v>nofoil</v>
      </c>
      <c r="F41" s="4" t="s">
        <v>39</v>
      </c>
      <c r="G41" s="4">
        <f>VLOOKUP(F41,Sets!A:B,2,FALSE)</f>
        <v>5308</v>
      </c>
      <c r="H41" s="4">
        <v>1</v>
      </c>
      <c r="I41" s="6">
        <f t="shared" si="4"/>
        <v>1.99</v>
      </c>
      <c r="J41" s="12" t="str">
        <f t="shared" si="5"/>
        <v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1" s="7" t="s">
        <v>82</v>
      </c>
    </row>
    <row r="42" spans="2:11" x14ac:dyDescent="0.25">
      <c r="B42" s="5" t="s">
        <v>85</v>
      </c>
      <c r="C42" s="6">
        <f>Sheet1!H41</f>
        <v>1.99</v>
      </c>
      <c r="D42" s="4" t="s">
        <v>23</v>
      </c>
      <c r="E42" s="4" t="str">
        <f t="shared" si="3"/>
        <v>nofoil</v>
      </c>
      <c r="F42" s="4" t="s">
        <v>55</v>
      </c>
      <c r="G42" s="4">
        <f>VLOOKUP(F42,Sets!A:B,2,FALSE)</f>
        <v>5281</v>
      </c>
      <c r="H42" s="4">
        <v>3</v>
      </c>
      <c r="I42" s="6">
        <f t="shared" si="4"/>
        <v>5.97</v>
      </c>
      <c r="J42" s="12" t="str">
        <f t="shared" si="5"/>
        <v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2" s="7" t="s">
        <v>86</v>
      </c>
    </row>
    <row r="43" spans="2:11" x14ac:dyDescent="0.25">
      <c r="B43" s="5" t="s">
        <v>118</v>
      </c>
      <c r="C43" s="6">
        <f>Sheet1!H42</f>
        <v>1.99</v>
      </c>
      <c r="D43" s="4" t="s">
        <v>23</v>
      </c>
      <c r="E43" s="4" t="str">
        <f t="shared" si="3"/>
        <v>nofoil</v>
      </c>
      <c r="F43" s="4" t="s">
        <v>75</v>
      </c>
      <c r="G43" s="4">
        <f>VLOOKUP(F43,Sets!A:B,2,FALSE)</f>
        <v>5266</v>
      </c>
      <c r="H43" s="4">
        <v>1</v>
      </c>
      <c r="I43" s="6">
        <f t="shared" si="4"/>
        <v>1.99</v>
      </c>
      <c r="J43" s="12" t="str">
        <f t="shared" si="5"/>
        <v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3" s="7" t="s">
        <v>119</v>
      </c>
    </row>
    <row r="44" spans="2:11" x14ac:dyDescent="0.25">
      <c r="B44" s="5" t="s">
        <v>50</v>
      </c>
      <c r="C44" s="6">
        <f>Sheet1!H43</f>
        <v>1.49</v>
      </c>
      <c r="D44" s="4" t="s">
        <v>23</v>
      </c>
      <c r="E44" s="4" t="str">
        <f t="shared" si="3"/>
        <v>nofoil</v>
      </c>
      <c r="F44" s="4" t="s">
        <v>39</v>
      </c>
      <c r="G44" s="4">
        <f>VLOOKUP(F44,Sets!A:B,2,FALSE)</f>
        <v>5308</v>
      </c>
      <c r="H44" s="4">
        <v>1</v>
      </c>
      <c r="I44" s="6">
        <f t="shared" si="4"/>
        <v>1.49</v>
      </c>
      <c r="J44" s="12" t="str">
        <f t="shared" si="5"/>
        <v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4" s="7" t="s">
        <v>51</v>
      </c>
    </row>
    <row r="45" spans="2:11" x14ac:dyDescent="0.25">
      <c r="B45" s="5" t="s">
        <v>105</v>
      </c>
      <c r="C45" s="6">
        <f>Sheet1!H44</f>
        <v>1.99</v>
      </c>
      <c r="D45" s="4" t="s">
        <v>23</v>
      </c>
      <c r="E45" s="4" t="str">
        <f t="shared" si="3"/>
        <v>nofoil</v>
      </c>
      <c r="F45" s="4" t="s">
        <v>48</v>
      </c>
      <c r="G45" s="4">
        <f>VLOOKUP(F45,Sets!A:B,2,FALSE)</f>
        <v>5288</v>
      </c>
      <c r="H45" s="4">
        <v>1</v>
      </c>
      <c r="I45" s="6">
        <f t="shared" si="4"/>
        <v>1.99</v>
      </c>
      <c r="J45" s="12" t="str">
        <f t="shared" si="5"/>
        <v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5" s="7" t="s">
        <v>106</v>
      </c>
    </row>
    <row r="46" spans="2:11" x14ac:dyDescent="0.25">
      <c r="B46" s="5" t="s">
        <v>107</v>
      </c>
      <c r="C46" s="6">
        <f>Sheet1!H45</f>
        <v>1.49</v>
      </c>
      <c r="D46" s="4" t="s">
        <v>23</v>
      </c>
      <c r="E46" s="4" t="str">
        <f t="shared" si="3"/>
        <v>nofoil</v>
      </c>
      <c r="F46" s="4" t="s">
        <v>39</v>
      </c>
      <c r="G46" s="4">
        <f>VLOOKUP(F46,Sets!A:B,2,FALSE)</f>
        <v>5308</v>
      </c>
      <c r="H46" s="4">
        <v>1</v>
      </c>
      <c r="I46" s="6">
        <f t="shared" si="4"/>
        <v>1.49</v>
      </c>
      <c r="J46" s="12" t="str">
        <f t="shared" si="5"/>
        <v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6" s="7" t="s">
        <v>108</v>
      </c>
    </row>
    <row r="47" spans="2:11" x14ac:dyDescent="0.25">
      <c r="B47" s="5" t="s">
        <v>114</v>
      </c>
      <c r="C47" s="6">
        <f>Sheet1!H46</f>
        <v>1.49</v>
      </c>
      <c r="D47" s="4" t="s">
        <v>23</v>
      </c>
      <c r="E47" s="4" t="str">
        <f t="shared" si="3"/>
        <v>nofoil</v>
      </c>
      <c r="F47" s="4" t="s">
        <v>48</v>
      </c>
      <c r="G47" s="4">
        <f>VLOOKUP(F47,Sets!A:B,2,FALSE)</f>
        <v>5288</v>
      </c>
      <c r="H47" s="4">
        <v>1</v>
      </c>
      <c r="I47" s="6">
        <f t="shared" si="4"/>
        <v>1.49</v>
      </c>
      <c r="J47" s="12" t="str">
        <f t="shared" si="5"/>
        <v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7" s="7" t="s">
        <v>115</v>
      </c>
    </row>
    <row r="48" spans="2:11" x14ac:dyDescent="0.25">
      <c r="B48" s="5" t="s">
        <v>116</v>
      </c>
      <c r="C48" s="6">
        <f>Sheet1!H47</f>
        <v>1.49</v>
      </c>
      <c r="D48" s="4" t="s">
        <v>23</v>
      </c>
      <c r="E48" s="4" t="str">
        <f t="shared" si="3"/>
        <v>nofoil</v>
      </c>
      <c r="F48" s="4" t="s">
        <v>33</v>
      </c>
      <c r="G48" s="4">
        <f>VLOOKUP(F48,Sets!A:B,2,FALSE)</f>
        <v>5291</v>
      </c>
      <c r="H48" s="4">
        <v>1</v>
      </c>
      <c r="I48" s="6">
        <f t="shared" si="4"/>
        <v>1.49</v>
      </c>
      <c r="J48" s="12" t="str">
        <f t="shared" si="5"/>
        <v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8" s="7" t="s">
        <v>117</v>
      </c>
    </row>
    <row r="49" spans="2:11" x14ac:dyDescent="0.25">
      <c r="B49" s="5" t="s">
        <v>126</v>
      </c>
      <c r="C49" s="6">
        <f>Sheet1!H48</f>
        <v>1.49</v>
      </c>
      <c r="D49" s="4" t="s">
        <v>23</v>
      </c>
      <c r="E49" s="4" t="str">
        <f t="shared" si="3"/>
        <v>nofoil</v>
      </c>
      <c r="F49" s="4" t="s">
        <v>90</v>
      </c>
      <c r="G49" s="4">
        <f>VLOOKUP(F49,Sets!A:B,2,FALSE)</f>
        <v>5302</v>
      </c>
      <c r="H49" s="4">
        <v>1</v>
      </c>
      <c r="I49" s="6">
        <f t="shared" si="4"/>
        <v>1.49</v>
      </c>
      <c r="J49" s="12" t="str">
        <f t="shared" si="5"/>
        <v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9" s="12" t="s">
        <v>127</v>
      </c>
    </row>
    <row r="50" spans="2:11" x14ac:dyDescent="0.25">
      <c r="B50" s="5" t="s">
        <v>128</v>
      </c>
      <c r="C50" s="6">
        <f>Sheet1!H49</f>
        <v>1.49</v>
      </c>
      <c r="D50" s="4" t="s">
        <v>23</v>
      </c>
      <c r="E50" s="4" t="str">
        <f t="shared" si="3"/>
        <v>nofoil</v>
      </c>
      <c r="F50" s="4" t="s">
        <v>48</v>
      </c>
      <c r="G50" s="4">
        <f>VLOOKUP(F50,Sets!A:B,2,FALSE)</f>
        <v>5288</v>
      </c>
      <c r="H50" s="4">
        <v>1</v>
      </c>
      <c r="I50" s="6">
        <f t="shared" si="4"/>
        <v>1.49</v>
      </c>
      <c r="J50" s="12" t="str">
        <f t="shared" si="5"/>
        <v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0" s="7" t="s">
        <v>129</v>
      </c>
    </row>
    <row r="51" spans="2:11" x14ac:dyDescent="0.25">
      <c r="B51" s="5" t="s">
        <v>130</v>
      </c>
      <c r="C51" s="6">
        <f>Sheet1!H50</f>
        <v>1.49</v>
      </c>
      <c r="D51" s="4" t="s">
        <v>23</v>
      </c>
      <c r="E51" s="4" t="str">
        <f t="shared" si="3"/>
        <v>nofoil</v>
      </c>
      <c r="F51" s="4" t="s">
        <v>72</v>
      </c>
      <c r="G51" s="4">
        <f>VLOOKUP(F51,Sets!A:B,2,FALSE)</f>
        <v>5271</v>
      </c>
      <c r="H51" s="4">
        <v>3</v>
      </c>
      <c r="I51" s="6">
        <f t="shared" si="4"/>
        <v>4.47</v>
      </c>
      <c r="J51" s="12" t="str">
        <f t="shared" si="5"/>
        <v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1" s="7" t="s">
        <v>131</v>
      </c>
    </row>
    <row r="52" spans="2:11" x14ac:dyDescent="0.25">
      <c r="B52" s="5" t="s">
        <v>136</v>
      </c>
      <c r="C52" s="6">
        <f>Sheet1!H51</f>
        <v>1.49</v>
      </c>
      <c r="D52" s="4" t="s">
        <v>23</v>
      </c>
      <c r="E52" s="4" t="str">
        <f t="shared" si="3"/>
        <v>nofoil</v>
      </c>
      <c r="F52" s="4" t="s">
        <v>75</v>
      </c>
      <c r="G52" s="4">
        <f>VLOOKUP(F52,Sets!A:B,2,FALSE)</f>
        <v>5266</v>
      </c>
      <c r="H52" s="4">
        <v>1</v>
      </c>
      <c r="I52" s="6">
        <f t="shared" si="4"/>
        <v>1.49</v>
      </c>
      <c r="J52" s="12" t="str">
        <f t="shared" si="5"/>
        <v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2" s="7" t="s">
        <v>137</v>
      </c>
    </row>
    <row r="53" spans="2:11" x14ac:dyDescent="0.25">
      <c r="B53" s="4" t="s">
        <v>347</v>
      </c>
      <c r="C53" s="6">
        <f>Sheet1!H52</f>
        <v>9.99</v>
      </c>
      <c r="D53" s="4" t="s">
        <v>139</v>
      </c>
      <c r="E53" s="4" t="str">
        <f t="shared" si="3"/>
        <v>foil</v>
      </c>
      <c r="F53" s="4" t="s">
        <v>33</v>
      </c>
      <c r="G53" s="4">
        <f>VLOOKUP(F53,Sets!A:B,2,FALSE)</f>
        <v>5291</v>
      </c>
      <c r="H53" s="4">
        <v>1</v>
      </c>
      <c r="I53" s="6">
        <f t="shared" si="4"/>
        <v>9.99</v>
      </c>
      <c r="J53" s="12" t="str">
        <f t="shared" si="5"/>
        <v>http://www.starcitygames.com/results?name=Mona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3" s="7" t="s">
        <v>142</v>
      </c>
    </row>
    <row r="54" spans="2:11" x14ac:dyDescent="0.25">
      <c r="B54" s="5" t="s">
        <v>111</v>
      </c>
      <c r="C54" s="6">
        <f>Sheet1!H53</f>
        <v>0.99</v>
      </c>
      <c r="D54" s="4" t="s">
        <v>23</v>
      </c>
      <c r="E54" s="4" t="str">
        <f t="shared" si="3"/>
        <v>nofoil</v>
      </c>
      <c r="F54" s="4" t="s">
        <v>112</v>
      </c>
      <c r="G54" s="4">
        <f>VLOOKUP(F54,Sets!A:B,2,FALSE)</f>
        <v>5249</v>
      </c>
      <c r="H54" s="4">
        <v>1</v>
      </c>
      <c r="I54" s="6">
        <f t="shared" si="4"/>
        <v>0.99</v>
      </c>
      <c r="J54" s="12" t="str">
        <f t="shared" si="5"/>
        <v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4" s="7" t="s">
        <v>113</v>
      </c>
    </row>
    <row r="55" spans="2:11" x14ac:dyDescent="0.25">
      <c r="B55" s="5" t="s">
        <v>134</v>
      </c>
      <c r="C55" s="6">
        <f>Sheet1!H54</f>
        <v>0.99</v>
      </c>
      <c r="D55" s="4" t="s">
        <v>23</v>
      </c>
      <c r="E55" s="4" t="str">
        <f t="shared" si="3"/>
        <v>nofoil</v>
      </c>
      <c r="F55" s="4" t="s">
        <v>75</v>
      </c>
      <c r="G55" s="4">
        <f>VLOOKUP(F55,Sets!A:B,2,FALSE)</f>
        <v>5266</v>
      </c>
      <c r="H55" s="4">
        <v>1</v>
      </c>
      <c r="I55" s="6">
        <f t="shared" si="4"/>
        <v>0.99</v>
      </c>
      <c r="J55" s="12" t="str">
        <f t="shared" si="5"/>
        <v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5" s="7" t="s">
        <v>135</v>
      </c>
    </row>
    <row r="56" spans="2:11" x14ac:dyDescent="0.25">
      <c r="B56" s="5" t="s">
        <v>87</v>
      </c>
      <c r="C56" s="6">
        <f>Sheet1!H55</f>
        <v>0.79</v>
      </c>
      <c r="D56" s="4" t="s">
        <v>23</v>
      </c>
      <c r="E56" s="4" t="str">
        <f t="shared" si="3"/>
        <v>nofoil</v>
      </c>
      <c r="F56" s="4" t="s">
        <v>48</v>
      </c>
      <c r="G56" s="4">
        <f>VLOOKUP(F56,Sets!A:B,2,FALSE)</f>
        <v>5288</v>
      </c>
      <c r="H56" s="4">
        <v>1</v>
      </c>
      <c r="I56" s="6">
        <f t="shared" si="4"/>
        <v>0.79</v>
      </c>
      <c r="J56" s="12" t="str">
        <f t="shared" si="5"/>
        <v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6" s="7" t="s">
        <v>88</v>
      </c>
    </row>
    <row r="57" spans="2:11" x14ac:dyDescent="0.25">
      <c r="B57" s="4" t="s">
        <v>149</v>
      </c>
      <c r="C57" s="6">
        <f>Sheet1!H56</f>
        <v>8.99</v>
      </c>
      <c r="D57" s="4" t="s">
        <v>139</v>
      </c>
      <c r="E57" s="4" t="str">
        <f t="shared" si="3"/>
        <v>foil</v>
      </c>
      <c r="F57" s="4" t="s">
        <v>48</v>
      </c>
      <c r="G57" s="4">
        <f>VLOOKUP(F57,Sets!A:B,2,FALSE)</f>
        <v>5288</v>
      </c>
      <c r="H57" s="4">
        <v>1</v>
      </c>
      <c r="I57" s="6">
        <f t="shared" si="4"/>
        <v>8.99</v>
      </c>
      <c r="J57" s="12" t="str">
        <f t="shared" si="5"/>
        <v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7" s="7" t="s">
        <v>150</v>
      </c>
    </row>
    <row r="58" spans="2:11" x14ac:dyDescent="0.25">
      <c r="B58" s="5" t="s">
        <v>124</v>
      </c>
      <c r="C58" s="6">
        <f>Sheet1!H57</f>
        <v>0.59</v>
      </c>
      <c r="D58" s="4" t="s">
        <v>23</v>
      </c>
      <c r="E58" s="4" t="str">
        <f t="shared" si="3"/>
        <v>nofoil</v>
      </c>
      <c r="F58" s="4" t="s">
        <v>33</v>
      </c>
      <c r="G58" s="4">
        <f>VLOOKUP(F58,Sets!A:B,2,FALSE)</f>
        <v>5291</v>
      </c>
      <c r="H58" s="4">
        <v>2</v>
      </c>
      <c r="I58" s="6">
        <f t="shared" si="4"/>
        <v>1.18</v>
      </c>
      <c r="J58" s="12" t="str">
        <f t="shared" si="5"/>
        <v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8" s="7" t="s">
        <v>125</v>
      </c>
    </row>
    <row r="59" spans="2:11" x14ac:dyDescent="0.25">
      <c r="B59" s="4" t="s">
        <v>151</v>
      </c>
      <c r="C59" s="6">
        <f>Sheet1!H58</f>
        <v>2.99</v>
      </c>
      <c r="D59" s="4" t="s">
        <v>139</v>
      </c>
      <c r="E59" s="4" t="str">
        <f t="shared" si="3"/>
        <v>foil</v>
      </c>
      <c r="F59" s="4" t="s">
        <v>24</v>
      </c>
      <c r="G59" s="4">
        <f>VLOOKUP(F59,Sets!A:B,2,FALSE)</f>
        <v>5304</v>
      </c>
      <c r="H59" s="4">
        <v>1</v>
      </c>
      <c r="I59" s="6">
        <f t="shared" si="4"/>
        <v>2.99</v>
      </c>
      <c r="J59" s="12" t="str">
        <f t="shared" si="5"/>
        <v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9" s="7" t="s">
        <v>152</v>
      </c>
    </row>
    <row r="60" spans="2:11" x14ac:dyDescent="0.25">
      <c r="B60" s="5" t="s">
        <v>99</v>
      </c>
      <c r="C60" s="6">
        <f>Sheet1!H59</f>
        <v>0.49</v>
      </c>
      <c r="D60" s="4" t="s">
        <v>23</v>
      </c>
      <c r="E60" s="4" t="str">
        <f t="shared" si="3"/>
        <v>nofoil</v>
      </c>
      <c r="F60" s="4" t="s">
        <v>39</v>
      </c>
      <c r="G60" s="4">
        <f>VLOOKUP(F60,Sets!A:B,2,FALSE)</f>
        <v>5308</v>
      </c>
      <c r="H60" s="4">
        <v>2</v>
      </c>
      <c r="I60" s="6">
        <f t="shared" si="4"/>
        <v>0.98</v>
      </c>
      <c r="J60" s="12" t="str">
        <f t="shared" si="5"/>
        <v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0" s="7" t="s">
        <v>100</v>
      </c>
    </row>
    <row r="61" spans="2:11" x14ac:dyDescent="0.25">
      <c r="B61" s="4" t="s">
        <v>143</v>
      </c>
      <c r="C61" s="6">
        <f>Sheet1!H60</f>
        <v>1.99</v>
      </c>
      <c r="D61" s="4" t="s">
        <v>139</v>
      </c>
      <c r="E61" s="4" t="str">
        <f t="shared" si="3"/>
        <v>foil</v>
      </c>
      <c r="F61" s="4" t="s">
        <v>72</v>
      </c>
      <c r="G61" s="4">
        <f>VLOOKUP(F61,Sets!A:B,2,FALSE)</f>
        <v>5271</v>
      </c>
      <c r="H61" s="4">
        <v>1</v>
      </c>
      <c r="I61" s="6">
        <f t="shared" si="4"/>
        <v>1.99</v>
      </c>
      <c r="J61" s="12" t="str">
        <f t="shared" si="5"/>
        <v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61" s="7" t="s">
        <v>144</v>
      </c>
    </row>
    <row r="62" spans="2:11" x14ac:dyDescent="0.25">
      <c r="B62" s="5" t="s">
        <v>350</v>
      </c>
      <c r="C62" s="6">
        <f>Sheet1!H61</f>
        <v>1.99</v>
      </c>
      <c r="D62" s="4" t="s">
        <v>23</v>
      </c>
      <c r="E62" s="4" t="str">
        <f t="shared" si="3"/>
        <v>nofoil</v>
      </c>
      <c r="F62" s="4" t="s">
        <v>39</v>
      </c>
      <c r="G62" s="4">
        <f>VLOOKUP(F62,Sets!A:B,2,FALSE)</f>
        <v>5308</v>
      </c>
      <c r="H62" s="4">
        <v>1</v>
      </c>
      <c r="I62" s="6">
        <f t="shared" si="4"/>
        <v>1.99</v>
      </c>
      <c r="J62" s="12" t="str">
        <f t="shared" si="5"/>
        <v>http://www.starcitygames.com/results?name=Prai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2" s="7" t="s">
        <v>70</v>
      </c>
    </row>
    <row r="63" spans="2:11" x14ac:dyDescent="0.25">
      <c r="B63" s="5" t="s">
        <v>349</v>
      </c>
      <c r="C63" s="6">
        <f>Sheet1!H62</f>
        <v>2.99</v>
      </c>
      <c r="D63" s="4" t="s">
        <v>23</v>
      </c>
      <c r="E63" s="4" t="str">
        <f t="shared" si="3"/>
        <v>nofoil</v>
      </c>
      <c r="F63" s="4" t="s">
        <v>55</v>
      </c>
      <c r="G63" s="4">
        <f>VLOOKUP(F63,Sets!A:B,2,FALSE)</f>
        <v>5281</v>
      </c>
      <c r="H63" s="4">
        <v>1</v>
      </c>
      <c r="I63" s="6">
        <f t="shared" si="4"/>
        <v>2.99</v>
      </c>
      <c r="J63" s="12" t="str">
        <f t="shared" si="5"/>
        <v>http://www.starcitygames.com/results?name=Pharika%2C%20God%20of%20Afflic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3" s="7" t="s">
        <v>94</v>
      </c>
    </row>
    <row r="64" spans="2:11" x14ac:dyDescent="0.25">
      <c r="C64" s="6"/>
      <c r="I64" s="6"/>
    </row>
    <row r="65" spans="3:10" x14ac:dyDescent="0.25">
      <c r="C65" s="6"/>
      <c r="J65" s="14" t="s">
        <v>153</v>
      </c>
    </row>
    <row r="66" spans="3:10" x14ac:dyDescent="0.25">
      <c r="C66" s="6"/>
    </row>
    <row r="67" spans="3:10" x14ac:dyDescent="0.25">
      <c r="C67" s="6"/>
    </row>
    <row r="68" spans="3:10" x14ac:dyDescent="0.25">
      <c r="C68" s="6"/>
    </row>
    <row r="69" spans="3:10" x14ac:dyDescent="0.25">
      <c r="C69" s="6"/>
    </row>
    <row r="70" spans="3:10" x14ac:dyDescent="0.25">
      <c r="C70" s="6"/>
    </row>
    <row r="71" spans="3:10" x14ac:dyDescent="0.25">
      <c r="C71" s="6"/>
    </row>
    <row r="72" spans="3:10" x14ac:dyDescent="0.25">
      <c r="C72" s="6"/>
    </row>
    <row r="73" spans="3:10" x14ac:dyDescent="0.25">
      <c r="C73" s="6"/>
    </row>
    <row r="74" spans="3:10" x14ac:dyDescent="0.25">
      <c r="C74" s="6"/>
    </row>
    <row r="75" spans="3:10" x14ac:dyDescent="0.25">
      <c r="C75" s="6"/>
    </row>
    <row r="76" spans="3:10" x14ac:dyDescent="0.25">
      <c r="C76" s="6"/>
    </row>
    <row r="77" spans="3:10" x14ac:dyDescent="0.25">
      <c r="C77" s="6"/>
    </row>
    <row r="78" spans="3:10" x14ac:dyDescent="0.25">
      <c r="C78" s="6"/>
    </row>
    <row r="79" spans="3:10" x14ac:dyDescent="0.25">
      <c r="C79" s="6"/>
    </row>
    <row r="80" spans="3:10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</sheetData>
  <sortState xmlns:xlrd2="http://schemas.microsoft.com/office/spreadsheetml/2017/richdata2" ref="B3:L63">
    <sortCondition descending="1" ref="C3:C63"/>
  </sortState>
  <hyperlinks>
    <hyperlink ref="J4" r:id="rId1" display="http://www.starcitygames.com/results?name=" xr:uid="{6D80FA7C-68F0-4F38-97B7-2F74C8217A6E}"/>
    <hyperlink ref="J4:J7" r:id="rId2" display="http://www.starcitygames.com/results?name=" xr:uid="{706BC80F-F972-4C35-9665-8AC8C02C140A}"/>
    <hyperlink ref="J9" r:id="rId3" display="http://www.starcitygames.com/results?name=" xr:uid="{30970182-0AC9-40F3-880C-3DC8353824BD}"/>
    <hyperlink ref="J31" r:id="rId4" display="http://www.starcitygames.com/results?name=" xr:uid="{8FEBAC25-224D-4303-B590-8A050D5BAFF0}"/>
    <hyperlink ref="J15" r:id="rId5" display="http://www.starcitygames.com/results?name=" xr:uid="{425BC139-6818-429D-8AFB-7A07731F0ACE}"/>
    <hyperlink ref="J62" r:id="rId6" display="http://www.starcitygames.com/results?name=" xr:uid="{F2B3729F-639C-40A0-8F4F-6DCA5414D4D7}"/>
    <hyperlink ref="J41" r:id="rId7" display="http://www.starcitygames.com/results?name=" xr:uid="{9E23B6CE-16EF-48CB-A7C3-735CB82694D3}"/>
    <hyperlink ref="J28" r:id="rId8" display="http://www.starcitygames.com/results?name=" xr:uid="{252DD1D4-9DEC-4004-B82D-6A361B3B826E}"/>
    <hyperlink ref="J16" r:id="rId9" display="http://www.starcitygames.com/results?name=" xr:uid="{EB840115-6300-4288-9016-7B8D8E4EA535}"/>
    <hyperlink ref="J54" r:id="rId10" display="http://www.starcitygames.com/results?name=" xr:uid="{D2171C7E-E532-45B4-9341-345F9A1BFAE9}"/>
    <hyperlink ref="J24" r:id="rId11" display="http://www.starcitygames.com/results?name=" xr:uid="{45E32C94-8DF4-45B7-AB03-E51E619C7B83}"/>
    <hyperlink ref="J25" r:id="rId12" display="http://www.starcitygames.com/results?name=" xr:uid="{2FC5BFEF-F4FA-4F5F-97D7-1F04A157799A}"/>
    <hyperlink ref="J53" r:id="rId13" display="http://www.starcitygames.com/results?name=" xr:uid="{4445F365-6C52-4EB8-9CE3-8E821744F881}"/>
    <hyperlink ref="J59" r:id="rId14" display="http://www.starcitygames.com/results?name=" xr:uid="{BDE5B0CE-9667-4C10-87FC-43AEB53AF8CB}"/>
    <hyperlink ref="J9:J12" r:id="rId15" display="http://www.starcitygames.com/results?name=" xr:uid="{C9B4DD8B-E3C5-4A9F-820D-9AC38AD71354}"/>
    <hyperlink ref="J14:J17" r:id="rId16" display="http://www.starcitygames.com/results?name=" xr:uid="{3A7D3DA3-A44B-4607-816E-6311E728D2FB}"/>
    <hyperlink ref="J19:J22" r:id="rId17" display="http://www.starcitygames.com/results?name=" xr:uid="{3253F0FA-1660-4C56-A2EE-A254B32A6B9E}"/>
    <hyperlink ref="J24:J27" r:id="rId18" display="http://www.starcitygames.com/results?name=" xr:uid="{11364B36-8BBD-45DF-9E68-8FB0F958A0B0}"/>
    <hyperlink ref="J29:J32" r:id="rId19" display="http://www.starcitygames.com/results?name=" xr:uid="{7650020C-50CC-432F-9D51-1F42C3DAABDA}"/>
    <hyperlink ref="J34:J37" r:id="rId20" display="http://www.starcitygames.com/results?name=" xr:uid="{71B2F074-6076-47DD-950F-BEDCB86AB7D0}"/>
    <hyperlink ref="J39:J42" r:id="rId21" display="http://www.starcitygames.com/results?name=" xr:uid="{85B6FA05-8F12-4DEA-A7EA-8D2F4A1092F4}"/>
    <hyperlink ref="J44:J47" r:id="rId22" display="http://www.starcitygames.com/results?name=" xr:uid="{D325DC9C-7580-4CD6-AB24-30295352C434}"/>
    <hyperlink ref="J49:J52" r:id="rId23" display="http://www.starcitygames.com/results?name=" xr:uid="{5D22A412-3879-4973-AA35-663F8CEDB007}"/>
    <hyperlink ref="J54:J57" r:id="rId24" display="http://www.starcitygames.com/results?name=" xr:uid="{447EF898-0892-41A2-9183-6B75FD45BE0E}"/>
    <hyperlink ref="J59:J62" r:id="rId25" display="http://www.starcitygames.com/results?name=" xr:uid="{B8A859FA-7FDF-400B-B1DB-331546A8B816}"/>
    <hyperlink ref="K12" r:id="rId26" display="http://www.starcitygames.com/results?name=" xr:uid="{8635C186-985B-4FF2-961C-7CB767A61EBC}"/>
    <hyperlink ref="K6" r:id="rId27" display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xr:uid="{47C4499C-BB07-4BFC-BF45-28678D6DF304}"/>
    <hyperlink ref="K4" r:id="rId28" display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xr:uid="{1D0DAA51-834C-474A-9DCE-A4BA1675E22C}"/>
    <hyperlink ref="K49" r:id="rId29" display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xr:uid="{EDC8BA62-3E5F-4643-A94A-93C82DD4F548}"/>
    <hyperlink ref="K7" r:id="rId30" display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xr:uid="{332E1471-E4DA-4FF0-BBC6-F4E3891F9D72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A028-AD21-4DB4-8F44-55CB4989E047}">
  <dimension ref="A1:B205"/>
  <sheetViews>
    <sheetView topLeftCell="A88" zoomScale="190" zoomScaleNormal="190" workbookViewId="0">
      <selection activeCell="A88" sqref="A1:B1048576"/>
    </sheetView>
  </sheetViews>
  <sheetFormatPr defaultColWidth="9.140625" defaultRowHeight="15" x14ac:dyDescent="0.25"/>
  <cols>
    <col min="1" max="1" width="35" style="16" bestFit="1" customWidth="1"/>
    <col min="2" max="16384" width="9.140625" style="16"/>
  </cols>
  <sheetData>
    <row r="1" spans="1:2" ht="15.75" x14ac:dyDescent="0.25">
      <c r="A1" s="7" t="s">
        <v>154</v>
      </c>
      <c r="B1" s="16">
        <v>5061</v>
      </c>
    </row>
    <row r="2" spans="1:2" x14ac:dyDescent="0.25">
      <c r="A2" s="16" t="s">
        <v>155</v>
      </c>
      <c r="B2" s="16">
        <v>1003</v>
      </c>
    </row>
    <row r="3" spans="1:2" x14ac:dyDescent="0.25">
      <c r="A3" s="16" t="s">
        <v>156</v>
      </c>
      <c r="B3" s="16">
        <v>1009</v>
      </c>
    </row>
    <row r="4" spans="1:2" x14ac:dyDescent="0.25">
      <c r="A4" s="16" t="s">
        <v>157</v>
      </c>
      <c r="B4" s="16">
        <v>1015</v>
      </c>
    </row>
    <row r="5" spans="1:2" x14ac:dyDescent="0.25">
      <c r="A5" s="16" t="s">
        <v>158</v>
      </c>
      <c r="B5" s="16">
        <v>1025</v>
      </c>
    </row>
    <row r="6" spans="1:2" x14ac:dyDescent="0.25">
      <c r="A6" s="16" t="s">
        <v>159</v>
      </c>
      <c r="B6" s="16">
        <v>1037</v>
      </c>
    </row>
    <row r="7" spans="1:2" x14ac:dyDescent="0.25">
      <c r="A7" s="16" t="s">
        <v>160</v>
      </c>
      <c r="B7" s="16">
        <v>1053</v>
      </c>
    </row>
    <row r="8" spans="1:2" x14ac:dyDescent="0.25">
      <c r="A8" s="16" t="s">
        <v>161</v>
      </c>
      <c r="B8" s="16">
        <v>5023</v>
      </c>
    </row>
    <row r="9" spans="1:2" x14ac:dyDescent="0.25">
      <c r="A9" s="16" t="s">
        <v>162</v>
      </c>
      <c r="B9" s="16">
        <v>5344</v>
      </c>
    </row>
    <row r="10" spans="1:2" x14ac:dyDescent="0.25">
      <c r="A10" s="16" t="s">
        <v>163</v>
      </c>
      <c r="B10" s="16">
        <v>5131</v>
      </c>
    </row>
    <row r="11" spans="1:2" x14ac:dyDescent="0.25">
      <c r="A11" s="16" t="s">
        <v>164</v>
      </c>
      <c r="B11" s="16">
        <v>1012</v>
      </c>
    </row>
    <row r="12" spans="1:2" x14ac:dyDescent="0.25">
      <c r="A12" s="16" t="s">
        <v>165</v>
      </c>
      <c r="B12" s="16">
        <v>1000</v>
      </c>
    </row>
    <row r="13" spans="1:2" x14ac:dyDescent="0.25">
      <c r="A13" s="16" t="s">
        <v>166</v>
      </c>
      <c r="B13" s="16">
        <v>5015</v>
      </c>
    </row>
    <row r="14" spans="1:2" x14ac:dyDescent="0.25">
      <c r="A14" s="16" t="s">
        <v>167</v>
      </c>
      <c r="B14" s="16">
        <v>5355</v>
      </c>
    </row>
    <row r="15" spans="1:2" x14ac:dyDescent="0.25">
      <c r="A15" s="16" t="s">
        <v>168</v>
      </c>
      <c r="B15" s="16">
        <v>1068</v>
      </c>
    </row>
    <row r="16" spans="1:2" x14ac:dyDescent="0.25">
      <c r="A16" s="16" t="s">
        <v>169</v>
      </c>
      <c r="B16" s="16">
        <v>1005</v>
      </c>
    </row>
    <row r="17" spans="1:2" x14ac:dyDescent="0.25">
      <c r="A17" s="16" t="s">
        <v>170</v>
      </c>
      <c r="B17" s="16">
        <v>1039</v>
      </c>
    </row>
    <row r="18" spans="1:2" x14ac:dyDescent="0.25">
      <c r="A18" s="16" t="s">
        <v>171</v>
      </c>
      <c r="B18" s="16">
        <v>1004</v>
      </c>
    </row>
    <row r="19" spans="1:2" x14ac:dyDescent="0.25">
      <c r="A19" s="16" t="s">
        <v>172</v>
      </c>
      <c r="B19" s="16">
        <v>5190</v>
      </c>
    </row>
    <row r="20" spans="1:2" x14ac:dyDescent="0.25">
      <c r="A20" s="16" t="s">
        <v>173</v>
      </c>
      <c r="B20" s="16">
        <v>5191</v>
      </c>
    </row>
    <row r="21" spans="1:2" x14ac:dyDescent="0.25">
      <c r="A21" s="16" t="s">
        <v>174</v>
      </c>
      <c r="B21" s="16">
        <v>5365</v>
      </c>
    </row>
    <row r="22" spans="1:2" x14ac:dyDescent="0.25">
      <c r="A22" s="16" t="s">
        <v>175</v>
      </c>
      <c r="B22" s="16">
        <v>5359</v>
      </c>
    </row>
    <row r="23" spans="1:2" x14ac:dyDescent="0.25">
      <c r="A23" s="16" t="s">
        <v>176</v>
      </c>
      <c r="B23" s="16">
        <v>5228</v>
      </c>
    </row>
    <row r="24" spans="1:2" x14ac:dyDescent="0.25">
      <c r="A24" s="16" t="s">
        <v>39</v>
      </c>
      <c r="B24" s="16">
        <v>5308</v>
      </c>
    </row>
    <row r="25" spans="1:2" x14ac:dyDescent="0.25">
      <c r="A25" s="16" t="s">
        <v>177</v>
      </c>
      <c r="B25" s="16">
        <v>1069</v>
      </c>
    </row>
    <row r="26" spans="1:2" x14ac:dyDescent="0.25">
      <c r="A26" s="16" t="s">
        <v>178</v>
      </c>
      <c r="B26" s="16">
        <v>5382</v>
      </c>
    </row>
    <row r="27" spans="1:2" x14ac:dyDescent="0.25">
      <c r="A27" s="16" t="s">
        <v>179</v>
      </c>
      <c r="B27" s="16">
        <v>1070</v>
      </c>
    </row>
    <row r="28" spans="1:2" x14ac:dyDescent="0.25">
      <c r="A28" s="16" t="s">
        <v>180</v>
      </c>
      <c r="B28" s="16">
        <v>1001</v>
      </c>
    </row>
    <row r="29" spans="1:2" x14ac:dyDescent="0.25">
      <c r="A29" s="16" t="s">
        <v>181</v>
      </c>
      <c r="B29" s="16">
        <v>5018</v>
      </c>
    </row>
    <row r="30" spans="1:2" x14ac:dyDescent="0.25">
      <c r="A30" s="16" t="s">
        <v>72</v>
      </c>
      <c r="B30" s="16">
        <v>5271</v>
      </c>
    </row>
    <row r="31" spans="1:2" x14ac:dyDescent="0.25">
      <c r="A31" s="16" t="s">
        <v>182</v>
      </c>
      <c r="B31" s="16">
        <v>5005</v>
      </c>
    </row>
    <row r="32" spans="1:2" x14ac:dyDescent="0.25">
      <c r="A32" s="16" t="s">
        <v>183</v>
      </c>
      <c r="B32" s="16">
        <v>1062</v>
      </c>
    </row>
    <row r="33" spans="1:2" x14ac:dyDescent="0.25">
      <c r="A33" s="16" t="s">
        <v>184</v>
      </c>
      <c r="B33" s="16">
        <v>5040</v>
      </c>
    </row>
    <row r="34" spans="1:2" x14ac:dyDescent="0.25">
      <c r="A34" s="16" t="s">
        <v>185</v>
      </c>
      <c r="B34" s="16">
        <v>5057</v>
      </c>
    </row>
    <row r="35" spans="1:2" x14ac:dyDescent="0.25">
      <c r="A35" s="16" t="s">
        <v>186</v>
      </c>
      <c r="B35" s="16">
        <v>5009</v>
      </c>
    </row>
    <row r="36" spans="1:2" x14ac:dyDescent="0.25">
      <c r="A36" s="16" t="s">
        <v>187</v>
      </c>
      <c r="B36" s="16">
        <v>5213</v>
      </c>
    </row>
    <row r="37" spans="1:2" x14ac:dyDescent="0.25">
      <c r="A37" s="16" t="s">
        <v>188</v>
      </c>
      <c r="B37" s="16">
        <v>5269</v>
      </c>
    </row>
    <row r="38" spans="1:2" x14ac:dyDescent="0.25">
      <c r="A38" s="16" t="s">
        <v>189</v>
      </c>
      <c r="B38" s="16">
        <v>5294</v>
      </c>
    </row>
    <row r="39" spans="1:2" x14ac:dyDescent="0.25">
      <c r="A39" s="16" t="s">
        <v>45</v>
      </c>
      <c r="B39" s="16">
        <v>5313</v>
      </c>
    </row>
    <row r="40" spans="1:2" x14ac:dyDescent="0.25">
      <c r="A40" s="16" t="s">
        <v>190</v>
      </c>
      <c r="B40" s="16">
        <v>5346</v>
      </c>
    </row>
    <row r="41" spans="1:2" x14ac:dyDescent="0.25">
      <c r="A41" s="16" t="s">
        <v>191</v>
      </c>
      <c r="B41" s="16">
        <v>5364</v>
      </c>
    </row>
    <row r="42" spans="1:2" x14ac:dyDescent="0.25">
      <c r="A42" s="16" t="s">
        <v>192</v>
      </c>
      <c r="B42" s="16">
        <v>5391</v>
      </c>
    </row>
    <row r="43" spans="1:2" x14ac:dyDescent="0.25">
      <c r="A43" s="16" t="s">
        <v>193</v>
      </c>
      <c r="B43" s="16">
        <v>5358</v>
      </c>
    </row>
    <row r="44" spans="1:2" x14ac:dyDescent="0.25">
      <c r="A44" s="16" t="s">
        <v>194</v>
      </c>
      <c r="B44" s="16">
        <v>5386</v>
      </c>
    </row>
    <row r="45" spans="1:2" x14ac:dyDescent="0.25">
      <c r="A45" s="16" t="s">
        <v>195</v>
      </c>
      <c r="B45" s="16">
        <v>5338</v>
      </c>
    </row>
    <row r="46" spans="1:2" x14ac:dyDescent="0.25">
      <c r="A46" s="16" t="s">
        <v>196</v>
      </c>
      <c r="B46" s="16">
        <v>5247</v>
      </c>
    </row>
    <row r="47" spans="1:2" x14ac:dyDescent="0.25">
      <c r="A47" s="16" t="s">
        <v>197</v>
      </c>
      <c r="B47" s="16">
        <v>5116</v>
      </c>
    </row>
    <row r="48" spans="1:2" x14ac:dyDescent="0.25">
      <c r="A48" s="16" t="s">
        <v>198</v>
      </c>
      <c r="B48" s="16">
        <v>5286</v>
      </c>
    </row>
    <row r="49" spans="1:2" x14ac:dyDescent="0.25">
      <c r="A49" s="16" t="s">
        <v>199</v>
      </c>
      <c r="B49" s="16">
        <v>5334</v>
      </c>
    </row>
    <row r="50" spans="1:2" x14ac:dyDescent="0.25">
      <c r="A50" s="16" t="s">
        <v>200</v>
      </c>
      <c r="B50" s="16">
        <v>5384</v>
      </c>
    </row>
    <row r="51" spans="1:2" x14ac:dyDescent="0.25">
      <c r="A51" s="16" t="s">
        <v>201</v>
      </c>
      <c r="B51" s="16">
        <v>5221</v>
      </c>
    </row>
    <row r="52" spans="1:2" x14ac:dyDescent="0.25">
      <c r="A52" s="16" t="s">
        <v>202</v>
      </c>
      <c r="B52" s="16">
        <v>1057</v>
      </c>
    </row>
    <row r="53" spans="1:2" x14ac:dyDescent="0.25">
      <c r="A53" s="16" t="s">
        <v>203</v>
      </c>
      <c r="B53" s="16">
        <v>1070</v>
      </c>
    </row>
    <row r="54" spans="1:2" x14ac:dyDescent="0.25">
      <c r="A54" s="16" t="s">
        <v>204</v>
      </c>
      <c r="B54" s="16">
        <v>5037</v>
      </c>
    </row>
    <row r="55" spans="1:2" x14ac:dyDescent="0.25">
      <c r="A55" s="16" t="s">
        <v>205</v>
      </c>
      <c r="B55" s="16">
        <v>5379</v>
      </c>
    </row>
    <row r="56" spans="1:2" x14ac:dyDescent="0.25">
      <c r="A56" s="16" t="s">
        <v>206</v>
      </c>
      <c r="B56" s="16">
        <v>5254</v>
      </c>
    </row>
    <row r="57" spans="1:2" x14ac:dyDescent="0.25">
      <c r="A57" s="16" t="s">
        <v>90</v>
      </c>
      <c r="B57" s="16">
        <v>5302</v>
      </c>
    </row>
    <row r="58" spans="1:2" x14ac:dyDescent="0.25">
      <c r="A58" s="16" t="s">
        <v>207</v>
      </c>
      <c r="B58" s="16">
        <v>5217</v>
      </c>
    </row>
    <row r="59" spans="1:2" x14ac:dyDescent="0.25">
      <c r="A59" s="16" t="s">
        <v>208</v>
      </c>
      <c r="B59" s="16">
        <v>5298</v>
      </c>
    </row>
    <row r="60" spans="1:2" x14ac:dyDescent="0.25">
      <c r="A60" s="16" t="s">
        <v>209</v>
      </c>
      <c r="B60" s="16">
        <v>5327</v>
      </c>
    </row>
    <row r="61" spans="1:2" x14ac:dyDescent="0.25">
      <c r="A61" s="16" t="s">
        <v>210</v>
      </c>
      <c r="B61" s="16">
        <v>5134</v>
      </c>
    </row>
    <row r="62" spans="1:2" x14ac:dyDescent="0.25">
      <c r="A62" s="16" t="s">
        <v>211</v>
      </c>
      <c r="B62" s="16">
        <v>5301</v>
      </c>
    </row>
    <row r="63" spans="1:2" x14ac:dyDescent="0.25">
      <c r="A63" s="16" t="s">
        <v>212</v>
      </c>
      <c r="B63" s="16">
        <v>5195</v>
      </c>
    </row>
    <row r="64" spans="1:2" x14ac:dyDescent="0.25">
      <c r="A64" s="16" t="s">
        <v>213</v>
      </c>
      <c r="B64" s="16">
        <v>5082</v>
      </c>
    </row>
    <row r="65" spans="1:2" x14ac:dyDescent="0.25">
      <c r="A65" s="16" t="s">
        <v>214</v>
      </c>
      <c r="B65" s="16">
        <v>5381</v>
      </c>
    </row>
    <row r="66" spans="1:2" x14ac:dyDescent="0.25">
      <c r="A66" s="16" t="s">
        <v>215</v>
      </c>
      <c r="B66" s="16">
        <v>5176</v>
      </c>
    </row>
    <row r="67" spans="1:2" x14ac:dyDescent="0.25">
      <c r="A67" s="16" t="s">
        <v>216</v>
      </c>
      <c r="B67" s="16">
        <v>5265</v>
      </c>
    </row>
    <row r="68" spans="1:2" x14ac:dyDescent="0.25">
      <c r="A68" s="16" t="s">
        <v>217</v>
      </c>
      <c r="B68" s="16">
        <v>5254</v>
      </c>
    </row>
    <row r="69" spans="1:2" x14ac:dyDescent="0.25">
      <c r="A69" s="16" t="s">
        <v>218</v>
      </c>
      <c r="B69" s="16">
        <v>5115</v>
      </c>
    </row>
    <row r="70" spans="1:2" x14ac:dyDescent="0.25">
      <c r="A70" s="16" t="s">
        <v>219</v>
      </c>
      <c r="B70" s="16">
        <v>5280</v>
      </c>
    </row>
    <row r="71" spans="1:2" x14ac:dyDescent="0.25">
      <c r="A71" s="16" t="s">
        <v>220</v>
      </c>
      <c r="B71" s="16">
        <v>5209</v>
      </c>
    </row>
    <row r="72" spans="1:2" x14ac:dyDescent="0.25">
      <c r="A72" s="16" t="s">
        <v>221</v>
      </c>
      <c r="B72" s="16">
        <v>5368</v>
      </c>
    </row>
    <row r="73" spans="1:2" x14ac:dyDescent="0.25">
      <c r="A73" s="16" t="s">
        <v>222</v>
      </c>
      <c r="B73" s="16">
        <v>5354</v>
      </c>
    </row>
    <row r="74" spans="1:2" x14ac:dyDescent="0.25">
      <c r="A74" s="16" t="s">
        <v>223</v>
      </c>
      <c r="B74" s="16">
        <v>5341</v>
      </c>
    </row>
    <row r="75" spans="1:2" x14ac:dyDescent="0.25">
      <c r="A75" s="16" t="s">
        <v>224</v>
      </c>
      <c r="B75" s="16">
        <v>5189</v>
      </c>
    </row>
    <row r="76" spans="1:2" x14ac:dyDescent="0.25">
      <c r="A76" s="16" t="s">
        <v>225</v>
      </c>
      <c r="B76" s="16">
        <v>5253</v>
      </c>
    </row>
    <row r="77" spans="1:2" x14ac:dyDescent="0.25">
      <c r="A77" s="16" t="s">
        <v>226</v>
      </c>
      <c r="B77" s="16">
        <v>5290</v>
      </c>
    </row>
    <row r="78" spans="1:2" x14ac:dyDescent="0.25">
      <c r="A78" s="16" t="s">
        <v>227</v>
      </c>
      <c r="B78" s="16">
        <v>5225</v>
      </c>
    </row>
    <row r="79" spans="1:2" x14ac:dyDescent="0.25">
      <c r="A79" s="16" t="s">
        <v>228</v>
      </c>
      <c r="B79" s="16">
        <v>5311</v>
      </c>
    </row>
    <row r="80" spans="1:2" x14ac:dyDescent="0.25">
      <c r="A80" s="16" t="s">
        <v>229</v>
      </c>
      <c r="B80" s="16">
        <v>5196</v>
      </c>
    </row>
    <row r="81" spans="1:2" x14ac:dyDescent="0.25">
      <c r="A81" s="16" t="s">
        <v>147</v>
      </c>
      <c r="B81" s="16">
        <v>5336</v>
      </c>
    </row>
    <row r="82" spans="1:2" x14ac:dyDescent="0.25">
      <c r="A82" s="16" t="s">
        <v>230</v>
      </c>
      <c r="B82" s="16">
        <v>5331</v>
      </c>
    </row>
    <row r="83" spans="1:2" x14ac:dyDescent="0.25">
      <c r="A83" s="16" t="s">
        <v>231</v>
      </c>
      <c r="B83" s="16">
        <v>5096</v>
      </c>
    </row>
    <row r="84" spans="1:2" x14ac:dyDescent="0.25">
      <c r="A84" s="16" t="s">
        <v>232</v>
      </c>
      <c r="B84" s="16">
        <v>1019</v>
      </c>
    </row>
    <row r="85" spans="1:2" x14ac:dyDescent="0.25">
      <c r="A85" s="16" t="s">
        <v>233</v>
      </c>
      <c r="B85" s="16">
        <v>5371</v>
      </c>
    </row>
    <row r="86" spans="1:2" x14ac:dyDescent="0.25">
      <c r="A86" s="16" t="s">
        <v>234</v>
      </c>
      <c r="B86" s="16">
        <v>1008</v>
      </c>
    </row>
    <row r="87" spans="1:2" x14ac:dyDescent="0.25">
      <c r="A87" s="16" t="s">
        <v>235</v>
      </c>
      <c r="B87" s="16">
        <v>5296</v>
      </c>
    </row>
    <row r="88" spans="1:2" x14ac:dyDescent="0.25">
      <c r="A88" s="16" t="s">
        <v>236</v>
      </c>
      <c r="B88" s="16">
        <v>5007</v>
      </c>
    </row>
    <row r="89" spans="1:2" x14ac:dyDescent="0.25">
      <c r="A89" s="16" t="s">
        <v>237</v>
      </c>
      <c r="B89" s="16">
        <v>5310</v>
      </c>
    </row>
    <row r="90" spans="1:2" x14ac:dyDescent="0.25">
      <c r="A90" s="16" t="s">
        <v>238</v>
      </c>
      <c r="B90" s="16">
        <v>5293</v>
      </c>
    </row>
    <row r="91" spans="1:2" x14ac:dyDescent="0.25">
      <c r="A91" s="16" t="s">
        <v>239</v>
      </c>
      <c r="B91" s="16">
        <v>5108</v>
      </c>
    </row>
    <row r="92" spans="1:2" x14ac:dyDescent="0.25">
      <c r="A92" s="16" t="s">
        <v>240</v>
      </c>
      <c r="B92" s="16">
        <v>5171</v>
      </c>
    </row>
    <row r="93" spans="1:2" x14ac:dyDescent="0.25">
      <c r="A93" s="16" t="s">
        <v>241</v>
      </c>
      <c r="B93" s="16">
        <v>5219</v>
      </c>
    </row>
    <row r="94" spans="1:2" x14ac:dyDescent="0.25">
      <c r="A94" s="16" t="s">
        <v>242</v>
      </c>
      <c r="B94" s="16">
        <v>5342</v>
      </c>
    </row>
    <row r="95" spans="1:2" x14ac:dyDescent="0.25">
      <c r="A95" s="16" t="s">
        <v>243</v>
      </c>
      <c r="B95" s="16">
        <v>5246</v>
      </c>
    </row>
    <row r="96" spans="1:2" x14ac:dyDescent="0.25">
      <c r="A96" s="16" t="s">
        <v>244</v>
      </c>
      <c r="B96" s="16">
        <v>5194</v>
      </c>
    </row>
    <row r="97" spans="1:2" x14ac:dyDescent="0.25">
      <c r="A97" s="16" t="s">
        <v>245</v>
      </c>
      <c r="B97" s="16">
        <v>5374</v>
      </c>
    </row>
    <row r="98" spans="1:2" x14ac:dyDescent="0.25">
      <c r="A98" s="16" t="s">
        <v>246</v>
      </c>
      <c r="B98" s="16">
        <v>5268</v>
      </c>
    </row>
    <row r="99" spans="1:2" x14ac:dyDescent="0.25">
      <c r="A99" s="16" t="s">
        <v>247</v>
      </c>
      <c r="B99" s="16">
        <v>5055</v>
      </c>
    </row>
    <row r="100" spans="1:2" x14ac:dyDescent="0.25">
      <c r="A100" s="16" t="s">
        <v>248</v>
      </c>
      <c r="B100" s="16">
        <v>5398</v>
      </c>
    </row>
    <row r="101" spans="1:2" x14ac:dyDescent="0.25">
      <c r="A101" s="16" t="s">
        <v>112</v>
      </c>
      <c r="B101" s="16">
        <v>5249</v>
      </c>
    </row>
    <row r="102" spans="1:2" x14ac:dyDescent="0.25">
      <c r="A102" s="16" t="s">
        <v>249</v>
      </c>
      <c r="B102" s="16">
        <v>5387</v>
      </c>
    </row>
    <row r="103" spans="1:2" x14ac:dyDescent="0.25">
      <c r="A103" s="16" t="s">
        <v>250</v>
      </c>
      <c r="B103" s="16">
        <v>5396</v>
      </c>
    </row>
    <row r="104" spans="1:2" x14ac:dyDescent="0.25">
      <c r="A104" s="16" t="s">
        <v>251</v>
      </c>
      <c r="B104" s="16">
        <v>5035</v>
      </c>
    </row>
    <row r="105" spans="1:2" x14ac:dyDescent="0.25">
      <c r="A105" s="16" t="s">
        <v>252</v>
      </c>
      <c r="B105" s="16">
        <v>5392</v>
      </c>
    </row>
    <row r="106" spans="1:2" x14ac:dyDescent="0.25">
      <c r="A106" s="16" t="s">
        <v>253</v>
      </c>
      <c r="B106" s="16">
        <v>1011</v>
      </c>
    </row>
    <row r="107" spans="1:2" x14ac:dyDescent="0.25">
      <c r="A107" s="16" t="s">
        <v>254</v>
      </c>
      <c r="B107" s="16">
        <v>5360</v>
      </c>
    </row>
    <row r="108" spans="1:2" x14ac:dyDescent="0.25">
      <c r="A108" s="16" t="s">
        <v>255</v>
      </c>
      <c r="B108" s="16">
        <v>1010</v>
      </c>
    </row>
    <row r="109" spans="1:2" x14ac:dyDescent="0.25">
      <c r="A109" s="16" t="s">
        <v>256</v>
      </c>
      <c r="B109" s="16">
        <v>5369</v>
      </c>
    </row>
    <row r="110" spans="1:2" x14ac:dyDescent="0.25">
      <c r="A110" s="16" t="s">
        <v>257</v>
      </c>
      <c r="B110" s="16">
        <v>5215</v>
      </c>
    </row>
    <row r="111" spans="1:2" x14ac:dyDescent="0.25">
      <c r="A111" s="16" t="s">
        <v>258</v>
      </c>
      <c r="B111" s="16">
        <v>5010</v>
      </c>
    </row>
    <row r="112" spans="1:2" x14ac:dyDescent="0.25">
      <c r="A112" s="16" t="s">
        <v>259</v>
      </c>
      <c r="B112" s="16">
        <v>1033</v>
      </c>
    </row>
    <row r="113" spans="1:2" x14ac:dyDescent="0.25">
      <c r="A113" s="16" t="s">
        <v>260</v>
      </c>
      <c r="B113" s="16">
        <v>5366</v>
      </c>
    </row>
    <row r="114" spans="1:2" x14ac:dyDescent="0.25">
      <c r="A114" s="16" t="s">
        <v>261</v>
      </c>
      <c r="B114" s="16">
        <v>5281</v>
      </c>
    </row>
    <row r="115" spans="1:2" x14ac:dyDescent="0.25">
      <c r="A115" s="16" t="s">
        <v>262</v>
      </c>
      <c r="B115" s="16">
        <v>1045</v>
      </c>
    </row>
    <row r="116" spans="1:2" x14ac:dyDescent="0.25">
      <c r="A116" s="16" t="s">
        <v>263</v>
      </c>
      <c r="B116" s="16">
        <v>5339</v>
      </c>
    </row>
    <row r="117" spans="1:2" x14ac:dyDescent="0.25">
      <c r="A117" s="16" t="s">
        <v>33</v>
      </c>
      <c r="B117" s="16">
        <v>5291</v>
      </c>
    </row>
    <row r="118" spans="1:2" x14ac:dyDescent="0.25">
      <c r="A118" s="16" t="s">
        <v>264</v>
      </c>
      <c r="B118" s="16">
        <v>1006</v>
      </c>
    </row>
    <row r="119" spans="1:2" x14ac:dyDescent="0.25">
      <c r="A119" s="16" t="s">
        <v>265</v>
      </c>
      <c r="B119" s="16">
        <v>1049</v>
      </c>
    </row>
    <row r="120" spans="1:2" x14ac:dyDescent="0.25">
      <c r="A120" s="16" t="s">
        <v>266</v>
      </c>
      <c r="B120" s="16">
        <v>5064</v>
      </c>
    </row>
    <row r="121" spans="1:2" x14ac:dyDescent="0.25">
      <c r="A121" s="16" t="s">
        <v>267</v>
      </c>
      <c r="B121" s="16">
        <v>5137</v>
      </c>
    </row>
    <row r="122" spans="1:2" x14ac:dyDescent="0.25">
      <c r="A122" s="16" t="s">
        <v>268</v>
      </c>
      <c r="B122" s="16">
        <v>5211</v>
      </c>
    </row>
    <row r="123" spans="1:2" x14ac:dyDescent="0.25">
      <c r="A123" s="16" t="s">
        <v>269</v>
      </c>
      <c r="B123" s="16">
        <v>5241</v>
      </c>
    </row>
    <row r="124" spans="1:2" x14ac:dyDescent="0.25">
      <c r="A124" s="16" t="s">
        <v>270</v>
      </c>
      <c r="B124" s="16">
        <v>5260</v>
      </c>
    </row>
    <row r="125" spans="1:2" x14ac:dyDescent="0.25">
      <c r="A125" s="16" t="s">
        <v>48</v>
      </c>
      <c r="B125" s="16">
        <v>5288</v>
      </c>
    </row>
    <row r="126" spans="1:2" x14ac:dyDescent="0.25">
      <c r="A126" s="16" t="s">
        <v>42</v>
      </c>
      <c r="B126" s="16">
        <v>5306</v>
      </c>
    </row>
    <row r="127" spans="1:2" x14ac:dyDescent="0.25">
      <c r="A127" s="16" t="s">
        <v>271</v>
      </c>
      <c r="B127" s="16">
        <v>5357</v>
      </c>
    </row>
    <row r="128" spans="1:2" x14ac:dyDescent="0.25">
      <c r="A128" s="16" t="s">
        <v>272</v>
      </c>
      <c r="B128" s="16">
        <v>5343</v>
      </c>
    </row>
    <row r="129" spans="1:2" x14ac:dyDescent="0.25">
      <c r="A129" s="16" t="s">
        <v>273</v>
      </c>
      <c r="B129" s="16">
        <v>5312</v>
      </c>
    </row>
    <row r="130" spans="1:2" x14ac:dyDescent="0.25">
      <c r="A130" s="16" t="s">
        <v>274</v>
      </c>
      <c r="B130" s="16">
        <v>5377</v>
      </c>
    </row>
    <row r="131" spans="1:2" x14ac:dyDescent="0.25">
      <c r="A131" s="16" t="s">
        <v>275</v>
      </c>
      <c r="B131" s="16">
        <v>1027</v>
      </c>
    </row>
    <row r="132" spans="1:2" x14ac:dyDescent="0.25">
      <c r="A132" s="16" t="s">
        <v>276</v>
      </c>
      <c r="B132" s="16">
        <v>1013</v>
      </c>
    </row>
    <row r="133" spans="1:2" x14ac:dyDescent="0.25">
      <c r="A133" s="16" t="s">
        <v>277</v>
      </c>
      <c r="B133" s="16">
        <v>1055</v>
      </c>
    </row>
    <row r="134" spans="1:2" x14ac:dyDescent="0.25">
      <c r="A134" s="16" t="s">
        <v>278</v>
      </c>
      <c r="B134" s="16">
        <v>5202</v>
      </c>
    </row>
    <row r="135" spans="1:2" x14ac:dyDescent="0.25">
      <c r="A135" s="16" t="s">
        <v>279</v>
      </c>
      <c r="B135" s="16">
        <v>5285</v>
      </c>
    </row>
    <row r="136" spans="1:2" x14ac:dyDescent="0.25">
      <c r="A136" s="16" t="s">
        <v>280</v>
      </c>
      <c r="B136" s="16">
        <v>5258</v>
      </c>
    </row>
    <row r="137" spans="1:2" x14ac:dyDescent="0.25">
      <c r="A137" s="16" t="s">
        <v>24</v>
      </c>
      <c r="B137" s="16">
        <v>5304</v>
      </c>
    </row>
    <row r="138" spans="1:2" x14ac:dyDescent="0.25">
      <c r="A138" s="16" t="s">
        <v>281</v>
      </c>
      <c r="B138" s="16">
        <v>5352</v>
      </c>
    </row>
    <row r="139" spans="1:2" x14ac:dyDescent="0.25">
      <c r="A139" s="16" t="s">
        <v>282</v>
      </c>
      <c r="B139" s="16">
        <v>5083</v>
      </c>
    </row>
    <row r="140" spans="1:2" x14ac:dyDescent="0.25">
      <c r="A140" s="16" t="s">
        <v>283</v>
      </c>
      <c r="B140" s="16">
        <v>5399</v>
      </c>
    </row>
    <row r="141" spans="1:2" x14ac:dyDescent="0.25">
      <c r="A141" s="16" t="s">
        <v>284</v>
      </c>
      <c r="B141" s="16">
        <v>1029</v>
      </c>
    </row>
    <row r="142" spans="1:2" x14ac:dyDescent="0.25">
      <c r="A142" s="16" t="s">
        <v>285</v>
      </c>
      <c r="B142" s="16">
        <v>5207</v>
      </c>
    </row>
    <row r="143" spans="1:2" x14ac:dyDescent="0.25">
      <c r="A143" s="16" t="s">
        <v>286</v>
      </c>
      <c r="B143" s="16">
        <v>5315</v>
      </c>
    </row>
    <row r="144" spans="1:2" x14ac:dyDescent="0.25">
      <c r="A144" s="16" t="s">
        <v>287</v>
      </c>
      <c r="B144" s="16">
        <v>1041</v>
      </c>
    </row>
    <row r="145" spans="1:2" x14ac:dyDescent="0.25">
      <c r="A145" s="16" t="s">
        <v>288</v>
      </c>
      <c r="B145" s="16">
        <v>1047</v>
      </c>
    </row>
    <row r="146" spans="1:2" x14ac:dyDescent="0.25">
      <c r="A146" s="16" t="s">
        <v>289</v>
      </c>
      <c r="B146" s="16">
        <v>5049</v>
      </c>
    </row>
    <row r="147" spans="1:2" x14ac:dyDescent="0.25">
      <c r="A147" s="16" t="s">
        <v>290</v>
      </c>
      <c r="B147" s="16">
        <v>5174</v>
      </c>
    </row>
    <row r="148" spans="1:2" x14ac:dyDescent="0.25">
      <c r="A148" s="16" t="s">
        <v>291</v>
      </c>
      <c r="B148" s="16">
        <v>5236</v>
      </c>
    </row>
    <row r="149" spans="1:2" x14ac:dyDescent="0.25">
      <c r="A149" s="16" t="s">
        <v>292</v>
      </c>
      <c r="B149" s="16">
        <v>5350</v>
      </c>
    </row>
    <row r="150" spans="1:2" x14ac:dyDescent="0.25">
      <c r="A150" s="16" t="s">
        <v>293</v>
      </c>
      <c r="B150" s="16">
        <v>5351</v>
      </c>
    </row>
    <row r="151" spans="1:2" x14ac:dyDescent="0.25">
      <c r="A151" s="16" t="s">
        <v>294</v>
      </c>
      <c r="B151" s="16">
        <v>5175</v>
      </c>
    </row>
    <row r="152" spans="1:2" x14ac:dyDescent="0.25">
      <c r="A152" s="16" t="s">
        <v>295</v>
      </c>
      <c r="B152" s="16">
        <v>5237</v>
      </c>
    </row>
    <row r="153" spans="1:2" x14ac:dyDescent="0.25">
      <c r="A153" s="16" t="s">
        <v>296</v>
      </c>
      <c r="B153" s="16">
        <v>1035</v>
      </c>
    </row>
    <row r="154" spans="1:2" x14ac:dyDescent="0.25">
      <c r="A154" s="16" t="s">
        <v>297</v>
      </c>
      <c r="B154" s="16">
        <v>1059</v>
      </c>
    </row>
    <row r="155" spans="1:2" x14ac:dyDescent="0.25">
      <c r="A155" s="16" t="s">
        <v>298</v>
      </c>
      <c r="B155" s="16">
        <v>1060</v>
      </c>
    </row>
    <row r="156" spans="1:2" x14ac:dyDescent="0.25">
      <c r="A156" s="16" t="s">
        <v>299</v>
      </c>
      <c r="B156" s="16">
        <v>1061</v>
      </c>
    </row>
    <row r="157" spans="1:2" x14ac:dyDescent="0.25">
      <c r="A157" s="16" t="s">
        <v>300</v>
      </c>
      <c r="B157" s="16">
        <v>5201</v>
      </c>
    </row>
    <row r="158" spans="1:2" x14ac:dyDescent="0.25">
      <c r="A158" s="16" t="s">
        <v>301</v>
      </c>
      <c r="B158" s="16">
        <v>5220</v>
      </c>
    </row>
    <row r="159" spans="1:2" x14ac:dyDescent="0.25">
      <c r="A159" s="16" t="s">
        <v>302</v>
      </c>
      <c r="B159" s="16">
        <v>5186</v>
      </c>
    </row>
    <row r="160" spans="1:2" x14ac:dyDescent="0.25">
      <c r="A160" s="16" t="s">
        <v>303</v>
      </c>
      <c r="B160" s="16">
        <v>5034</v>
      </c>
    </row>
    <row r="161" spans="1:2" x14ac:dyDescent="0.25">
      <c r="A161" s="16" t="s">
        <v>304</v>
      </c>
      <c r="B161" s="16">
        <v>1078</v>
      </c>
    </row>
    <row r="162" spans="1:2" x14ac:dyDescent="0.25">
      <c r="A162" s="16" t="s">
        <v>305</v>
      </c>
      <c r="B162" s="16">
        <v>1079</v>
      </c>
    </row>
    <row r="163" spans="1:2" x14ac:dyDescent="0.25">
      <c r="A163" s="16" t="s">
        <v>306</v>
      </c>
      <c r="B163" s="16">
        <v>1073</v>
      </c>
    </row>
    <row r="164" spans="1:2" x14ac:dyDescent="0.25">
      <c r="A164" s="16" t="s">
        <v>307</v>
      </c>
      <c r="B164" s="16">
        <v>5333</v>
      </c>
    </row>
    <row r="165" spans="1:2" x14ac:dyDescent="0.25">
      <c r="A165" s="16" t="s">
        <v>308</v>
      </c>
      <c r="B165" s="16">
        <v>1031</v>
      </c>
    </row>
    <row r="166" spans="1:2" x14ac:dyDescent="0.25">
      <c r="A166" s="16" t="s">
        <v>309</v>
      </c>
      <c r="B166" s="16">
        <v>5400</v>
      </c>
    </row>
    <row r="167" spans="1:2" x14ac:dyDescent="0.25">
      <c r="A167" s="16" t="s">
        <v>310</v>
      </c>
      <c r="B167" s="16">
        <v>5026</v>
      </c>
    </row>
    <row r="168" spans="1:2" x14ac:dyDescent="0.25">
      <c r="A168" s="16" t="s">
        <v>311</v>
      </c>
      <c r="B168" s="16">
        <v>5273</v>
      </c>
    </row>
    <row r="169" spans="1:2" x14ac:dyDescent="0.25">
      <c r="A169" s="16" t="s">
        <v>66</v>
      </c>
      <c r="B169" s="16">
        <v>5243</v>
      </c>
    </row>
    <row r="170" spans="1:2" x14ac:dyDescent="0.25">
      <c r="A170" s="16" t="s">
        <v>312</v>
      </c>
      <c r="B170" s="16">
        <v>5187</v>
      </c>
    </row>
    <row r="171" spans="1:2" x14ac:dyDescent="0.25">
      <c r="A171" s="16" t="s">
        <v>313</v>
      </c>
      <c r="B171" s="16">
        <v>5375</v>
      </c>
    </row>
    <row r="172" spans="1:2" x14ac:dyDescent="0.25">
      <c r="A172" s="16" t="s">
        <v>314</v>
      </c>
      <c r="B172" s="16">
        <v>5020</v>
      </c>
    </row>
    <row r="173" spans="1:2" x14ac:dyDescent="0.25">
      <c r="A173" s="16" t="s">
        <v>315</v>
      </c>
      <c r="B173" s="16">
        <v>5197</v>
      </c>
    </row>
    <row r="174" spans="1:2" x14ac:dyDescent="0.25">
      <c r="A174" s="16" t="s">
        <v>316</v>
      </c>
      <c r="B174" s="16">
        <v>1051</v>
      </c>
    </row>
    <row r="175" spans="1:2" x14ac:dyDescent="0.25">
      <c r="A175" s="16" t="s">
        <v>317</v>
      </c>
      <c r="B175" s="16">
        <v>5094</v>
      </c>
    </row>
    <row r="176" spans="1:2" x14ac:dyDescent="0.25">
      <c r="A176" s="16" t="s">
        <v>318</v>
      </c>
      <c r="B176" s="16">
        <v>5329</v>
      </c>
    </row>
    <row r="177" spans="1:2" x14ac:dyDescent="0.25">
      <c r="A177" s="16" t="s">
        <v>319</v>
      </c>
      <c r="B177" s="16">
        <v>5106</v>
      </c>
    </row>
    <row r="178" spans="1:2" x14ac:dyDescent="0.25">
      <c r="A178" s="16" t="s">
        <v>320</v>
      </c>
      <c r="B178" s="16">
        <v>5388</v>
      </c>
    </row>
    <row r="179" spans="1:2" x14ac:dyDescent="0.25">
      <c r="A179" s="16" t="s">
        <v>321</v>
      </c>
      <c r="B179" s="16">
        <v>1063</v>
      </c>
    </row>
    <row r="180" spans="1:2" x14ac:dyDescent="0.25">
      <c r="A180" s="16" t="s">
        <v>322</v>
      </c>
      <c r="B180" s="16">
        <v>5014</v>
      </c>
    </row>
    <row r="181" spans="1:2" x14ac:dyDescent="0.25">
      <c r="A181" s="16" t="s">
        <v>323</v>
      </c>
      <c r="B181" s="16">
        <v>1018</v>
      </c>
    </row>
    <row r="182" spans="1:2" x14ac:dyDescent="0.25">
      <c r="A182" s="16" t="s">
        <v>324</v>
      </c>
      <c r="B182" s="16">
        <v>5224</v>
      </c>
    </row>
    <row r="183" spans="1:2" x14ac:dyDescent="0.25">
      <c r="A183" s="16" t="s">
        <v>325</v>
      </c>
      <c r="B183" s="16">
        <v>1017</v>
      </c>
    </row>
    <row r="184" spans="1:2" x14ac:dyDescent="0.25">
      <c r="A184" s="16" t="s">
        <v>326</v>
      </c>
      <c r="B184" s="16">
        <v>1007</v>
      </c>
    </row>
    <row r="185" spans="1:2" x14ac:dyDescent="0.25">
      <c r="A185" s="16" t="s">
        <v>327</v>
      </c>
      <c r="B185" s="16">
        <v>5279</v>
      </c>
    </row>
    <row r="186" spans="1:2" x14ac:dyDescent="0.25">
      <c r="A186" s="16" t="s">
        <v>75</v>
      </c>
      <c r="B186" s="16">
        <v>5266</v>
      </c>
    </row>
    <row r="187" spans="1:2" x14ac:dyDescent="0.25">
      <c r="A187" s="16" t="s">
        <v>328</v>
      </c>
      <c r="B187" s="16">
        <v>5042</v>
      </c>
    </row>
    <row r="188" spans="1:2" x14ac:dyDescent="0.25">
      <c r="A188" s="16" t="s">
        <v>329</v>
      </c>
      <c r="B188" s="16">
        <v>1043</v>
      </c>
    </row>
    <row r="189" spans="1:2" x14ac:dyDescent="0.25">
      <c r="A189" s="16" t="s">
        <v>330</v>
      </c>
      <c r="B189" s="16">
        <v>5403</v>
      </c>
    </row>
    <row r="190" spans="1:2" x14ac:dyDescent="0.25">
      <c r="A190" s="16" t="s">
        <v>331</v>
      </c>
      <c r="B190" s="16">
        <v>5402</v>
      </c>
    </row>
    <row r="191" spans="1:2" x14ac:dyDescent="0.25">
      <c r="A191" s="16" t="s">
        <v>332</v>
      </c>
      <c r="B191" s="16">
        <v>1064</v>
      </c>
    </row>
    <row r="192" spans="1:2" x14ac:dyDescent="0.25">
      <c r="A192" s="16" t="s">
        <v>333</v>
      </c>
      <c r="B192" s="16">
        <v>5016</v>
      </c>
    </row>
    <row r="193" spans="1:2" x14ac:dyDescent="0.25">
      <c r="A193" s="16" t="s">
        <v>334</v>
      </c>
      <c r="B193" s="16">
        <v>1002</v>
      </c>
    </row>
    <row r="194" spans="1:2" x14ac:dyDescent="0.25">
      <c r="A194" s="16" t="s">
        <v>335</v>
      </c>
      <c r="B194" s="16">
        <v>5372</v>
      </c>
    </row>
    <row r="195" spans="1:2" x14ac:dyDescent="0.25">
      <c r="A195" s="16" t="s">
        <v>336</v>
      </c>
      <c r="B195" s="16">
        <v>1023</v>
      </c>
    </row>
    <row r="196" spans="1:2" x14ac:dyDescent="0.25">
      <c r="A196" s="16" t="s">
        <v>337</v>
      </c>
      <c r="B196" s="16">
        <v>1021</v>
      </c>
    </row>
    <row r="197" spans="1:2" x14ac:dyDescent="0.25">
      <c r="A197" s="16" t="s">
        <v>338</v>
      </c>
      <c r="B197" s="16">
        <v>1020</v>
      </c>
    </row>
    <row r="198" spans="1:2" x14ac:dyDescent="0.25">
      <c r="A198" s="16" t="s">
        <v>339</v>
      </c>
      <c r="B198" s="16">
        <v>1074</v>
      </c>
    </row>
    <row r="199" spans="1:2" x14ac:dyDescent="0.25">
      <c r="A199" s="16" t="s">
        <v>340</v>
      </c>
      <c r="B199" s="16">
        <v>1014</v>
      </c>
    </row>
    <row r="200" spans="1:2" x14ac:dyDescent="0.25">
      <c r="A200" s="16" t="s">
        <v>341</v>
      </c>
      <c r="B200" s="16">
        <v>1016</v>
      </c>
    </row>
    <row r="201" spans="1:2" x14ac:dyDescent="0.25">
      <c r="A201" s="16" t="s">
        <v>342</v>
      </c>
      <c r="B201" s="16">
        <v>5362</v>
      </c>
    </row>
    <row r="202" spans="1:2" x14ac:dyDescent="0.25">
      <c r="A202" s="16" t="s">
        <v>343</v>
      </c>
      <c r="B202" s="16">
        <v>5363</v>
      </c>
    </row>
    <row r="203" spans="1:2" x14ac:dyDescent="0.25">
      <c r="A203" s="16" t="s">
        <v>344</v>
      </c>
      <c r="B203" s="16">
        <v>5328</v>
      </c>
    </row>
    <row r="204" spans="1:2" x14ac:dyDescent="0.25">
      <c r="A204" s="16" t="s">
        <v>345</v>
      </c>
      <c r="B204" s="16">
        <v>5177</v>
      </c>
    </row>
    <row r="205" spans="1:2" x14ac:dyDescent="0.25">
      <c r="A205" s="16" t="s">
        <v>346</v>
      </c>
      <c r="B205" s="16">
        <v>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H62"/>
  <sheetViews>
    <sheetView tabSelected="1" workbookViewId="0">
      <selection activeCell="J8" sqref="J8"/>
    </sheetView>
  </sheetViews>
  <sheetFormatPr defaultRowHeight="15" x14ac:dyDescent="0.25"/>
  <cols>
    <col min="1" max="1" width="28.28515625" bestFit="1" customWidth="1"/>
    <col min="2" max="2" width="10.140625" bestFit="1" customWidth="1"/>
    <col min="3" max="3" width="10.140625" customWidth="1"/>
    <col min="5" max="5" width="28.42578125" bestFit="1" customWidth="1"/>
    <col min="6" max="6" width="10.5703125" bestFit="1" customWidth="1"/>
    <col min="7" max="7" width="6.5703125" bestFit="1" customWidth="1"/>
    <col min="8" max="9" width="11" bestFit="1" customWidth="1"/>
    <col min="10" max="10" width="19.85546875" bestFit="1" customWidth="1"/>
  </cols>
  <sheetData>
    <row r="1" spans="1:8" x14ac:dyDescent="0.25">
      <c r="A1" t="s">
        <v>0</v>
      </c>
      <c r="B1" t="s">
        <v>12</v>
      </c>
      <c r="C1" t="s">
        <v>16</v>
      </c>
      <c r="E1" t="s">
        <v>0</v>
      </c>
      <c r="F1" t="s">
        <v>12</v>
      </c>
      <c r="G1" t="s">
        <v>16</v>
      </c>
      <c r="H1" t="s">
        <v>1</v>
      </c>
    </row>
    <row r="2" spans="1:8" x14ac:dyDescent="0.25">
      <c r="A2" t="str">
        <f>Cards!B3</f>
        <v>Karn Liberated</v>
      </c>
      <c r="B2">
        <f>Cards!G3</f>
        <v>5304</v>
      </c>
      <c r="C2" t="str">
        <f>Cards!E3</f>
        <v>nofoil</v>
      </c>
      <c r="E2" s="1" t="s">
        <v>26</v>
      </c>
      <c r="F2">
        <v>5304</v>
      </c>
      <c r="G2" t="s">
        <v>348</v>
      </c>
      <c r="H2">
        <v>79.989999999999995</v>
      </c>
    </row>
    <row r="3" spans="1:8" x14ac:dyDescent="0.25">
      <c r="A3" t="str">
        <f>Cards!B4</f>
        <v>Tarmogoyf</v>
      </c>
      <c r="B3">
        <f>Cards!G4</f>
        <v>5304</v>
      </c>
      <c r="C3" t="str">
        <f>Cards!E4</f>
        <v>nofoil</v>
      </c>
      <c r="E3" s="1" t="s">
        <v>9</v>
      </c>
      <c r="F3">
        <v>5304</v>
      </c>
      <c r="G3" t="s">
        <v>348</v>
      </c>
      <c r="H3">
        <v>69.989999999999995</v>
      </c>
    </row>
    <row r="4" spans="1:8" x14ac:dyDescent="0.25">
      <c r="A4" t="str">
        <f>Cards!B5</f>
        <v>Noble Hierarch</v>
      </c>
      <c r="B4">
        <f>Cards!G5</f>
        <v>5304</v>
      </c>
      <c r="C4" t="str">
        <f>Cards!E5</f>
        <v>nofoil</v>
      </c>
      <c r="E4" s="1" t="s">
        <v>28</v>
      </c>
      <c r="F4">
        <v>5304</v>
      </c>
      <c r="G4" t="s">
        <v>348</v>
      </c>
      <c r="H4">
        <v>59.99</v>
      </c>
    </row>
    <row r="5" spans="1:8" x14ac:dyDescent="0.25">
      <c r="A5" t="str">
        <f>Cards!B6</f>
        <v>Ulamog, the Ceaseless Hunger</v>
      </c>
      <c r="B5">
        <f>Cards!G6</f>
        <v>5308</v>
      </c>
      <c r="C5" t="str">
        <f>Cards!E6</f>
        <v>nofoil</v>
      </c>
      <c r="E5" s="1" t="s">
        <v>38</v>
      </c>
      <c r="F5">
        <v>5308</v>
      </c>
      <c r="G5" t="s">
        <v>348</v>
      </c>
      <c r="H5">
        <v>29.99</v>
      </c>
    </row>
    <row r="6" spans="1:8" x14ac:dyDescent="0.25">
      <c r="A6" t="str">
        <f>Cards!B7</f>
        <v>Bloodstain Mire</v>
      </c>
      <c r="B6">
        <f>Cards!G7</f>
        <v>5291</v>
      </c>
      <c r="C6" t="str">
        <f>Cards!E7</f>
        <v>nofoil</v>
      </c>
      <c r="E6" s="1" t="s">
        <v>13</v>
      </c>
      <c r="F6">
        <v>5291</v>
      </c>
      <c r="G6" t="s">
        <v>348</v>
      </c>
      <c r="H6">
        <v>25.99</v>
      </c>
    </row>
    <row r="7" spans="1:8" x14ac:dyDescent="0.25">
      <c r="A7" t="str">
        <f>Cards!B8</f>
        <v>Cryptic Command</v>
      </c>
      <c r="B7">
        <f>Cards!G8</f>
        <v>5304</v>
      </c>
      <c r="C7" t="str">
        <f>Cards!E8</f>
        <v>nofoil</v>
      </c>
      <c r="E7" s="1" t="s">
        <v>30</v>
      </c>
      <c r="F7">
        <v>5304</v>
      </c>
      <c r="G7" t="s">
        <v>348</v>
      </c>
      <c r="H7">
        <v>24.99</v>
      </c>
    </row>
    <row r="8" spans="1:8" x14ac:dyDescent="0.25">
      <c r="A8" t="str">
        <f>Cards!B9</f>
        <v>Wooded Foothills</v>
      </c>
      <c r="B8">
        <f>Cards!G9</f>
        <v>5291</v>
      </c>
      <c r="C8" t="str">
        <f>Cards!E9</f>
        <v>nofoil</v>
      </c>
      <c r="E8" s="1" t="s">
        <v>35</v>
      </c>
      <c r="F8">
        <v>5291</v>
      </c>
      <c r="G8" t="s">
        <v>348</v>
      </c>
      <c r="H8">
        <v>24.99</v>
      </c>
    </row>
    <row r="9" spans="1:8" x14ac:dyDescent="0.25">
      <c r="A9" t="str">
        <f>Cards!B10</f>
        <v>Emrakul, the Promised End</v>
      </c>
      <c r="B9">
        <f>Cards!G10</f>
        <v>5336</v>
      </c>
      <c r="C9" t="str">
        <f>Cards!E10</f>
        <v>foil</v>
      </c>
      <c r="E9" s="1" t="s">
        <v>146</v>
      </c>
      <c r="F9">
        <v>5336</v>
      </c>
      <c r="G9" t="s">
        <v>352</v>
      </c>
      <c r="H9">
        <v>54.99</v>
      </c>
    </row>
    <row r="10" spans="1:8" x14ac:dyDescent="0.25">
      <c r="A10" t="str">
        <f>Cards!B11</f>
        <v>Kolaghan's Command</v>
      </c>
      <c r="B10">
        <f>Cards!G11</f>
        <v>5302</v>
      </c>
      <c r="C10" t="str">
        <f>Cards!E11</f>
        <v>nofoil</v>
      </c>
      <c r="E10" s="1" t="s">
        <v>89</v>
      </c>
      <c r="F10">
        <v>5302</v>
      </c>
      <c r="G10" t="s">
        <v>348</v>
      </c>
      <c r="H10">
        <v>21.99</v>
      </c>
    </row>
    <row r="11" spans="1:8" x14ac:dyDescent="0.25">
      <c r="A11" t="str">
        <f>Cards!B12</f>
        <v>Polluted Delta</v>
      </c>
      <c r="B11">
        <f>Cards!G12</f>
        <v>5291</v>
      </c>
      <c r="C11" t="str">
        <f>Cards!E12</f>
        <v>nofoil</v>
      </c>
      <c r="E11" s="1" t="s">
        <v>32</v>
      </c>
      <c r="F11">
        <v>5291</v>
      </c>
      <c r="G11" t="s">
        <v>348</v>
      </c>
      <c r="H11">
        <v>19.989999999999998</v>
      </c>
    </row>
    <row r="12" spans="1:8" x14ac:dyDescent="0.25">
      <c r="A12" t="str">
        <f>Cards!B13</f>
        <v>Elspeth, Sun's Champion</v>
      </c>
      <c r="B12">
        <f>Cards!G13</f>
        <v>5266</v>
      </c>
      <c r="C12" t="str">
        <f>Cards!E13</f>
        <v>nofoil</v>
      </c>
      <c r="E12" s="1" t="s">
        <v>74</v>
      </c>
      <c r="F12">
        <v>5266</v>
      </c>
      <c r="G12" t="s">
        <v>348</v>
      </c>
      <c r="H12">
        <v>13.99</v>
      </c>
    </row>
    <row r="13" spans="1:8" x14ac:dyDescent="0.25">
      <c r="A13" t="str">
        <f>Cards!B14</f>
        <v>Keranos, God of Storms</v>
      </c>
      <c r="B13">
        <f>Cards!G14</f>
        <v>5281</v>
      </c>
      <c r="C13" t="str">
        <f>Cards!E14</f>
        <v>nofoil</v>
      </c>
      <c r="E13" s="1" t="s">
        <v>54</v>
      </c>
      <c r="F13">
        <v>5281</v>
      </c>
      <c r="G13" t="s">
        <v>348</v>
      </c>
      <c r="H13">
        <v>8.99</v>
      </c>
    </row>
    <row r="14" spans="1:8" x14ac:dyDescent="0.25">
      <c r="A14" t="str">
        <f>Cards!B15</f>
        <v>Mana Confluence</v>
      </c>
      <c r="B14">
        <f>Cards!G15</f>
        <v>5281</v>
      </c>
      <c r="C14" t="str">
        <f>Cards!E15</f>
        <v>nofoil</v>
      </c>
      <c r="E14" s="1" t="s">
        <v>59</v>
      </c>
      <c r="F14">
        <v>5281</v>
      </c>
      <c r="G14" t="s">
        <v>348</v>
      </c>
      <c r="H14">
        <v>8.99</v>
      </c>
    </row>
    <row r="15" spans="1:8" x14ac:dyDescent="0.25">
      <c r="A15" t="str">
        <f>Cards!B16</f>
        <v>Phenax, God of Deception</v>
      </c>
      <c r="B15">
        <f>Cards!G16</f>
        <v>5271</v>
      </c>
      <c r="C15" t="str">
        <f>Cards!E16</f>
        <v>nofoil</v>
      </c>
      <c r="E15" s="1" t="s">
        <v>101</v>
      </c>
      <c r="F15">
        <v>5271</v>
      </c>
      <c r="G15" t="s">
        <v>348</v>
      </c>
      <c r="H15">
        <v>8.99</v>
      </c>
    </row>
    <row r="16" spans="1:8" x14ac:dyDescent="0.25">
      <c r="A16" t="str">
        <f>Cards!B17</f>
        <v>Hangarback Walker</v>
      </c>
      <c r="B16">
        <f>Cards!G17</f>
        <v>5306</v>
      </c>
      <c r="C16" t="str">
        <f>Cards!E17</f>
        <v>nofoil</v>
      </c>
      <c r="E16" s="1" t="s">
        <v>41</v>
      </c>
      <c r="F16">
        <v>5306</v>
      </c>
      <c r="G16" t="s">
        <v>348</v>
      </c>
      <c r="H16">
        <v>7.99</v>
      </c>
    </row>
    <row r="17" spans="1:8" x14ac:dyDescent="0.25">
      <c r="A17" t="str">
        <f>Cards!B18</f>
        <v>Remand</v>
      </c>
      <c r="B17">
        <f>Cards!G18</f>
        <v>5304</v>
      </c>
      <c r="C17" t="str">
        <f>Cards!E18</f>
        <v>nofoil</v>
      </c>
      <c r="E17" s="1" t="s">
        <v>63</v>
      </c>
      <c r="F17">
        <v>5304</v>
      </c>
      <c r="G17" t="s">
        <v>348</v>
      </c>
      <c r="H17">
        <v>7.99</v>
      </c>
    </row>
    <row r="18" spans="1:8" x14ac:dyDescent="0.25">
      <c r="A18" t="str">
        <f>Cards!B19</f>
        <v>Godsend</v>
      </c>
      <c r="B18">
        <f>Cards!G19</f>
        <v>5281</v>
      </c>
      <c r="C18" t="str">
        <f>Cards!E19</f>
        <v>nofoil</v>
      </c>
      <c r="E18" s="1" t="s">
        <v>95</v>
      </c>
      <c r="F18">
        <v>5281</v>
      </c>
      <c r="G18" t="s">
        <v>348</v>
      </c>
      <c r="H18">
        <v>7.99</v>
      </c>
    </row>
    <row r="19" spans="1:8" x14ac:dyDescent="0.25">
      <c r="A19" t="str">
        <f>Cards!B20</f>
        <v>Liliana, Heretical Healer</v>
      </c>
      <c r="B19">
        <f>Cards!G20</f>
        <v>5306</v>
      </c>
      <c r="C19" t="str">
        <f>Cards!E20</f>
        <v>foil</v>
      </c>
      <c r="E19" s="1" t="s">
        <v>138</v>
      </c>
      <c r="F19">
        <v>5306</v>
      </c>
      <c r="G19" t="s">
        <v>352</v>
      </c>
      <c r="H19">
        <v>17.989999999999998</v>
      </c>
    </row>
    <row r="20" spans="1:8" x14ac:dyDescent="0.25">
      <c r="A20" t="str">
        <f>Cards!B21</f>
        <v>Blade of Selves</v>
      </c>
      <c r="B20">
        <f>Cards!G21</f>
        <v>5313</v>
      </c>
      <c r="C20" t="str">
        <f>Cards!E21</f>
        <v>nofoil</v>
      </c>
      <c r="E20" s="1" t="s">
        <v>44</v>
      </c>
      <c r="F20">
        <v>5313</v>
      </c>
      <c r="G20" t="s">
        <v>348</v>
      </c>
      <c r="H20">
        <v>5.99</v>
      </c>
    </row>
    <row r="21" spans="1:8" x14ac:dyDescent="0.25">
      <c r="A21" t="str">
        <f>Cards!B22</f>
        <v>Chromatic Lantern</v>
      </c>
      <c r="B21">
        <f>Cards!G22</f>
        <v>5243</v>
      </c>
      <c r="C21" t="str">
        <f>Cards!E22</f>
        <v>nofoil</v>
      </c>
      <c r="E21" s="1" t="s">
        <v>79</v>
      </c>
      <c r="F21">
        <v>5243</v>
      </c>
      <c r="G21" t="s">
        <v>348</v>
      </c>
      <c r="H21">
        <v>4.99</v>
      </c>
    </row>
    <row r="22" spans="1:8" x14ac:dyDescent="0.25">
      <c r="A22" t="str">
        <f>Cards!B23</f>
        <v>Stormbreath Dragon</v>
      </c>
      <c r="B22">
        <f>Cards!G23</f>
        <v>5266</v>
      </c>
      <c r="C22" t="str">
        <f>Cards!E23</f>
        <v>nofoil</v>
      </c>
      <c r="E22" s="1" t="s">
        <v>83</v>
      </c>
      <c r="F22">
        <v>5266</v>
      </c>
      <c r="G22" t="s">
        <v>348</v>
      </c>
      <c r="H22">
        <v>4.99</v>
      </c>
    </row>
    <row r="23" spans="1:8" x14ac:dyDescent="0.25">
      <c r="A23" t="str">
        <f>Cards!B24</f>
        <v>Temple of Malice</v>
      </c>
      <c r="B23">
        <f>Cards!G24</f>
        <v>5271</v>
      </c>
      <c r="C23" t="str">
        <f>Cards!E24</f>
        <v>nofoil</v>
      </c>
      <c r="E23" s="1" t="s">
        <v>122</v>
      </c>
      <c r="F23">
        <v>5271</v>
      </c>
      <c r="G23" t="s">
        <v>348</v>
      </c>
      <c r="H23">
        <v>4.99</v>
      </c>
    </row>
    <row r="24" spans="1:8" x14ac:dyDescent="0.25">
      <c r="A24" t="str">
        <f>Cards!B25</f>
        <v>Expedition Map</v>
      </c>
      <c r="B24">
        <f>Cards!G25</f>
        <v>5304</v>
      </c>
      <c r="C24" t="str">
        <f>Cards!E25</f>
        <v>nofoil</v>
      </c>
      <c r="E24" s="1" t="s">
        <v>132</v>
      </c>
      <c r="F24">
        <v>5304</v>
      </c>
      <c r="G24" t="s">
        <v>348</v>
      </c>
      <c r="H24">
        <v>4.99</v>
      </c>
    </row>
    <row r="25" spans="1:8" x14ac:dyDescent="0.25">
      <c r="A25" t="str">
        <f>Cards!B26</f>
        <v>Expedition Map</v>
      </c>
      <c r="B25">
        <f>Cards!G26</f>
        <v>5304</v>
      </c>
      <c r="C25" t="str">
        <f>Cards!E26</f>
        <v>foil</v>
      </c>
      <c r="E25" s="1" t="s">
        <v>132</v>
      </c>
      <c r="F25">
        <v>5304</v>
      </c>
      <c r="G25" t="s">
        <v>352</v>
      </c>
      <c r="H25">
        <v>11.99</v>
      </c>
    </row>
    <row r="26" spans="1:8" x14ac:dyDescent="0.25">
      <c r="A26" t="str">
        <f>Cards!B27</f>
        <v>Temple of Enlightenment</v>
      </c>
      <c r="B26">
        <f>Cards!G27</f>
        <v>5271</v>
      </c>
      <c r="C26" t="str">
        <f>Cards!E27</f>
        <v>nofoil</v>
      </c>
      <c r="E26" s="1" t="s">
        <v>71</v>
      </c>
      <c r="F26">
        <v>5271</v>
      </c>
      <c r="G26" t="s">
        <v>348</v>
      </c>
      <c r="H26">
        <v>3.99</v>
      </c>
    </row>
    <row r="27" spans="1:8" x14ac:dyDescent="0.25">
      <c r="A27" t="str">
        <f>Cards!B28</f>
        <v>Xenagos, the Reveler</v>
      </c>
      <c r="B27">
        <f>Cards!G28</f>
        <v>5266</v>
      </c>
      <c r="C27" t="str">
        <f>Cards!E28</f>
        <v>nofoil</v>
      </c>
      <c r="E27" s="1" t="s">
        <v>92</v>
      </c>
      <c r="F27">
        <v>5266</v>
      </c>
      <c r="G27" t="s">
        <v>348</v>
      </c>
      <c r="H27">
        <v>3.99</v>
      </c>
    </row>
    <row r="28" spans="1:8" x14ac:dyDescent="0.25">
      <c r="A28" t="str">
        <f>Cards!B29</f>
        <v>Kiora, Master of the Depths</v>
      </c>
      <c r="B28">
        <f>Cards!G29</f>
        <v>5308</v>
      </c>
      <c r="C28" t="str">
        <f>Cards!E29</f>
        <v>nofoil</v>
      </c>
      <c r="E28" s="1" t="s">
        <v>57</v>
      </c>
      <c r="F28">
        <v>5308</v>
      </c>
      <c r="G28" t="s">
        <v>348</v>
      </c>
      <c r="H28">
        <v>3.49</v>
      </c>
    </row>
    <row r="29" spans="1:8" x14ac:dyDescent="0.25">
      <c r="A29" t="str">
        <f>Cards!B30</f>
        <v>Jace, the Living Guildpact</v>
      </c>
      <c r="B29">
        <f>Cards!G30</f>
        <v>5288</v>
      </c>
      <c r="C29" t="str">
        <f>Cards!E30</f>
        <v>nofoil</v>
      </c>
      <c r="E29" s="1" t="s">
        <v>120</v>
      </c>
      <c r="F29">
        <v>5288</v>
      </c>
      <c r="G29" t="s">
        <v>348</v>
      </c>
      <c r="H29">
        <v>3.49</v>
      </c>
    </row>
    <row r="30" spans="1:8" x14ac:dyDescent="0.25">
      <c r="A30" t="str">
        <f>Cards!B31</f>
        <v>Goblin Rabblemaster</v>
      </c>
      <c r="B30">
        <f>Cards!G31</f>
        <v>5288</v>
      </c>
      <c r="C30" t="str">
        <f>Cards!E31</f>
        <v>nofoil</v>
      </c>
      <c r="E30" s="1" t="s">
        <v>47</v>
      </c>
      <c r="F30">
        <v>5288</v>
      </c>
      <c r="G30" t="s">
        <v>348</v>
      </c>
      <c r="H30">
        <v>2.99</v>
      </c>
    </row>
    <row r="31" spans="1:8" x14ac:dyDescent="0.25">
      <c r="A31" t="str">
        <f>Cards!B32</f>
        <v>Chandra, Roaring Flame</v>
      </c>
      <c r="B31">
        <f>Cards!G32</f>
        <v>5306</v>
      </c>
      <c r="C31" t="str">
        <f>Cards!E32</f>
        <v>nofoil</v>
      </c>
      <c r="E31" s="1" t="s">
        <v>52</v>
      </c>
      <c r="F31">
        <v>5306</v>
      </c>
      <c r="G31" t="s">
        <v>348</v>
      </c>
      <c r="H31">
        <v>2.99</v>
      </c>
    </row>
    <row r="32" spans="1:8" x14ac:dyDescent="0.25">
      <c r="A32" t="str">
        <f>Cards!B33</f>
        <v>Sunken Hollow</v>
      </c>
      <c r="B32">
        <f>Cards!G33</f>
        <v>5308</v>
      </c>
      <c r="C32" t="str">
        <f>Cards!E33</f>
        <v>nofoil</v>
      </c>
      <c r="E32" s="1" t="s">
        <v>61</v>
      </c>
      <c r="F32">
        <v>5308</v>
      </c>
      <c r="G32" t="s">
        <v>348</v>
      </c>
      <c r="H32">
        <v>3.49</v>
      </c>
    </row>
    <row r="33" spans="1:8" x14ac:dyDescent="0.25">
      <c r="A33" t="str">
        <f>Cards!B34</f>
        <v>Deathrite Shaman</v>
      </c>
      <c r="B33">
        <f>Cards!G34</f>
        <v>5243</v>
      </c>
      <c r="C33" t="str">
        <f>Cards!E34</f>
        <v>nofoil</v>
      </c>
      <c r="E33" s="1" t="s">
        <v>65</v>
      </c>
      <c r="F33">
        <v>5243</v>
      </c>
      <c r="G33" t="s">
        <v>348</v>
      </c>
      <c r="H33">
        <v>2.99</v>
      </c>
    </row>
    <row r="34" spans="1:8" x14ac:dyDescent="0.25">
      <c r="A34" t="str">
        <f>Cards!B35</f>
        <v>Wilt-Leaf Liege</v>
      </c>
      <c r="B34">
        <f>Cards!G35</f>
        <v>5304</v>
      </c>
      <c r="C34" t="str">
        <f>Cards!E35</f>
        <v>nofoil</v>
      </c>
      <c r="E34" s="1" t="s">
        <v>77</v>
      </c>
      <c r="F34">
        <v>5304</v>
      </c>
      <c r="G34" t="s">
        <v>348</v>
      </c>
      <c r="H34">
        <v>2.99</v>
      </c>
    </row>
    <row r="35" spans="1:8" x14ac:dyDescent="0.25">
      <c r="A35" t="str">
        <f>Cards!B36</f>
        <v>Temple of Malady</v>
      </c>
      <c r="B35">
        <f>Cards!G36</f>
        <v>5281</v>
      </c>
      <c r="C35" t="str">
        <f>Cards!E36</f>
        <v>nofoil</v>
      </c>
      <c r="E35" s="1" t="s">
        <v>97</v>
      </c>
      <c r="F35">
        <v>5281</v>
      </c>
      <c r="G35" t="s">
        <v>348</v>
      </c>
      <c r="H35">
        <v>2.99</v>
      </c>
    </row>
    <row r="36" spans="1:8" x14ac:dyDescent="0.25">
      <c r="A36" t="str">
        <f>Cards!B37</f>
        <v>Sunken Hollow</v>
      </c>
      <c r="B36">
        <f>Cards!G37</f>
        <v>5308</v>
      </c>
      <c r="C36" t="str">
        <f>Cards!E37</f>
        <v>foil</v>
      </c>
      <c r="E36" s="1" t="s">
        <v>61</v>
      </c>
      <c r="F36">
        <v>5308</v>
      </c>
      <c r="G36" t="s">
        <v>352</v>
      </c>
      <c r="H36">
        <v>5.99</v>
      </c>
    </row>
    <row r="37" spans="1:8" x14ac:dyDescent="0.25">
      <c r="A37" t="str">
        <f>Cards!B38</f>
        <v>Hero's Downfall</v>
      </c>
      <c r="B37">
        <f>Cards!G38</f>
        <v>5266</v>
      </c>
      <c r="C37" t="str">
        <f>Cards!E38</f>
        <v>nofoil</v>
      </c>
      <c r="E37" s="1" t="s">
        <v>103</v>
      </c>
      <c r="F37">
        <v>5266</v>
      </c>
      <c r="G37" t="s">
        <v>348</v>
      </c>
      <c r="H37">
        <v>2.4900000000000002</v>
      </c>
    </row>
    <row r="38" spans="1:8" x14ac:dyDescent="0.25">
      <c r="A38" t="str">
        <f>Cards!B39</f>
        <v>Temple of Plenty</v>
      </c>
      <c r="B38">
        <f>Cards!G39</f>
        <v>5271</v>
      </c>
      <c r="C38" t="str">
        <f>Cards!E39</f>
        <v>nofoil</v>
      </c>
      <c r="E38" s="1" t="s">
        <v>109</v>
      </c>
      <c r="F38">
        <v>5271</v>
      </c>
      <c r="G38" t="s">
        <v>348</v>
      </c>
      <c r="H38">
        <v>2.4900000000000002</v>
      </c>
    </row>
    <row r="39" spans="1:8" x14ac:dyDescent="0.25">
      <c r="A39" t="str">
        <f>Cards!B40</f>
        <v>Canopy Vista</v>
      </c>
      <c r="B39">
        <f>Cards!G40</f>
        <v>5308</v>
      </c>
      <c r="C39" t="str">
        <f>Cards!E40</f>
        <v>nofoil</v>
      </c>
      <c r="E39" s="1" t="s">
        <v>68</v>
      </c>
      <c r="F39">
        <v>5308</v>
      </c>
      <c r="G39" t="s">
        <v>348</v>
      </c>
      <c r="H39">
        <v>3.49</v>
      </c>
    </row>
    <row r="40" spans="1:8" x14ac:dyDescent="0.25">
      <c r="A40" t="str">
        <f>Cards!B41</f>
        <v>Smoldering Marsh</v>
      </c>
      <c r="B40">
        <f>Cards!G41</f>
        <v>5308</v>
      </c>
      <c r="C40" t="str">
        <f>Cards!E41</f>
        <v>nofoil</v>
      </c>
      <c r="E40" s="1" t="s">
        <v>81</v>
      </c>
      <c r="F40">
        <v>5308</v>
      </c>
      <c r="G40" t="s">
        <v>348</v>
      </c>
      <c r="H40">
        <v>1.99</v>
      </c>
    </row>
    <row r="41" spans="1:8" x14ac:dyDescent="0.25">
      <c r="A41" t="str">
        <f>Cards!B42</f>
        <v>Temple of Epiphany</v>
      </c>
      <c r="B41">
        <f>Cards!G42</f>
        <v>5281</v>
      </c>
      <c r="C41" t="str">
        <f>Cards!E42</f>
        <v>nofoil</v>
      </c>
      <c r="E41" s="1" t="s">
        <v>85</v>
      </c>
      <c r="F41">
        <v>5281</v>
      </c>
      <c r="G41" t="s">
        <v>348</v>
      </c>
      <c r="H41">
        <v>1.99</v>
      </c>
    </row>
    <row r="42" spans="1:8" x14ac:dyDescent="0.25">
      <c r="A42" t="str">
        <f>Cards!B43</f>
        <v>Temple of Triumph</v>
      </c>
      <c r="B42">
        <f>Cards!G43</f>
        <v>5266</v>
      </c>
      <c r="C42" t="str">
        <f>Cards!E43</f>
        <v>nofoil</v>
      </c>
      <c r="E42" s="1" t="s">
        <v>118</v>
      </c>
      <c r="F42">
        <v>5266</v>
      </c>
      <c r="G42" t="s">
        <v>348</v>
      </c>
      <c r="H42">
        <v>1.99</v>
      </c>
    </row>
    <row r="43" spans="1:8" x14ac:dyDescent="0.25">
      <c r="A43" t="str">
        <f>Cards!B44</f>
        <v>Undergrowth Champion</v>
      </c>
      <c r="B43">
        <f>Cards!G44</f>
        <v>5308</v>
      </c>
      <c r="C43" t="str">
        <f>Cards!E44</f>
        <v>nofoil</v>
      </c>
      <c r="E43" s="1" t="s">
        <v>50</v>
      </c>
      <c r="F43">
        <v>5308</v>
      </c>
      <c r="G43" t="s">
        <v>348</v>
      </c>
      <c r="H43">
        <v>1.49</v>
      </c>
    </row>
    <row r="44" spans="1:8" x14ac:dyDescent="0.25">
      <c r="A44" t="str">
        <f>Cards!B45</f>
        <v>Yavimaya Coast</v>
      </c>
      <c r="B44">
        <f>Cards!G45</f>
        <v>5288</v>
      </c>
      <c r="C44" t="str">
        <f>Cards!E45</f>
        <v>nofoil</v>
      </c>
      <c r="E44" s="1" t="s">
        <v>105</v>
      </c>
      <c r="F44">
        <v>5288</v>
      </c>
      <c r="G44" t="s">
        <v>348</v>
      </c>
      <c r="H44">
        <v>1.99</v>
      </c>
    </row>
    <row r="45" spans="1:8" x14ac:dyDescent="0.25">
      <c r="A45" t="str">
        <f>Cards!B46</f>
        <v>Greenwarden of Murasa</v>
      </c>
      <c r="B45">
        <f>Cards!G46</f>
        <v>5308</v>
      </c>
      <c r="C45" t="str">
        <f>Cards!E46</f>
        <v>nofoil</v>
      </c>
      <c r="E45" s="1" t="s">
        <v>107</v>
      </c>
      <c r="F45">
        <v>5308</v>
      </c>
      <c r="G45" t="s">
        <v>348</v>
      </c>
      <c r="H45">
        <v>1.49</v>
      </c>
    </row>
    <row r="46" spans="1:8" x14ac:dyDescent="0.25">
      <c r="A46" t="str">
        <f>Cards!B47</f>
        <v>Hornet Nest</v>
      </c>
      <c r="B46">
        <f>Cards!G47</f>
        <v>5288</v>
      </c>
      <c r="C46" t="str">
        <f>Cards!E47</f>
        <v>nofoil</v>
      </c>
      <c r="E46" s="1" t="s">
        <v>114</v>
      </c>
      <c r="F46">
        <v>5288</v>
      </c>
      <c r="G46" t="s">
        <v>348</v>
      </c>
      <c r="H46">
        <v>1.49</v>
      </c>
    </row>
    <row r="47" spans="1:8" x14ac:dyDescent="0.25">
      <c r="A47" t="str">
        <f>Cards!B48</f>
        <v>See the Unwritten</v>
      </c>
      <c r="B47">
        <f>Cards!G48</f>
        <v>5291</v>
      </c>
      <c r="C47" t="str">
        <f>Cards!E48</f>
        <v>nofoil</v>
      </c>
      <c r="E47" s="1" t="s">
        <v>116</v>
      </c>
      <c r="F47">
        <v>5291</v>
      </c>
      <c r="G47" t="s">
        <v>348</v>
      </c>
      <c r="H47">
        <v>1.49</v>
      </c>
    </row>
    <row r="48" spans="1:8" x14ac:dyDescent="0.25">
      <c r="A48" t="str">
        <f>Cards!B49</f>
        <v>Dragon Whisperer</v>
      </c>
      <c r="B48">
        <f>Cards!G49</f>
        <v>5302</v>
      </c>
      <c r="C48" t="str">
        <f>Cards!E49</f>
        <v>nofoil</v>
      </c>
      <c r="E48" s="1" t="s">
        <v>126</v>
      </c>
      <c r="F48">
        <v>5302</v>
      </c>
      <c r="G48" t="s">
        <v>348</v>
      </c>
      <c r="H48">
        <v>1.49</v>
      </c>
    </row>
    <row r="49" spans="1:8" x14ac:dyDescent="0.25">
      <c r="A49" t="str">
        <f>Cards!B50</f>
        <v>Caves of Koilos</v>
      </c>
      <c r="B49">
        <f>Cards!G50</f>
        <v>5288</v>
      </c>
      <c r="C49" t="str">
        <f>Cards!E50</f>
        <v>nofoil</v>
      </c>
      <c r="E49" s="1" t="s">
        <v>128</v>
      </c>
      <c r="F49">
        <v>5288</v>
      </c>
      <c r="G49" t="s">
        <v>348</v>
      </c>
      <c r="H49">
        <v>1.49</v>
      </c>
    </row>
    <row r="50" spans="1:8" x14ac:dyDescent="0.25">
      <c r="A50" t="str">
        <f>Cards!B51</f>
        <v>Chromanticore</v>
      </c>
      <c r="B50">
        <f>Cards!G51</f>
        <v>5271</v>
      </c>
      <c r="C50" t="str">
        <f>Cards!E51</f>
        <v>nofoil</v>
      </c>
      <c r="E50" s="1" t="s">
        <v>130</v>
      </c>
      <c r="F50">
        <v>5271</v>
      </c>
      <c r="G50" t="s">
        <v>348</v>
      </c>
      <c r="H50">
        <v>1.49</v>
      </c>
    </row>
    <row r="51" spans="1:8" x14ac:dyDescent="0.25">
      <c r="A51" t="str">
        <f>Cards!B52</f>
        <v>Temple of Mystery</v>
      </c>
      <c r="B51">
        <f>Cards!G52</f>
        <v>5266</v>
      </c>
      <c r="C51" t="str">
        <f>Cards!E52</f>
        <v>nofoil</v>
      </c>
      <c r="E51" s="1" t="s">
        <v>136</v>
      </c>
      <c r="F51">
        <v>5266</v>
      </c>
      <c r="G51" t="s">
        <v>348</v>
      </c>
      <c r="H51">
        <v>1.49</v>
      </c>
    </row>
    <row r="52" spans="1:8" x14ac:dyDescent="0.25">
      <c r="A52" t="str">
        <f>Cards!B53</f>
        <v>Monastery Swiftspear</v>
      </c>
      <c r="B52">
        <f>Cards!G53</f>
        <v>5291</v>
      </c>
      <c r="C52" t="str">
        <f>Cards!E53</f>
        <v>foil</v>
      </c>
      <c r="E52" s="1" t="s">
        <v>347</v>
      </c>
      <c r="F52">
        <v>5291</v>
      </c>
      <c r="G52" t="s">
        <v>352</v>
      </c>
      <c r="H52">
        <v>9.99</v>
      </c>
    </row>
    <row r="53" spans="1:8" x14ac:dyDescent="0.25">
      <c r="A53" t="str">
        <f>Cards!B54</f>
        <v>Boros Reckoner</v>
      </c>
      <c r="B53">
        <f>Cards!G54</f>
        <v>5249</v>
      </c>
      <c r="C53" t="str">
        <f>Cards!E54</f>
        <v>nofoil</v>
      </c>
      <c r="E53" s="1" t="s">
        <v>111</v>
      </c>
      <c r="F53">
        <v>5249</v>
      </c>
      <c r="G53" t="s">
        <v>348</v>
      </c>
      <c r="H53">
        <v>0.99</v>
      </c>
    </row>
    <row r="54" spans="1:8" x14ac:dyDescent="0.25">
      <c r="A54" t="str">
        <f>Cards!B55</f>
        <v>Temple of Abandon</v>
      </c>
      <c r="B54">
        <f>Cards!G55</f>
        <v>5266</v>
      </c>
      <c r="C54" t="str">
        <f>Cards!E55</f>
        <v>nofoil</v>
      </c>
      <c r="E54" s="1" t="s">
        <v>134</v>
      </c>
      <c r="F54">
        <v>5266</v>
      </c>
      <c r="G54" t="s">
        <v>348</v>
      </c>
      <c r="H54">
        <v>0.99</v>
      </c>
    </row>
    <row r="55" spans="1:8" x14ac:dyDescent="0.25">
      <c r="A55" t="str">
        <f>Cards!B56</f>
        <v>Ensoul Artifact</v>
      </c>
      <c r="B55">
        <f>Cards!G56</f>
        <v>5288</v>
      </c>
      <c r="C55" t="str">
        <f>Cards!E56</f>
        <v>nofoil</v>
      </c>
      <c r="E55" s="1" t="s">
        <v>87</v>
      </c>
      <c r="F55">
        <v>5288</v>
      </c>
      <c r="G55" t="s">
        <v>348</v>
      </c>
      <c r="H55">
        <v>0.79</v>
      </c>
    </row>
    <row r="56" spans="1:8" x14ac:dyDescent="0.25">
      <c r="A56" t="str">
        <f>Cards!B57</f>
        <v>Yisan, the Wanderer Bard</v>
      </c>
      <c r="B56">
        <f>Cards!G57</f>
        <v>5288</v>
      </c>
      <c r="C56" t="str">
        <f>Cards!E57</f>
        <v>foil</v>
      </c>
      <c r="E56" s="1" t="s">
        <v>149</v>
      </c>
      <c r="F56">
        <v>5288</v>
      </c>
      <c r="G56" t="s">
        <v>352</v>
      </c>
      <c r="H56">
        <v>8.99</v>
      </c>
    </row>
    <row r="57" spans="1:8" x14ac:dyDescent="0.25">
      <c r="A57" t="str">
        <f>Cards!B58</f>
        <v>Rattleclaw Mystic</v>
      </c>
      <c r="B57">
        <f>Cards!G58</f>
        <v>5291</v>
      </c>
      <c r="C57" t="str">
        <f>Cards!E58</f>
        <v>nofoil</v>
      </c>
      <c r="E57" s="1" t="s">
        <v>124</v>
      </c>
      <c r="F57">
        <v>5291</v>
      </c>
      <c r="G57" t="s">
        <v>348</v>
      </c>
      <c r="H57">
        <v>0.59</v>
      </c>
    </row>
    <row r="58" spans="1:8" x14ac:dyDescent="0.25">
      <c r="A58" t="str">
        <f>Cards!B59</f>
        <v>Wildfire</v>
      </c>
      <c r="B58">
        <f>Cards!G59</f>
        <v>5304</v>
      </c>
      <c r="C58" t="str">
        <f>Cards!E59</f>
        <v>foil</v>
      </c>
      <c r="E58" s="1" t="s">
        <v>151</v>
      </c>
      <c r="F58">
        <v>5304</v>
      </c>
      <c r="G58" t="s">
        <v>352</v>
      </c>
      <c r="H58">
        <v>2.99</v>
      </c>
    </row>
    <row r="59" spans="1:8" x14ac:dyDescent="0.25">
      <c r="A59" t="str">
        <f>Cards!B60</f>
        <v>Bring to Light</v>
      </c>
      <c r="B59">
        <f>Cards!G60</f>
        <v>5308</v>
      </c>
      <c r="C59" t="str">
        <f>Cards!E60</f>
        <v>nofoil</v>
      </c>
      <c r="E59" s="1" t="s">
        <v>99</v>
      </c>
      <c r="F59">
        <v>5308</v>
      </c>
      <c r="G59" t="s">
        <v>348</v>
      </c>
      <c r="H59">
        <v>0.49</v>
      </c>
    </row>
    <row r="60" spans="1:8" x14ac:dyDescent="0.25">
      <c r="A60" t="str">
        <f>Cards!B61</f>
        <v>Hero of Iroas</v>
      </c>
      <c r="B60">
        <f>Cards!G61</f>
        <v>5271</v>
      </c>
      <c r="C60" t="str">
        <f>Cards!E61</f>
        <v>foil</v>
      </c>
      <c r="E60" s="1" t="s">
        <v>143</v>
      </c>
      <c r="F60">
        <v>5271</v>
      </c>
      <c r="G60" t="s">
        <v>352</v>
      </c>
      <c r="H60">
        <v>1.99</v>
      </c>
    </row>
    <row r="61" spans="1:8" x14ac:dyDescent="0.25">
      <c r="A61" t="str">
        <f>Cards!B62</f>
        <v>Prairie Stream</v>
      </c>
      <c r="B61">
        <f>Cards!G62</f>
        <v>5308</v>
      </c>
      <c r="C61" t="str">
        <f>Cards!E62</f>
        <v>nofoil</v>
      </c>
      <c r="E61" s="1" t="s">
        <v>350</v>
      </c>
      <c r="F61">
        <v>5308</v>
      </c>
      <c r="G61" t="s">
        <v>348</v>
      </c>
      <c r="H61">
        <v>1.99</v>
      </c>
    </row>
    <row r="62" spans="1:8" x14ac:dyDescent="0.25">
      <c r="A62" t="str">
        <f>Cards!B63</f>
        <v>Pharika, God of Affliction</v>
      </c>
      <c r="B62">
        <f>Cards!G63</f>
        <v>5281</v>
      </c>
      <c r="C62" t="str">
        <f>Cards!E63</f>
        <v>nofoil</v>
      </c>
      <c r="E62" s="1" t="s">
        <v>349</v>
      </c>
      <c r="F62">
        <v>5281</v>
      </c>
      <c r="G62" t="s">
        <v>348</v>
      </c>
      <c r="H62">
        <v>2.99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6"/>
  <sheetViews>
    <sheetView topLeftCell="B1" workbookViewId="0">
      <selection activeCell="B8" sqref="B8"/>
    </sheetView>
  </sheetViews>
  <sheetFormatPr defaultRowHeight="15" x14ac:dyDescent="0.25"/>
  <cols>
    <col min="1" max="1" width="11.85546875" bestFit="1" customWidth="1"/>
    <col min="2" max="2" width="116.85546875" bestFit="1" customWidth="1"/>
    <col min="3" max="3" width="21.855468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 t="s">
        <v>5</v>
      </c>
      <c r="B2" s="2" t="str">
        <f ca="1">fn_filename</f>
        <v>Magic Card Database.xlsx</v>
      </c>
      <c r="C2" s="2" t="str">
        <f>"GetParam("""&amp;Parameters[[#This Row],[Key]]&amp;""")"</f>
        <v>GetParam("filename")</v>
      </c>
    </row>
    <row r="3" spans="1:3" x14ac:dyDescent="0.25">
      <c r="A3" s="2" t="s">
        <v>6</v>
      </c>
      <c r="B3" s="2" t="str">
        <f ca="1">fn_directory</f>
        <v>C:\Users\Robert's PC\Dropbox\Magic</v>
      </c>
      <c r="C3" s="2" t="str">
        <f>"GetParam("""&amp;Parameters[[#This Row],[Key]]&amp;""")"</f>
        <v>GetParam("directory")</v>
      </c>
    </row>
    <row r="4" spans="1:3" x14ac:dyDescent="0.25">
      <c r="A4" s="2" t="s">
        <v>7</v>
      </c>
      <c r="B4" s="2" t="str">
        <f ca="1">fn_fullpath</f>
        <v>C:\Users\Robert's PC\Dropbox\Magic\Magic Card Database.xlsx</v>
      </c>
      <c r="C4" s="2" t="str">
        <f>"GetParam("""&amp;Parameters[[#This Row],[Key]]&amp;""")"</f>
        <v>GetParam("fullpath")</v>
      </c>
    </row>
    <row r="5" spans="1:3" x14ac:dyDescent="0.25">
      <c r="A5" t="s">
        <v>8</v>
      </c>
      <c r="B5" s="3" t="s">
        <v>351</v>
      </c>
      <c r="C5" t="str">
        <f>"GetParam("""&amp;Parameters[[#This Row],[Key]]&amp;""")"</f>
        <v>GetParam("URL Pattern")</v>
      </c>
    </row>
    <row r="6" spans="1:3" x14ac:dyDescent="0.25">
      <c r="A6" t="s">
        <v>10</v>
      </c>
      <c r="B6" t="s">
        <v>11</v>
      </c>
      <c r="C6" s="1" t="str">
        <f>"GetParam("""&amp;Parameters[[#This Row],[Key]]&amp;""")"</f>
        <v>GetParam("xpath")</v>
      </c>
    </row>
  </sheetData>
  <hyperlinks>
    <hyperlink ref="B5" r:id="rId1" location="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display="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xr:uid="{F1BB0008-1D8E-47F8-9E9A-61C89482C57D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O Q N A A B Q S w M E F A A C A A g A G p w z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G p w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c M 0 7 n d C a O 2 w o A A A c 7 A A A T A B w A R m 9 y b X V s Y X M v U 2 V j d G l v b j E u b S C i G A A o o B Q A A A A A A A A A A A A A A A A A A A A A A A A A A A D t G 2 t v 2 z j y 8 w X I f y C Y W 6 9 9 U P 1 I u x + 6 V / U u c Z J t c a m T T d x r F 4 Z R K D J j C 5 F F L 0 X F M Q L / 9 5 s h R b 2 d O A 9 j u 3 s x 2 l g i h z P D 4 b w 4 p E P m S o 8 H 5 F x / d / 6 5 v b W 9 F U 4 c w U b E d c S o 5 0 w Z s Q n t O 2 L K x 3 x x S c m U S Y c M P o a n j o B O y c S v E R M L W 4 q I W a S / m D G b 7 g U L a p E i y B n 7 P f I A s Q I d Z i k F 0 f S C C a D z 0 + v 2 m 0 0 Q C C d e s M B 5 B P y S e / 5 G J h E J / 0 j w a T e W m o I G k n 1 2 I 5 t n b O Y 7 L q u v f v m F S U W o T j + f H Z N T R w L B g D Y s u r P T 3 T s 7 I L 2 9 T 4 c 7 O 9 T 6 L L z m Y e g 6 M 3 b g S O d c C i 8 Y 1 8 1 K N R R 8 7 / O n / c M z B F Y U k K m 6 l r D u P / / w s f d b v l v J p 9 H I T k d e + M B 9 D 0 D O J Z u d O 9 O Z z / r O h c + e Q X a X j h / m h c d 8 N m W B x C U 6 P + z 2 P 5 7 0 N r J G w g m u g E Z n H d w 9 J b I H o T f S M m v v M 7 m 9 R e B z z i P h o i G B V C 3 d t E P 3 R i M Y 8 z E Y s R u K i o L C b U K j a u l y P 5 o G d T 3 Q I l S D W a Q D / x o F F N 0 o l H y a w x E P z x M B N D G o R Z j j T o h 3 S Q a o N 0 P b y F 9 O W A B y Q f A h L E r I M j C 0 R U m N 5 C D b G i a I f D 9 l 6 s j z f a B 5 w O d B y h M 2 Y k u 9 w L R 1 a 3 h a 5 j C A s A H o j M / D F M c 5 0 H Y l t t X z V O L p 1 A c a 1 Z C 8 e w + s O c G I Z F s U l y m R M z b l 1 8 i I E l W G j O 6 I m + t F b o B h L c 0 M v 7 8 I H s 1 K 7 K r W e p m Q R d I 5 w / M t d X z f T O G b R S R o H 5 G I Y b k s r r S i 3 F m p L Q V O V q r N p Z o R A b + P B o H o C g R u t Q r Y 2 D 1 c D o D B Y U l u f T 4 r r s + V h / M t Y L c 6 K 2 X e W S 3 0 E p W s o m x v e c F K l F U G m X V f y i z V 4 F a L g N s l c 3 Z B Z s 6 Y 5 S 3 1 C 7 t o n k J r H R + 6 P J C g 9 G G 9 y s k 3 G r e D r j P D + G n T A + 5 G a B 8 U x I Y e e m h t / c 0 Q A z c C x n I z c + R E K e c s k s S D f w F x 9 I I r Q N X f Q U / Y + t D / d N z a P z n 4 r U U t z d 3 M 9 + R X B O h z M 5 v Y v o C r Y y + U O q o o u L r G B F r Q o q D 3 C o G W V g 8 s I a w y q x L + 1 L K U e D v K k G i C D s R 3 p l 1 q j A r H x 8 q Y I Y W O R 4 8 H V V Q w o C A a G N n d X x w w 3 5 t 6 0 F i n A w D 5 N e K S n c s F Y O y G 1 w 0 0 m E P t d l C n k S J a X 2 Z C X Z + H E A j 3 h e N e M Z l R K h V c / + v 4 k Y q w O N K i Q 2 p R a s V 9 w g A h I 6 B j O e R q w U Z f T / f 6 H 6 p x V l G 3 0 M 9 Y t F M m o c Y U a R j l 6 P E 5 2 L 5 w r h k q C X h X M o p V K Z 5 n G P k 4 M 1 z k 5 p 4 L X Z H v S F a / b T e b M W d 8 3 u V R I O s Z t h u v O u B j T B S p h x K G W G 4 k B O B t 2 O / B E j Q D 5 h P b b o V q 6 K F a H X R A A K g M p d s Y 6 3 I Q L 9 U w n q D 5 C D M D i C i a z K A 7 8 f w R D B r e 6 m C r k 5 F K p C i z I c 7 m 3 X u U r w 4 / O f w p + 4 / C m 0 e m w p r x E 9 n P e m F b 8 5 H x v 2 3 l f 1 d i A / 8 y 8 t C B O H 7 s y J 4 S z e 9 b m I o o r y N 4 B X 9 r B v M y / 7 n A X o 3 4 M T G + G N B L U R 6 c U x U 5 b a m g I C K U R P B 5 M f K k F L O x v g 3 B K 4 f M C 9 b B v b U C X J t A z B / Y / E E E L t A F u 1 L 2 / r v K G i U n Y 7 B K R 4 L 6 O Y B v l 4 R 6 b x a S S y 6 I Z K E E X 2 O y g t m M B b g A K h C l c + r y 6 Y U X g H P Q b s O K 3 c e y s R V z V B q a j Z o 7 9 F R 4 E A R n 4 A l w a 0 E z M T O J j 4 c 3 L v O b X a 1 b X 7 i 4 u u D 8 q g 6 h E F X Q p o q P N x g F 4 9 i Z J h D d i R O M M b R D o p O y 3 I d k I Y Q Z T r X + Y G d o 0 l / I k T D i k g B Q U 5 M h g b 9 e G t X a A U O 7 5 l d J W k m O o k A J r d q M c h y A H f W c a 2 8 M y 9 D n a Z h R 2 l b q K C Y A E B g N Y 8 P M f m q g / Q 6 4 w M E R 7 D f h m 6 Q b P B W W I Y T e x 3 u n m v l V M 4 V 5 I A 1 c O c O + e Q d + i h M Z p u T X T o R X 8 g m 2 X h b h M k N A h b 8 R O R S C i x w B 1 a G a V X A M q 9 P l 2 + z M 0 O q X W U 0 u o i 9 s y j G T m k g 5 + 7 n V m s / n T Y h j w v X k Y g x L F j Z d P m 1 p q w z / h Y t o J 4 W O G r 5 O H e l O 7 L 3 e Q Q 3 V z a 5 x C P E + s z v q N e 1 0 v 0 G G b O / 5 f g 2 C s v R c 7 n N h 1 9 S X B j o 5 0 2 / s x v W j E S J A u / q G i v w t h R A q L 0 r e R Y I 1 H A x t L I 3 U s H h h 6 x p G b Z x 0 + 6 D N A A F I p y 6 f 2 T + 8 P s A n Y M D 1 7 T b 8 j e y 3 b 2 u z u Y j 7 4 M m u T b 3 A 5 a G 0 2 8 1 2 u z Z 1 b t T L W / w 0 A V i O J z E w P N m 1 k A v Z s d + o 7 1 2 g g 9 + v 7 U 5 b P b w B G i M v h D V Y Q F c Q T T G X t n d / e o 4 N f L l Q o L N n T I 5 b / x j 8 2 x v Z l L r a w V A 6 b K k s e r A L D x d 8 t G h J 0 Z I j 3 Z h r G X n X + B 8 B 4 6 9 w 5 g S D j n 7 t D N d i H a 3 9 Y d W B o o l k y g T G K U s p v I t I s p Y y B 2 o r l 7 L P 5 J y x I E m S Q 5 3 Z W 7 E Q 0 P K H L R P 2 A j b / e q p l l C s w 6 S H x i F q Z V E 3 l x a 2 J n P o t F B V N z d e Z E 9 y J U J 2 7 V X B J q U 4 p A B I B 0 U k 2 d F 4 B o e y M c 8 j w k z F x 4 p y B t C p Q J t l 9 n D O W Z H c E X g C n W c / w Z y W T T 7 y D R p B d B Z w g I M w w k P P n p p R W r p 2 V y 2 W N j W j 4 D n U S Y V w r Y a C 6 5 z V 9 I 8 W x H R 2 Z y C W I V o U o Z W a J Q r T i P E R Z j 3 n + c x m c U Z q i 4 a 1 X C E B J b G i r r 1 T r M 2 R k o l 5 a B T C F l 2 3 / X 2 n b v 2 2 U p D / x Q h J K N l O Z / Y h d R O M x I A R l E T M e s p D w w F 8 0 y U f 5 I 4 B 5 W M E S u D 0 Q e r s R m F I s b A x A C 9 Q W A j J 6 w i / V o 9 I y e H I C H M N g e 6 a a t X K F 6 t y g W a y h 7 X O J i V 1 + R 6 Y 7 j 2 E v 0 s t u o a 3 2 5 g o Y 1 R x t u J Z R T f T + s o Y 2 h G y h 4 T 5 M u u b w g O o I 0 n h w 6 S M e V F H X M F X R W A 7 r T t x C j O l 2 u H p v m 5 Z m M 6 F 3 k O w V l O f d 9 4 I R 6 j m E l 1 t K 2 Q 0 D 1 X b E E S T L o B G 4 H J T + T M s 7 i p z 3 p n R J y X B 7 a y V U 5 f G L 8 u H E C c E n L 6 y K g A c 9 m N k 3 i P 3 + J T i 8 B I c / L D h 8 X w H i J U i 8 B I l n D h K 6 L 1 U v v f B p 8 N A L m E 3 m T Q X o z r P 1 3 a T I e H g D W u Z K L P L B R M j e J a 5 y 4 l J W l h 2 T k i M W n e I N h 9 I A 5 U I V l t Q v f Q P H 8 3 d w w f m C 5 C P K n P e y a 6 X c K F p 6 S 7 p c W p Q F r y L Q + p i q G m w X i d + 2 l w P s G a b y x d f C b Y 9 d G G i E v L H r H o / K B H J L b w K / a a y O 8 2 o + O s 6 b Y J 4 q W 5 X G f B 9 a 8 8 d p z l r a U 7 R a b F 7 H Z p / z + H 1 T p + 0 v W d b / X Z b 1 / W R Y L 9 n V S 3 b 1 P W 7 B s / c Z k x 1 3 3 L g y 8 C b 7 a 3 N V 0 L y r d Y K X u K B + Z 1 z O B c Q n 3 5 T M o v m u b k t q x p 5 6 Y z L B s u l b k 3 l f 9 e S b k x r d x m 9 P l p T o q T c o N c I n 3 K L M y / H h N y k r 1 + H x t y m 1 L 7 k T 9 V 1 p X n y W V j x V S c x Z J U b m S s o x / A m V k w Y f 5 I h F R Y I H S U J y g J e h 9 i g X l u X N e L C 4 r d q B 4 Y 2 B / M b h u S d z l y h X n J e u F C 2 W H X U U g 3 R F 3 c A 6 u Y y D x R d P T g 5 4 B O q g k r r Q 8 H 6 a A C Y + s 3 z k 2 F i B V E f H e 2 n Z r z r a 5 a 2 g m D u Z L l M H m U G e S H + E b F e 7 z H s J m r P q U A s G L 3 n g N S m 8 R h W 7 Y J o c i O P e x j B S Q p y c e g t n H g f U w s g 7 i V j F C d 8 N T d 9 R 6 8 T V Y d 5 F l y 9 C 2 c h d b 8 6 w 8 X g j u E u r j F G s g F m r j F 4 6 s L 7 L g F 5 U 9 i + p s u U Y k m H n v i I B 1 o 2 q 3 F v 9 i i 0 q D 2 V y U P d c R U y q U m H u O u K D M i e j d n q / 8 h + 2 w O 0 K M J f Z Q h h z K a L D + o n q G 8 Y y y o 9 4 r k B X f b t o 5 T H Z f c H P M p W T C u G / 3 F P a 0 D 2 l S j N 5 l D Z U / U 7 F 6 E K h r 1 o T k h 9 / G n W I f 6 N p X v U v K j N + / s / 0 O 8 e S n P 8 H U E s B A i 0 A F A A C A A g A G p w z T l R T 9 t u n A A A A + A A A A B I A A A A A A A A A A A A A A A A A A A A A A E N v b m Z p Z y 9 Q Y W N r Y W d l L n h t b F B L A Q I t A B Q A A g A I A B q c M 0 4 P y u m r p A A A A O k A A A A T A A A A A A A A A A A A A A A A A P M A A A B b Q 2 9 u d G V u d F 9 U e X B l c 1 0 u e G 1 s U E s B A i 0 A F A A C A A g A G p w z T u d 0 J o 7 b C g A A B z s A A B M A A A A A A A A A A A A A A A A A 5 A E A A E Z v c m 1 1 b G F z L 1 N l Y 3 R p b 2 4 x L m 1 Q S w U G A A A A A A M A A w D C A A A A D A 0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l 6 n A A A A A A A A P K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Z 0 F B Q U F B Q U F B Q U p k N G 1 2 M U h 1 N F N Z c F g 5 W F V m S 2 E 5 U k N F N W x l S F J U Z E d W d 0 F B Q U F B Q U F B Q U F B Q U F M M 1 V I O G F a d 0 h W S 3 Z K d T R 5 Z V V V Z k 5 V W l R t R j J h V 2 R o Z E d W V W I w V n N a V z F s Y m 5 S R 2 R X e H N V R 0 Y w Y U F B Q U F R Q U F B Q U F B Q U F D R l F T Y X V s e U 9 W V F l o S 3 R K R 1 M 1 S U 5 S R D N W e W J F W n l i M j F E W V h K a 1 R t R n R a U U F B Q l F B Q U F B Q U F B Q U J m c n h H d G p R e W 9 R S k V t c l J 3 c T B p Z T N D R W R s Z E Z C e W F X T m x B Q U F H Q U F B Q U F B Q U F B U E F z S E N Q d T N 3 b E t 1 c G F p U E g 3 d 3 R L V U h V b U Y z U 0 Z S T l R B Q U F B d 0 F B Q U F B Q U F B Q W 8 5 S G h B W k Z x c l J a V E 1 R R 3 N 4 R 2 t x O U Y y Z G x k R k p 2 Y j N S Q 2 V V R j B k S E p w W W 5 W M F p W W m h i S F Z s Q U F B R U F B Q U F B Q U F B Q U 1 B d m E 5 M j R j d m x Q b E J l W X R n Y z d 3 b k V S V G 1 G M m F X Z G h k R 1 Z V Y j B W c 1 p X M W x i b l F B Q U F J Q U F B Q U F B Q U F B T y 9 N Y 1 Z p c V h k M H F v O V R x N 3 F Q a 0 9 X U W h I W l h S U V l Y S m h i U U F B Q n d B Q U F B Q U F B Q U E 1 R m J z N 0 M v M n V U c k N N c D A z U G 1 C c E 9 F V T V o Z G 1 s b l l Y U m x W R z l G Y k d W d F p X N T B B Q U h B T D J 2 Z H V I T D V U N V F Y b U x Z S E 8 4 S n h B Q U F B Q U F B Q U F B R G N 4 R m V Z Y n B 1 Q 1 N h U j l O R 1 J W Z T Z N c E Q z V n l i R V p 5 Y j I x R F l Y S m t U b U Z 0 W l F B Q m h V R W 1 y c G N q b F U y S V N y U 1 J r d V N E V V F B Q U F B Q T 0 i I C 8 + P C 9 T d G F i b G V F b n R y a W V z P j w v S X R l b T 4 8 S X R l b T 4 8 S X R l b U x v Y 2 F 0 a W 9 u P j x J d G V t V H l w Z T 5 G b 3 J t d W x h P C 9 J d G V t V H l w Z T 4 8 S X R l b V B h d G g + U 2 V j d G l v b j E v e H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M z Y m J i M T U z O S 1 m Z D B i L T R l Y W U t Y j A 4 Y y 1 h N z R k Y 2 Y 5 O D F h N G U i I C 8 + P E V u d H J 5 I F R 5 c G U 9 I k F k Z G V k V G 9 E Y X R h T W 9 k Z W w i I F Z h b H V l P S J s M C I g L z 4 8 R W 5 0 c n k g V H l w Z T 0 i R m l s b E x h c 3 R V c G R h d G V k I i B W Y W x 1 Z T 0 i Z D I w M T k t M D E t M D F U M T c 6 M z A 6 N T I u N T c z O T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Z E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F l M j Y 0 M T g 1 L T I z O T c t N G Q 5 N S 0 4 O D R h L W I 0 O T E 5 M m U 0 O D M 1 M S I g L z 4 8 R W 5 0 c n k g V H l w Z T 0 i R m l s b E x h c 3 R V c G R h d G V k I i B W Y W x 1 Z T 0 i Z D I w M T k t M D E t M D F U M T c 6 M z c 6 M z U u N z U 4 M D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O V Q x N T o y M D o 0 O C 4 1 N j M y M D M 4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D b 2 x 1 b W 5 U e X B l c y I g V m F s d W U 9 I n N C Z 1 l H I i A v P j x F b n R y e S B U e X B l P S J G a W x s T G F z d F V w Z G F 0 Z W Q i I F Z h b H V l P S J k M j A x O S 0 w M S 0 w M V Q x M T o w M T o z N i 4 y O T E 2 M D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X V l c n l H c m 9 1 c E l E I i B W Y W x 1 Z T 0 i c 2 F m O D k 3 N z A 5 L T d i Z D Q t N D l i O C 0 4 Y T U 3 L W Y 1 N z U x Z j I 5 Y W Y 1 M S I g L z 4 8 R W 5 0 c n k g V H l w Z T 0 i R m l s b E x h c 3 R V c G R h d G V k I i B W Y W x 1 Z T 0 i Z D I w M T k t M D E t M D F U M T Q 6 M z E 6 N T I u N D U 1 M T c 5 N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e H R T d G V w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5 V D E 1 O j I w O j Q 4 L j c w M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R k N m I y Z m M w L T c y Y j g t N G Z m O S 0 5 N D E 3 L T k 4 Y j Y w N z N i Y z I 3 M S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0 M z o 0 N i 4 3 N T M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c m l j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k t M D E t M D F U M T Q 6 M z E 6 N T I u O D c 3 N z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z o 0 N T o w N S 4 3 M D M x O D c z W i I g L z 4 8 R W 5 0 c n k g V H l w Z T 0 i R m l s b E N v b H V t b l R 5 c G V z I i B W Y W x 1 Z T 0 i c 0 J R P T 0 i I C 8 + P E V u d H J 5 I F R 5 c G U 9 I k Z p b G x D b 2 x 1 b W 5 O Y W 1 l c y I g V m F s d W U 9 I n N b J n F 1 b 3 Q 7 R 2 V 0 U H J p Y 2 V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B y a W N l U X V l c n k v Q X V 0 b 1 J l b W 9 2 Z W R D b 2 x 1 b W 5 z M S 5 7 R 2 V 0 U H J p Y 2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Z X R Q c m l j Z V F 1 Z X J 5 L 0 F 1 d G 9 S Z W 1 v d m V k Q 2 9 s d W 1 u c z E u e 0 d l d F B y a W N l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A z M j Q 4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H J p Y 2 U 8 L 0 l 0 Z W 1 Q Y X R o P j w v S X R l b U x v Y 2 F 0 a W 9 u P j x T d G F i b G V F b n R y a W V z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Q z M T Q y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j g 5 N z c w O S 0 3 Y m Q 0 L T Q 5 Y j g t O G E 1 N y 1 m N T c 1 M W Y y O W F m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M T o w M T o z N i 4 1 N j I 4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m a W x 0 Z X I l M j B v b i U y M H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P C 9 J d G V t U G F 0 a D 4 8 L 0 l 0 Z W 1 M b 2 N h d G l v b j 4 8 U 3 R h Y m x l R W 5 0 c m l l c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x O j A x O j M 2 L j U 3 M T g 1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U X V l c n l H c m 9 1 c E l E I i B W Y W x 1 Z T 0 i c z Q w N z h m N D I 4 L T V h N j Q t N D V h Y i 0 5 N G N j L T Q w N m I z M T F h N G F i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y O j A 1 L j Y 1 N z k 4 N T Z a I i A v P j x F b n R y e S B U e X B l P S J G a W x s Q 2 9 s d W 1 u V H l w Z X M i I F Z h b H V l P S J z Q m c 9 P S I g L z 4 8 R W 5 0 c n k g V H l w Z T 0 i R m l s b E N v b H V t b k 5 h b W V z I i B W Y W x 1 Z T 0 i c 1 s m c X V v d D t n Z X R S b 2 9 0 Q n l B d H R y a W J 1 d G V W Y W x 1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J v b 3 R C e U F 0 d H J p Y n V 0 Z V Z h b H V l U X V l c n k v Q X V 0 b 1 J l b W 9 2 Z W R D b 2 x 1 b W 5 z M S 5 7 Z 2 V 0 U m 9 v d E J 5 Q X R 0 c m l i d X R l V m F s d W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U m 9 v d E J 5 Q X R 0 c m l i d X R l V m F s d W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B v c 2 l 0 a W 9 u T 2 Z F b G V t Z W 5 0 V 2 l 0 a E R v d W J s Z V F 1 b 3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N v d X J j Z S U y M H N 0 Y X J 0 a W 5 n J T I w Y X Q l M j B l b G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y Y X c l M j B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a W J 1 d G U l M k Z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M T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G 1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S Z X N 1 b H R U e X B l I i B W Y W x 1 Z T 0 i c 1 R l e H Q i I C 8 + P E V u d H J 5 I F R 5 c G U 9 I k Z p b G x M Y X N 0 V X B k Y X R l Z C I g V m F s d W U 9 I m Q y M D E 5 L T A x L T E 1 V D A y O j Q 3 O j E y L j Q 4 O T M 5 M j h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P C 9 J d G V t U G F 0 a D 4 8 L 0 l 0 Z W 1 M b 2 N h d G l v b j 4 8 U 3 R h Y m x l R W 5 0 c m l l c z 4 8 R W 5 0 c n k g V H l w Z T 0 i U X V l c n l H c m 9 1 c E l E I i B W Y W x 1 Z T 0 i c z Q w N z h m N D I 4 L T V h N j Q t N D V h Y i 0 5 N G N j L T Q w N m I z M T F h N G F i Z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0 M z I 4 N z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N j N j F m Z D R i Z C 1 j M D k 5 L T R h N z U t Y m M 5 Y i 1 i O G M 5 Z T U x N D d j Z D U i I C 8 + P E V u d H J 5 I F R 5 c G U 9 I l F 1 Z X J 5 S U Q i I F Z h b H V l P S J z N T g x Y m I 2 M 2 M t M W J h Z S 0 0 M D k 5 L W J k M j Q t Z D g 2 O T A 5 N D h k N T Y 4 I i A v P j x F b n R y e S B U e X B l P S J G a W x s T G F z d F V w Z G F 0 Z W Q i I F Z h b H V l P S J k M j A x O S 0 w M S 0 w M V Q x N z o z N z o z N S 4 4 M z c y O D Q 0 W i I g L z 4 8 R W 5 0 c n k g V H l w Z T 0 i R m l s b E N v b H V t b l R 5 c G V z I i B W Y W x 1 Z T 0 i c 0 J R P T 0 i I C 8 + P E V u d H J 5 I F R 5 c G U 9 I k Z p b G x D b 2 x 1 b W 5 O Y W 1 l c y I g V m F s d W U 9 I n N b J n F 1 b 3 Q 7 T m F 2 a W d h d G V U b 0 V s Z W 1 l b n R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D w v S X R l b V B h d G g + P C 9 J d G V t T G 9 j Y X R p b 2 4 + P F N 0 Y W J s Z U V u d H J p Z X M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E x h c 3 R V c G R h d G V k I i B W Y W x 1 Z T 0 i Z D I w M T k t M D E t M D F U M T c 6 M z c 6 M z U u O D k 2 N D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D o z M T o 1 N y 4 w N T I 2 N j Q 4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U X V l c n k v Q X R 0 c m l i d X R l J T J G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2 5 l d 1 h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Y X c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x L T A x V D E 3 O j E 1 O j A w L j M x O D U 0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N j F j Z j M z Y i 0 5 N z J h L T R h N z c t Y T h m N S 0 z Y W J i Y T h m O T B l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3 O j A 0 O j Q 0 L j Y 2 M D A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E Z y b 2 1 D Y X J k T m F t Z V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k 4 N T d j N G R j L T l i N m U t N D k 4 M i 1 h N D d k L T M 0 N j Q 1 N T d i Y T M y O S I g L z 4 8 R W 5 0 c n k g V H l w Z T 0 i R m l s b F N 0 Y X R 1 c y I g V m F s d W U 9 I n N D b 2 1 w b G V 0 Z S I g L z 4 8 R W 5 0 c n k g V H l w Z T 0 i R m l s b E x h c 3 R V c G R h d G V k I i B W Y W x 1 Z T 0 i Z D I w M T k t M D E t M T V U M D M 6 M D M 6 M j I u N T g 0 M T Q 5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3 O j Q z O j Q 2 L j g 0 O T U x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T I 2 N D E 4 N S 0 y M z k 3 L T R k O T U t O D g 0 Y S 1 i N D k x O T J l N D g z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F Q w M z o x M z o 0 O S 4 4 M D I 1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l j Z S U y M H B l c i U y M G N h c m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s d W 1 u T m F t Z X M i I F Z h b H V l P S J z W y Z x d W 9 0 O 0 N h c m Q g b m F t Z S Z x d W 9 0 O y w m c X V v d D t O d W 1 i Z X I m c X V v d D s s J n F 1 b 3 Q 7 R m 9 p b C Z x d W 9 0 O y w m c X V v d D t H Z X R Q c m l j Z S Z x d W 9 0 O 1 0 i I C 8 + P E V u d H J 5 I F R 5 c G U 9 I k Z p b G x T d G F 0 d X M i I F Z h b H V l P S J z Q 2 9 t c G x l d G U i I C 8 + P E V u d H J 5 I F R 5 c G U 9 I k Z p b G x U Y X J n Z X Q i I F Z h b H V l P S J z U H J p Y 2 V f c G V y X 2 N h c m Q i I C 8 + P E V u d H J 5 I F R 5 c G U 9 I l F 1 Z X J 5 S U Q i I F Z h b H V l P S J z N T I 0 O D B h Y j Q t M z F j M C 0 0 N D k 0 L W E z N T g t N j U 5 O W Q 2 Y 2 M 0 Z j A z I i A v P j x F b n R y e S B U e X B l P S J G a W x s Q 2 9 s d W 1 u V H l w Z X M i I F Z h b H V l P S J z Q m d B Q U F B P T 0 i I C 8 + P E V u d H J 5 I F R 5 c G U 9 I k Z p b G x M Y X N 0 V X B k Y X R l Z C I g V m F s d W U 9 I m Q y M D E 5 L T A x L T I w V D A w O j M y O j U z L j Q 2 N z k 4 M z B a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S B w Z X I g Y 2 F y Z C 9 D a G F u Z 2 V k I F R 5 c G U u e 0 N h c m Q g b m F t Z S w w f S Z x d W 9 0 O y w m c X V v d D t T Z W N 0 a W 9 u M S 9 Q c m l j Z S B w Z X I g Y 2 F y Z C 9 T b 3 V y Y 2 U u e 0 5 1 b W J l c i w x f S Z x d W 9 0 O y w m c X V v d D t T Z W N 0 a W 9 u M S 9 Q c m l j Z S B w Z X I g Y 2 F y Z C 9 T b 3 V y Y 2 U u e 0 Z v a W w s M n 0 m c X V v d D s s J n F 1 b 3 Q 7 U 2 V j d G l v b j E v U H J p Y 2 U g c G V y I G N h c m Q v U m V w b G F j Z W Q g R X J y b 3 J z L n t H Z X R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l j Z S B w Z X I g Y 2 F y Z C 9 D a G F u Z 2 V k I F R 5 c G U u e 0 N h c m Q g b m F t Z S w w f S Z x d W 9 0 O y w m c X V v d D t T Z W N 0 a W 9 u M S 9 Q c m l j Z S B w Z X I g Y 2 F y Z C 9 T b 3 V y Y 2 U u e 0 5 1 b W J l c i w x f S Z x d W 9 0 O y w m c X V v d D t T Z W N 0 a W 9 u M S 9 Q c m l j Z S B w Z X I g Y 2 F y Z C 9 T b 3 V y Y 2 U u e 0 Z v a W w s M n 0 m c X V v d D s s J n F 1 b 3 Q 7 U 2 V j d G l v b j E v U H J p Y 2 U g c G V y I G N h c m Q v U m V w b G F j Z W Q g R X J y b 3 J z L n t H Z X R Q c m l j Z S w z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J T I w c G V y J T I w Y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u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l M j Y 0 M T g 1 L T I z O T c t N G Q 5 N S 0 4 O D R h L W I 0 O T E 5 M m U 0 O D M 1 M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N V Q w M j o x M T o y O S 4 5 O T g y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1 c m x G c m 9 t Q 2 F y Z E 5 h b W U 8 L 0 l 0 Z W 1 Q Y X R o P j w v S X R l b U x v Y 2 F 0 a W 9 u P j x T d G F i b G V F b n R y a W V z P j x F b n R y e S B U e X B l P S J R d W V y e U d y b 3 V w S U Q i I F Z h b H V l P S J z O T g 1 N 2 M 0 Z G M t O W I 2 Z S 0 0 O T g y L W E 0 N 2 Q t M z Q 2 N D U 1 N 2 J h M z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T k t M D E t M T l U M T M 6 M T A 6 N T Y u N D Q 1 M z k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V y b E Z y b 2 1 D Y X J k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U l M j B w Z X I l M j B j Y X J k L 0 l u d m 9 r Z W Q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w b G F j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/ A r b O Q s k W Q s 6 D A E Y i + Y Q A A A A A C A A A A A A A Q Z g A A A A E A A C A A A A B N p J q 4 0 i q K 9 4 m W v Y l d 7 x W f a 1 T e e 5 Z A T u 6 A x r b i L j 0 4 V w A A A A A O g A A A A A I A A C A A A A D H K M F 2 X Y a K k p 9 C P O C F L d 5 O j a A p D h Q G U U 3 Z 9 2 3 0 6 T h u 6 V A A A A B + J L v j 0 V x f 5 n 7 G Y i F S M 7 j i M M a B E N m 0 R z n 3 2 O F T L x t 4 8 b 5 x 0 T C v Y / T Y q b J V 8 Z R s Q P e 2 2 e q d 9 m B 2 b / 8 K K B Z l k u M T k B + 2 7 s i C k p k V 8 L 0 d m G N M y U A A A A D A 7 P E J r k t 2 P g l r n 6 h 7 P T k M d z I v j Y a 1 B l h z O 6 U q 4 Y L f t D n g a k M J U n U B 9 S q 5 y 6 N + Q L b T M 8 M T z H K 3 U S o + a c 2 V e Z M q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Cards</vt:lpstr>
      <vt:lpstr>Sets</vt:lpstr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Robert's PC</cp:lastModifiedBy>
  <dcterms:created xsi:type="dcterms:W3CDTF">2018-12-29T10:57:22Z</dcterms:created>
  <dcterms:modified xsi:type="dcterms:W3CDTF">2019-01-20T00:33:21Z</dcterms:modified>
</cp:coreProperties>
</file>