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's PC\Downloads\"/>
    </mc:Choice>
  </mc:AlternateContent>
  <xr:revisionPtr revIDLastSave="0" documentId="13_ncr:1_{77F7925D-D7AD-4384-8EC7-6AB0DE2DAAE1}" xr6:coauthVersionLast="40" xr6:coauthVersionMax="40" xr10:uidLastSave="{00000000-0000-0000-0000-000000000000}"/>
  <bookViews>
    <workbookView xWindow="0" yWindow="0" windowWidth="28800" windowHeight="12165" activeTab="2" xr2:uid="{A3B28171-150B-4C1F-BE97-CC42ED96D2DA}"/>
  </bookViews>
  <sheets>
    <sheet name="Cards" sheetId="3" r:id="rId1"/>
    <sheet name="Sets" sheetId="4" r:id="rId2"/>
    <sheet name="Sheet1" sheetId="1" r:id="rId3"/>
    <sheet name="config" sheetId="2" r:id="rId4"/>
  </sheets>
  <definedNames>
    <definedName name="_92523" localSheetId="0">Cards!#REF!</definedName>
    <definedName name="directory">config!$B$3</definedName>
    <definedName name="ExternalData_1" localSheetId="2" hidden="1">Sheet1!$E$1:$H$62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  <definedName name="Name">#REF!</definedName>
    <definedName name="Price">#REF!</definedName>
    <definedName name="search.php?substring_brimaz_2C_king_of_oreskos_t_all_All_start_date_2010_01_29_end_date_2012_04_22_order_1_finish_limit_25_action_Show_2BDecks_card_qty_5B1_5D_1" localSheetId="0">Cards!#REF!</definedName>
    <definedName name="search?query_brimaz_section_store_x_0_y_0" localSheetId="0">Cards!#REF!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B2" i="1"/>
  <c r="A2" i="1"/>
  <c r="C3" i="3" l="1"/>
  <c r="C5" i="3"/>
  <c r="C8" i="3"/>
  <c r="I8" i="3" s="1"/>
  <c r="C12" i="3"/>
  <c r="I12" i="3" s="1"/>
  <c r="C9" i="3"/>
  <c r="I9" i="3" s="1"/>
  <c r="C7" i="3"/>
  <c r="I7" i="3" s="1"/>
  <c r="C6" i="3"/>
  <c r="I6" i="3" s="1"/>
  <c r="C17" i="3"/>
  <c r="I17" i="3" s="1"/>
  <c r="C21" i="3"/>
  <c r="C31" i="3"/>
  <c r="I31" i="3" s="1"/>
  <c r="C44" i="3"/>
  <c r="I44" i="3" s="1"/>
  <c r="C32" i="3"/>
  <c r="I32" i="3" s="1"/>
  <c r="C14" i="3"/>
  <c r="I14" i="3" s="1"/>
  <c r="C29" i="3"/>
  <c r="I29" i="3" s="1"/>
  <c r="C15" i="3"/>
  <c r="I15" i="3" s="1"/>
  <c r="C33" i="3"/>
  <c r="I33" i="3" s="1"/>
  <c r="C18" i="3"/>
  <c r="I18" i="3" s="1"/>
  <c r="C34" i="3"/>
  <c r="I34" i="3" s="1"/>
  <c r="C40" i="3"/>
  <c r="I40" i="3" s="1"/>
  <c r="C62" i="3"/>
  <c r="I62" i="3" s="1"/>
  <c r="C27" i="3"/>
  <c r="I27" i="3" s="1"/>
  <c r="C13" i="3"/>
  <c r="I13" i="3" s="1"/>
  <c r="C35" i="3"/>
  <c r="I35" i="3" s="1"/>
  <c r="C22" i="3"/>
  <c r="I22" i="3" s="1"/>
  <c r="C41" i="3"/>
  <c r="I41" i="3" s="1"/>
  <c r="C23" i="3"/>
  <c r="I23" i="3" s="1"/>
  <c r="C42" i="3"/>
  <c r="I42" i="3" s="1"/>
  <c r="C56" i="3"/>
  <c r="I56" i="3" s="1"/>
  <c r="C11" i="3"/>
  <c r="I11" i="3" s="1"/>
  <c r="C28" i="3"/>
  <c r="I28" i="3" s="1"/>
  <c r="C63" i="3"/>
  <c r="I63" i="3" s="1"/>
  <c r="C19" i="3"/>
  <c r="I19" i="3" s="1"/>
  <c r="C36" i="3"/>
  <c r="C60" i="3"/>
  <c r="I60" i="3" s="1"/>
  <c r="C16" i="3"/>
  <c r="I16" i="3" s="1"/>
  <c r="C38" i="3"/>
  <c r="I38" i="3" s="1"/>
  <c r="C45" i="3"/>
  <c r="I45" i="3" s="1"/>
  <c r="C46" i="3"/>
  <c r="I46" i="3" s="1"/>
  <c r="C39" i="3"/>
  <c r="I39" i="3" s="1"/>
  <c r="C54" i="3"/>
  <c r="I54" i="3" s="1"/>
  <c r="C47" i="3"/>
  <c r="I47" i="3" s="1"/>
  <c r="C48" i="3"/>
  <c r="I48" i="3" s="1"/>
  <c r="C43" i="3"/>
  <c r="I43" i="3" s="1"/>
  <c r="C30" i="3"/>
  <c r="I30" i="3" s="1"/>
  <c r="C24" i="3"/>
  <c r="I24" i="3" s="1"/>
  <c r="C58" i="3"/>
  <c r="I58" i="3" s="1"/>
  <c r="C49" i="3"/>
  <c r="I49" i="3" s="1"/>
  <c r="C50" i="3"/>
  <c r="I50" i="3" s="1"/>
  <c r="C51" i="3"/>
  <c r="I51" i="3" s="1"/>
  <c r="C25" i="3"/>
  <c r="C55" i="3"/>
  <c r="I55" i="3" s="1"/>
  <c r="C52" i="3"/>
  <c r="I52" i="3" s="1"/>
  <c r="C20" i="3"/>
  <c r="I20" i="3" s="1"/>
  <c r="C37" i="3"/>
  <c r="I37" i="3" s="1"/>
  <c r="C53" i="3"/>
  <c r="I53" i="3" s="1"/>
  <c r="C61" i="3"/>
  <c r="I61" i="3" s="1"/>
  <c r="C26" i="3"/>
  <c r="I26" i="3" s="1"/>
  <c r="C10" i="3"/>
  <c r="I10" i="3" s="1"/>
  <c r="C57" i="3"/>
  <c r="I57" i="3" s="1"/>
  <c r="C59" i="3"/>
  <c r="I59" i="3" s="1"/>
  <c r="C4" i="3"/>
  <c r="I4" i="3" s="1"/>
  <c r="G59" i="3"/>
  <c r="E59" i="3"/>
  <c r="G57" i="3"/>
  <c r="E57" i="3"/>
  <c r="G10" i="3"/>
  <c r="E10" i="3"/>
  <c r="G26" i="3"/>
  <c r="E26" i="3"/>
  <c r="G61" i="3"/>
  <c r="E61" i="3"/>
  <c r="G53" i="3"/>
  <c r="E53" i="3"/>
  <c r="G37" i="3"/>
  <c r="E37" i="3"/>
  <c r="G20" i="3"/>
  <c r="E20" i="3"/>
  <c r="G52" i="3"/>
  <c r="J52" i="3" s="1"/>
  <c r="E52" i="3"/>
  <c r="G55" i="3"/>
  <c r="E55" i="3"/>
  <c r="I25" i="3"/>
  <c r="G25" i="3"/>
  <c r="E25" i="3"/>
  <c r="G51" i="3"/>
  <c r="J51" i="3" s="1"/>
  <c r="E51" i="3"/>
  <c r="G50" i="3"/>
  <c r="E50" i="3"/>
  <c r="G49" i="3"/>
  <c r="E49" i="3"/>
  <c r="G58" i="3"/>
  <c r="E58" i="3"/>
  <c r="G24" i="3"/>
  <c r="J24" i="3" s="1"/>
  <c r="E24" i="3"/>
  <c r="G30" i="3"/>
  <c r="E30" i="3"/>
  <c r="G43" i="3"/>
  <c r="E43" i="3"/>
  <c r="G48" i="3"/>
  <c r="E48" i="3"/>
  <c r="G47" i="3"/>
  <c r="E47" i="3"/>
  <c r="G54" i="3"/>
  <c r="E54" i="3"/>
  <c r="G39" i="3"/>
  <c r="E39" i="3"/>
  <c r="G46" i="3"/>
  <c r="E46" i="3"/>
  <c r="G45" i="3"/>
  <c r="E45" i="3"/>
  <c r="G38" i="3"/>
  <c r="E38" i="3"/>
  <c r="G16" i="3"/>
  <c r="E16" i="3"/>
  <c r="G60" i="3"/>
  <c r="E60" i="3"/>
  <c r="I36" i="3"/>
  <c r="G36" i="3"/>
  <c r="J36" i="3" s="1"/>
  <c r="E36" i="3"/>
  <c r="G19" i="3"/>
  <c r="E19" i="3"/>
  <c r="G63" i="3"/>
  <c r="E63" i="3"/>
  <c r="G28" i="3"/>
  <c r="E28" i="3"/>
  <c r="G11" i="3"/>
  <c r="J11" i="3" s="1"/>
  <c r="E11" i="3"/>
  <c r="G56" i="3"/>
  <c r="E56" i="3"/>
  <c r="G42" i="3"/>
  <c r="E42" i="3"/>
  <c r="G23" i="3"/>
  <c r="E23" i="3"/>
  <c r="G41" i="3"/>
  <c r="E41" i="3"/>
  <c r="G22" i="3"/>
  <c r="E22" i="3"/>
  <c r="G35" i="3"/>
  <c r="E35" i="3"/>
  <c r="G13" i="3"/>
  <c r="E13" i="3"/>
  <c r="G27" i="3"/>
  <c r="E27" i="3"/>
  <c r="G62" i="3"/>
  <c r="E62" i="3"/>
  <c r="G40" i="3"/>
  <c r="E40" i="3"/>
  <c r="G34" i="3"/>
  <c r="E34" i="3"/>
  <c r="G18" i="3"/>
  <c r="J18" i="3" s="1"/>
  <c r="E18" i="3"/>
  <c r="G33" i="3"/>
  <c r="E33" i="3"/>
  <c r="G15" i="3"/>
  <c r="E15" i="3"/>
  <c r="G29" i="3"/>
  <c r="E29" i="3"/>
  <c r="G14" i="3"/>
  <c r="J14" i="3" s="1"/>
  <c r="E14" i="3"/>
  <c r="G32" i="3"/>
  <c r="E32" i="3"/>
  <c r="G44" i="3"/>
  <c r="E44" i="3"/>
  <c r="G31" i="3"/>
  <c r="E31" i="3"/>
  <c r="I21" i="3"/>
  <c r="G21" i="3"/>
  <c r="E21" i="3"/>
  <c r="G17" i="3"/>
  <c r="E17" i="3"/>
  <c r="G6" i="3"/>
  <c r="E6" i="3"/>
  <c r="G7" i="3"/>
  <c r="E7" i="3"/>
  <c r="G9" i="3"/>
  <c r="E9" i="3"/>
  <c r="G12" i="3"/>
  <c r="E12" i="3"/>
  <c r="G8" i="3"/>
  <c r="E8" i="3"/>
  <c r="I5" i="3"/>
  <c r="G5" i="3"/>
  <c r="E5" i="3"/>
  <c r="I3" i="3"/>
  <c r="G3" i="3"/>
  <c r="J3" i="3" s="1"/>
  <c r="E3" i="3"/>
  <c r="G4" i="3"/>
  <c r="E4" i="3"/>
  <c r="K1" i="3"/>
  <c r="J61" i="3" l="1"/>
  <c r="J9" i="3"/>
  <c r="J21" i="3"/>
  <c r="J27" i="3"/>
  <c r="J41" i="3"/>
  <c r="J45" i="3"/>
  <c r="J47" i="3"/>
  <c r="J50" i="3"/>
  <c r="J20" i="3"/>
  <c r="J59" i="3"/>
  <c r="J8" i="3"/>
  <c r="J44" i="3"/>
  <c r="J35" i="3"/>
  <c r="J63" i="3"/>
  <c r="J16" i="3"/>
  <c r="J39" i="3"/>
  <c r="J49" i="3"/>
  <c r="J57" i="3"/>
  <c r="J12" i="3"/>
  <c r="J32" i="3"/>
  <c r="J62" i="3"/>
  <c r="J56" i="3"/>
  <c r="J38" i="3"/>
  <c r="J30" i="3"/>
  <c r="J4" i="3"/>
  <c r="J6" i="3"/>
  <c r="J15" i="3"/>
  <c r="J40" i="3"/>
  <c r="J42" i="3"/>
  <c r="J43" i="3"/>
  <c r="J55" i="3"/>
  <c r="J53" i="3"/>
  <c r="J5" i="3"/>
  <c r="J7" i="3"/>
  <c r="J31" i="3"/>
  <c r="J29" i="3"/>
  <c r="J34" i="3"/>
  <c r="J13" i="3"/>
  <c r="J23" i="3"/>
  <c r="J28" i="3"/>
  <c r="J60" i="3"/>
  <c r="J46" i="3"/>
  <c r="J48" i="3"/>
  <c r="J58" i="3"/>
  <c r="J25" i="3"/>
  <c r="J37" i="3"/>
  <c r="J10" i="3"/>
  <c r="J26" i="3"/>
  <c r="J17" i="3"/>
  <c r="J33" i="3"/>
  <c r="J22" i="3"/>
  <c r="J19" i="3"/>
  <c r="J54" i="3"/>
  <c r="M2" i="3"/>
  <c r="C6" i="2"/>
  <c r="C5" i="2"/>
  <c r="C4" i="2"/>
  <c r="B4" i="2"/>
  <c r="C3" i="2"/>
  <c r="B3" i="2"/>
  <c r="C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645C5-4A1E-4AE0-B9AA-206AA924C3DE}" keepAlive="1" name="Query - attribute/value" description="Connection to the 'attribute/value' query in the workbook." type="5" refreshedVersion="0" background="1">
    <dbPr connection="Provider=Microsoft.Mashup.OleDb.1;Data Source=$Workbook$;Location=attribute/value;Extended Properties=&quot;&quot;" command="SELECT * FROM [attribute/value]"/>
  </connection>
  <connection id="2" xr16:uid="{5017F208-8EF0-419A-B3E0-22ADEC6134A1}" keepAlive="1" name="Query - cardName" description="Connection to the 'cardName' query in the workbook." type="5" refreshedVersion="0" background="1">
    <dbPr connection="Provider=Microsoft.Mashup.OleDb.1;Data Source=$Workbook$;Location=cardName;Extended Properties=&quot;&quot;" command="SELECT * FROM [cardName]"/>
  </connection>
  <connection id="3" xr16:uid="{CE896F96-B05C-452B-B11C-D87D06B9A46C}" keepAlive="1" name="Query - element" description="Connection to the 'element' query in the workbook." type="5" refreshedVersion="0" background="1">
    <dbPr connection="Provider=Microsoft.Mashup.OleDb.1;Data Source=$Workbook$;Location=element;Extended Properties=&quot;&quot;" command="SELECT * FROM [element]"/>
  </connection>
  <connection id="4" xr16:uid="{47C6B3FD-1BD5-484B-957C-219A9725EC6D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5" xr16:uid="{3F53F90B-72AE-44F0-8867-25B79C01B45D}" keepAlive="1" name="Query - GetPrice" description="Connection to the 'GetPrice' query in the workbook." type="5" refreshedVersion="0" background="1">
    <dbPr connection="Provider=Microsoft.Mashup.OleDb.1;Data Source=$Workbook$;Location=GetPrice;Extended Properties=&quot;&quot;" command="SELECT * FROM [GetPrice]"/>
  </connection>
  <connection id="6" xr16:uid="{CD57B90B-3EDB-4813-9CCF-3341C4DD9BC7}" keepAlive="1" name="Query - GetPriceQuery" description="Connection to the 'GetPriceQuery' query in the workbook." type="5" refreshedVersion="6" background="1" saveData="1">
    <dbPr connection="Provider=Microsoft.Mashup.OleDb.1;Data Source=$Workbook$;Location=GetPriceQuery;Extended Properties=&quot;&quot;" command="SELECT * FROM [GetPriceQuery]"/>
  </connection>
  <connection id="7" xr16:uid="{657E7254-083B-4231-8428-DBFA17F4A38D}" keepAlive="1" name="Query - GetPriceSampleTable" description="Connection to the 'GetPriceSampleTable' query in the workbook." type="5" refreshedVersion="0" background="1">
    <dbPr connection="Provider=Microsoft.Mashup.OleDb.1;Data Source=$Workbook$;Location=GetPriceSampleTable;Extended Properties=&quot;&quot;" command="SELECT * FROM [GetPriceSampleTable]"/>
  </connection>
  <connection id="8" xr16:uid="{E0C1C619-762A-4672-830C-3C50971E9EAD}" keepAlive="1" name="Query - getRootByAttributeValue" description="Connection to the 'getRootByAttributeValue' query in the workbook." type="5" refreshedVersion="0" background="1">
    <dbPr connection="Provider=Microsoft.Mashup.OleDb.1;Data Source=$Workbook$;Location=getRootByAttributeValue;Extended Properties=&quot;&quot;" command="SELECT * FROM [getRootByAttributeValue]"/>
  </connection>
  <connection id="9" xr16:uid="{BB2D7112-4AD0-40A9-BA0A-56114CE0044C}" keepAlive="1" name="Query - getRootByAttributeValueQuery" description="Connection to the 'getRootByAttributeValueQuery' query in the workbook." type="5" refreshedVersion="6" background="1" saveData="1">
    <dbPr connection="Provider=Microsoft.Mashup.OleDb.1;Data Source=$Workbook$;Location=getRootByAttributeValueQuery;Extended Properties=&quot;&quot;" command="SELECT * FROM [getRootByAttributeValueQuery]"/>
  </connection>
  <connection id="10" xr16:uid="{99430D2F-3700-4491-B307-7632ED04B0B3}" keepAlive="1" name="Query - html" description="Connection to the 'html' query in the workbook." type="5" refreshedVersion="0" background="1">
    <dbPr connection="Provider=Microsoft.Mashup.OleDb.1;Data Source=$Workbook$;Location=html;Extended Properties=&quot;&quot;" command="SELECT * FROM [html]"/>
  </connection>
  <connection id="11" xr16:uid="{F33AB623-334E-45CF-961F-66227D60CD82}" keepAlive="1" name="Query - NavigateToElement(1)" description="Connection to the 'NavigateToElement' query in the workbook." type="5" refreshedVersion="0" background="1">
    <dbPr connection="Provider=Microsoft.Mashup.OleDb.1;Data Source=$Workbook$;Location=NavigateToElement;Extended Properties=&quot;&quot;" command="SELECT * FROM [NavigateToElement]"/>
  </connection>
  <connection id="12" xr16:uid="{90929CF7-43B5-45ED-B1F5-27F959346E94}" keepAlive="1" name="Query - NavigateToElementFullPath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13" xr16:uid="{50A73543-C489-441B-819D-D1CE8126EE2D}" keepAlive="1" name="Query - NavigateToElementFullPathQuery" description="Connection to the 'NavigateToElementFullPathQuery' query in the workbook." type="5" refreshedVersion="6" background="1" saveData="1">
    <dbPr connection="Provider=Microsoft.Mashup.OleDb.1;Data Source=$Workbook$;Location=NavigateToElementFullPathQuery;Extended Properties=&quot;&quot;" command="SELECT * FROM [NavigateToElementFullPathQuery]"/>
  </connection>
  <connection id="14" xr16:uid="{5C4A6374-B9A8-4A0C-8BDF-4F55A0F6ED07}" keepAlive="1" name="Query - NavigateToElementQuery(1)" description="Connection to the 'NavigateToElementQuery' query in the workbook." type="5" refreshedVersion="6" background="1" saveData="1">
    <dbPr connection="Provider=Microsoft.Mashup.OleDb.1;Data Source=$Workbook$;Location=NavigateToElementQuery;Extended Properties=&quot;&quot;" command="SELECT * FROM [NavigateToElementQuery]"/>
  </connection>
  <connection id="15" xr16:uid="{A36A205F-0B38-4F83-A892-A4CD45860F63}" keepAlive="1" name="Query - NextStep(1)" description="Connection to the 'NextStep' query in the workbook." type="5" refreshedVersion="0" background="1">
    <dbPr connection="Provider=Microsoft.Mashup.OleDb.1;Data Source=$Workbook$;Location=NextStep;Extended Properties=&quot;&quot;" command="SELECT * FROM [NextStep]"/>
  </connection>
  <connection id="16" xr16:uid="{805F1875-88A8-4295-84D2-F50C7B35CC0F}" keepAlive="1" name="Query - NextStepQuery" description="Connection to the 'NextStepQuery' query in the workbook." type="5" refreshedVersion="6" background="1" saveData="1">
    <dbPr connection="Provider=Microsoft.Mashup.OleDb.1;Data Source=$Workbook$;Location=NextStepQuery;Extended Properties=&quot;&quot;" command="SELECT * FROM [NextStepQuery]"/>
  </connection>
  <connection id="17" xr16:uid="{9402EE13-C064-4990-B213-FD973474DE6F}" keepAlive="1" name="Query - NextStepSampleTable" description="Connection to the 'NextStepSampleTable' query in the workbook." type="5" refreshedVersion="6" background="1">
    <dbPr connection="Provider=Microsoft.Mashup.OleDb.1;Data Source=$Workbook$;Location=NextStepSampleTable;Extended Properties=&quot;&quot;" command="SELECT * FROM [NextStepSampleTable]"/>
  </connection>
  <connection id="18" xr16:uid="{06B42B9C-7B83-47FF-B933-BEEA63AF77EC}" keepAlive="1" name="Query - number" description="Connection to the 'number' query in the workbook." type="5" refreshedVersion="0" background="1">
    <dbPr connection="Provider=Microsoft.Mashup.OleDb.1;Data Source=$Workbook$;Location=number;Extended Properties=&quot;&quot;" command="SELECT * FROM [number]"/>
  </connection>
  <connection id="19" xr16:uid="{8D81507B-89AB-4308-84CF-B08B23561FAA}" keepAlive="1" name="Query - Price per card" description="Connection to the 'Price per card' query in the workbook." type="5" refreshedVersion="6" background="1" saveData="1">
    <dbPr connection="Provider=Microsoft.Mashup.OleDb.1;Data Source=$Workbook$;Location=Price per card;Extended Properties=&quot;&quot;" command="SELECT * FROM [Price per card]"/>
  </connection>
  <connection id="20" xr16:uid="{733C025A-E1FD-4EC0-8D44-91B89C740EF1}" keepAlive="1" name="Query - rank" description="Connection to the 'rank' query in the workbook." type="5" refreshedVersion="0" background="1">
    <dbPr connection="Provider=Microsoft.Mashup.OleDb.1;Data Source=$Workbook$;Location=rank;Extended Properties=&quot;&quot;" command="SELECT * FROM [rank]"/>
  </connection>
  <connection id="21" xr16:uid="{F61A83AE-5097-46E6-8ED8-B5E703A7213B}" keepAlive="1" name="Query - RawHTML" description="Connection to the 'RawHTML' query in the workbook." type="5" refreshedVersion="0" background="1">
    <dbPr connection="Provider=Microsoft.Mashup.OleDb.1;Data Source=$Workbook$;Location=RawHTML;Extended Properties=&quot;&quot;" command="SELECT * FROM [RawHTML]"/>
  </connection>
  <connection id="22" xr16:uid="{159CAEEA-C0E6-45D3-A422-EEDA6C74A662}" keepAlive="1" name="Query - RawHTMLQuery" description="Connection to the 'RawHTMLQuery' query in the workbook." type="5" refreshedVersion="6" background="1">
    <dbPr connection="Provider=Microsoft.Mashup.OleDb.1;Data Source=$Workbook$;Location=RawHTMLQuery;Extended Properties=&quot;&quot;" command="SELECT * FROM [RawHTMLQuery]"/>
  </connection>
  <connection id="23" xr16:uid="{A0C83746-B26C-4620-AF5A-852E3DFD711C}" keepAlive="1" name="Query - shiny" description="Connection to the 'shiny' query in the workbook." type="5" refreshedVersion="0" background="1">
    <dbPr connection="Provider=Microsoft.Mashup.OleDb.1;Data Source=$Workbook$;Location=shiny;Extended Properties=&quot;&quot;" command="SELECT * FROM [shiny]"/>
  </connection>
  <connection id="24" xr16:uid="{D7BBC813-EB7C-4795-8EDC-FDDCE49A68BD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25" xr16:uid="{55DABFBD-5F60-4039-893E-15B3E4ED05DC}" keepAlive="1" name="Query - tbl2" description="Connection to the 'tbl2' query in the workbook." type="5" refreshedVersion="0" background="1">
    <dbPr connection="Provider=Microsoft.Mashup.OleDb.1;Data Source=$Workbook$;Location=tbl2;Extended Properties=&quot;&quot;" command="SELECT * FROM [tbl2]"/>
  </connection>
  <connection id="26" xr16:uid="{372158B3-7B5F-4352-B5C8-A87E8A9944EF}" keepAlive="1" name="Query - url(1)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27" xr16:uid="{15D401AE-67CC-40AF-AD0B-4EC5EC55F7C4}" keepAlive="1" name="Query - urlFromCardName" description="Connection to the 'urlFromCardName' query in the workbook." type="5" refreshedVersion="0" background="1">
    <dbPr connection="Provider=Microsoft.Mashup.OleDb.1;Data Source=$Workbook$;Location=urlFromCardName;Extended Properties=&quot;&quot;" command="SELECT * FROM [urlFromCardName]"/>
  </connection>
  <connection id="28" xr16:uid="{EBD9627C-9304-42F6-B4CD-183AE73370BF}" keepAlive="1" name="Query - urlFromCardNameQuery" description="Connection to the 'urlFromCardNameQuery' query in the workbook." type="5" refreshedVersion="0" background="1">
    <dbPr connection="Provider=Microsoft.Mashup.OleDb.1;Data Source=$Workbook$;Location=urlFromCardNameQuery;Extended Properties=&quot;&quot;" command="SELECT * FROM [urlFromCardNameQuery]"/>
  </connection>
  <connection id="29" xr16:uid="{B766A6F7-02BC-4E1E-829B-AC77FDAAB212}" keepAlive="1" name="Query - xpath" description="Connection to the 'xpath' query in the workbook." type="5" refreshedVersion="0" background="1">
    <dbPr connection="Provider=Microsoft.Mashup.OleDb.1;Data Source=$Workbook$;Location=xpath;Extended Properties=&quot;&quot;" command="SELECT * FROM [xpath]"/>
  </connection>
  <connection id="30" xr16:uid="{23CE62F4-66FA-473A-8BCD-7B416DB0CA81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<sst xmlns="http://schemas.openxmlformats.org/spreadsheetml/2006/main" count="599" uniqueCount="353">
  <si>
    <t>Card name</t>
  </si>
  <si>
    <t>GetPrice</t>
  </si>
  <si>
    <t>Key</t>
  </si>
  <si>
    <t>Value</t>
  </si>
  <si>
    <t>M code</t>
  </si>
  <si>
    <t>filename</t>
  </si>
  <si>
    <t>directory</t>
  </si>
  <si>
    <t>fullpath</t>
  </si>
  <si>
    <t>URL Pattern</t>
  </si>
  <si>
    <t>Tarmogoyf</t>
  </si>
  <si>
    <t>xpath</t>
  </si>
  <si>
    <t>//*[@id="content"]/table[2]/tbody/tr/td/table/tbody/tr/td/div/div[2]/div[2]/span[1]/div[1]</t>
  </si>
  <si>
    <t>Number</t>
  </si>
  <si>
    <t>Bloodstain Mire</t>
  </si>
  <si>
    <t>Card Name</t>
  </si>
  <si>
    <t>Price</t>
  </si>
  <si>
    <t>Foil</t>
  </si>
  <si>
    <t>NF/F</t>
  </si>
  <si>
    <t>Set</t>
  </si>
  <si>
    <t>Set Code</t>
  </si>
  <si>
    <t>Quantity</t>
  </si>
  <si>
    <t>Total Value</t>
  </si>
  <si>
    <t>New URL</t>
  </si>
  <si>
    <t>NF</t>
  </si>
  <si>
    <t>Modern Masters (2015 Edition)</t>
  </si>
  <si>
    <t>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</si>
  <si>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Karn Liberated</t>
  </si>
  <si>
    <t>http://www.starcitygames.com/results?name=Karn%20Liberate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</si>
  <si>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Noble Hierarch</t>
  </si>
  <si>
    <t>http://www.starcitygames.com/results?name=Noble%20Hierarch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</si>
  <si>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Cryptic Command</t>
  </si>
  <si>
    <t>http://www.starcitygames.com/results?name=Cryptic%20Com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</si>
  <si>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Polluted Delta</t>
  </si>
  <si>
    <t>Khans of Tarkir</t>
  </si>
  <si>
    <t>http://www.starcitygames.com/results?name=Polluted%20Delta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</si>
  <si>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Wooded Foothills</t>
  </si>
  <si>
    <t>http://www.starcitygames.com/results?name=Wooded%20Foothills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</si>
  <si>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</si>
  <si>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Ulamog, the Ceaseless Hunger</t>
  </si>
  <si>
    <t>Battle for Zendikar</t>
  </si>
  <si>
    <t>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</si>
  <si>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Hangarback Walker</t>
  </si>
  <si>
    <t>Magic Origins</t>
  </si>
  <si>
    <t>http://www.starcitygames.com/results?name=Hangarback%20Walker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</si>
  <si>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Blade of Selves</t>
  </si>
  <si>
    <t>Commander (2015 Edition)</t>
  </si>
  <si>
    <t>http://www.starcitygames.com/results?name=Blade%20of%20Selves&amp;namematch=AND&amp;text=&amp;oracle=1&amp;textmatch=AND&amp;c_all=All&amp;multicolor=&amp;colormatch=OR&amp;colorexclude=1&amp;card_type_match=OR&amp;crittermatch=OR&amp;r_all=All&amp;s%5B%5D=5313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</si>
  <si>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Goblin Rabblemaster</t>
  </si>
  <si>
    <t>Magic 2015 Core Set</t>
  </si>
  <si>
    <t>http://www.starcitygames.com/results?name=Goblin%20Rabblemaster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</si>
  <si>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Undergrowth Champion</t>
  </si>
  <si>
    <t>http://www.starcitygames.com/results?name=Undergrowth%20Champion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</si>
  <si>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Chandra, Roaring Flame</t>
  </si>
  <si>
    <t>http://www.starcitygames.com/results?name=Chandra%2C%20Roaring%20Flame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</si>
  <si>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Keranos, God of Storms</t>
  </si>
  <si>
    <t>Journey Into Nyx</t>
  </si>
  <si>
    <t>http://www.starcitygames.com/results?name=Keranos%2C%20God%20of%20Storms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</si>
  <si>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Kiora, Master of the Depths</t>
  </si>
  <si>
    <t>http://www.starcitygames.com/results?name=Kiora%2C%20Master%20of%20the%20Depths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</si>
  <si>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Mana Confluence</t>
  </si>
  <si>
    <t>http://www.starcitygames.com/results?name=Mana%20Confluence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</si>
  <si>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Sunken Hollow</t>
  </si>
  <si>
    <t>http://www.starcitygames.com/results?name=Sunken%20Hollow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</si>
  <si>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Remand</t>
  </si>
  <si>
    <t>http://www.starcitygames.com/results?name=Re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</si>
  <si>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Deathrite Shaman</t>
  </si>
  <si>
    <t>Return to Ravnica</t>
  </si>
  <si>
    <t>http://www.starcitygames.com/results?name=Deathrite%20Shama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</si>
  <si>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Canopy Vista</t>
  </si>
  <si>
    <t>http://www.starcitygames.com/results?name=Canopy%20Vist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</si>
  <si>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Prarie%20Stream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</si>
  <si>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Enlightenment</t>
  </si>
  <si>
    <t>Born of the Gods</t>
  </si>
  <si>
    <t>http://www.starcitygames.com/results?name=Temple%20of%20Enlightenment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</si>
  <si>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Elspeth, Sun's Champion</t>
  </si>
  <si>
    <t>Theros</t>
  </si>
  <si>
    <t>http://www.starcitygames.com/results?name=Elspeth%2C%20Sun%27s%20Champi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</si>
  <si>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Wilt-Leaf Liege</t>
  </si>
  <si>
    <t>http://www.starcitygames.com/results?name=Wilt-Leaf%20Liege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</si>
  <si>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Chromatic Lantern</t>
  </si>
  <si>
    <t>http://www.starcitygames.com/results?name=Chromatic%20Lanter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</si>
  <si>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Smoldering Marsh</t>
  </si>
  <si>
    <t>http://www.starcitygames.com/results?name=Smoldering%20Marsh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</si>
  <si>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Stormbreath Dragon</t>
  </si>
  <si>
    <t>http://www.starcitygames.com/results?name=Stormbreath%20Drag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</si>
  <si>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Epiphany</t>
  </si>
  <si>
    <t>http://www.starcitygames.com/results?name=Temple%20of%20Epiphan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</si>
  <si>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Ensoul Artifact</t>
  </si>
  <si>
    <t>http://www.starcitygames.com/results?name=Ensoul%20Artif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</si>
  <si>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Kolaghan's Command</t>
  </si>
  <si>
    <t>Dragons of Tarkir</t>
  </si>
  <si>
    <t>http://www.starcitygames.com/results?name=Kolaghan%27s%20Command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</si>
  <si>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Xenagos, the Reveler</t>
  </si>
  <si>
    <t>http://www.starcitygames.com/results?name=Xenagos%2C%20the%20Reveler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</si>
  <si>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Pharika%2C%20God%20of%20Afflication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</si>
  <si>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Godsend</t>
  </si>
  <si>
    <t>http://www.starcitygames.com/results?name=Godsend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</si>
  <si>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Malady</t>
  </si>
  <si>
    <t>http://www.starcitygames.com/results?name=Temple%20of%20Malad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</si>
  <si>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Bring to Light</t>
  </si>
  <si>
    <t>http://www.starcitygames.com/results?name=Bring%20to%20Light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</si>
  <si>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Phenax, God of Deception</t>
  </si>
  <si>
    <t>http://www.starcitygames.com/results?name=Phenax%2C%20God%20of%20Deception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</si>
  <si>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Hero's Downfall</t>
  </si>
  <si>
    <t>http://www.starcitygames.com/results?name=Hero%27s%20Downfall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</si>
  <si>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Yavimaya Coast</t>
  </si>
  <si>
    <t>http://www.starcitygames.com/results?name=Yavimaya%20Coa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</si>
  <si>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Greenwarden of Murasa</t>
  </si>
  <si>
    <t>http://www.starcitygames.com/results?name=Greenwarden%20of%20Muras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</si>
  <si>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Plenty</t>
  </si>
  <si>
    <t>http://www.starcitygames.com/results?name=Temple%20of%20Plenty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</si>
  <si>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Boros Reckoner</t>
  </si>
  <si>
    <t>Gatecrash</t>
  </si>
  <si>
    <t>http://www.starcitygames.com/results?name=Boros%20Reckoner&amp;namematch=AND&amp;text=&amp;oracle=1&amp;textmatch=AND&amp;c_all=All&amp;multicolor=&amp;colormatch=OR&amp;colorexclude=1&amp;card_type_match=OR&amp;crittermatch=OR&amp;r_all=All&amp;s%5B%5D=5249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</si>
  <si>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Hornet Nest</t>
  </si>
  <si>
    <t>http://www.starcitygames.com/results?name=Hornet%20Ne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</si>
  <si>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See the Unwritten</t>
  </si>
  <si>
    <t>http://www.starcitygames.com/results?name=See%20the%20Unwritten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</si>
  <si>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Triumph</t>
  </si>
  <si>
    <t>http://www.starcitygames.com/results?name=Temple%20of%20Triumph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</si>
  <si>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Jace, the Living Guildpact</t>
  </si>
  <si>
    <t>http://www.starcitygames.com/results?name=Jace%2C%20the%20Living%20Guildp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</si>
  <si>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Malice</t>
  </si>
  <si>
    <t>http://www.starcitygames.com/results?name=Temple%20of%20Malic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</si>
  <si>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Rattleclaw Mystic</t>
  </si>
  <si>
    <t>http://www.starcitygames.com/results?name=Rattleclaw%20Mystic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</si>
  <si>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Dragon Whisperer</t>
  </si>
  <si>
    <t>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</si>
  <si>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Caves of Koilos</t>
  </si>
  <si>
    <t>http://www.starcitygames.com/results?name=Caves%20of%20Koilos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</si>
  <si>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Chromanticore</t>
  </si>
  <si>
    <t>http://www.starcitygames.com/results?name=Chromanticor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</si>
  <si>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Expedition Map</t>
  </si>
  <si>
    <t>http://www.starcitygames.com/results?name=Expedition%20Map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</si>
  <si>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Abandon</t>
  </si>
  <si>
    <t>http://www.starcitygames.com/results?name=Temple%20of%20Aband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</si>
  <si>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Temple of Mystery</t>
  </si>
  <si>
    <t>http://www.starcitygames.com/results?name=Temple%20of%20Mystery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</si>
  <si>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Liliana, Heretical Healer</t>
  </si>
  <si>
    <t>F</t>
  </si>
  <si>
    <t>http://www.starcitygames.com/results?name=Liliana%2C%20Heretical%20Healer&amp;namematch=AND&amp;text=&amp;oracle=1&amp;textmatch=AND&amp;c_all=All&amp;multicolor=&amp;colormatch=OR&amp;colorexclude=1&amp;card_type_match=OR&amp;crittermatch=OR&amp;r_all=All&amp;s%5B%5D=5306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</si>
  <si>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Sunken%20Hollow&amp;namematch=AND&amp;text=&amp;oracle=1&amp;textmatch=AND&amp;c_all=All&amp;multicolor=&amp;colormatch=OR&amp;colorexclude=1&amp;card_type_match=OR&amp;crittermatch=OR&amp;r_all=All&amp;s%5B%5D=5308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</si>
  <si>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Monstery%20Swiftspear&amp;namematch=AND&amp;text=&amp;oracle=1&amp;textmatch=AND&amp;c_all=All&amp;multicolor=&amp;colormatch=OR&amp;colorexclude=1&amp;card_type_match=OR&amp;crittermatch=OR&amp;r_all=All&amp;s%5B%5D=5291&amp;foil=foil&amp;g_all=All&amp;lang%5B%5D=1&amp;cmcop=%3D&amp;cmc=&amp;ccl=0&amp;ccu=99&amp;pwrop=%3D&amp;pwr=&amp;mincost=0.00&amp;maxcost=99999.99&amp;tghop=%3D&amp;tgh=&amp;sort1=4&amp;sort2=1&amp;sort3=10&amp;sort4=0&amp;display=1&amp;numpage=25</t>
  </si>
  <si>
    <t>Hero of Iroas</t>
  </si>
  <si>
    <t>http://www.starcitygames.com/results?name=Hero%20of%20Iroas&amp;namematch=AND&amp;text=&amp;oracle=1&amp;textmatch=AND&amp;c_all=All&amp;multicolor=&amp;colormatch=OR&amp;colorexclude=1&amp;card_type_match=OR&amp;crittermatch=OR&amp;r_all=All&amp;s%5B%5D=5271&amp;foil=foil&amp;g_all=All&amp;lang%5B%5D=1&amp;cmcop=%3D&amp;cmc=&amp;ccl=0&amp;ccu=99&amp;pwrop=%3D&amp;pwr=&amp;mincost=0.00&amp;maxcost=99999.99&amp;tghop=%3D&amp;tgh=&amp;sort1=4&amp;sort2=1&amp;sort3=10&amp;sort4=0&amp;display=1&amp;numpage=25</t>
  </si>
  <si>
    <t>http://www.starcitygames.com/results?name=Expedition%20Map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t>
  </si>
  <si>
    <t>Emrakul, the Promised End</t>
  </si>
  <si>
    <t>Eldritch Moon</t>
  </si>
  <si>
    <t>http://www.starcitygames.com/results?name=Emrakul%2C%20the%20Promised%20End&amp;namematch=AND&amp;text=&amp;oracle=1&amp;textmatch=AND&amp;c_all=All&amp;multicolor=&amp;colormatch=OR&amp;colorexclude=1&amp;card_type_match=OR&amp;crittermatch=OR&amp;r_all=All&amp;s%5B%5D=5336&amp;foil=foil&amp;g_all=All&amp;lang%5B%5D=1&amp;cmcop=%3D&amp;cmc=&amp;ccl=0&amp;ccu=99&amp;pwrop=%3D&amp;pwr=&amp;mincost=0.00&amp;maxcost=99999.99&amp;tghop=%3D&amp;tgh=&amp;sort1=4&amp;sort2=1&amp;sort3=10&amp;sort4=0&amp;display=1&amp;numpage=25</t>
  </si>
  <si>
    <t>Yisan, the Wanderer Bard</t>
  </si>
  <si>
    <t>http://www.starcitygames.com/results?name=Yisan%2C%20the%20Wanderer%20Bard&amp;namematch=AND&amp;text=&amp;oracle=1&amp;textmatch=AND&amp;c_all=All&amp;multicolor=&amp;colormatch=OR&amp;colorexclude=1&amp;card_type_match=OR&amp;crittermatch=OR&amp;r_all=All&amp;s%5B%5D=5288&amp;foil=foil&amp;g_all=All&amp;lang%5B%5D=1&amp;cmcop=%3D&amp;cmc=&amp;ccl=0&amp;ccu=99&amp;pwrop=%3D&amp;pwr=&amp;mincost=0.00&amp;maxcost=99999.99&amp;tghop=%3D&amp;tgh=&amp;sort1=4&amp;sort2=1&amp;sort3=10&amp;sort4=0&amp;display=1&amp;numpage=25</t>
  </si>
  <si>
    <t>Wildfire</t>
  </si>
  <si>
    <t>http://www.starcitygames.com/results?name=Wildfire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t>
  </si>
  <si>
    <t>Value:</t>
  </si>
  <si>
    <t>10th Edition</t>
  </si>
  <si>
    <t>3rd Edition</t>
  </si>
  <si>
    <t>4th Edition</t>
  </si>
  <si>
    <t>5th Edition</t>
  </si>
  <si>
    <t>6th Edition</t>
  </si>
  <si>
    <t>7th Edition</t>
  </si>
  <si>
    <t>8th Edition</t>
  </si>
  <si>
    <t>9th Edition</t>
  </si>
  <si>
    <t>Aether Revolt</t>
  </si>
  <si>
    <t>Alara Reborn</t>
  </si>
  <si>
    <t>Alliances</t>
  </si>
  <si>
    <t>Alpha</t>
  </si>
  <si>
    <t>Alternate 4th Edition</t>
  </si>
  <si>
    <t>Amonkhet</t>
  </si>
  <si>
    <t>Anthologies</t>
  </si>
  <si>
    <t>Antiquities</t>
  </si>
  <si>
    <t>Apocalypse</t>
  </si>
  <si>
    <t>Arabian Nights</t>
  </si>
  <si>
    <t>Archenemy (2010 Edition)</t>
  </si>
  <si>
    <t>Archenemy Schemes (2010 Edition)</t>
  </si>
  <si>
    <t>Archenemy Schemes</t>
  </si>
  <si>
    <t>Archenemy: Nicol Bolas</t>
  </si>
  <si>
    <t>Avacyn Restored</t>
  </si>
  <si>
    <t>Battle Royale</t>
  </si>
  <si>
    <t>Battlebond</t>
  </si>
  <si>
    <t>Beatdown</t>
  </si>
  <si>
    <t>Beta</t>
  </si>
  <si>
    <t>Betrayers of Kamigawa</t>
  </si>
  <si>
    <t>Champions of Kamigawa</t>
  </si>
  <si>
    <t>Chronicles</t>
  </si>
  <si>
    <t>Coldsnap</t>
  </si>
  <si>
    <t>Coldsnap Theme Deck Reprints</t>
  </si>
  <si>
    <t>Collectors' Edition</t>
  </si>
  <si>
    <t>Commander (2011 Edition)</t>
  </si>
  <si>
    <t>Commander (2013 Edition)</t>
  </si>
  <si>
    <t>Commander (2014 Edition)</t>
  </si>
  <si>
    <t>Commander (2016 Edition)</t>
  </si>
  <si>
    <t>Commander (2017 Edition)</t>
  </si>
  <si>
    <t>Commander (2018 Edition)</t>
  </si>
  <si>
    <t>Commander Anthology</t>
  </si>
  <si>
    <t>Commander Anthology Volume II</t>
  </si>
  <si>
    <t>Commander Oversized (Foil)</t>
  </si>
  <si>
    <t>Commander's Arsenal (Foil)</t>
  </si>
  <si>
    <t>Conflux</t>
  </si>
  <si>
    <t>Conspiracy (2014 Edition)</t>
  </si>
  <si>
    <t>Conspiracy: Take the Crown</t>
  </si>
  <si>
    <t>Core Set 2019</t>
  </si>
  <si>
    <t>Dark Ascension</t>
  </si>
  <si>
    <t>Darksteel</t>
  </si>
  <si>
    <t>Deckmasters</t>
  </si>
  <si>
    <t>Dissension</t>
  </si>
  <si>
    <t>Dominaria</t>
  </si>
  <si>
    <t>Dragon's Maze</t>
  </si>
  <si>
    <t>Duel Decks: Ajani vs. Nicol Bolas</t>
  </si>
  <si>
    <t>Duel Decks: Anthology</t>
  </si>
  <si>
    <t>Duel Decks: Blessed vs. Cursed</t>
  </si>
  <si>
    <t>Duel Decks: Divine vs. Demonic</t>
  </si>
  <si>
    <t>Duel Decks: Elspeth vs. Kiora</t>
  </si>
  <si>
    <t>Duel Decks: Elspeth vs. Tezzeret</t>
  </si>
  <si>
    <t>Duel Decks: Elves vs. Goblins</t>
  </si>
  <si>
    <t>Duel Decks: Elves vs. Inventors</t>
  </si>
  <si>
    <t>Duel Decks: Garruk vs. Liliana</t>
  </si>
  <si>
    <t>Duel Decks: Heroes vs. Monsters</t>
  </si>
  <si>
    <t>Duel Decks: Izzet vs. Golgari</t>
  </si>
  <si>
    <t>Duel Decks: Jace vs. Chandra</t>
  </si>
  <si>
    <t>Duel Decks: Jace vs. Vraska</t>
  </si>
  <si>
    <t>Duel Decks: Knights vs. Dragons</t>
  </si>
  <si>
    <t>Duel Decks: Merfolk vs. Goblins</t>
  </si>
  <si>
    <t>Duel Decks: Mind vs. Might</t>
  </si>
  <si>
    <t>Duel Decks: Nissa vs. Ob Nixilis</t>
  </si>
  <si>
    <t>Duel Decks: Phyrexia vs. The Coalition</t>
  </si>
  <si>
    <t>Duel Decks: Sorin vs. Tibalt</t>
  </si>
  <si>
    <t>Duel Decks: Speed vs. Cunning</t>
  </si>
  <si>
    <t>Duel Decks: Venser vs. Koth</t>
  </si>
  <si>
    <t>Duel Decks: Zendikar vs. Eldrazi</t>
  </si>
  <si>
    <t>Duels of the Planeswalkers</t>
  </si>
  <si>
    <t>Eternal Masters</t>
  </si>
  <si>
    <t>Eventide</t>
  </si>
  <si>
    <t>Exodus</t>
  </si>
  <si>
    <t>Explorers of Ixalan</t>
  </si>
  <si>
    <t>Fallen Empires</t>
  </si>
  <si>
    <t>Fate Reforged</t>
  </si>
  <si>
    <t>Fifth Dawn</t>
  </si>
  <si>
    <t>From the Vault: Angels (Foil)</t>
  </si>
  <si>
    <t>From the Vault: Annihilation (Foil)</t>
  </si>
  <si>
    <t>From the Vault: Dragons (Foil)</t>
  </si>
  <si>
    <t>From the Vault: Exiled (Foil)</t>
  </si>
  <si>
    <t>From the Vault: Legends (Foil)</t>
  </si>
  <si>
    <t>From the Vault: Lore (Foil)</t>
  </si>
  <si>
    <t>From the Vault: Realms (Foil)</t>
  </si>
  <si>
    <t>From the Vault: Relics (Foil)</t>
  </si>
  <si>
    <t>From the Vault: Transform (Foil)</t>
  </si>
  <si>
    <t>From the Vault: Twenty (Foil)</t>
  </si>
  <si>
    <t>Future Sight</t>
  </si>
  <si>
    <t>Game Night</t>
  </si>
  <si>
    <t>Global Series: Jiang Yanggu &amp; Mu Yanling</t>
  </si>
  <si>
    <t>Guild Kit</t>
  </si>
  <si>
    <t>Guildpact</t>
  </si>
  <si>
    <t>Guilds of Ravnica</t>
  </si>
  <si>
    <t>Homelands</t>
  </si>
  <si>
    <t>Hour of Devastation</t>
  </si>
  <si>
    <t>Ice Age</t>
  </si>
  <si>
    <t>Iconic Masters</t>
  </si>
  <si>
    <t>Innistrad</t>
  </si>
  <si>
    <t>International Edition</t>
  </si>
  <si>
    <t>Invasion</t>
  </si>
  <si>
    <t>Ixalan</t>
  </si>
  <si>
    <t>Journey into Nyx</t>
  </si>
  <si>
    <t>Judgment</t>
  </si>
  <si>
    <t>Kaladesh</t>
  </si>
  <si>
    <t>Legends</t>
  </si>
  <si>
    <t>Legions</t>
  </si>
  <si>
    <t>Lorwyn</t>
  </si>
  <si>
    <t>Magic 2010 Core Set</t>
  </si>
  <si>
    <t>Magic 2012 Core Set</t>
  </si>
  <si>
    <t>Magic 2013 Core Set</t>
  </si>
  <si>
    <t>Magic 2014 Core Set</t>
  </si>
  <si>
    <t>Masterpiece Series: Amonkhet Invocations (Foil)</t>
  </si>
  <si>
    <t>Masterpiece Series: Kaladesh Inventions (Foil)</t>
  </si>
  <si>
    <t>Masterpiece Series: Zendikar Expeditions (Foil)</t>
  </si>
  <si>
    <t>Masters 25</t>
  </si>
  <si>
    <t>Mercadian Masques</t>
  </si>
  <si>
    <t>Mirage</t>
  </si>
  <si>
    <t>Mirrodin</t>
  </si>
  <si>
    <t>Mirrodin Besieged</t>
  </si>
  <si>
    <t>Modern Event Deck</t>
  </si>
  <si>
    <t>Modern Masters (2013 Edition)</t>
  </si>
  <si>
    <t>Modern Masters (2017 Edition)</t>
  </si>
  <si>
    <t>Morningtide</t>
  </si>
  <si>
    <t>Mythic Edition</t>
  </si>
  <si>
    <t>Nemesis</t>
  </si>
  <si>
    <t>New Phyrexia</t>
  </si>
  <si>
    <t>Oath of the Gatewatch</t>
  </si>
  <si>
    <t>Odyssey</t>
  </si>
  <si>
    <t>Onslaught</t>
  </si>
  <si>
    <t>Planar Chaos</t>
  </si>
  <si>
    <t>Planechase (2009 Edition)</t>
  </si>
  <si>
    <t>Planechase (2012 Edition)</t>
  </si>
  <si>
    <t>Planechase Anthology</t>
  </si>
  <si>
    <t>Planechase Anthology Planes</t>
  </si>
  <si>
    <t>Planechase Planes (2009 Edition)</t>
  </si>
  <si>
    <t>Planechase Planes (2012 Edition)</t>
  </si>
  <si>
    <t>Planeshift</t>
  </si>
  <si>
    <t>Portal</t>
  </si>
  <si>
    <t>Portal: Second Age</t>
  </si>
  <si>
    <t>Portal: Three Kingdoms</t>
  </si>
  <si>
    <t>Premium Deck Series: Fire &amp; Lightning (Foil)</t>
  </si>
  <si>
    <t>Premium Deck Series: Graveborn (Foil)</t>
  </si>
  <si>
    <t>Premium Deck Series: Slivers (Foil)</t>
  </si>
  <si>
    <t>Pro Player Cards</t>
  </si>
  <si>
    <t>Promotional Cards (Non-Foil)</t>
  </si>
  <si>
    <t>Promotional Cards: Non-Release (Foil)</t>
  </si>
  <si>
    <t>Promotional Cards: Oversized</t>
  </si>
  <si>
    <t>Promotional Cards: Prerelease &amp; Launch (Foil)</t>
  </si>
  <si>
    <t>Prophecy</t>
  </si>
  <si>
    <t>Ravnica Allegiance</t>
  </si>
  <si>
    <t>Ravnica: City of Guilds</t>
  </si>
  <si>
    <t>Renaissance</t>
  </si>
  <si>
    <t>Rise of the Eldrazi</t>
  </si>
  <si>
    <t>Rivals of Ixalan</t>
  </si>
  <si>
    <t>Saviors of Kamigawa</t>
  </si>
  <si>
    <t>Scars of Mirrodin</t>
  </si>
  <si>
    <t>Scourge</t>
  </si>
  <si>
    <t>Shadowmoor</t>
  </si>
  <si>
    <t>Shadows over Innistrad</t>
  </si>
  <si>
    <t>Shards of Alara</t>
  </si>
  <si>
    <t>Signature Spellbook: Jace</t>
  </si>
  <si>
    <t>Starter 1999</t>
  </si>
  <si>
    <t>Starter 2000</t>
  </si>
  <si>
    <t>Stronghold</t>
  </si>
  <si>
    <t>Summer Magic</t>
  </si>
  <si>
    <t>Tempest</t>
  </si>
  <si>
    <t>The Dark</t>
  </si>
  <si>
    <t>The Hero's Path</t>
  </si>
  <si>
    <t>Time Spiral</t>
  </si>
  <si>
    <t>Torment</t>
  </si>
  <si>
    <t>Ultimate Masters</t>
  </si>
  <si>
    <t>Ultimate Masters: Box Toppers (Foil)</t>
  </si>
  <si>
    <t>Unglued</t>
  </si>
  <si>
    <t>Unhinged</t>
  </si>
  <si>
    <t>Unlimited</t>
  </si>
  <si>
    <t>Unstable</t>
  </si>
  <si>
    <t>Urza's Destiny</t>
  </si>
  <si>
    <t>Urza's Legacy</t>
  </si>
  <si>
    <t>Urza's Saga</t>
  </si>
  <si>
    <t>Vanguard (Oversized)</t>
  </si>
  <si>
    <t>Visions</t>
  </si>
  <si>
    <t>Weatherlight</t>
  </si>
  <si>
    <t>Welcome Deck 2016</t>
  </si>
  <si>
    <t>Welcome Deck 2017</t>
  </si>
  <si>
    <t>World Championship</t>
  </si>
  <si>
    <t>Worldwake</t>
  </si>
  <si>
    <t>Zendikar</t>
  </si>
  <si>
    <t>Monastery Swiftspear</t>
  </si>
  <si>
    <t>nofoil</t>
  </si>
  <si>
    <t>foil</t>
  </si>
  <si>
    <t>Pharika, God of Affliction</t>
  </si>
  <si>
    <t>Prairie Stream</t>
  </si>
  <si>
    <t>http://www.starcitygames.com/results?name=##CARD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</si>
</sst>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164" fontId="2" fillId="0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FDA87D1-B68F-428E-A4B4-79D87795B68F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8DE7FBAD-0DA7-4445-943C-B57ACD78360A}" autoFormatId="16" applyNumberFormats="0" applyBorderFormats="0" applyFontFormats="0" applyPatternFormats="0" applyAlignmentFormats="0" applyWidthHeightFormats="0">
  <queryTableRefresh nextId="8">
    <queryTableFields count="4">
      <queryTableField id="1" name="Card name" tableColumnId="1"/>
      <queryTableField id="4" name="Number" tableColumnId="2"/>
      <queryTableField id="6" name="Foil" tableColumnId="4"/>
      <queryTableField id="3" name="GetPric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1BFE3-D4AA-40EE-AD62-54D7E4125517}" name="Table4" displayName="Table4" ref="A1:C62" totalsRowShown="0">
  <autoFilter ref="A1:C62" xr:uid="{791AA9EC-0861-4B7B-8F0F-A77BA53C4293}"/>
  <sortState xmlns:xlrd2="http://schemas.microsoft.com/office/spreadsheetml/2017/richdata2" ref="A2:C62">
    <sortCondition ref="A1:A62"/>
  </sortState>
  <tableColumns count="3">
    <tableColumn id="1" xr3:uid="{7E3F0068-491D-4535-B21B-CFA16E82EA80}" name="Card name">
      <calculatedColumnFormula>Cards!B3</calculatedColumnFormula>
    </tableColumn>
    <tableColumn id="2" xr3:uid="{E7AC401D-F8A3-4A3D-B82E-E28D89150AD7}" name="Number">
      <calculatedColumnFormula>Cards!G3</calculatedColumnFormula>
    </tableColumn>
    <tableColumn id="3" xr3:uid="{A38C28BD-A459-403D-9BDE-3BB40E7C0518}" name="Foil" dataDxfId="1">
      <calculatedColumnFormula>Cards!E3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E209ED-24C8-4CCA-98F7-5FBECAA6BFDD}" name="Price_per_card" displayName="Price_per_card" ref="E1:H62" tableType="queryTable" totalsRowShown="0">
  <autoFilter ref="E1:H62" xr:uid="{40E06227-75B1-44F9-A350-909C31544166}"/>
  <tableColumns count="4">
    <tableColumn id="1" xr3:uid="{2F4570D9-E5A2-4433-9FEE-1937D5E93BB2}" uniqueName="1" name="Card name" queryTableFieldId="1" dataDxfId="0"/>
    <tableColumn id="2" xr3:uid="{038DE56A-5A44-453A-8C6E-84A77A1EE785}" uniqueName="2" name="Number" queryTableFieldId="4"/>
    <tableColumn id="4" xr3:uid="{B3505904-6F7D-4B72-9261-CB8F40FFA6D4}" uniqueName="4" name="Foil" queryTableFieldId="6"/>
    <tableColumn id="3" xr3:uid="{37811416-9DFE-4359-9D18-E8ADBE64757A}" uniqueName="3" name="GetPri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208CC-A642-4CCA-8AC4-FDB255F91E1F}" name="Parameters" displayName="Parameters" ref="A1:C6">
  <autoFilter ref="A1:C6" xr:uid="{051C77BE-8875-422A-9600-FF2F96DBEFC9}"/>
  <tableColumns count="3">
    <tableColumn id="1" xr3:uid="{EED0C1CB-0217-42FD-8A86-DFE505EB3A89}" name="Key"/>
    <tableColumn id="2" xr3:uid="{D0BCE01C-BC37-489E-B456-AF42C12FBE96}" name="Value" totalsRowFunction="custom">
      <totalsRowFormula>LEFT(CELL("filename"),FIND("[",CELL("filename"))-2)</totalsRowFormula>
    </tableColumn>
    <tableColumn id="3" xr3:uid="{C33C7955-C188-4BCA-AB68-3750EDABAF29}" name="M code" dataDxfId="2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arcitygames.com/results?name=" TargetMode="External"/><Relationship Id="rId13" Type="http://schemas.openxmlformats.org/officeDocument/2006/relationships/hyperlink" Target="http://www.starcitygames.com/results?name=" TargetMode="External"/><Relationship Id="rId18" Type="http://schemas.openxmlformats.org/officeDocument/2006/relationships/hyperlink" Target="http://www.starcitygames.com/results?name=" TargetMode="External"/><Relationship Id="rId26" Type="http://schemas.openxmlformats.org/officeDocument/2006/relationships/hyperlink" Target="http://www.starcitygames.com/results?name=" TargetMode="External"/><Relationship Id="rId3" Type="http://schemas.openxmlformats.org/officeDocument/2006/relationships/hyperlink" Target="http://www.starcitygames.com/results?name=" TargetMode="External"/><Relationship Id="rId21" Type="http://schemas.openxmlformats.org/officeDocument/2006/relationships/hyperlink" Target="http://www.starcitygames.com/results?name=" TargetMode="External"/><Relationship Id="rId7" Type="http://schemas.openxmlformats.org/officeDocument/2006/relationships/hyperlink" Target="http://www.starcitygames.com/results?name=" TargetMode="External"/><Relationship Id="rId12" Type="http://schemas.openxmlformats.org/officeDocument/2006/relationships/hyperlink" Target="http://www.starcitygames.com/results?name=" TargetMode="External"/><Relationship Id="rId17" Type="http://schemas.openxmlformats.org/officeDocument/2006/relationships/hyperlink" Target="http://www.starcitygames.com/results?name=" TargetMode="External"/><Relationship Id="rId25" Type="http://schemas.openxmlformats.org/officeDocument/2006/relationships/hyperlink" Target="http://www.starcitygames.com/results?name=" TargetMode="External"/><Relationship Id="rId2" Type="http://schemas.openxmlformats.org/officeDocument/2006/relationships/hyperlink" Target="http://www.starcitygames.com/results?name=" TargetMode="External"/><Relationship Id="rId16" Type="http://schemas.openxmlformats.org/officeDocument/2006/relationships/hyperlink" Target="http://www.starcitygames.com/results?name=" TargetMode="External"/><Relationship Id="rId20" Type="http://schemas.openxmlformats.org/officeDocument/2006/relationships/hyperlink" Target="http://www.starcitygames.com/results?name=" TargetMode="External"/><Relationship Id="rId29" Type="http://schemas.openxmlformats.org/officeDocument/2006/relationships/hyperlink" Target="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1" Type="http://schemas.openxmlformats.org/officeDocument/2006/relationships/hyperlink" Target="http://www.starcitygames.com/results?name=" TargetMode="External"/><Relationship Id="rId6" Type="http://schemas.openxmlformats.org/officeDocument/2006/relationships/hyperlink" Target="http://www.starcitygames.com/results?name=" TargetMode="External"/><Relationship Id="rId11" Type="http://schemas.openxmlformats.org/officeDocument/2006/relationships/hyperlink" Target="http://www.starcitygames.com/results?name=" TargetMode="External"/><Relationship Id="rId24" Type="http://schemas.openxmlformats.org/officeDocument/2006/relationships/hyperlink" Target="http://www.starcitygames.com/results?name=" TargetMode="External"/><Relationship Id="rId5" Type="http://schemas.openxmlformats.org/officeDocument/2006/relationships/hyperlink" Target="http://www.starcitygames.com/results?name=" TargetMode="External"/><Relationship Id="rId15" Type="http://schemas.openxmlformats.org/officeDocument/2006/relationships/hyperlink" Target="http://www.starcitygames.com/results?name=" TargetMode="External"/><Relationship Id="rId23" Type="http://schemas.openxmlformats.org/officeDocument/2006/relationships/hyperlink" Target="http://www.starcitygames.com/results?name=" TargetMode="External"/><Relationship Id="rId28" Type="http://schemas.openxmlformats.org/officeDocument/2006/relationships/hyperlink" Target="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10" Type="http://schemas.openxmlformats.org/officeDocument/2006/relationships/hyperlink" Target="http://www.starcitygames.com/results?name=" TargetMode="External"/><Relationship Id="rId19" Type="http://schemas.openxmlformats.org/officeDocument/2006/relationships/hyperlink" Target="http://www.starcitygames.com/results?name=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starcitygames.com/results?name=" TargetMode="External"/><Relationship Id="rId9" Type="http://schemas.openxmlformats.org/officeDocument/2006/relationships/hyperlink" Target="http://www.starcitygames.com/results?name=" TargetMode="External"/><Relationship Id="rId14" Type="http://schemas.openxmlformats.org/officeDocument/2006/relationships/hyperlink" Target="http://www.starcitygames.com/results?name=" TargetMode="External"/><Relationship Id="rId22" Type="http://schemas.openxmlformats.org/officeDocument/2006/relationships/hyperlink" Target="http://www.starcitygames.com/results?name=" TargetMode="External"/><Relationship Id="rId27" Type="http://schemas.openxmlformats.org/officeDocument/2006/relationships/hyperlink" Target="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" TargetMode="External"/><Relationship Id="rId30" Type="http://schemas.openxmlformats.org/officeDocument/2006/relationships/hyperlink" Target="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rcitygames.com/results?name=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BA99-5DAC-4D77-B97D-C59EB68666B8}">
  <sheetPr codeName="Sheet1">
    <pageSetUpPr autoPageBreaks="0"/>
  </sheetPr>
  <dimension ref="B1:M637"/>
  <sheetViews>
    <sheetView zoomScaleNormal="100" workbookViewId="0">
      <selection activeCell="E3" sqref="E3"/>
    </sheetView>
  </sheetViews>
  <sheetFormatPr defaultColWidth="9" defaultRowHeight="15.75" x14ac:dyDescent="0.25"/>
  <cols>
    <col min="1" max="1" width="9" style="4"/>
    <col min="2" max="2" width="29.85546875" style="5" bestFit="1" customWidth="1"/>
    <col min="3" max="3" width="9" style="15"/>
    <col min="4" max="5" width="9" style="4" customWidth="1"/>
    <col min="6" max="6" width="30.7109375" style="4" bestFit="1" customWidth="1"/>
    <col min="7" max="7" width="9.42578125" style="4" customWidth="1"/>
    <col min="8" max="8" width="9" style="4"/>
    <col min="9" max="9" width="12.140625" style="4" bestFit="1" customWidth="1"/>
    <col min="10" max="10" width="10.28515625" style="4" hidden="1" customWidth="1"/>
    <col min="11" max="12" width="10.28515625" style="7" hidden="1" customWidth="1"/>
    <col min="13" max="13" width="9" style="7"/>
    <col min="14" max="16384" width="9" style="4"/>
  </cols>
  <sheetData>
    <row r="1" spans="2:13" x14ac:dyDescent="0.25">
      <c r="C1" s="6"/>
      <c r="K1" s="7" t="e">
        <f>_xlfn.WEBSERVICE(K3)</f>
        <v>#VALUE!</v>
      </c>
      <c r="L1" s="7" t="s">
        <v>11</v>
      </c>
    </row>
    <row r="2" spans="2:13" x14ac:dyDescent="0.25">
      <c r="B2" s="8" t="s">
        <v>14</v>
      </c>
      <c r="C2" s="9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/>
      <c r="K2" s="11" t="s">
        <v>22</v>
      </c>
      <c r="M2" s="17">
        <f>SUM(I3:I63)</f>
        <v>0</v>
      </c>
    </row>
    <row r="3" spans="2:13" x14ac:dyDescent="0.25">
      <c r="B3" s="5" t="s">
        <v>26</v>
      </c>
      <c r="C3" s="6">
        <f>Sheet1!H3</f>
        <v>0</v>
      </c>
      <c r="D3" s="4" t="s">
        <v>23</v>
      </c>
      <c r="E3" s="4" t="str">
        <f>IF(D3="NF","nofoil","foil")</f>
        <v>nofoil</v>
      </c>
      <c r="F3" s="4" t="s">
        <v>24</v>
      </c>
      <c r="G3" s="4">
        <f>VLOOKUP(F3,Sets!A:B,2,FALSE)</f>
        <v>5304</v>
      </c>
      <c r="H3" s="4">
        <v>1</v>
      </c>
      <c r="I3" s="6">
        <f>H3*C3</f>
        <v>0</v>
      </c>
      <c r="J3" s="12" t="str">
        <f>"http://www.starcitygames.com/results?name=" &amp; _xlfn.ENCODEURL(B3) &amp; "&amp;namematch=AND&amp;text=&amp;oracle=1&amp;textmatch=AND&amp;c_all=All&amp;multicolor=&amp;colormatch=OR&amp;colorexclude=1&amp;card_type_match=OR&amp;crittermatch=OR&amp;r_all=All&amp;s%5B%5D=" &amp; G3 &amp; "&amp;foil=" &amp; E3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Karn%20Liberate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" s="7" t="s">
        <v>27</v>
      </c>
    </row>
    <row r="4" spans="2:13" x14ac:dyDescent="0.25">
      <c r="B4" s="5" t="s">
        <v>9</v>
      </c>
      <c r="C4" s="6">
        <f>Sheet1!H2</f>
        <v>0</v>
      </c>
      <c r="D4" s="4" t="s">
        <v>23</v>
      </c>
      <c r="E4" s="4" t="str">
        <f>IF(D4="NF","nofoil","foil")</f>
        <v>nofoil</v>
      </c>
      <c r="F4" s="4" t="s">
        <v>24</v>
      </c>
      <c r="G4" s="4">
        <f>VLOOKUP(F4,Sets!A:B,2,FALSE)</f>
        <v>5304</v>
      </c>
      <c r="H4" s="4">
        <v>1</v>
      </c>
      <c r="I4" s="6">
        <f>H4*C4</f>
        <v>0</v>
      </c>
      <c r="J4" s="12" t="str">
        <f>"http://www.starcitygames.com/results?name=" &amp; _xlfn.ENCODEURL(B4) &amp; "&amp;namematch=AND&amp;text=&amp;oracle=1&amp;textmatch=AND&amp;c_all=All&amp;multicolor=&amp;colormatch=OR&amp;colorexclude=1&amp;card_type_match=OR&amp;crittermatch=OR&amp;r_all=All&amp;s%5B%5D=" &amp; G4 &amp; "&amp;foil=" &amp; E4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" s="7" t="s">
        <v>25</v>
      </c>
    </row>
    <row r="5" spans="2:13" x14ac:dyDescent="0.25">
      <c r="B5" s="5" t="s">
        <v>28</v>
      </c>
      <c r="C5" s="6">
        <f>Sheet1!H4</f>
        <v>0</v>
      </c>
      <c r="D5" s="4" t="s">
        <v>23</v>
      </c>
      <c r="E5" s="4" t="str">
        <f>IF(D5="NF","nofoil","foil")</f>
        <v>nofoil</v>
      </c>
      <c r="F5" s="4" t="s">
        <v>24</v>
      </c>
      <c r="G5" s="4">
        <f>VLOOKUP(F5,Sets!A:B,2,FALSE)</f>
        <v>5304</v>
      </c>
      <c r="H5" s="4">
        <v>1</v>
      </c>
      <c r="I5" s="6">
        <f>H5*C5</f>
        <v>0</v>
      </c>
      <c r="J5" s="12" t="str">
        <f>"http://www.starcitygames.com/results?name=" &amp; _xlfn.ENCODEURL(B5) &amp; "&amp;namematch=AND&amp;text=&amp;oracle=1&amp;textmatch=AND&amp;c_all=All&amp;multicolor=&amp;colormatch=OR&amp;colorexclude=1&amp;card_type_match=OR&amp;crittermatch=OR&amp;r_all=All&amp;s%5B%5D=" &amp; G5 &amp; "&amp;foil=" &amp; E5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Noble%20Hierarch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" s="7" t="s">
        <v>29</v>
      </c>
    </row>
    <row r="6" spans="2:13" x14ac:dyDescent="0.25">
      <c r="B6" s="5" t="s">
        <v>38</v>
      </c>
      <c r="C6" s="6">
        <f>Sheet1!H9</f>
        <v>0</v>
      </c>
      <c r="D6" s="4" t="s">
        <v>23</v>
      </c>
      <c r="E6" s="4" t="str">
        <f>IF(D6="NF","nofoil","foil")</f>
        <v>nofoil</v>
      </c>
      <c r="F6" s="4" t="s">
        <v>39</v>
      </c>
      <c r="G6" s="4">
        <f>VLOOKUP(F6,Sets!A:B,2,FALSE)</f>
        <v>5308</v>
      </c>
      <c r="H6" s="4">
        <v>1</v>
      </c>
      <c r="I6" s="6">
        <f>H6*C6</f>
        <v>0</v>
      </c>
      <c r="J6" s="12" t="str">
        <f>"http://www.starcitygames.com/results?name=" &amp; _xlfn.ENCODEURL(B6) &amp; "&amp;namematch=AND&amp;text=&amp;oracle=1&amp;textmatch=AND&amp;c_all=All&amp;multicolor=&amp;colormatch=OR&amp;colorexclude=1&amp;card_type_match=OR&amp;crittermatch=OR&amp;r_all=All&amp;s%5B%5D=" &amp; G6 &amp; "&amp;foil=" &amp; E6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" s="7" t="s">
        <v>40</v>
      </c>
    </row>
    <row r="7" spans="2:13" x14ac:dyDescent="0.25">
      <c r="B7" s="5" t="s">
        <v>13</v>
      </c>
      <c r="C7" s="6">
        <f>Sheet1!H8</f>
        <v>0</v>
      </c>
      <c r="D7" s="4" t="s">
        <v>23</v>
      </c>
      <c r="E7" s="4" t="str">
        <f>IF(D7="NF","nofoil","foil")</f>
        <v>nofoil</v>
      </c>
      <c r="F7" s="4" t="s">
        <v>33</v>
      </c>
      <c r="G7" s="4">
        <f>VLOOKUP(F7,Sets!A:B,2,FALSE)</f>
        <v>5291</v>
      </c>
      <c r="H7" s="4">
        <v>2</v>
      </c>
      <c r="I7" s="6">
        <f>H7*C7</f>
        <v>0</v>
      </c>
      <c r="J7" s="12" t="str">
        <f>"http://www.starcitygames.com/results?name=" &amp; _xlfn.ENCODEURL(B7) &amp; "&amp;namematch=AND&amp;text=&amp;oracle=1&amp;textmatch=AND&amp;c_all=All&amp;multicolor=&amp;colormatch=OR&amp;colorexclude=1&amp;card_type_match=OR&amp;crittermatch=OR&amp;r_all=All&amp;s%5B%5D=" &amp; G7 &amp; "&amp;foil=" &amp; E7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7" s="12" t="s">
        <v>37</v>
      </c>
    </row>
    <row r="8" spans="2:13" x14ac:dyDescent="0.25">
      <c r="B8" s="5" t="s">
        <v>30</v>
      </c>
      <c r="C8" s="6">
        <f>Sheet1!H5</f>
        <v>0</v>
      </c>
      <c r="D8" s="4" t="s">
        <v>23</v>
      </c>
      <c r="E8" s="4" t="str">
        <f>IF(D8="NF","nofoil","foil")</f>
        <v>nofoil</v>
      </c>
      <c r="F8" s="4" t="s">
        <v>24</v>
      </c>
      <c r="G8" s="4">
        <f>VLOOKUP(F8,Sets!A:B,2,FALSE)</f>
        <v>5304</v>
      </c>
      <c r="H8" s="4">
        <v>1</v>
      </c>
      <c r="I8" s="6">
        <f>H8*C8</f>
        <v>0</v>
      </c>
      <c r="J8" s="12" t="str">
        <f>"http://www.starcitygames.com/results?name=" &amp; _xlfn.ENCODEURL(B8) &amp; "&amp;namematch=AND&amp;text=&amp;oracle=1&amp;textmatch=AND&amp;c_all=All&amp;multicolor=&amp;colormatch=OR&amp;colorexclude=1&amp;card_type_match=OR&amp;crittermatch=OR&amp;r_all=All&amp;s%5B%5D=" &amp; G8 &amp; "&amp;foil=" &amp; E8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Cryptic%20Com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8" s="7" t="s">
        <v>31</v>
      </c>
    </row>
    <row r="9" spans="2:13" x14ac:dyDescent="0.25">
      <c r="B9" s="5" t="s">
        <v>35</v>
      </c>
      <c r="C9" s="6">
        <f>Sheet1!H7</f>
        <v>0</v>
      </c>
      <c r="D9" s="4" t="s">
        <v>23</v>
      </c>
      <c r="E9" s="4" t="str">
        <f>IF(D9="NF","nofoil","foil")</f>
        <v>nofoil</v>
      </c>
      <c r="F9" s="4" t="s">
        <v>33</v>
      </c>
      <c r="G9" s="4">
        <f>VLOOKUP(F9,Sets!A:B,2,FALSE)</f>
        <v>5291</v>
      </c>
      <c r="H9" s="4">
        <v>1</v>
      </c>
      <c r="I9" s="6">
        <f>H9*C9</f>
        <v>0</v>
      </c>
      <c r="J9" s="12" t="str">
        <f>"http://www.starcitygames.com/results?name=" &amp; _xlfn.ENCODEURL(B9) &amp; "&amp;namematch=AND&amp;text=&amp;oracle=1&amp;textmatch=AND&amp;c_all=All&amp;multicolor=&amp;colormatch=OR&amp;colorexclude=1&amp;card_type_match=OR&amp;crittermatch=OR&amp;r_all=All&amp;s%5B%5D=" &amp; G9 &amp; "&amp;foil=" &amp; E9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Wooded%20Foothills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9" s="7" t="s">
        <v>36</v>
      </c>
    </row>
    <row r="10" spans="2:13" x14ac:dyDescent="0.25">
      <c r="B10" s="5" t="s">
        <v>146</v>
      </c>
      <c r="C10" s="6">
        <f>Sheet1!H60</f>
        <v>0</v>
      </c>
      <c r="D10" s="4" t="s">
        <v>139</v>
      </c>
      <c r="E10" s="4" t="str">
        <f>IF(D10="NF","nofoil","foil")</f>
        <v>foil</v>
      </c>
      <c r="F10" s="4" t="s">
        <v>147</v>
      </c>
      <c r="G10" s="4">
        <f>VLOOKUP(F10,Sets!A:B,2,FALSE)</f>
        <v>5336</v>
      </c>
      <c r="H10" s="4">
        <v>1</v>
      </c>
      <c r="I10" s="6">
        <f>H10*C10</f>
        <v>0</v>
      </c>
      <c r="J10" s="12" t="str">
        <f>"http://www.starcitygames.com/results?name=" &amp; _xlfn.ENCODEURL(B10) &amp; "&amp;namematch=AND&amp;text=&amp;oracle=1&amp;textmatch=AND&amp;c_all=All&amp;multicolor=&amp;colormatch=OR&amp;colorexclude=1&amp;card_type_match=OR&amp;crittermatch=OR&amp;r_all=All&amp;s%5B%5D=" &amp; G10 &amp; "&amp;foil=" &amp; E10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Emrakul%2C%20the%20Promised%20End&amp;namematch=AND&amp;text=&amp;oracle=1&amp;textmatch=AND&amp;c_all=All&amp;multicolor=&amp;colormatch=OR&amp;colorexclude=1&amp;card_type_match=OR&amp;crittermatch=OR&amp;r_all=All&amp;s%5B%5D=5336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10" s="7" t="s">
        <v>148</v>
      </c>
    </row>
    <row r="11" spans="2:13" x14ac:dyDescent="0.25">
      <c r="B11" s="5" t="s">
        <v>89</v>
      </c>
      <c r="C11" s="6">
        <f>Sheet1!H31</f>
        <v>0</v>
      </c>
      <c r="D11" s="4" t="s">
        <v>23</v>
      </c>
      <c r="E11" s="4" t="str">
        <f>IF(D11="NF","nofoil","foil")</f>
        <v>nofoil</v>
      </c>
      <c r="F11" s="4" t="s">
        <v>90</v>
      </c>
      <c r="G11" s="4">
        <f>VLOOKUP(F11,Sets!A:B,2,FALSE)</f>
        <v>5302</v>
      </c>
      <c r="H11" s="4">
        <v>1</v>
      </c>
      <c r="I11" s="6">
        <f>H11*C11</f>
        <v>0</v>
      </c>
      <c r="J11" s="12" t="str">
        <f>"http://www.starcitygames.com/results?name=" &amp; _xlfn.ENCODEURL(B11) &amp; "&amp;namematch=AND&amp;text=&amp;oracle=1&amp;textmatch=AND&amp;c_all=All&amp;multicolor=&amp;colormatch=OR&amp;colorexclude=1&amp;card_type_match=OR&amp;crittermatch=OR&amp;r_all=All&amp;s%5B%5D=" &amp; G11 &amp; "&amp;foil=" &amp; E11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Kolaghan%27s%20Command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1" s="7" t="s">
        <v>91</v>
      </c>
    </row>
    <row r="12" spans="2:13" x14ac:dyDescent="0.25">
      <c r="B12" s="5" t="s">
        <v>32</v>
      </c>
      <c r="C12" s="6">
        <f>Sheet1!H6</f>
        <v>0</v>
      </c>
      <c r="D12" s="4" t="s">
        <v>23</v>
      </c>
      <c r="E12" s="4" t="str">
        <f>IF(D12="NF","nofoil","foil")</f>
        <v>nofoil</v>
      </c>
      <c r="F12" s="4" t="s">
        <v>33</v>
      </c>
      <c r="G12" s="4">
        <f>VLOOKUP(F12,Sets!A:B,2,FALSE)</f>
        <v>5291</v>
      </c>
      <c r="H12" s="4">
        <v>1</v>
      </c>
      <c r="I12" s="6">
        <f>H12*C12</f>
        <v>0</v>
      </c>
      <c r="J12" s="12" t="str">
        <f>"http://www.starcitygames.com/results?name=" &amp; _xlfn.ENCODEURL(B12) &amp; "&amp;namematch=AND&amp;text=&amp;oracle=1&amp;textmatch=AND&amp;c_all=All&amp;multicolor=&amp;colormatch=OR&amp;colorexclude=1&amp;card_type_match=OR&amp;crittermatch=OR&amp;r_all=All&amp;s%5B%5D=" &amp; G12 &amp; "&amp;foil=" &amp; E12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Polluted%20Delta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2" s="7" t="s">
        <v>34</v>
      </c>
    </row>
    <row r="13" spans="2:13" x14ac:dyDescent="0.25">
      <c r="B13" s="5" t="s">
        <v>74</v>
      </c>
      <c r="C13" s="6">
        <f>Sheet1!H24</f>
        <v>0</v>
      </c>
      <c r="D13" s="4" t="s">
        <v>23</v>
      </c>
      <c r="E13" s="4" t="str">
        <f>IF(D13="NF","nofoil","foil")</f>
        <v>nofoil</v>
      </c>
      <c r="F13" s="4" t="s">
        <v>75</v>
      </c>
      <c r="G13" s="4">
        <f>VLOOKUP(F13,Sets!A:B,2,FALSE)</f>
        <v>5266</v>
      </c>
      <c r="H13" s="4">
        <v>1</v>
      </c>
      <c r="I13" s="6">
        <f>H13*C13</f>
        <v>0</v>
      </c>
      <c r="J13" s="12" t="str">
        <f>"http://www.starcitygames.com/results?name=" &amp; _xlfn.ENCODEURL(B13) &amp; "&amp;namematch=AND&amp;text=&amp;oracle=1&amp;textmatch=AND&amp;c_all=All&amp;multicolor=&amp;colormatch=OR&amp;colorexclude=1&amp;card_type_match=OR&amp;crittermatch=OR&amp;r_all=All&amp;s%5B%5D=" &amp; G13 &amp; "&amp;foil=" &amp; E13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Elspeth%2C%20Sun%27s%20Champi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3" s="7" t="s">
        <v>76</v>
      </c>
    </row>
    <row r="14" spans="2:13" x14ac:dyDescent="0.25">
      <c r="B14" s="5" t="s">
        <v>54</v>
      </c>
      <c r="C14" s="6">
        <f>Sheet1!H15</f>
        <v>0</v>
      </c>
      <c r="D14" s="4" t="s">
        <v>23</v>
      </c>
      <c r="E14" s="4" t="str">
        <f>IF(D14="NF","nofoil","foil")</f>
        <v>nofoil</v>
      </c>
      <c r="F14" s="4" t="s">
        <v>55</v>
      </c>
      <c r="G14" s="4">
        <f>VLOOKUP(F14,Sets!A:B,2,FALSE)</f>
        <v>5281</v>
      </c>
      <c r="H14" s="4">
        <v>1</v>
      </c>
      <c r="I14" s="6">
        <f>H14*C14</f>
        <v>0</v>
      </c>
      <c r="J14" s="12" t="str">
        <f>"http://www.starcitygames.com/results?name=" &amp; _xlfn.ENCODEURL(B14) &amp; "&amp;namematch=AND&amp;text=&amp;oracle=1&amp;textmatch=AND&amp;c_all=All&amp;multicolor=&amp;colormatch=OR&amp;colorexclude=1&amp;card_type_match=OR&amp;crittermatch=OR&amp;r_all=All&amp;s%5B%5D=" &amp; G14 &amp; "&amp;foil=" &amp; E14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Keranos%2C%20God%20of%20Storms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4" s="7" t="s">
        <v>56</v>
      </c>
    </row>
    <row r="15" spans="2:13" x14ac:dyDescent="0.25">
      <c r="B15" s="5" t="s">
        <v>59</v>
      </c>
      <c r="C15" s="6">
        <f>Sheet1!H17</f>
        <v>0</v>
      </c>
      <c r="D15" s="4" t="s">
        <v>23</v>
      </c>
      <c r="E15" s="4" t="str">
        <f>IF(D15="NF","nofoil","foil")</f>
        <v>nofoil</v>
      </c>
      <c r="F15" s="4" t="s">
        <v>55</v>
      </c>
      <c r="G15" s="4">
        <f>VLOOKUP(F15,Sets!A:B,2,FALSE)</f>
        <v>5281</v>
      </c>
      <c r="H15" s="4">
        <v>3</v>
      </c>
      <c r="I15" s="6">
        <f>H15*C15</f>
        <v>0</v>
      </c>
      <c r="J15" s="12" t="str">
        <f>"http://www.starcitygames.com/results?name=" &amp; _xlfn.ENCODEURL(B15) &amp; "&amp;namematch=AND&amp;text=&amp;oracle=1&amp;textmatch=AND&amp;c_all=All&amp;multicolor=&amp;colormatch=OR&amp;colorexclude=1&amp;card_type_match=OR&amp;crittermatch=OR&amp;r_all=All&amp;s%5B%5D=" &amp; G15 &amp; "&amp;foil=" &amp; E15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Mana%20Confluence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5" s="7" t="s">
        <v>60</v>
      </c>
    </row>
    <row r="16" spans="2:13" x14ac:dyDescent="0.25">
      <c r="B16" s="5" t="s">
        <v>101</v>
      </c>
      <c r="C16" s="6">
        <f>Sheet1!H37</f>
        <v>0</v>
      </c>
      <c r="D16" s="4" t="s">
        <v>23</v>
      </c>
      <c r="E16" s="4" t="str">
        <f>IF(D16="NF","nofoil","foil")</f>
        <v>nofoil</v>
      </c>
      <c r="F16" s="4" t="s">
        <v>72</v>
      </c>
      <c r="G16" s="4">
        <f>VLOOKUP(F16,Sets!A:B,2,FALSE)</f>
        <v>5271</v>
      </c>
      <c r="H16" s="4">
        <v>1</v>
      </c>
      <c r="I16" s="6">
        <f>H16*C16</f>
        <v>0</v>
      </c>
      <c r="J16" s="12" t="str">
        <f>"http://www.starcitygames.com/results?name=" &amp; _xlfn.ENCODEURL(B16) &amp; "&amp;namematch=AND&amp;text=&amp;oracle=1&amp;textmatch=AND&amp;c_all=All&amp;multicolor=&amp;colormatch=OR&amp;colorexclude=1&amp;card_type_match=OR&amp;crittermatch=OR&amp;r_all=All&amp;s%5B%5D=" &amp; G16 &amp; "&amp;foil=" &amp; E16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Phenax%2C%20God%20of%20Deception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6" s="7" t="s">
        <v>102</v>
      </c>
    </row>
    <row r="17" spans="2:11" x14ac:dyDescent="0.25">
      <c r="B17" s="5" t="s">
        <v>41</v>
      </c>
      <c r="C17" s="6">
        <f>Sheet1!H10</f>
        <v>0</v>
      </c>
      <c r="D17" s="4" t="s">
        <v>23</v>
      </c>
      <c r="E17" s="4" t="str">
        <f>IF(D17="NF","nofoil","foil")</f>
        <v>nofoil</v>
      </c>
      <c r="F17" s="4" t="s">
        <v>42</v>
      </c>
      <c r="G17" s="4">
        <f>VLOOKUP(F17,Sets!A:B,2,FALSE)</f>
        <v>5306</v>
      </c>
      <c r="H17" s="4">
        <v>2</v>
      </c>
      <c r="I17" s="6">
        <f>H17*C17</f>
        <v>0</v>
      </c>
      <c r="J17" s="12" t="str">
        <f>"http://www.starcitygames.com/results?name=" &amp; _xlfn.ENCODEURL(B17) &amp; "&amp;namematch=AND&amp;text=&amp;oracle=1&amp;textmatch=AND&amp;c_all=All&amp;multicolor=&amp;colormatch=OR&amp;colorexclude=1&amp;card_type_match=OR&amp;crittermatch=OR&amp;r_all=All&amp;s%5B%5D=" &amp; G17 &amp; "&amp;foil=" &amp; E17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Hangarback%20Walker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7" s="7" t="s">
        <v>43</v>
      </c>
    </row>
    <row r="18" spans="2:11" x14ac:dyDescent="0.25">
      <c r="B18" s="5" t="s">
        <v>63</v>
      </c>
      <c r="C18" s="6">
        <f>Sheet1!H19</f>
        <v>0</v>
      </c>
      <c r="D18" s="4" t="s">
        <v>23</v>
      </c>
      <c r="E18" s="4" t="str">
        <f>IF(D18="NF","nofoil","foil")</f>
        <v>nofoil</v>
      </c>
      <c r="F18" s="4" t="s">
        <v>24</v>
      </c>
      <c r="G18" s="4">
        <f>VLOOKUP(F18,Sets!A:B,2,FALSE)</f>
        <v>5304</v>
      </c>
      <c r="H18" s="4">
        <v>1</v>
      </c>
      <c r="I18" s="6">
        <f>H18*C18</f>
        <v>0</v>
      </c>
      <c r="J18" s="12" t="str">
        <f>"http://www.starcitygames.com/results?name=" &amp; _xlfn.ENCODEURL(B18) &amp; "&amp;namematch=AND&amp;text=&amp;oracle=1&amp;textmatch=AND&amp;c_all=All&amp;multicolor=&amp;colormatch=OR&amp;colorexclude=1&amp;card_type_match=OR&amp;crittermatch=OR&amp;r_all=All&amp;s%5B%5D=" &amp; G18 &amp; "&amp;foil=" &amp; E18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Remand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8" s="7" t="s">
        <v>64</v>
      </c>
    </row>
    <row r="19" spans="2:11" x14ac:dyDescent="0.25">
      <c r="B19" s="5" t="s">
        <v>95</v>
      </c>
      <c r="C19" s="6">
        <f>Sheet1!H34</f>
        <v>0</v>
      </c>
      <c r="D19" s="4" t="s">
        <v>23</v>
      </c>
      <c r="E19" s="4" t="str">
        <f>IF(D19="NF","nofoil","foil")</f>
        <v>nofoil</v>
      </c>
      <c r="F19" s="4" t="s">
        <v>55</v>
      </c>
      <c r="G19" s="4">
        <f>VLOOKUP(F19,Sets!A:B,2,FALSE)</f>
        <v>5281</v>
      </c>
      <c r="H19" s="4">
        <v>1</v>
      </c>
      <c r="I19" s="6">
        <f>H19*C19</f>
        <v>0</v>
      </c>
      <c r="J19" s="12" t="str">
        <f>"http://www.starcitygames.com/results?name=" &amp; _xlfn.ENCODEURL(B19) &amp; "&amp;namematch=AND&amp;text=&amp;oracle=1&amp;textmatch=AND&amp;c_all=All&amp;multicolor=&amp;colormatch=OR&amp;colorexclude=1&amp;card_type_match=OR&amp;crittermatch=OR&amp;r_all=All&amp;s%5B%5D=" &amp; G19 &amp; "&amp;foil=" &amp; E19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Godsend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19" s="7" t="s">
        <v>96</v>
      </c>
    </row>
    <row r="20" spans="2:11" x14ac:dyDescent="0.25">
      <c r="B20" s="5" t="s">
        <v>138</v>
      </c>
      <c r="C20" s="6">
        <f>Sheet1!H55</f>
        <v>0</v>
      </c>
      <c r="D20" s="4" t="s">
        <v>139</v>
      </c>
      <c r="E20" s="4" t="str">
        <f>IF(D20="NF","nofoil","foil")</f>
        <v>foil</v>
      </c>
      <c r="F20" s="4" t="s">
        <v>42</v>
      </c>
      <c r="G20" s="4">
        <f>VLOOKUP(F20,Sets!A:B,2,FALSE)</f>
        <v>5306</v>
      </c>
      <c r="H20" s="4">
        <v>1</v>
      </c>
      <c r="I20" s="6">
        <f>H20*C20</f>
        <v>0</v>
      </c>
      <c r="J20" s="12" t="str">
        <f>"http://www.starcitygames.com/results?name=" &amp; _xlfn.ENCODEURL(B20) &amp; "&amp;namematch=AND&amp;text=&amp;oracle=1&amp;textmatch=AND&amp;c_all=All&amp;multicolor=&amp;colormatch=OR&amp;colorexclude=1&amp;card_type_match=OR&amp;crittermatch=OR&amp;r_all=All&amp;s%5B%5D=" &amp; G20 &amp; "&amp;foil=" &amp; E20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Liliana%2C%20Heretical%20Healer&amp;namematch=AND&amp;text=&amp;oracle=1&amp;textmatch=AND&amp;c_all=All&amp;multicolor=&amp;colormatch=OR&amp;colorexclude=1&amp;card_type_match=OR&amp;crittermatch=OR&amp;r_all=All&amp;s%5B%5D=5306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20" s="7" t="s">
        <v>140</v>
      </c>
    </row>
    <row r="21" spans="2:11" x14ac:dyDescent="0.25">
      <c r="B21" s="5" t="s">
        <v>44</v>
      </c>
      <c r="C21" s="6">
        <f>Sheet1!H11</f>
        <v>0</v>
      </c>
      <c r="D21" s="4" t="s">
        <v>23</v>
      </c>
      <c r="E21" s="4" t="str">
        <f>IF(D21="NF","nofoil","foil")</f>
        <v>nofoil</v>
      </c>
      <c r="F21" s="4" t="s">
        <v>45</v>
      </c>
      <c r="G21" s="4">
        <f>VLOOKUP(F21,Sets!A:B,2,FALSE)</f>
        <v>5313</v>
      </c>
      <c r="H21" s="4">
        <v>1</v>
      </c>
      <c r="I21" s="6">
        <f>H21*C21</f>
        <v>0</v>
      </c>
      <c r="J21" s="12" t="str">
        <f>"http://www.starcitygames.com/results?name=" &amp; _xlfn.ENCODEURL(B21) &amp; "&amp;namematch=AND&amp;text=&amp;oracle=1&amp;textmatch=AND&amp;c_all=All&amp;multicolor=&amp;colormatch=OR&amp;colorexclude=1&amp;card_type_match=OR&amp;crittermatch=OR&amp;r_all=All&amp;s%5B%5D=" &amp; G21 &amp; "&amp;foil=" &amp; E21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Blade%20of%20Selves&amp;namematch=AND&amp;text=&amp;oracle=1&amp;textmatch=AND&amp;c_all=All&amp;multicolor=&amp;colormatch=OR&amp;colorexclude=1&amp;card_type_match=OR&amp;crittermatch=OR&amp;r_all=All&amp;s%5B%5D=5313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1" s="7" t="s">
        <v>46</v>
      </c>
    </row>
    <row r="22" spans="2:11" x14ac:dyDescent="0.25">
      <c r="B22" s="5" t="s">
        <v>79</v>
      </c>
      <c r="C22" s="6">
        <f>Sheet1!H26</f>
        <v>0</v>
      </c>
      <c r="D22" s="4" t="s">
        <v>23</v>
      </c>
      <c r="E22" s="4" t="str">
        <f>IF(D22="NF","nofoil","foil")</f>
        <v>nofoil</v>
      </c>
      <c r="F22" s="4" t="s">
        <v>66</v>
      </c>
      <c r="G22" s="4">
        <f>VLOOKUP(F22,Sets!A:B,2,FALSE)</f>
        <v>5243</v>
      </c>
      <c r="H22" s="4">
        <v>1</v>
      </c>
      <c r="I22" s="6">
        <f>H22*C22</f>
        <v>0</v>
      </c>
      <c r="J22" s="12" t="str">
        <f>"http://www.starcitygames.com/results?name=" &amp; _xlfn.ENCODEURL(B22) &amp; "&amp;namematch=AND&amp;text=&amp;oracle=1&amp;textmatch=AND&amp;c_all=All&amp;multicolor=&amp;colormatch=OR&amp;colorexclude=1&amp;card_type_match=OR&amp;crittermatch=OR&amp;r_all=All&amp;s%5B%5D=" &amp; G22 &amp; "&amp;foil=" &amp; E22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Chromatic%20Lanter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2" s="7" t="s">
        <v>80</v>
      </c>
    </row>
    <row r="23" spans="2:11" x14ac:dyDescent="0.25">
      <c r="B23" s="5" t="s">
        <v>83</v>
      </c>
      <c r="C23" s="6">
        <f>Sheet1!H28</f>
        <v>0</v>
      </c>
      <c r="D23" s="4" t="s">
        <v>23</v>
      </c>
      <c r="E23" s="4" t="str">
        <f>IF(D23="NF","nofoil","foil")</f>
        <v>nofoil</v>
      </c>
      <c r="F23" s="4" t="s">
        <v>75</v>
      </c>
      <c r="G23" s="4">
        <f>VLOOKUP(F23,Sets!A:B,2,FALSE)</f>
        <v>5266</v>
      </c>
      <c r="H23" s="4">
        <v>1</v>
      </c>
      <c r="I23" s="6">
        <f>H23*C23</f>
        <v>0</v>
      </c>
      <c r="J23" s="12" t="str">
        <f>"http://www.starcitygames.com/results?name=" &amp; _xlfn.ENCODEURL(B23) &amp; "&amp;namematch=AND&amp;text=&amp;oracle=1&amp;textmatch=AND&amp;c_all=All&amp;multicolor=&amp;colormatch=OR&amp;colorexclude=1&amp;card_type_match=OR&amp;crittermatch=OR&amp;r_all=All&amp;s%5B%5D=" &amp; G23 &amp; "&amp;foil=" &amp; E23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Stormbreath%20Drag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3" s="7" t="s">
        <v>84</v>
      </c>
    </row>
    <row r="24" spans="2:11" x14ac:dyDescent="0.25">
      <c r="B24" s="5" t="s">
        <v>122</v>
      </c>
      <c r="C24" s="6">
        <f>Sheet1!H47</f>
        <v>0</v>
      </c>
      <c r="D24" s="4" t="s">
        <v>23</v>
      </c>
      <c r="E24" s="4" t="str">
        <f>IF(D24="NF","nofoil","foil")</f>
        <v>nofoil</v>
      </c>
      <c r="F24" s="4" t="s">
        <v>72</v>
      </c>
      <c r="G24" s="4">
        <f>VLOOKUP(F24,Sets!A:B,2,FALSE)</f>
        <v>5271</v>
      </c>
      <c r="H24" s="4">
        <v>4</v>
      </c>
      <c r="I24" s="6">
        <f>H24*C24</f>
        <v>0</v>
      </c>
      <c r="J24" s="12" t="str">
        <f>"http://www.starcitygames.com/results?name=" &amp; _xlfn.ENCODEURL(B24) &amp; "&amp;namematch=AND&amp;text=&amp;oracle=1&amp;textmatch=AND&amp;c_all=All&amp;multicolor=&amp;colormatch=OR&amp;colorexclude=1&amp;card_type_match=OR&amp;crittermatch=OR&amp;r_all=All&amp;s%5B%5D=" &amp; G24 &amp; "&amp;foil=" &amp; E24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Temple%20of%20Malic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4" s="7" t="s">
        <v>123</v>
      </c>
    </row>
    <row r="25" spans="2:11" x14ac:dyDescent="0.25">
      <c r="B25" s="5" t="s">
        <v>132</v>
      </c>
      <c r="C25" s="6">
        <f>Sheet1!H52</f>
        <v>0</v>
      </c>
      <c r="D25" s="4" t="s">
        <v>23</v>
      </c>
      <c r="E25" s="4" t="str">
        <f>IF(D25="NF","nofoil","foil")</f>
        <v>nofoil</v>
      </c>
      <c r="F25" s="4" t="s">
        <v>24</v>
      </c>
      <c r="G25" s="4">
        <f>VLOOKUP(F25,Sets!A:B,2,FALSE)</f>
        <v>5304</v>
      </c>
      <c r="H25" s="4">
        <v>1</v>
      </c>
      <c r="I25" s="6">
        <f>H25*C25</f>
        <v>0</v>
      </c>
      <c r="J25" s="12" t="str">
        <f>"http://www.starcitygames.com/results?name=" &amp; _xlfn.ENCODEURL(B25) &amp; "&amp;namematch=AND&amp;text=&amp;oracle=1&amp;textmatch=AND&amp;c_all=All&amp;multicolor=&amp;colormatch=OR&amp;colorexclude=1&amp;card_type_match=OR&amp;crittermatch=OR&amp;r_all=All&amp;s%5B%5D=" &amp; G25 &amp; "&amp;foil=" &amp; E25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Expedition%20Map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5" s="7" t="s">
        <v>133</v>
      </c>
    </row>
    <row r="26" spans="2:11" x14ac:dyDescent="0.25">
      <c r="B26" s="4" t="s">
        <v>132</v>
      </c>
      <c r="C26" s="6">
        <f>Sheet1!H59</f>
        <v>0</v>
      </c>
      <c r="D26" s="4" t="s">
        <v>139</v>
      </c>
      <c r="E26" s="4" t="str">
        <f>IF(D26="NF","nofoil","foil")</f>
        <v>foil</v>
      </c>
      <c r="F26" s="4" t="s">
        <v>24</v>
      </c>
      <c r="G26" s="4">
        <f>VLOOKUP(F26,Sets!A:B,2,FALSE)</f>
        <v>5304</v>
      </c>
      <c r="H26" s="4">
        <v>1</v>
      </c>
      <c r="I26" s="6">
        <f>H26*C26</f>
        <v>0</v>
      </c>
      <c r="J26" s="12" t="str">
        <f>"http://www.starcitygames.com/results?name=" &amp; _xlfn.ENCODEURL(B26) &amp; "&amp;namematch=AND&amp;text=&amp;oracle=1&amp;textmatch=AND&amp;c_all=All&amp;multicolor=&amp;colormatch=OR&amp;colorexclude=1&amp;card_type_match=OR&amp;crittermatch=OR&amp;r_all=All&amp;s%5B%5D=" &amp; G26 &amp; "&amp;foil=" &amp; E26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Expedition%20Map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26" s="7" t="s">
        <v>145</v>
      </c>
    </row>
    <row r="27" spans="2:11" x14ac:dyDescent="0.25">
      <c r="B27" s="5" t="s">
        <v>71</v>
      </c>
      <c r="C27" s="6">
        <f>Sheet1!H23</f>
        <v>0</v>
      </c>
      <c r="D27" s="4" t="s">
        <v>23</v>
      </c>
      <c r="E27" s="4" t="str">
        <f>IF(D27="NF","nofoil","foil")</f>
        <v>nofoil</v>
      </c>
      <c r="F27" s="4" t="s">
        <v>72</v>
      </c>
      <c r="G27" s="4">
        <f>VLOOKUP(F27,Sets!A:B,2,FALSE)</f>
        <v>5271</v>
      </c>
      <c r="H27" s="4">
        <v>1</v>
      </c>
      <c r="I27" s="6">
        <f>H27*C27</f>
        <v>0</v>
      </c>
      <c r="J27" s="12" t="str">
        <f>"http://www.starcitygames.com/results?name=" &amp; _xlfn.ENCODEURL(B27) &amp; "&amp;namematch=AND&amp;text=&amp;oracle=1&amp;textmatch=AND&amp;c_all=All&amp;multicolor=&amp;colormatch=OR&amp;colorexclude=1&amp;card_type_match=OR&amp;crittermatch=OR&amp;r_all=All&amp;s%5B%5D=" &amp; G27 &amp; "&amp;foil=" &amp; E27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Temple%20of%20Enlightenment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7" s="7" t="s">
        <v>73</v>
      </c>
    </row>
    <row r="28" spans="2:11" x14ac:dyDescent="0.25">
      <c r="B28" s="5" t="s">
        <v>92</v>
      </c>
      <c r="C28" s="6">
        <f>Sheet1!H32</f>
        <v>0</v>
      </c>
      <c r="D28" s="4" t="s">
        <v>23</v>
      </c>
      <c r="E28" s="4" t="str">
        <f>IF(D28="NF","nofoil","foil")</f>
        <v>nofoil</v>
      </c>
      <c r="F28" s="4" t="s">
        <v>75</v>
      </c>
      <c r="G28" s="4">
        <f>VLOOKUP(F28,Sets!A:B,2,FALSE)</f>
        <v>5266</v>
      </c>
      <c r="H28" s="4">
        <v>2</v>
      </c>
      <c r="I28" s="6">
        <f>H28*C28</f>
        <v>0</v>
      </c>
      <c r="J28" s="12" t="str">
        <f>"http://www.starcitygames.com/results?name=" &amp; _xlfn.ENCODEURL(B28) &amp; "&amp;namematch=AND&amp;text=&amp;oracle=1&amp;textmatch=AND&amp;c_all=All&amp;multicolor=&amp;colormatch=OR&amp;colorexclude=1&amp;card_type_match=OR&amp;crittermatch=OR&amp;r_all=All&amp;s%5B%5D=" &amp; G28 &amp; "&amp;foil=" &amp; E28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Xenagos%2C%20the%20Reveler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8" s="7" t="s">
        <v>93</v>
      </c>
    </row>
    <row r="29" spans="2:11" x14ac:dyDescent="0.25">
      <c r="B29" s="5" t="s">
        <v>57</v>
      </c>
      <c r="C29" s="6">
        <f>Sheet1!H16</f>
        <v>0</v>
      </c>
      <c r="D29" s="4" t="s">
        <v>23</v>
      </c>
      <c r="E29" s="4" t="str">
        <f>IF(D29="NF","nofoil","foil")</f>
        <v>nofoil</v>
      </c>
      <c r="F29" s="4" t="s">
        <v>39</v>
      </c>
      <c r="G29" s="4">
        <f>VLOOKUP(F29,Sets!A:B,2,FALSE)</f>
        <v>5308</v>
      </c>
      <c r="H29" s="4">
        <v>1</v>
      </c>
      <c r="I29" s="6">
        <f>H29*C29</f>
        <v>0</v>
      </c>
      <c r="J29" s="12" t="str">
        <f>"http://www.starcitygames.com/results?name=" &amp; _xlfn.ENCODEURL(B29) &amp; "&amp;namematch=AND&amp;text=&amp;oracle=1&amp;textmatch=AND&amp;c_all=All&amp;multicolor=&amp;colormatch=OR&amp;colorexclude=1&amp;card_type_match=OR&amp;crittermatch=OR&amp;r_all=All&amp;s%5B%5D=" &amp; G29 &amp; "&amp;foil=" &amp; E29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Kiora%2C%20Master%20of%20the%20Depths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29" s="7" t="s">
        <v>58</v>
      </c>
    </row>
    <row r="30" spans="2:11" x14ac:dyDescent="0.25">
      <c r="B30" s="5" t="s">
        <v>120</v>
      </c>
      <c r="C30" s="6">
        <f>Sheet1!H46</f>
        <v>0</v>
      </c>
      <c r="D30" s="4" t="s">
        <v>23</v>
      </c>
      <c r="E30" s="4" t="str">
        <f>IF(D30="NF","nofoil","foil")</f>
        <v>nofoil</v>
      </c>
      <c r="F30" s="4" t="s">
        <v>48</v>
      </c>
      <c r="G30" s="4">
        <f>VLOOKUP(F30,Sets!A:B,2,FALSE)</f>
        <v>5288</v>
      </c>
      <c r="H30" s="4">
        <v>1</v>
      </c>
      <c r="I30" s="6">
        <f>H30*C30</f>
        <v>0</v>
      </c>
      <c r="J30" s="12" t="str">
        <f>"http://www.starcitygames.com/results?name=" &amp; _xlfn.ENCODEURL(B30) &amp; "&amp;namematch=AND&amp;text=&amp;oracle=1&amp;textmatch=AND&amp;c_all=All&amp;multicolor=&amp;colormatch=OR&amp;colorexclude=1&amp;card_type_match=OR&amp;crittermatch=OR&amp;r_all=All&amp;s%5B%5D=" &amp; G30 &amp; "&amp;foil=" &amp; E30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Jace%2C%20the%20Living%20Guildp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0" s="7" t="s">
        <v>121</v>
      </c>
    </row>
    <row r="31" spans="2:11" x14ac:dyDescent="0.25">
      <c r="B31" s="5" t="s">
        <v>47</v>
      </c>
      <c r="C31" s="6">
        <f>Sheet1!H12</f>
        <v>0</v>
      </c>
      <c r="D31" s="4" t="s">
        <v>23</v>
      </c>
      <c r="E31" s="4" t="str">
        <f>IF(D31="NF","nofoil","foil")</f>
        <v>nofoil</v>
      </c>
      <c r="F31" s="4" t="s">
        <v>48</v>
      </c>
      <c r="G31" s="4">
        <f>VLOOKUP(F31,Sets!A:B,2,FALSE)</f>
        <v>5288</v>
      </c>
      <c r="H31" s="4">
        <v>1</v>
      </c>
      <c r="I31" s="6">
        <f>H31*C31</f>
        <v>0</v>
      </c>
      <c r="J31" s="12" t="str">
        <f>"http://www.starcitygames.com/results?name=" &amp; _xlfn.ENCODEURL(B31) &amp; "&amp;namematch=AND&amp;text=&amp;oracle=1&amp;textmatch=AND&amp;c_all=All&amp;multicolor=&amp;colormatch=OR&amp;colorexclude=1&amp;card_type_match=OR&amp;crittermatch=OR&amp;r_all=All&amp;s%5B%5D=" &amp; G31 &amp; "&amp;foil=" &amp; E31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Goblin%20Rabblemaster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1" s="7" t="s">
        <v>49</v>
      </c>
    </row>
    <row r="32" spans="2:11" x14ac:dyDescent="0.25">
      <c r="B32" s="13" t="s">
        <v>52</v>
      </c>
      <c r="C32" s="6">
        <f>Sheet1!H14</f>
        <v>0</v>
      </c>
      <c r="D32" s="4" t="s">
        <v>23</v>
      </c>
      <c r="E32" s="4" t="str">
        <f>IF(D32="NF","nofoil","foil")</f>
        <v>nofoil</v>
      </c>
      <c r="F32" s="4" t="s">
        <v>42</v>
      </c>
      <c r="G32" s="4">
        <f>VLOOKUP(F32,Sets!A:B,2,FALSE)</f>
        <v>5306</v>
      </c>
      <c r="H32" s="4">
        <v>1</v>
      </c>
      <c r="I32" s="6">
        <f>H32*C32</f>
        <v>0</v>
      </c>
      <c r="J32" s="12" t="str">
        <f>"http://www.starcitygames.com/results?name=" &amp; _xlfn.ENCODEURL(B32) &amp; "&amp;namematch=AND&amp;text=&amp;oracle=1&amp;textmatch=AND&amp;c_all=All&amp;multicolor=&amp;colormatch=OR&amp;colorexclude=1&amp;card_type_match=OR&amp;crittermatch=OR&amp;r_all=All&amp;s%5B%5D=" &amp; G32 &amp; "&amp;foil=" &amp; E32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Chandra%2C%20Roaring%20Flame&amp;namematch=AND&amp;text=&amp;oracle=1&amp;textmatch=AND&amp;c_all=All&amp;multicolor=&amp;colormatch=OR&amp;colorexclude=1&amp;card_type_match=OR&amp;crittermatch=OR&amp;r_all=All&amp;s%5B%5D=5306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2" s="7" t="s">
        <v>53</v>
      </c>
    </row>
    <row r="33" spans="2:11" x14ac:dyDescent="0.25">
      <c r="B33" s="5" t="s">
        <v>61</v>
      </c>
      <c r="C33" s="6">
        <f>Sheet1!H18</f>
        <v>0</v>
      </c>
      <c r="D33" s="4" t="s">
        <v>23</v>
      </c>
      <c r="E33" s="4" t="str">
        <f>IF(D33="NF","nofoil","foil")</f>
        <v>nofoil</v>
      </c>
      <c r="F33" s="4" t="s">
        <v>39</v>
      </c>
      <c r="G33" s="4">
        <f>VLOOKUP(F33,Sets!A:B,2,FALSE)</f>
        <v>5308</v>
      </c>
      <c r="H33" s="4">
        <v>1</v>
      </c>
      <c r="I33" s="6">
        <f>H33*C33</f>
        <v>0</v>
      </c>
      <c r="J33" s="12" t="str">
        <f>"http://www.starcitygames.com/results?name=" &amp; _xlfn.ENCODEURL(B33) &amp; "&amp;namematch=AND&amp;text=&amp;oracle=1&amp;textmatch=AND&amp;c_all=All&amp;multicolor=&amp;colormatch=OR&amp;colorexclude=1&amp;card_type_match=OR&amp;crittermatch=OR&amp;r_all=All&amp;s%5B%5D=" &amp; G33 &amp; "&amp;foil=" &amp; E33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Sunken%20Hollow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3" s="7" t="s">
        <v>62</v>
      </c>
    </row>
    <row r="34" spans="2:11" x14ac:dyDescent="0.25">
      <c r="B34" s="5" t="s">
        <v>65</v>
      </c>
      <c r="C34" s="6">
        <f>Sheet1!H20</f>
        <v>0</v>
      </c>
      <c r="D34" s="4" t="s">
        <v>23</v>
      </c>
      <c r="E34" s="4" t="str">
        <f>IF(D34="NF","nofoil","foil")</f>
        <v>nofoil</v>
      </c>
      <c r="F34" s="4" t="s">
        <v>66</v>
      </c>
      <c r="G34" s="4">
        <f>VLOOKUP(F34,Sets!A:B,2,FALSE)</f>
        <v>5243</v>
      </c>
      <c r="H34" s="4">
        <v>1</v>
      </c>
      <c r="I34" s="6">
        <f>H34*C34</f>
        <v>0</v>
      </c>
      <c r="J34" s="12" t="str">
        <f>"http://www.starcitygames.com/results?name=" &amp; _xlfn.ENCODEURL(B34) &amp; "&amp;namematch=AND&amp;text=&amp;oracle=1&amp;textmatch=AND&amp;c_all=All&amp;multicolor=&amp;colormatch=OR&amp;colorexclude=1&amp;card_type_match=OR&amp;crittermatch=OR&amp;r_all=All&amp;s%5B%5D=" &amp; G34 &amp; "&amp;foil=" &amp; E34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Deathrite%20Shaman&amp;namematch=AND&amp;text=&amp;oracle=1&amp;textmatch=AND&amp;c_all=All&amp;multicolor=&amp;colormatch=OR&amp;colorexclude=1&amp;card_type_match=OR&amp;crittermatch=OR&amp;r_all=All&amp;s%5B%5D=5243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4" s="7" t="s">
        <v>67</v>
      </c>
    </row>
    <row r="35" spans="2:11" x14ac:dyDescent="0.25">
      <c r="B35" s="5" t="s">
        <v>77</v>
      </c>
      <c r="C35" s="6">
        <f>Sheet1!H25</f>
        <v>0</v>
      </c>
      <c r="D35" s="4" t="s">
        <v>23</v>
      </c>
      <c r="E35" s="4" t="str">
        <f>IF(D35="NF","nofoil","foil")</f>
        <v>nofoil</v>
      </c>
      <c r="F35" s="4" t="s">
        <v>24</v>
      </c>
      <c r="G35" s="4">
        <f>VLOOKUP(F35,Sets!A:B,2,FALSE)</f>
        <v>5304</v>
      </c>
      <c r="H35" s="4">
        <v>1</v>
      </c>
      <c r="I35" s="6">
        <f>H35*C35</f>
        <v>0</v>
      </c>
      <c r="J35" s="12" t="str">
        <f>"http://www.starcitygames.com/results?name=" &amp; _xlfn.ENCODEURL(B35) &amp; "&amp;namematch=AND&amp;text=&amp;oracle=1&amp;textmatch=AND&amp;c_all=All&amp;multicolor=&amp;colormatch=OR&amp;colorexclude=1&amp;card_type_match=OR&amp;crittermatch=OR&amp;r_all=All&amp;s%5B%5D=" &amp; G35 &amp; "&amp;foil=" &amp; E35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Wilt-Leaf%20Liege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5" s="7" t="s">
        <v>78</v>
      </c>
    </row>
    <row r="36" spans="2:11" x14ac:dyDescent="0.25">
      <c r="B36" s="5" t="s">
        <v>97</v>
      </c>
      <c r="C36" s="6">
        <f>Sheet1!H35</f>
        <v>0</v>
      </c>
      <c r="D36" s="4" t="s">
        <v>23</v>
      </c>
      <c r="E36" s="4" t="str">
        <f>IF(D36="NF","nofoil","foil")</f>
        <v>nofoil</v>
      </c>
      <c r="F36" s="4" t="s">
        <v>55</v>
      </c>
      <c r="G36" s="4">
        <f>VLOOKUP(F36,Sets!A:B,2,FALSE)</f>
        <v>5281</v>
      </c>
      <c r="H36" s="4">
        <v>2</v>
      </c>
      <c r="I36" s="6">
        <f>H36*C36</f>
        <v>0</v>
      </c>
      <c r="J36" s="12" t="str">
        <f>"http://www.starcitygames.com/results?name=" &amp; _xlfn.ENCODEURL(B36) &amp; "&amp;namematch=AND&amp;text=&amp;oracle=1&amp;textmatch=AND&amp;c_all=All&amp;multicolor=&amp;colormatch=OR&amp;colorexclude=1&amp;card_type_match=OR&amp;crittermatch=OR&amp;r_all=All&amp;s%5B%5D=" &amp; G36 &amp; "&amp;foil=" &amp; E36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Temple%20of%20Malad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6" s="7" t="s">
        <v>98</v>
      </c>
    </row>
    <row r="37" spans="2:11" x14ac:dyDescent="0.25">
      <c r="B37" s="4" t="s">
        <v>61</v>
      </c>
      <c r="C37" s="6">
        <f>Sheet1!H56</f>
        <v>0</v>
      </c>
      <c r="D37" s="4" t="s">
        <v>139</v>
      </c>
      <c r="E37" s="4" t="str">
        <f>IF(D37="NF","nofoil","foil")</f>
        <v>foil</v>
      </c>
      <c r="F37" s="4" t="s">
        <v>39</v>
      </c>
      <c r="G37" s="4">
        <f>VLOOKUP(F37,Sets!A:B,2,FALSE)</f>
        <v>5308</v>
      </c>
      <c r="H37" s="4">
        <v>1</v>
      </c>
      <c r="I37" s="6">
        <f>H37*C37</f>
        <v>0</v>
      </c>
      <c r="J37" s="12" t="str">
        <f>"http://www.starcitygames.com/results?name=" &amp; _xlfn.ENCODEURL(B37) &amp; "&amp;namematch=AND&amp;text=&amp;oracle=1&amp;textmatch=AND&amp;c_all=All&amp;multicolor=&amp;colormatch=OR&amp;colorexclude=1&amp;card_type_match=OR&amp;crittermatch=OR&amp;r_all=All&amp;s%5B%5D=" &amp; G37 &amp; "&amp;foil=" &amp; E37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Sunken%20Hollow&amp;namematch=AND&amp;text=&amp;oracle=1&amp;textmatch=AND&amp;c_all=All&amp;multicolor=&amp;colormatch=OR&amp;colorexclude=1&amp;card_type_match=OR&amp;crittermatch=OR&amp;r_all=All&amp;s%5B%5D=5308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37" s="7" t="s">
        <v>141</v>
      </c>
    </row>
    <row r="38" spans="2:11" x14ac:dyDescent="0.25">
      <c r="B38" s="5" t="s">
        <v>103</v>
      </c>
      <c r="C38" s="6">
        <f>Sheet1!H38</f>
        <v>0</v>
      </c>
      <c r="D38" s="4" t="s">
        <v>23</v>
      </c>
      <c r="E38" s="4" t="str">
        <f>IF(D38="NF","nofoil","foil")</f>
        <v>nofoil</v>
      </c>
      <c r="F38" s="4" t="s">
        <v>75</v>
      </c>
      <c r="G38" s="4">
        <f>VLOOKUP(F38,Sets!A:B,2,FALSE)</f>
        <v>5266</v>
      </c>
      <c r="H38" s="4">
        <v>1</v>
      </c>
      <c r="I38" s="6">
        <f>H38*C38</f>
        <v>0</v>
      </c>
      <c r="J38" s="12" t="str">
        <f>"http://www.starcitygames.com/results?name=" &amp; _xlfn.ENCODEURL(B38) &amp; "&amp;namematch=AND&amp;text=&amp;oracle=1&amp;textmatch=AND&amp;c_all=All&amp;multicolor=&amp;colormatch=OR&amp;colorexclude=1&amp;card_type_match=OR&amp;crittermatch=OR&amp;r_all=All&amp;s%5B%5D=" &amp; G38 &amp; "&amp;foil=" &amp; E38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Hero%27s%20Downfall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8" s="7" t="s">
        <v>104</v>
      </c>
    </row>
    <row r="39" spans="2:11" x14ac:dyDescent="0.25">
      <c r="B39" s="5" t="s">
        <v>109</v>
      </c>
      <c r="C39" s="6">
        <f>Sheet1!H41</f>
        <v>0</v>
      </c>
      <c r="D39" s="4" t="s">
        <v>23</v>
      </c>
      <c r="E39" s="4" t="str">
        <f>IF(D39="NF","nofoil","foil")</f>
        <v>nofoil</v>
      </c>
      <c r="F39" s="4" t="s">
        <v>72</v>
      </c>
      <c r="G39" s="4">
        <f>VLOOKUP(F39,Sets!A:B,2,FALSE)</f>
        <v>5271</v>
      </c>
      <c r="H39" s="4">
        <v>3</v>
      </c>
      <c r="I39" s="6">
        <f>H39*C39</f>
        <v>0</v>
      </c>
      <c r="J39" s="12" t="str">
        <f>"http://www.starcitygames.com/results?name=" &amp; _xlfn.ENCODEURL(B39) &amp; "&amp;namematch=AND&amp;text=&amp;oracle=1&amp;textmatch=AND&amp;c_all=All&amp;multicolor=&amp;colormatch=OR&amp;colorexclude=1&amp;card_type_match=OR&amp;crittermatch=OR&amp;r_all=All&amp;s%5B%5D=" &amp; G39 &amp; "&amp;foil=" &amp; E39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Temple%20of%20Plenty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39" s="7" t="s">
        <v>110</v>
      </c>
    </row>
    <row r="40" spans="2:11" x14ac:dyDescent="0.25">
      <c r="B40" s="5" t="s">
        <v>68</v>
      </c>
      <c r="C40" s="6">
        <f>Sheet1!H21</f>
        <v>0</v>
      </c>
      <c r="D40" s="4" t="s">
        <v>23</v>
      </c>
      <c r="E40" s="4" t="str">
        <f>IF(D40="NF","nofoil","foil")</f>
        <v>nofoil</v>
      </c>
      <c r="F40" s="4" t="s">
        <v>39</v>
      </c>
      <c r="G40" s="4">
        <f>VLOOKUP(F40,Sets!A:B,2,FALSE)</f>
        <v>5308</v>
      </c>
      <c r="H40" s="4">
        <v>1</v>
      </c>
      <c r="I40" s="6">
        <f>H40*C40</f>
        <v>0</v>
      </c>
      <c r="J40" s="12" t="str">
        <f>"http://www.starcitygames.com/results?name=" &amp; _xlfn.ENCODEURL(B40) &amp; "&amp;namematch=AND&amp;text=&amp;oracle=1&amp;textmatch=AND&amp;c_all=All&amp;multicolor=&amp;colormatch=OR&amp;colorexclude=1&amp;card_type_match=OR&amp;crittermatch=OR&amp;r_all=All&amp;s%5B%5D=" &amp; G40 &amp; "&amp;foil=" &amp; E40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Canopy%20Vist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0" s="7" t="s">
        <v>69</v>
      </c>
    </row>
    <row r="41" spans="2:11" x14ac:dyDescent="0.25">
      <c r="B41" s="5" t="s">
        <v>81</v>
      </c>
      <c r="C41" s="6">
        <f>Sheet1!H27</f>
        <v>0</v>
      </c>
      <c r="D41" s="4" t="s">
        <v>23</v>
      </c>
      <c r="E41" s="4" t="str">
        <f>IF(D41="NF","nofoil","foil")</f>
        <v>nofoil</v>
      </c>
      <c r="F41" s="4" t="s">
        <v>39</v>
      </c>
      <c r="G41" s="4">
        <f>VLOOKUP(F41,Sets!A:B,2,FALSE)</f>
        <v>5308</v>
      </c>
      <c r="H41" s="4">
        <v>1</v>
      </c>
      <c r="I41" s="6">
        <f>H41*C41</f>
        <v>0</v>
      </c>
      <c r="J41" s="12" t="str">
        <f>"http://www.starcitygames.com/results?name=" &amp; _xlfn.ENCODEURL(B41) &amp; "&amp;namematch=AND&amp;text=&amp;oracle=1&amp;textmatch=AND&amp;c_all=All&amp;multicolor=&amp;colormatch=OR&amp;colorexclude=1&amp;card_type_match=OR&amp;crittermatch=OR&amp;r_all=All&amp;s%5B%5D=" &amp; G41 &amp; "&amp;foil=" &amp; E41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Smoldering%20Marsh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1" s="7" t="s">
        <v>82</v>
      </c>
    </row>
    <row r="42" spans="2:11" x14ac:dyDescent="0.25">
      <c r="B42" s="5" t="s">
        <v>85</v>
      </c>
      <c r="C42" s="6">
        <f>Sheet1!H29</f>
        <v>0</v>
      </c>
      <c r="D42" s="4" t="s">
        <v>23</v>
      </c>
      <c r="E42" s="4" t="str">
        <f>IF(D42="NF","nofoil","foil")</f>
        <v>nofoil</v>
      </c>
      <c r="F42" s="4" t="s">
        <v>55</v>
      </c>
      <c r="G42" s="4">
        <f>VLOOKUP(F42,Sets!A:B,2,FALSE)</f>
        <v>5281</v>
      </c>
      <c r="H42" s="4">
        <v>3</v>
      </c>
      <c r="I42" s="6">
        <f>H42*C42</f>
        <v>0</v>
      </c>
      <c r="J42" s="12" t="str">
        <f>"http://www.starcitygames.com/results?name=" &amp; _xlfn.ENCODEURL(B42) &amp; "&amp;namematch=AND&amp;text=&amp;oracle=1&amp;textmatch=AND&amp;c_all=All&amp;multicolor=&amp;colormatch=OR&amp;colorexclude=1&amp;card_type_match=OR&amp;crittermatch=OR&amp;r_all=All&amp;s%5B%5D=" &amp; G42 &amp; "&amp;foil=" &amp; E42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Temple%20of%20Epiphany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2" s="7" t="s">
        <v>86</v>
      </c>
    </row>
    <row r="43" spans="2:11" x14ac:dyDescent="0.25">
      <c r="B43" s="5" t="s">
        <v>118</v>
      </c>
      <c r="C43" s="6">
        <f>Sheet1!H45</f>
        <v>0</v>
      </c>
      <c r="D43" s="4" t="s">
        <v>23</v>
      </c>
      <c r="E43" s="4" t="str">
        <f>IF(D43="NF","nofoil","foil")</f>
        <v>nofoil</v>
      </c>
      <c r="F43" s="4" t="s">
        <v>75</v>
      </c>
      <c r="G43" s="4">
        <f>VLOOKUP(F43,Sets!A:B,2,FALSE)</f>
        <v>5266</v>
      </c>
      <c r="H43" s="4">
        <v>1</v>
      </c>
      <c r="I43" s="6">
        <f>H43*C43</f>
        <v>0</v>
      </c>
      <c r="J43" s="12" t="str">
        <f>"http://www.starcitygames.com/results?name=" &amp; _xlfn.ENCODEURL(B43) &amp; "&amp;namematch=AND&amp;text=&amp;oracle=1&amp;textmatch=AND&amp;c_all=All&amp;multicolor=&amp;colormatch=OR&amp;colorexclude=1&amp;card_type_match=OR&amp;crittermatch=OR&amp;r_all=All&amp;s%5B%5D=" &amp; G43 &amp; "&amp;foil=" &amp; E43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Temple%20of%20Triumph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3" s="7" t="s">
        <v>119</v>
      </c>
    </row>
    <row r="44" spans="2:11" x14ac:dyDescent="0.25">
      <c r="B44" s="5" t="s">
        <v>50</v>
      </c>
      <c r="C44" s="6">
        <f>Sheet1!H13</f>
        <v>0</v>
      </c>
      <c r="D44" s="4" t="s">
        <v>23</v>
      </c>
      <c r="E44" s="4" t="str">
        <f>IF(D44="NF","nofoil","foil")</f>
        <v>nofoil</v>
      </c>
      <c r="F44" s="4" t="s">
        <v>39</v>
      </c>
      <c r="G44" s="4">
        <f>VLOOKUP(F44,Sets!A:B,2,FALSE)</f>
        <v>5308</v>
      </c>
      <c r="H44" s="4">
        <v>1</v>
      </c>
      <c r="I44" s="6">
        <f>H44*C44</f>
        <v>0</v>
      </c>
      <c r="J44" s="12" t="str">
        <f>"http://www.starcitygames.com/results?name=" &amp; _xlfn.ENCODEURL(B44) &amp; "&amp;namematch=AND&amp;text=&amp;oracle=1&amp;textmatch=AND&amp;c_all=All&amp;multicolor=&amp;colormatch=OR&amp;colorexclude=1&amp;card_type_match=OR&amp;crittermatch=OR&amp;r_all=All&amp;s%5B%5D=" &amp; G44 &amp; "&amp;foil=" &amp; E44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Undergrowth%20Champion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4" s="7" t="s">
        <v>51</v>
      </c>
    </row>
    <row r="45" spans="2:11" x14ac:dyDescent="0.25">
      <c r="B45" s="5" t="s">
        <v>105</v>
      </c>
      <c r="C45" s="6">
        <f>Sheet1!H39</f>
        <v>0</v>
      </c>
      <c r="D45" s="4" t="s">
        <v>23</v>
      </c>
      <c r="E45" s="4" t="str">
        <f>IF(D45="NF","nofoil","foil")</f>
        <v>nofoil</v>
      </c>
      <c r="F45" s="4" t="s">
        <v>48</v>
      </c>
      <c r="G45" s="4">
        <f>VLOOKUP(F45,Sets!A:B,2,FALSE)</f>
        <v>5288</v>
      </c>
      <c r="H45" s="4">
        <v>1</v>
      </c>
      <c r="I45" s="6">
        <f>H45*C45</f>
        <v>0</v>
      </c>
      <c r="J45" s="12" t="str">
        <f>"http://www.starcitygames.com/results?name=" &amp; _xlfn.ENCODEURL(B45) &amp; "&amp;namematch=AND&amp;text=&amp;oracle=1&amp;textmatch=AND&amp;c_all=All&amp;multicolor=&amp;colormatch=OR&amp;colorexclude=1&amp;card_type_match=OR&amp;crittermatch=OR&amp;r_all=All&amp;s%5B%5D=" &amp; G45 &amp; "&amp;foil=" &amp; E45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Yavimaya%20Coa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5" s="7" t="s">
        <v>106</v>
      </c>
    </row>
    <row r="46" spans="2:11" x14ac:dyDescent="0.25">
      <c r="B46" s="5" t="s">
        <v>107</v>
      </c>
      <c r="C46" s="6">
        <f>Sheet1!H40</f>
        <v>0</v>
      </c>
      <c r="D46" s="4" t="s">
        <v>23</v>
      </c>
      <c r="E46" s="4" t="str">
        <f>IF(D46="NF","nofoil","foil")</f>
        <v>nofoil</v>
      </c>
      <c r="F46" s="4" t="s">
        <v>39</v>
      </c>
      <c r="G46" s="4">
        <f>VLOOKUP(F46,Sets!A:B,2,FALSE)</f>
        <v>5308</v>
      </c>
      <c r="H46" s="4">
        <v>1</v>
      </c>
      <c r="I46" s="6">
        <f>H46*C46</f>
        <v>0</v>
      </c>
      <c r="J46" s="12" t="str">
        <f>"http://www.starcitygames.com/results?name=" &amp; _xlfn.ENCODEURL(B46) &amp; "&amp;namematch=AND&amp;text=&amp;oracle=1&amp;textmatch=AND&amp;c_all=All&amp;multicolor=&amp;colormatch=OR&amp;colorexclude=1&amp;card_type_match=OR&amp;crittermatch=OR&amp;r_all=All&amp;s%5B%5D=" &amp; G46 &amp; "&amp;foil=" &amp; E46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Greenwarden%20of%20Murasa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6" s="7" t="s">
        <v>108</v>
      </c>
    </row>
    <row r="47" spans="2:11" x14ac:dyDescent="0.25">
      <c r="B47" s="5" t="s">
        <v>114</v>
      </c>
      <c r="C47" s="6">
        <f>Sheet1!H43</f>
        <v>0</v>
      </c>
      <c r="D47" s="4" t="s">
        <v>23</v>
      </c>
      <c r="E47" s="4" t="str">
        <f>IF(D47="NF","nofoil","foil")</f>
        <v>nofoil</v>
      </c>
      <c r="F47" s="4" t="s">
        <v>48</v>
      </c>
      <c r="G47" s="4">
        <f>VLOOKUP(F47,Sets!A:B,2,FALSE)</f>
        <v>5288</v>
      </c>
      <c r="H47" s="4">
        <v>1</v>
      </c>
      <c r="I47" s="6">
        <f>H47*C47</f>
        <v>0</v>
      </c>
      <c r="J47" s="12" t="str">
        <f>"http://www.starcitygames.com/results?name=" &amp; _xlfn.ENCODEURL(B47) &amp; "&amp;namematch=AND&amp;text=&amp;oracle=1&amp;textmatch=AND&amp;c_all=All&amp;multicolor=&amp;colormatch=OR&amp;colorexclude=1&amp;card_type_match=OR&amp;crittermatch=OR&amp;r_all=All&amp;s%5B%5D=" &amp; G47 &amp; "&amp;foil=" &amp; E47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Hornet%20Nes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7" s="7" t="s">
        <v>115</v>
      </c>
    </row>
    <row r="48" spans="2:11" x14ac:dyDescent="0.25">
      <c r="B48" s="5" t="s">
        <v>116</v>
      </c>
      <c r="C48" s="6">
        <f>Sheet1!H44</f>
        <v>0</v>
      </c>
      <c r="D48" s="4" t="s">
        <v>23</v>
      </c>
      <c r="E48" s="4" t="str">
        <f>IF(D48="NF","nofoil","foil")</f>
        <v>nofoil</v>
      </c>
      <c r="F48" s="4" t="s">
        <v>33</v>
      </c>
      <c r="G48" s="4">
        <f>VLOOKUP(F48,Sets!A:B,2,FALSE)</f>
        <v>5291</v>
      </c>
      <c r="H48" s="4">
        <v>1</v>
      </c>
      <c r="I48" s="6">
        <f>H48*C48</f>
        <v>0</v>
      </c>
      <c r="J48" s="12" t="str">
        <f>"http://www.starcitygames.com/results?name=" &amp; _xlfn.ENCODEURL(B48) &amp; "&amp;namematch=AND&amp;text=&amp;oracle=1&amp;textmatch=AND&amp;c_all=All&amp;multicolor=&amp;colormatch=OR&amp;colorexclude=1&amp;card_type_match=OR&amp;crittermatch=OR&amp;r_all=All&amp;s%5B%5D=" &amp; G48 &amp; "&amp;foil=" &amp; E48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See%20the%20Unwritten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8" s="7" t="s">
        <v>117</v>
      </c>
    </row>
    <row r="49" spans="2:11" x14ac:dyDescent="0.25">
      <c r="B49" s="5" t="s">
        <v>126</v>
      </c>
      <c r="C49" s="6">
        <f>Sheet1!H49</f>
        <v>0</v>
      </c>
      <c r="D49" s="4" t="s">
        <v>23</v>
      </c>
      <c r="E49" s="4" t="str">
        <f>IF(D49="NF","nofoil","foil")</f>
        <v>nofoil</v>
      </c>
      <c r="F49" s="4" t="s">
        <v>90</v>
      </c>
      <c r="G49" s="4">
        <f>VLOOKUP(F49,Sets!A:B,2,FALSE)</f>
        <v>5302</v>
      </c>
      <c r="H49" s="4">
        <v>1</v>
      </c>
      <c r="I49" s="6">
        <f>H49*C49</f>
        <v>0</v>
      </c>
      <c r="J49" s="12" t="str">
        <f>"http://www.starcitygames.com/results?name=" &amp; _xlfn.ENCODEURL(B49) &amp; "&amp;namematch=AND&amp;text=&amp;oracle=1&amp;textmatch=AND&amp;c_all=All&amp;multicolor=&amp;colormatch=OR&amp;colorexclude=1&amp;card_type_match=OR&amp;crittermatch=OR&amp;r_all=All&amp;s%5B%5D=" &amp; G49 &amp; "&amp;foil=" &amp; E49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49" s="12" t="s">
        <v>127</v>
      </c>
    </row>
    <row r="50" spans="2:11" x14ac:dyDescent="0.25">
      <c r="B50" s="5" t="s">
        <v>128</v>
      </c>
      <c r="C50" s="6">
        <f>Sheet1!H50</f>
        <v>0</v>
      </c>
      <c r="D50" s="4" t="s">
        <v>23</v>
      </c>
      <c r="E50" s="4" t="str">
        <f>IF(D50="NF","nofoil","foil")</f>
        <v>nofoil</v>
      </c>
      <c r="F50" s="4" t="s">
        <v>48</v>
      </c>
      <c r="G50" s="4">
        <f>VLOOKUP(F50,Sets!A:B,2,FALSE)</f>
        <v>5288</v>
      </c>
      <c r="H50" s="4">
        <v>1</v>
      </c>
      <c r="I50" s="6">
        <f>H50*C50</f>
        <v>0</v>
      </c>
      <c r="J50" s="12" t="str">
        <f>"http://www.starcitygames.com/results?name=" &amp; _xlfn.ENCODEURL(B50) &amp; "&amp;namematch=AND&amp;text=&amp;oracle=1&amp;textmatch=AND&amp;c_all=All&amp;multicolor=&amp;colormatch=OR&amp;colorexclude=1&amp;card_type_match=OR&amp;crittermatch=OR&amp;r_all=All&amp;s%5B%5D=" &amp; G50 &amp; "&amp;foil=" &amp; E50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Caves%20of%20Koilos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0" s="7" t="s">
        <v>129</v>
      </c>
    </row>
    <row r="51" spans="2:11" x14ac:dyDescent="0.25">
      <c r="B51" s="5" t="s">
        <v>130</v>
      </c>
      <c r="C51" s="6">
        <f>Sheet1!H51</f>
        <v>0</v>
      </c>
      <c r="D51" s="4" t="s">
        <v>23</v>
      </c>
      <c r="E51" s="4" t="str">
        <f>IF(D51="NF","nofoil","foil")</f>
        <v>nofoil</v>
      </c>
      <c r="F51" s="4" t="s">
        <v>72</v>
      </c>
      <c r="G51" s="4">
        <f>VLOOKUP(F51,Sets!A:B,2,FALSE)</f>
        <v>5271</v>
      </c>
      <c r="H51" s="4">
        <v>3</v>
      </c>
      <c r="I51" s="6">
        <f>H51*C51</f>
        <v>0</v>
      </c>
      <c r="J51" s="12" t="str">
        <f>"http://www.starcitygames.com/results?name=" &amp; _xlfn.ENCODEURL(B51) &amp; "&amp;namematch=AND&amp;text=&amp;oracle=1&amp;textmatch=AND&amp;c_all=All&amp;multicolor=&amp;colormatch=OR&amp;colorexclude=1&amp;card_type_match=OR&amp;crittermatch=OR&amp;r_all=All&amp;s%5B%5D=" &amp; G51 &amp; "&amp;foil=" &amp; E51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Chromanticore&amp;namematch=AND&amp;text=&amp;oracle=1&amp;textmatch=AND&amp;c_all=All&amp;multicolor=&amp;colormatch=OR&amp;colorexclude=1&amp;card_type_match=OR&amp;crittermatch=OR&amp;r_all=All&amp;s%5B%5D=5271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1" s="7" t="s">
        <v>131</v>
      </c>
    </row>
    <row r="52" spans="2:11" x14ac:dyDescent="0.25">
      <c r="B52" s="5" t="s">
        <v>136</v>
      </c>
      <c r="C52" s="6">
        <f>Sheet1!H54</f>
        <v>0</v>
      </c>
      <c r="D52" s="4" t="s">
        <v>23</v>
      </c>
      <c r="E52" s="4" t="str">
        <f>IF(D52="NF","nofoil","foil")</f>
        <v>nofoil</v>
      </c>
      <c r="F52" s="4" t="s">
        <v>75</v>
      </c>
      <c r="G52" s="4">
        <f>VLOOKUP(F52,Sets!A:B,2,FALSE)</f>
        <v>5266</v>
      </c>
      <c r="H52" s="4">
        <v>1</v>
      </c>
      <c r="I52" s="6">
        <f>H52*C52</f>
        <v>0</v>
      </c>
      <c r="J52" s="12" t="str">
        <f>"http://www.starcitygames.com/results?name=" &amp; _xlfn.ENCODEURL(B52) &amp; "&amp;namematch=AND&amp;text=&amp;oracle=1&amp;textmatch=AND&amp;c_all=All&amp;multicolor=&amp;colormatch=OR&amp;colorexclude=1&amp;card_type_match=OR&amp;crittermatch=OR&amp;r_all=All&amp;s%5B%5D=" &amp; G52 &amp; "&amp;foil=" &amp; E52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Temple%20of%20Mystery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2" s="7" t="s">
        <v>137</v>
      </c>
    </row>
    <row r="53" spans="2:11" x14ac:dyDescent="0.25">
      <c r="B53" s="4" t="s">
        <v>347</v>
      </c>
      <c r="C53" s="6">
        <f>Sheet1!H57</f>
        <v>0</v>
      </c>
      <c r="D53" s="4" t="s">
        <v>139</v>
      </c>
      <c r="E53" s="4" t="str">
        <f>IF(D53="NF","nofoil","foil")</f>
        <v>foil</v>
      </c>
      <c r="F53" s="4" t="s">
        <v>33</v>
      </c>
      <c r="G53" s="4">
        <f>VLOOKUP(F53,Sets!A:B,2,FALSE)</f>
        <v>5291</v>
      </c>
      <c r="H53" s="4">
        <v>1</v>
      </c>
      <c r="I53" s="6">
        <f>H53*C53</f>
        <v>0</v>
      </c>
      <c r="J53" s="12" t="str">
        <f>"http://www.starcitygames.com/results?name=" &amp; _xlfn.ENCODEURL(B53) &amp; "&amp;namematch=AND&amp;text=&amp;oracle=1&amp;textmatch=AND&amp;c_all=All&amp;multicolor=&amp;colormatch=OR&amp;colorexclude=1&amp;card_type_match=OR&amp;crittermatch=OR&amp;r_all=All&amp;s%5B%5D=" &amp; G53 &amp; "&amp;foil=" &amp; E53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Monastery%20Swiftspear&amp;namematch=AND&amp;text=&amp;oracle=1&amp;textmatch=AND&amp;c_all=All&amp;multicolor=&amp;colormatch=OR&amp;colorexclude=1&amp;card_type_match=OR&amp;crittermatch=OR&amp;r_all=All&amp;s%5B%5D=5291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3" s="7" t="s">
        <v>142</v>
      </c>
    </row>
    <row r="54" spans="2:11" x14ac:dyDescent="0.25">
      <c r="B54" s="5" t="s">
        <v>111</v>
      </c>
      <c r="C54" s="6">
        <f>Sheet1!H42</f>
        <v>0</v>
      </c>
      <c r="D54" s="4" t="s">
        <v>23</v>
      </c>
      <c r="E54" s="4" t="str">
        <f>IF(D54="NF","nofoil","foil")</f>
        <v>nofoil</v>
      </c>
      <c r="F54" s="4" t="s">
        <v>112</v>
      </c>
      <c r="G54" s="4">
        <f>VLOOKUP(F54,Sets!A:B,2,FALSE)</f>
        <v>5249</v>
      </c>
      <c r="H54" s="4">
        <v>1</v>
      </c>
      <c r="I54" s="6">
        <f>H54*C54</f>
        <v>0</v>
      </c>
      <c r="J54" s="12" t="str">
        <f>"http://www.starcitygames.com/results?name=" &amp; _xlfn.ENCODEURL(B54) &amp; "&amp;namematch=AND&amp;text=&amp;oracle=1&amp;textmatch=AND&amp;c_all=All&amp;multicolor=&amp;colormatch=OR&amp;colorexclude=1&amp;card_type_match=OR&amp;crittermatch=OR&amp;r_all=All&amp;s%5B%5D=" &amp; G54 &amp; "&amp;foil=" &amp; E54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Boros%20Reckoner&amp;namematch=AND&amp;text=&amp;oracle=1&amp;textmatch=AND&amp;c_all=All&amp;multicolor=&amp;colormatch=OR&amp;colorexclude=1&amp;card_type_match=OR&amp;crittermatch=OR&amp;r_all=All&amp;s%5B%5D=5249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4" s="7" t="s">
        <v>113</v>
      </c>
    </row>
    <row r="55" spans="2:11" x14ac:dyDescent="0.25">
      <c r="B55" s="5" t="s">
        <v>134</v>
      </c>
      <c r="C55" s="6">
        <f>Sheet1!H53</f>
        <v>0</v>
      </c>
      <c r="D55" s="4" t="s">
        <v>23</v>
      </c>
      <c r="E55" s="4" t="str">
        <f>IF(D55="NF","nofoil","foil")</f>
        <v>nofoil</v>
      </c>
      <c r="F55" s="4" t="s">
        <v>75</v>
      </c>
      <c r="G55" s="4">
        <f>VLOOKUP(F55,Sets!A:B,2,FALSE)</f>
        <v>5266</v>
      </c>
      <c r="H55" s="4">
        <v>1</v>
      </c>
      <c r="I55" s="6">
        <f>H55*C55</f>
        <v>0</v>
      </c>
      <c r="J55" s="12" t="str">
        <f>"http://www.starcitygames.com/results?name=" &amp; _xlfn.ENCODEURL(B55) &amp; "&amp;namematch=AND&amp;text=&amp;oracle=1&amp;textmatch=AND&amp;c_all=All&amp;multicolor=&amp;colormatch=OR&amp;colorexclude=1&amp;card_type_match=OR&amp;crittermatch=OR&amp;r_all=All&amp;s%5B%5D=" &amp; G55 &amp; "&amp;foil=" &amp; E55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Temple%20of%20Abandon&amp;namematch=AND&amp;text=&amp;oracle=1&amp;textmatch=AND&amp;c_all=All&amp;multicolor=&amp;colormatch=OR&amp;colorexclude=1&amp;card_type_match=OR&amp;crittermatch=OR&amp;r_all=All&amp;s%5B%5D=5266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5" s="7" t="s">
        <v>135</v>
      </c>
    </row>
    <row r="56" spans="2:11" x14ac:dyDescent="0.25">
      <c r="B56" s="5" t="s">
        <v>87</v>
      </c>
      <c r="C56" s="6">
        <f>Sheet1!H30</f>
        <v>0</v>
      </c>
      <c r="D56" s="4" t="s">
        <v>23</v>
      </c>
      <c r="E56" s="4" t="str">
        <f>IF(D56="NF","nofoil","foil")</f>
        <v>nofoil</v>
      </c>
      <c r="F56" s="4" t="s">
        <v>48</v>
      </c>
      <c r="G56" s="4">
        <f>VLOOKUP(F56,Sets!A:B,2,FALSE)</f>
        <v>5288</v>
      </c>
      <c r="H56" s="4">
        <v>1</v>
      </c>
      <c r="I56" s="6">
        <f>H56*C56</f>
        <v>0</v>
      </c>
      <c r="J56" s="12" t="str">
        <f>"http://www.starcitygames.com/results?name=" &amp; _xlfn.ENCODEURL(B56) &amp; "&amp;namematch=AND&amp;text=&amp;oracle=1&amp;textmatch=AND&amp;c_all=All&amp;multicolor=&amp;colormatch=OR&amp;colorexclude=1&amp;card_type_match=OR&amp;crittermatch=OR&amp;r_all=All&amp;s%5B%5D=" &amp; G56 &amp; "&amp;foil=" &amp; E56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Ensoul%20Artifact&amp;namematch=AND&amp;text=&amp;oracle=1&amp;textmatch=AND&amp;c_all=All&amp;multicolor=&amp;colormatch=OR&amp;colorexclude=1&amp;card_type_match=OR&amp;crittermatch=OR&amp;r_all=All&amp;s%5B%5D=5288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6" s="7" t="s">
        <v>88</v>
      </c>
    </row>
    <row r="57" spans="2:11" x14ac:dyDescent="0.25">
      <c r="B57" s="4" t="s">
        <v>149</v>
      </c>
      <c r="C57" s="6">
        <f>Sheet1!H61</f>
        <v>0</v>
      </c>
      <c r="D57" s="4" t="s">
        <v>139</v>
      </c>
      <c r="E57" s="4" t="str">
        <f>IF(D57="NF","nofoil","foil")</f>
        <v>foil</v>
      </c>
      <c r="F57" s="4" t="s">
        <v>48</v>
      </c>
      <c r="G57" s="4">
        <f>VLOOKUP(F57,Sets!A:B,2,FALSE)</f>
        <v>5288</v>
      </c>
      <c r="H57" s="4">
        <v>1</v>
      </c>
      <c r="I57" s="6">
        <f>H57*C57</f>
        <v>0</v>
      </c>
      <c r="J57" s="12" t="str">
        <f>"http://www.starcitygames.com/results?name=" &amp; _xlfn.ENCODEURL(B57) &amp; "&amp;namematch=AND&amp;text=&amp;oracle=1&amp;textmatch=AND&amp;c_all=All&amp;multicolor=&amp;colormatch=OR&amp;colorexclude=1&amp;card_type_match=OR&amp;crittermatch=OR&amp;r_all=All&amp;s%5B%5D=" &amp; G57 &amp; "&amp;foil=" &amp; E57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Yisan%2C%20the%20Wanderer%20Bard&amp;namematch=AND&amp;text=&amp;oracle=1&amp;textmatch=AND&amp;c_all=All&amp;multicolor=&amp;colormatch=OR&amp;colorexclude=1&amp;card_type_match=OR&amp;crittermatch=OR&amp;r_all=All&amp;s%5B%5D=5288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7" s="7" t="s">
        <v>150</v>
      </c>
    </row>
    <row r="58" spans="2:11" x14ac:dyDescent="0.25">
      <c r="B58" s="5" t="s">
        <v>124</v>
      </c>
      <c r="C58" s="6">
        <f>Sheet1!H48</f>
        <v>0</v>
      </c>
      <c r="D58" s="4" t="s">
        <v>23</v>
      </c>
      <c r="E58" s="4" t="str">
        <f>IF(D58="NF","nofoil","foil")</f>
        <v>nofoil</v>
      </c>
      <c r="F58" s="4" t="s">
        <v>33</v>
      </c>
      <c r="G58" s="4">
        <f>VLOOKUP(F58,Sets!A:B,2,FALSE)</f>
        <v>5291</v>
      </c>
      <c r="H58" s="4">
        <v>2</v>
      </c>
      <c r="I58" s="6">
        <f>H58*C58</f>
        <v>0</v>
      </c>
      <c r="J58" s="12" t="str">
        <f>"http://www.starcitygames.com/results?name=" &amp; _xlfn.ENCODEURL(B58) &amp; "&amp;namematch=AND&amp;text=&amp;oracle=1&amp;textmatch=AND&amp;c_all=All&amp;multicolor=&amp;colormatch=OR&amp;colorexclude=1&amp;card_type_match=OR&amp;crittermatch=OR&amp;r_all=All&amp;s%5B%5D=" &amp; G58 &amp; "&amp;foil=" &amp; E58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Rattleclaw%20Mystic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58" s="7" t="s">
        <v>125</v>
      </c>
    </row>
    <row r="59" spans="2:11" x14ac:dyDescent="0.25">
      <c r="B59" s="4" t="s">
        <v>151</v>
      </c>
      <c r="C59" s="6">
        <f>Sheet1!H62</f>
        <v>0</v>
      </c>
      <c r="D59" s="4" t="s">
        <v>139</v>
      </c>
      <c r="E59" s="4" t="str">
        <f>IF(D59="NF","nofoil","foil")</f>
        <v>foil</v>
      </c>
      <c r="F59" s="4" t="s">
        <v>24</v>
      </c>
      <c r="G59" s="4">
        <f>VLOOKUP(F59,Sets!A:B,2,FALSE)</f>
        <v>5304</v>
      </c>
      <c r="H59" s="4">
        <v>1</v>
      </c>
      <c r="I59" s="6">
        <f>H59*C59</f>
        <v>0</v>
      </c>
      <c r="J59" s="12" t="str">
        <f>"http://www.starcitygames.com/results?name=" &amp; _xlfn.ENCODEURL(B59) &amp; "&amp;namematch=AND&amp;text=&amp;oracle=1&amp;textmatch=AND&amp;c_all=All&amp;multicolor=&amp;colormatch=OR&amp;colorexclude=1&amp;card_type_match=OR&amp;crittermatch=OR&amp;r_all=All&amp;s%5B%5D=" &amp; G59 &amp; "&amp;foil=" &amp; E59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Wildfire&amp;namematch=AND&amp;text=&amp;oracle=1&amp;textmatch=AND&amp;c_all=All&amp;multicolor=&amp;colormatch=OR&amp;colorexclude=1&amp;card_type_match=OR&amp;crittermatch=OR&amp;r_all=All&amp;s%5B%5D=5304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59" s="7" t="s">
        <v>152</v>
      </c>
    </row>
    <row r="60" spans="2:11" x14ac:dyDescent="0.25">
      <c r="B60" s="5" t="s">
        <v>99</v>
      </c>
      <c r="C60" s="6">
        <f>Sheet1!H36</f>
        <v>0</v>
      </c>
      <c r="D60" s="4" t="s">
        <v>23</v>
      </c>
      <c r="E60" s="4" t="str">
        <f>IF(D60="NF","nofoil","foil")</f>
        <v>nofoil</v>
      </c>
      <c r="F60" s="4" t="s">
        <v>39</v>
      </c>
      <c r="G60" s="4">
        <f>VLOOKUP(F60,Sets!A:B,2,FALSE)</f>
        <v>5308</v>
      </c>
      <c r="H60" s="4">
        <v>2</v>
      </c>
      <c r="I60" s="6">
        <f>H60*C60</f>
        <v>0</v>
      </c>
      <c r="J60" s="12" t="str">
        <f>"http://www.starcitygames.com/results?name=" &amp; _xlfn.ENCODEURL(B60) &amp; "&amp;namematch=AND&amp;text=&amp;oracle=1&amp;textmatch=AND&amp;c_all=All&amp;multicolor=&amp;colormatch=OR&amp;colorexclude=1&amp;card_type_match=OR&amp;crittermatch=OR&amp;r_all=All&amp;s%5B%5D=" &amp; G60 &amp; "&amp;foil=" &amp; E60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Bring%20to%20Light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0" s="7" t="s">
        <v>100</v>
      </c>
    </row>
    <row r="61" spans="2:11" x14ac:dyDescent="0.25">
      <c r="B61" s="4" t="s">
        <v>143</v>
      </c>
      <c r="C61" s="6">
        <f>Sheet1!H58</f>
        <v>0</v>
      </c>
      <c r="D61" s="4" t="s">
        <v>139</v>
      </c>
      <c r="E61" s="4" t="str">
        <f>IF(D61="NF","nofoil","foil")</f>
        <v>foil</v>
      </c>
      <c r="F61" s="4" t="s">
        <v>72</v>
      </c>
      <c r="G61" s="4">
        <f>VLOOKUP(F61,Sets!A:B,2,FALSE)</f>
        <v>5271</v>
      </c>
      <c r="H61" s="4">
        <v>1</v>
      </c>
      <c r="I61" s="6">
        <f>H61*C61</f>
        <v>0</v>
      </c>
      <c r="J61" s="12" t="str">
        <f>"http://www.starcitygames.com/results?name=" &amp; _xlfn.ENCODEURL(B61) &amp; "&amp;namematch=AND&amp;text=&amp;oracle=1&amp;textmatch=AND&amp;c_all=All&amp;multicolor=&amp;colormatch=OR&amp;colorexclude=1&amp;card_type_match=OR&amp;crittermatch=OR&amp;r_all=All&amp;s%5B%5D=" &amp; G61 &amp; "&amp;foil=" &amp; E61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Hero%20of%20Iroas&amp;namematch=AND&amp;text=&amp;oracle=1&amp;textmatch=AND&amp;c_all=All&amp;multicolor=&amp;colormatch=OR&amp;colorexclude=1&amp;card_type_match=OR&amp;crittermatch=OR&amp;r_all=All&amp;s%5B%5D=5271&amp;foil=foil&amp;g_all=All&amp;lang%5B%5D=1&amp;cmcop=%3D&amp;cmc=&amp;ccl=0&amp;ccu=99&amp;pwrop=%3D&amp;pwr=&amp;mincost=0.00&amp;maxcost=99999.99&amp;tghop=%3D&amp;tgh=&amp;sort1=4&amp;sort2=1&amp;sort3=10&amp;sort4=0&amp;display=1&amp;numpage=25</v>
      </c>
      <c r="K61" s="7" t="s">
        <v>144</v>
      </c>
    </row>
    <row r="62" spans="2:11" x14ac:dyDescent="0.25">
      <c r="B62" s="5" t="s">
        <v>351</v>
      </c>
      <c r="C62" s="6">
        <f>Sheet1!H22</f>
        <v>0</v>
      </c>
      <c r="D62" s="4" t="s">
        <v>23</v>
      </c>
      <c r="E62" s="4" t="str">
        <f>IF(D62="NF","nofoil","foil")</f>
        <v>nofoil</v>
      </c>
      <c r="F62" s="4" t="s">
        <v>39</v>
      </c>
      <c r="G62" s="4">
        <f>VLOOKUP(F62,Sets!A:B,2,FALSE)</f>
        <v>5308</v>
      </c>
      <c r="H62" s="4">
        <v>1</v>
      </c>
      <c r="I62" s="6">
        <f>H62*C62</f>
        <v>0</v>
      </c>
      <c r="J62" s="12" t="str">
        <f>"http://www.starcitygames.com/results?name=" &amp; _xlfn.ENCODEURL(B62) &amp; "&amp;namematch=AND&amp;text=&amp;oracle=1&amp;textmatch=AND&amp;c_all=All&amp;multicolor=&amp;colormatch=OR&amp;colorexclude=1&amp;card_type_match=OR&amp;crittermatch=OR&amp;r_all=All&amp;s%5B%5D=" &amp; G62 &amp; "&amp;foil=" &amp; E62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Prairie%20Stream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2" s="7" t="s">
        <v>70</v>
      </c>
    </row>
    <row r="63" spans="2:11" x14ac:dyDescent="0.25">
      <c r="B63" s="5" t="s">
        <v>350</v>
      </c>
      <c r="C63" s="6">
        <f>Sheet1!H33</f>
        <v>0</v>
      </c>
      <c r="D63" s="4" t="s">
        <v>23</v>
      </c>
      <c r="E63" s="4" t="str">
        <f>IF(D63="NF","nofoil","foil")</f>
        <v>nofoil</v>
      </c>
      <c r="F63" s="4" t="s">
        <v>55</v>
      </c>
      <c r="G63" s="4">
        <f>VLOOKUP(F63,Sets!A:B,2,FALSE)</f>
        <v>5281</v>
      </c>
      <c r="H63" s="4">
        <v>1</v>
      </c>
      <c r="I63" s="6">
        <f>H63*C63</f>
        <v>0</v>
      </c>
      <c r="J63" s="12" t="str">
        <f>"http://www.starcitygames.com/results?name=" &amp; _xlfn.ENCODEURL(B63) &amp; "&amp;namematch=AND&amp;text=&amp;oracle=1&amp;textmatch=AND&amp;c_all=All&amp;multicolor=&amp;colormatch=OR&amp;colorexclude=1&amp;card_type_match=OR&amp;crittermatch=OR&amp;r_all=All&amp;s%5B%5D=" &amp; G63 &amp; "&amp;foil=" &amp; E63 &amp; "&amp;g_all=All&amp;lang%5B%5D=1&amp;cmcop=%3D&amp;cmc=&amp;ccl=0&amp;ccu=99&amp;pwrop=%3D&amp;pwr=&amp;mincost=0.00&amp;maxcost=99999.99&amp;tghop=%3D&amp;tgh=&amp;sort1=4&amp;sort2=1&amp;sort3=10&amp;sort4=0&amp;display=1&amp;numpage=25"</f>
        <v>http://www.starcitygames.com/results?name=Pharika%2C%20God%20of%20Affliction&amp;namematch=AND&amp;text=&amp;oracle=1&amp;textmatch=AND&amp;c_all=All&amp;multicolor=&amp;colormatch=OR&amp;colorexclude=1&amp;card_type_match=OR&amp;crittermatch=OR&amp;r_all=All&amp;s%5B%5D=5281&amp;foil=nofoil&amp;g_all=All&amp;lang%5B%5D=1&amp;cmcop=%3D&amp;cmc=&amp;ccl=0&amp;ccu=99&amp;pwrop=%3D&amp;pwr=&amp;mincost=0.00&amp;maxcost=99999.99&amp;tghop=%3D&amp;tgh=&amp;sort1=4&amp;sort2=1&amp;sort3=10&amp;sort4=0&amp;display=1&amp;numpage=25</v>
      </c>
      <c r="K63" s="7" t="s">
        <v>94</v>
      </c>
    </row>
    <row r="64" spans="2:11" x14ac:dyDescent="0.25">
      <c r="C64" s="6"/>
      <c r="I64" s="6"/>
    </row>
    <row r="65" spans="3:10" x14ac:dyDescent="0.25">
      <c r="C65" s="6"/>
      <c r="J65" s="14" t="s">
        <v>153</v>
      </c>
    </row>
    <row r="66" spans="3:10" x14ac:dyDescent="0.25">
      <c r="C66" s="6"/>
    </row>
    <row r="67" spans="3:10" x14ac:dyDescent="0.25">
      <c r="C67" s="6"/>
    </row>
    <row r="68" spans="3:10" x14ac:dyDescent="0.25">
      <c r="C68" s="6"/>
    </row>
    <row r="69" spans="3:10" x14ac:dyDescent="0.25">
      <c r="C69" s="6"/>
    </row>
    <row r="70" spans="3:10" x14ac:dyDescent="0.25">
      <c r="C70" s="6"/>
    </row>
    <row r="71" spans="3:10" x14ac:dyDescent="0.25">
      <c r="C71" s="6"/>
    </row>
    <row r="72" spans="3:10" x14ac:dyDescent="0.25">
      <c r="C72" s="6"/>
    </row>
    <row r="73" spans="3:10" x14ac:dyDescent="0.25">
      <c r="C73" s="6"/>
    </row>
    <row r="74" spans="3:10" x14ac:dyDescent="0.25">
      <c r="C74" s="6"/>
    </row>
    <row r="75" spans="3:10" x14ac:dyDescent="0.25">
      <c r="C75" s="6"/>
    </row>
    <row r="76" spans="3:10" x14ac:dyDescent="0.25">
      <c r="C76" s="6"/>
    </row>
    <row r="77" spans="3:10" x14ac:dyDescent="0.25">
      <c r="C77" s="6"/>
    </row>
    <row r="78" spans="3:10" x14ac:dyDescent="0.25">
      <c r="C78" s="6"/>
    </row>
    <row r="79" spans="3:10" x14ac:dyDescent="0.25">
      <c r="C79" s="6"/>
    </row>
    <row r="80" spans="3:10" x14ac:dyDescent="0.25">
      <c r="C80" s="6"/>
    </row>
    <row r="81" spans="3:3" x14ac:dyDescent="0.25">
      <c r="C81" s="6"/>
    </row>
    <row r="82" spans="3:3" x14ac:dyDescent="0.25">
      <c r="C82" s="6"/>
    </row>
    <row r="83" spans="3:3" x14ac:dyDescent="0.25">
      <c r="C83" s="6"/>
    </row>
    <row r="84" spans="3:3" x14ac:dyDescent="0.25">
      <c r="C84" s="6"/>
    </row>
    <row r="85" spans="3:3" x14ac:dyDescent="0.25">
      <c r="C85" s="6"/>
    </row>
    <row r="86" spans="3:3" x14ac:dyDescent="0.25">
      <c r="C86" s="6"/>
    </row>
    <row r="87" spans="3:3" x14ac:dyDescent="0.25">
      <c r="C87" s="6"/>
    </row>
    <row r="88" spans="3:3" x14ac:dyDescent="0.25">
      <c r="C88" s="6"/>
    </row>
    <row r="89" spans="3:3" x14ac:dyDescent="0.25">
      <c r="C89" s="6"/>
    </row>
    <row r="90" spans="3:3" x14ac:dyDescent="0.25">
      <c r="C90" s="6"/>
    </row>
    <row r="91" spans="3:3" x14ac:dyDescent="0.25">
      <c r="C91" s="6"/>
    </row>
    <row r="92" spans="3:3" x14ac:dyDescent="0.25">
      <c r="C92" s="6"/>
    </row>
    <row r="93" spans="3:3" x14ac:dyDescent="0.25">
      <c r="C93" s="6"/>
    </row>
    <row r="94" spans="3:3" x14ac:dyDescent="0.25">
      <c r="C94" s="6"/>
    </row>
    <row r="95" spans="3:3" x14ac:dyDescent="0.25">
      <c r="C95" s="6"/>
    </row>
    <row r="96" spans="3:3" x14ac:dyDescent="0.25">
      <c r="C96" s="6"/>
    </row>
    <row r="97" spans="3:3" x14ac:dyDescent="0.25">
      <c r="C97" s="6"/>
    </row>
    <row r="98" spans="3:3" x14ac:dyDescent="0.25">
      <c r="C98" s="6"/>
    </row>
    <row r="99" spans="3:3" x14ac:dyDescent="0.25">
      <c r="C99" s="6"/>
    </row>
    <row r="100" spans="3:3" x14ac:dyDescent="0.25">
      <c r="C100" s="6"/>
    </row>
    <row r="101" spans="3:3" x14ac:dyDescent="0.25">
      <c r="C101" s="6"/>
    </row>
    <row r="102" spans="3:3" x14ac:dyDescent="0.25">
      <c r="C102" s="6"/>
    </row>
    <row r="103" spans="3:3" x14ac:dyDescent="0.25">
      <c r="C103" s="6"/>
    </row>
    <row r="104" spans="3:3" x14ac:dyDescent="0.25">
      <c r="C104" s="6"/>
    </row>
    <row r="105" spans="3:3" x14ac:dyDescent="0.25">
      <c r="C105" s="6"/>
    </row>
    <row r="106" spans="3:3" x14ac:dyDescent="0.25">
      <c r="C106" s="6"/>
    </row>
    <row r="107" spans="3:3" x14ac:dyDescent="0.25">
      <c r="C107" s="6"/>
    </row>
    <row r="108" spans="3:3" x14ac:dyDescent="0.25">
      <c r="C108" s="6"/>
    </row>
    <row r="109" spans="3:3" x14ac:dyDescent="0.25">
      <c r="C109" s="6"/>
    </row>
    <row r="110" spans="3:3" x14ac:dyDescent="0.25">
      <c r="C110" s="6"/>
    </row>
    <row r="111" spans="3:3" x14ac:dyDescent="0.25">
      <c r="C111" s="6"/>
    </row>
    <row r="112" spans="3:3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  <row r="510" spans="3:3" x14ac:dyDescent="0.25">
      <c r="C510" s="6"/>
    </row>
    <row r="511" spans="3:3" x14ac:dyDescent="0.25">
      <c r="C511" s="6"/>
    </row>
    <row r="512" spans="3:3" x14ac:dyDescent="0.25">
      <c r="C512" s="6"/>
    </row>
    <row r="513" spans="3:3" x14ac:dyDescent="0.25">
      <c r="C513" s="6"/>
    </row>
    <row r="514" spans="3:3" x14ac:dyDescent="0.25">
      <c r="C514" s="6"/>
    </row>
    <row r="515" spans="3:3" x14ac:dyDescent="0.25">
      <c r="C515" s="6"/>
    </row>
    <row r="516" spans="3:3" x14ac:dyDescent="0.25">
      <c r="C516" s="6"/>
    </row>
    <row r="517" spans="3:3" x14ac:dyDescent="0.25">
      <c r="C517" s="6"/>
    </row>
    <row r="518" spans="3:3" x14ac:dyDescent="0.25">
      <c r="C518" s="6"/>
    </row>
    <row r="519" spans="3:3" x14ac:dyDescent="0.25">
      <c r="C519" s="6"/>
    </row>
    <row r="520" spans="3:3" x14ac:dyDescent="0.25">
      <c r="C520" s="6"/>
    </row>
    <row r="521" spans="3:3" x14ac:dyDescent="0.25">
      <c r="C521" s="6"/>
    </row>
    <row r="522" spans="3:3" x14ac:dyDescent="0.25">
      <c r="C522" s="6"/>
    </row>
    <row r="523" spans="3:3" x14ac:dyDescent="0.25">
      <c r="C523" s="6"/>
    </row>
    <row r="524" spans="3:3" x14ac:dyDescent="0.25">
      <c r="C524" s="6"/>
    </row>
    <row r="525" spans="3:3" x14ac:dyDescent="0.25">
      <c r="C525" s="6"/>
    </row>
    <row r="526" spans="3:3" x14ac:dyDescent="0.25">
      <c r="C526" s="6"/>
    </row>
    <row r="527" spans="3:3" x14ac:dyDescent="0.25">
      <c r="C527" s="6"/>
    </row>
    <row r="528" spans="3:3" x14ac:dyDescent="0.25">
      <c r="C528" s="6"/>
    </row>
    <row r="529" spans="3:3" x14ac:dyDescent="0.25">
      <c r="C529" s="6"/>
    </row>
    <row r="530" spans="3:3" x14ac:dyDescent="0.25">
      <c r="C530" s="6"/>
    </row>
    <row r="531" spans="3:3" x14ac:dyDescent="0.25">
      <c r="C531" s="6"/>
    </row>
    <row r="532" spans="3:3" x14ac:dyDescent="0.25">
      <c r="C532" s="6"/>
    </row>
    <row r="533" spans="3:3" x14ac:dyDescent="0.25">
      <c r="C533" s="6"/>
    </row>
    <row r="534" spans="3:3" x14ac:dyDescent="0.25">
      <c r="C534" s="6"/>
    </row>
    <row r="535" spans="3:3" x14ac:dyDescent="0.25">
      <c r="C535" s="6"/>
    </row>
    <row r="536" spans="3:3" x14ac:dyDescent="0.25">
      <c r="C536" s="6"/>
    </row>
    <row r="537" spans="3:3" x14ac:dyDescent="0.25">
      <c r="C537" s="6"/>
    </row>
    <row r="538" spans="3:3" x14ac:dyDescent="0.25">
      <c r="C538" s="6"/>
    </row>
    <row r="539" spans="3:3" x14ac:dyDescent="0.25">
      <c r="C539" s="6"/>
    </row>
    <row r="540" spans="3:3" x14ac:dyDescent="0.25">
      <c r="C540" s="6"/>
    </row>
    <row r="541" spans="3:3" x14ac:dyDescent="0.25">
      <c r="C541" s="6"/>
    </row>
    <row r="542" spans="3:3" x14ac:dyDescent="0.25">
      <c r="C542" s="6"/>
    </row>
    <row r="543" spans="3:3" x14ac:dyDescent="0.25">
      <c r="C543" s="6"/>
    </row>
    <row r="544" spans="3:3" x14ac:dyDescent="0.25">
      <c r="C544" s="6"/>
    </row>
    <row r="545" spans="3:3" x14ac:dyDescent="0.25">
      <c r="C545" s="6"/>
    </row>
    <row r="546" spans="3:3" x14ac:dyDescent="0.25">
      <c r="C546" s="6"/>
    </row>
    <row r="547" spans="3:3" x14ac:dyDescent="0.25">
      <c r="C547" s="6"/>
    </row>
    <row r="548" spans="3:3" x14ac:dyDescent="0.25">
      <c r="C548" s="6"/>
    </row>
    <row r="549" spans="3:3" x14ac:dyDescent="0.25">
      <c r="C549" s="6"/>
    </row>
    <row r="550" spans="3:3" x14ac:dyDescent="0.25">
      <c r="C550" s="6"/>
    </row>
    <row r="551" spans="3:3" x14ac:dyDescent="0.25">
      <c r="C551" s="6"/>
    </row>
    <row r="552" spans="3:3" x14ac:dyDescent="0.25">
      <c r="C552" s="6"/>
    </row>
    <row r="553" spans="3:3" x14ac:dyDescent="0.25">
      <c r="C553" s="6"/>
    </row>
    <row r="554" spans="3:3" x14ac:dyDescent="0.25">
      <c r="C554" s="6"/>
    </row>
    <row r="555" spans="3:3" x14ac:dyDescent="0.25">
      <c r="C555" s="6"/>
    </row>
    <row r="556" spans="3:3" x14ac:dyDescent="0.25">
      <c r="C556" s="6"/>
    </row>
    <row r="557" spans="3:3" x14ac:dyDescent="0.25">
      <c r="C557" s="6"/>
    </row>
    <row r="558" spans="3:3" x14ac:dyDescent="0.25">
      <c r="C558" s="6"/>
    </row>
    <row r="559" spans="3:3" x14ac:dyDescent="0.25">
      <c r="C559" s="6"/>
    </row>
    <row r="560" spans="3:3" x14ac:dyDescent="0.25">
      <c r="C560" s="6"/>
    </row>
    <row r="561" spans="3:3" x14ac:dyDescent="0.25">
      <c r="C561" s="6"/>
    </row>
    <row r="562" spans="3:3" x14ac:dyDescent="0.25">
      <c r="C562" s="6"/>
    </row>
    <row r="563" spans="3:3" x14ac:dyDescent="0.25">
      <c r="C563" s="6"/>
    </row>
    <row r="564" spans="3:3" x14ac:dyDescent="0.25">
      <c r="C564" s="6"/>
    </row>
    <row r="565" spans="3:3" x14ac:dyDescent="0.25">
      <c r="C565" s="6"/>
    </row>
    <row r="566" spans="3:3" x14ac:dyDescent="0.25">
      <c r="C566" s="6"/>
    </row>
    <row r="567" spans="3:3" x14ac:dyDescent="0.25">
      <c r="C567" s="6"/>
    </row>
    <row r="568" spans="3:3" x14ac:dyDescent="0.25">
      <c r="C568" s="6"/>
    </row>
    <row r="569" spans="3:3" x14ac:dyDescent="0.25">
      <c r="C569" s="6"/>
    </row>
    <row r="570" spans="3:3" x14ac:dyDescent="0.25">
      <c r="C570" s="6"/>
    </row>
    <row r="571" spans="3:3" x14ac:dyDescent="0.25">
      <c r="C571" s="6"/>
    </row>
    <row r="572" spans="3:3" x14ac:dyDescent="0.25">
      <c r="C572" s="6"/>
    </row>
    <row r="573" spans="3:3" x14ac:dyDescent="0.25">
      <c r="C573" s="6"/>
    </row>
    <row r="574" spans="3:3" x14ac:dyDescent="0.25">
      <c r="C574" s="6"/>
    </row>
    <row r="575" spans="3:3" x14ac:dyDescent="0.25">
      <c r="C575" s="6"/>
    </row>
    <row r="576" spans="3:3" x14ac:dyDescent="0.25">
      <c r="C576" s="6"/>
    </row>
    <row r="577" spans="3:3" x14ac:dyDescent="0.25">
      <c r="C577" s="6"/>
    </row>
    <row r="578" spans="3:3" x14ac:dyDescent="0.25">
      <c r="C578" s="6"/>
    </row>
    <row r="579" spans="3:3" x14ac:dyDescent="0.25">
      <c r="C579" s="6"/>
    </row>
    <row r="580" spans="3:3" x14ac:dyDescent="0.25">
      <c r="C580" s="6"/>
    </row>
    <row r="581" spans="3:3" x14ac:dyDescent="0.25">
      <c r="C581" s="6"/>
    </row>
    <row r="582" spans="3:3" x14ac:dyDescent="0.25">
      <c r="C582" s="6"/>
    </row>
    <row r="583" spans="3:3" x14ac:dyDescent="0.25">
      <c r="C583" s="6"/>
    </row>
    <row r="584" spans="3:3" x14ac:dyDescent="0.25">
      <c r="C584" s="6"/>
    </row>
    <row r="585" spans="3:3" x14ac:dyDescent="0.25">
      <c r="C585" s="6"/>
    </row>
    <row r="586" spans="3:3" x14ac:dyDescent="0.25">
      <c r="C586" s="6"/>
    </row>
    <row r="587" spans="3:3" x14ac:dyDescent="0.25">
      <c r="C587" s="6"/>
    </row>
    <row r="588" spans="3:3" x14ac:dyDescent="0.25">
      <c r="C588" s="6"/>
    </row>
    <row r="589" spans="3:3" x14ac:dyDescent="0.25">
      <c r="C589" s="6"/>
    </row>
    <row r="590" spans="3:3" x14ac:dyDescent="0.25">
      <c r="C590" s="6"/>
    </row>
    <row r="591" spans="3:3" x14ac:dyDescent="0.25">
      <c r="C591" s="6"/>
    </row>
    <row r="592" spans="3:3" x14ac:dyDescent="0.25">
      <c r="C592" s="6"/>
    </row>
    <row r="593" spans="3:3" x14ac:dyDescent="0.25">
      <c r="C593" s="6"/>
    </row>
    <row r="594" spans="3:3" x14ac:dyDescent="0.25">
      <c r="C594" s="6"/>
    </row>
    <row r="595" spans="3:3" x14ac:dyDescent="0.25">
      <c r="C595" s="6"/>
    </row>
    <row r="596" spans="3:3" x14ac:dyDescent="0.25">
      <c r="C596" s="6"/>
    </row>
    <row r="597" spans="3:3" x14ac:dyDescent="0.25">
      <c r="C597" s="6"/>
    </row>
    <row r="598" spans="3:3" x14ac:dyDescent="0.25">
      <c r="C598" s="6"/>
    </row>
    <row r="599" spans="3:3" x14ac:dyDescent="0.25">
      <c r="C599" s="6"/>
    </row>
    <row r="600" spans="3:3" x14ac:dyDescent="0.25">
      <c r="C600" s="6"/>
    </row>
    <row r="601" spans="3:3" x14ac:dyDescent="0.25">
      <c r="C601" s="6"/>
    </row>
    <row r="602" spans="3:3" x14ac:dyDescent="0.25">
      <c r="C602" s="6"/>
    </row>
    <row r="603" spans="3:3" x14ac:dyDescent="0.25">
      <c r="C603" s="6"/>
    </row>
    <row r="604" spans="3:3" x14ac:dyDescent="0.25">
      <c r="C604" s="6"/>
    </row>
    <row r="605" spans="3:3" x14ac:dyDescent="0.25">
      <c r="C605" s="6"/>
    </row>
    <row r="606" spans="3:3" x14ac:dyDescent="0.25">
      <c r="C606" s="6"/>
    </row>
    <row r="607" spans="3:3" x14ac:dyDescent="0.25">
      <c r="C607" s="6"/>
    </row>
    <row r="608" spans="3:3" x14ac:dyDescent="0.25">
      <c r="C608" s="6"/>
    </row>
    <row r="609" spans="3:3" x14ac:dyDescent="0.25">
      <c r="C609" s="6"/>
    </row>
    <row r="610" spans="3:3" x14ac:dyDescent="0.25">
      <c r="C610" s="6"/>
    </row>
    <row r="611" spans="3:3" x14ac:dyDescent="0.25">
      <c r="C611" s="6"/>
    </row>
    <row r="612" spans="3:3" x14ac:dyDescent="0.25">
      <c r="C612" s="6"/>
    </row>
    <row r="613" spans="3:3" x14ac:dyDescent="0.25">
      <c r="C613" s="6"/>
    </row>
    <row r="614" spans="3:3" x14ac:dyDescent="0.25">
      <c r="C614" s="6"/>
    </row>
    <row r="615" spans="3:3" x14ac:dyDescent="0.25">
      <c r="C615" s="6"/>
    </row>
    <row r="616" spans="3:3" x14ac:dyDescent="0.25">
      <c r="C616" s="6"/>
    </row>
    <row r="617" spans="3:3" x14ac:dyDescent="0.25">
      <c r="C617" s="6"/>
    </row>
    <row r="618" spans="3:3" x14ac:dyDescent="0.25">
      <c r="C618" s="6"/>
    </row>
    <row r="619" spans="3:3" x14ac:dyDescent="0.25">
      <c r="C619" s="6"/>
    </row>
    <row r="620" spans="3:3" x14ac:dyDescent="0.25">
      <c r="C620" s="6"/>
    </row>
    <row r="621" spans="3:3" x14ac:dyDescent="0.25">
      <c r="C621" s="6"/>
    </row>
    <row r="622" spans="3:3" x14ac:dyDescent="0.25">
      <c r="C622" s="6"/>
    </row>
    <row r="623" spans="3:3" x14ac:dyDescent="0.25">
      <c r="C623" s="6"/>
    </row>
    <row r="624" spans="3:3" x14ac:dyDescent="0.25">
      <c r="C624" s="6"/>
    </row>
    <row r="625" spans="3:3" x14ac:dyDescent="0.25">
      <c r="C625" s="6"/>
    </row>
    <row r="626" spans="3:3" x14ac:dyDescent="0.25">
      <c r="C626" s="6"/>
    </row>
    <row r="627" spans="3:3" x14ac:dyDescent="0.25">
      <c r="C627" s="6"/>
    </row>
    <row r="628" spans="3:3" x14ac:dyDescent="0.25">
      <c r="C628" s="6"/>
    </row>
    <row r="629" spans="3:3" x14ac:dyDescent="0.25">
      <c r="C629" s="6"/>
    </row>
    <row r="630" spans="3:3" x14ac:dyDescent="0.25">
      <c r="C630" s="6"/>
    </row>
    <row r="631" spans="3:3" x14ac:dyDescent="0.25">
      <c r="C631" s="6"/>
    </row>
    <row r="632" spans="3:3" x14ac:dyDescent="0.25">
      <c r="C632" s="6"/>
    </row>
    <row r="633" spans="3:3" x14ac:dyDescent="0.25">
      <c r="C633" s="6"/>
    </row>
    <row r="634" spans="3:3" x14ac:dyDescent="0.25">
      <c r="C634" s="6"/>
    </row>
    <row r="635" spans="3:3" x14ac:dyDescent="0.25">
      <c r="C635" s="6"/>
    </row>
    <row r="636" spans="3:3" x14ac:dyDescent="0.25">
      <c r="C636" s="6"/>
    </row>
    <row r="637" spans="3:3" x14ac:dyDescent="0.25">
      <c r="C637" s="6"/>
    </row>
  </sheetData>
  <sortState xmlns:xlrd2="http://schemas.microsoft.com/office/spreadsheetml/2017/richdata2" ref="B3:L63">
    <sortCondition descending="1" ref="C3:C63"/>
  </sortState>
  <hyperlinks>
    <hyperlink ref="J4" r:id="rId1" display="http://www.starcitygames.com/results?name=" xr:uid="{6D80FA7C-68F0-4F38-97B7-2F74C8217A6E}"/>
    <hyperlink ref="J4:J7" r:id="rId2" display="http://www.starcitygames.com/results?name=" xr:uid="{706BC80F-F972-4C35-9665-8AC8C02C140A}"/>
    <hyperlink ref="J9" r:id="rId3" display="http://www.starcitygames.com/results?name=" xr:uid="{30970182-0AC9-40F3-880C-3DC8353824BD}"/>
    <hyperlink ref="J31" r:id="rId4" display="http://www.starcitygames.com/results?name=" xr:uid="{8FEBAC25-224D-4303-B590-8A050D5BAFF0}"/>
    <hyperlink ref="J15" r:id="rId5" display="http://www.starcitygames.com/results?name=" xr:uid="{425BC139-6818-429D-8AFB-7A07731F0ACE}"/>
    <hyperlink ref="J62" r:id="rId6" display="http://www.starcitygames.com/results?name=" xr:uid="{F2B3729F-639C-40A0-8F4F-6DCA5414D4D7}"/>
    <hyperlink ref="J41" r:id="rId7" display="http://www.starcitygames.com/results?name=" xr:uid="{9E23B6CE-16EF-48CB-A7C3-735CB82694D3}"/>
    <hyperlink ref="J28" r:id="rId8" display="http://www.starcitygames.com/results?name=" xr:uid="{252DD1D4-9DEC-4004-B82D-6A361B3B826E}"/>
    <hyperlink ref="J16" r:id="rId9" display="http://www.starcitygames.com/results?name=" xr:uid="{EB840115-6300-4288-9016-7B8D8E4EA535}"/>
    <hyperlink ref="J54" r:id="rId10" display="http://www.starcitygames.com/results?name=" xr:uid="{D2171C7E-E532-45B4-9341-345F9A1BFAE9}"/>
    <hyperlink ref="J24" r:id="rId11" display="http://www.starcitygames.com/results?name=" xr:uid="{45E32C94-8DF4-45B7-AB03-E51E619C7B83}"/>
    <hyperlink ref="J25" r:id="rId12" display="http://www.starcitygames.com/results?name=" xr:uid="{2FC5BFEF-F4FA-4F5F-97D7-1F04A157799A}"/>
    <hyperlink ref="J53" r:id="rId13" display="http://www.starcitygames.com/results?name=" xr:uid="{4445F365-6C52-4EB8-9CE3-8E821744F881}"/>
    <hyperlink ref="J59" r:id="rId14" display="http://www.starcitygames.com/results?name=" xr:uid="{BDE5B0CE-9667-4C10-87FC-43AEB53AF8CB}"/>
    <hyperlink ref="J9:J12" r:id="rId15" display="http://www.starcitygames.com/results?name=" xr:uid="{C9B4DD8B-E3C5-4A9F-820D-9AC38AD71354}"/>
    <hyperlink ref="J14:J17" r:id="rId16" display="http://www.starcitygames.com/results?name=" xr:uid="{3A7D3DA3-A44B-4607-816E-6311E728D2FB}"/>
    <hyperlink ref="J19:J22" r:id="rId17" display="http://www.starcitygames.com/results?name=" xr:uid="{3253F0FA-1660-4C56-A2EE-A254B32A6B9E}"/>
    <hyperlink ref="J24:J27" r:id="rId18" display="http://www.starcitygames.com/results?name=" xr:uid="{11364B36-8BBD-45DF-9E68-8FB0F958A0B0}"/>
    <hyperlink ref="J29:J32" r:id="rId19" display="http://www.starcitygames.com/results?name=" xr:uid="{7650020C-50CC-432F-9D51-1F42C3DAABDA}"/>
    <hyperlink ref="J34:J37" r:id="rId20" display="http://www.starcitygames.com/results?name=" xr:uid="{71B2F074-6076-47DD-950F-BEDCB86AB7D0}"/>
    <hyperlink ref="J39:J42" r:id="rId21" display="http://www.starcitygames.com/results?name=" xr:uid="{85B6FA05-8F12-4DEA-A7EA-8D2F4A1092F4}"/>
    <hyperlink ref="J44:J47" r:id="rId22" display="http://www.starcitygames.com/results?name=" xr:uid="{D325DC9C-7580-4CD6-AB24-30295352C434}"/>
    <hyperlink ref="J49:J52" r:id="rId23" display="http://www.starcitygames.com/results?name=" xr:uid="{5D22A412-3879-4973-AA35-663F8CEDB007}"/>
    <hyperlink ref="J54:J57" r:id="rId24" display="http://www.starcitygames.com/results?name=" xr:uid="{447EF898-0892-41A2-9183-6B75FD45BE0E}"/>
    <hyperlink ref="J59:J62" r:id="rId25" display="http://www.starcitygames.com/results?name=" xr:uid="{B8A859FA-7FDF-400B-B1DB-331546A8B816}"/>
    <hyperlink ref="K12" r:id="rId26" display="http://www.starcitygames.com/results?name=" xr:uid="{8635C186-985B-4FF2-961C-7CB767A61EBC}"/>
    <hyperlink ref="K6" r:id="rId27" display="http://www.starcitygames.com/results?name=Ulamog%2C%20the%20Ceaseless%20Hunger&amp;namematch=AND&amp;text=&amp;oracle=1&amp;textmatch=AND&amp;c_all=All&amp;multicolor=&amp;colormatch=OR&amp;colorexclude=1&amp;card_type_match=OR&amp;crittermatch=OR&amp;r_all=All&amp;s%5B%5D=5308&amp;foil=nofoil&amp;g_all=All&amp;lang%5B%5D=1&amp;cmcop=%3D&amp;cmc=&amp;ccl=0&amp;ccu=99&amp;pwrop=%3D&amp;pwr=&amp;mincost=0.00&amp;maxcost=99999.99&amp;tghop=%3D&amp;tgh=&amp;sort1=4&amp;sort2=1&amp;sort3=10&amp;sort4=0&amp;display=1&amp;numpage=25" xr:uid="{47C4499C-BB07-4BFC-BF45-28678D6DF304}"/>
    <hyperlink ref="K4" r:id="rId28" display="http://www.starcitygames.com/results?name=Tarmogoyf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" xr:uid="{1D0DAA51-834C-474A-9DCE-A4BA1675E22C}"/>
    <hyperlink ref="K49" r:id="rId29" display="http://www.starcitygames.com/results?name=Dragon%20Whisperer&amp;namematch=AND&amp;text=&amp;oracle=1&amp;textmatch=AND&amp;c_all=All&amp;multicolor=&amp;colormatch=OR&amp;colorexclude=1&amp;card_type_match=OR&amp;crittermatch=OR&amp;r_all=All&amp;s%5B%5D=5302&amp;foil=nofoil&amp;g_all=All&amp;lang%5B%5D=1&amp;cmcop=%3D&amp;cmc=&amp;ccl=0&amp;ccu=99&amp;pwrop=%3D&amp;pwr=&amp;mincost=0.00&amp;maxcost=99999.99&amp;tghop=%3D&amp;tgh=&amp;sort1=4&amp;sort2=1&amp;sort3=10&amp;sort4=0&amp;display=1&amp;numpage=25" xr:uid="{EDC8BA62-3E5F-4643-A94A-93C82DD4F548}"/>
    <hyperlink ref="K7" r:id="rId30" display="http://www.starcitygames.com/results?name=Bloodstain%20Mire&amp;namematch=AND&amp;text=&amp;oracle=1&amp;textmatch=AND&amp;c_all=All&amp;multicolor=&amp;colormatch=OR&amp;colorexclude=1&amp;card_type_match=OR&amp;crittermatch=OR&amp;r_all=All&amp;s%5B%5D=5291&amp;foil=nofoil&amp;g_all=All&amp;lang%5B%5D=1&amp;cmcop=%3D&amp;cmc=&amp;ccl=0&amp;ccu=99&amp;pwrop=%3D&amp;pwr=&amp;mincost=0.00&amp;maxcost=99999.99&amp;tghop=%3D&amp;tgh=&amp;sort1=4&amp;sort2=1&amp;sort3=10&amp;sort4=0&amp;display=1&amp;numpage=25" xr:uid="{332E1471-E4DA-4FF0-BBC6-F4E3891F9D72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A028-AD21-4DB4-8F44-55CB4989E047}">
  <dimension ref="A1:B205"/>
  <sheetViews>
    <sheetView zoomScale="190" zoomScaleNormal="190" workbookViewId="0">
      <selection activeCell="K9" sqref="K9"/>
    </sheetView>
  </sheetViews>
  <sheetFormatPr defaultRowHeight="15" x14ac:dyDescent="0.25"/>
  <cols>
    <col min="1" max="1" width="35" style="16" bestFit="1" customWidth="1"/>
    <col min="2" max="16384" width="9.140625" style="16"/>
  </cols>
  <sheetData>
    <row r="1" spans="1:2" ht="15.75" x14ac:dyDescent="0.25">
      <c r="A1" s="7" t="s">
        <v>154</v>
      </c>
      <c r="B1" s="16">
        <v>5061</v>
      </c>
    </row>
    <row r="2" spans="1:2" x14ac:dyDescent="0.25">
      <c r="A2" s="16" t="s">
        <v>155</v>
      </c>
      <c r="B2" s="16">
        <v>1003</v>
      </c>
    </row>
    <row r="3" spans="1:2" x14ac:dyDescent="0.25">
      <c r="A3" s="16" t="s">
        <v>156</v>
      </c>
      <c r="B3" s="16">
        <v>1009</v>
      </c>
    </row>
    <row r="4" spans="1:2" x14ac:dyDescent="0.25">
      <c r="A4" s="16" t="s">
        <v>157</v>
      </c>
      <c r="B4" s="16">
        <v>1015</v>
      </c>
    </row>
    <row r="5" spans="1:2" x14ac:dyDescent="0.25">
      <c r="A5" s="16" t="s">
        <v>158</v>
      </c>
      <c r="B5" s="16">
        <v>1025</v>
      </c>
    </row>
    <row r="6" spans="1:2" x14ac:dyDescent="0.25">
      <c r="A6" s="16" t="s">
        <v>159</v>
      </c>
      <c r="B6" s="16">
        <v>1037</v>
      </c>
    </row>
    <row r="7" spans="1:2" x14ac:dyDescent="0.25">
      <c r="A7" s="16" t="s">
        <v>160</v>
      </c>
      <c r="B7" s="16">
        <v>1053</v>
      </c>
    </row>
    <row r="8" spans="1:2" x14ac:dyDescent="0.25">
      <c r="A8" s="16" t="s">
        <v>161</v>
      </c>
      <c r="B8" s="16">
        <v>5023</v>
      </c>
    </row>
    <row r="9" spans="1:2" x14ac:dyDescent="0.25">
      <c r="A9" s="16" t="s">
        <v>162</v>
      </c>
      <c r="B9" s="16">
        <v>5344</v>
      </c>
    </row>
    <row r="10" spans="1:2" x14ac:dyDescent="0.25">
      <c r="A10" s="16" t="s">
        <v>163</v>
      </c>
      <c r="B10" s="16">
        <v>5131</v>
      </c>
    </row>
    <row r="11" spans="1:2" x14ac:dyDescent="0.25">
      <c r="A11" s="16" t="s">
        <v>164</v>
      </c>
      <c r="B11" s="16">
        <v>1012</v>
      </c>
    </row>
    <row r="12" spans="1:2" x14ac:dyDescent="0.25">
      <c r="A12" s="16" t="s">
        <v>165</v>
      </c>
      <c r="B12" s="16">
        <v>1000</v>
      </c>
    </row>
    <row r="13" spans="1:2" x14ac:dyDescent="0.25">
      <c r="A13" s="16" t="s">
        <v>166</v>
      </c>
      <c r="B13" s="16">
        <v>5015</v>
      </c>
    </row>
    <row r="14" spans="1:2" x14ac:dyDescent="0.25">
      <c r="A14" s="16" t="s">
        <v>167</v>
      </c>
      <c r="B14" s="16">
        <v>5355</v>
      </c>
    </row>
    <row r="15" spans="1:2" x14ac:dyDescent="0.25">
      <c r="A15" s="16" t="s">
        <v>168</v>
      </c>
      <c r="B15" s="16">
        <v>1068</v>
      </c>
    </row>
    <row r="16" spans="1:2" x14ac:dyDescent="0.25">
      <c r="A16" s="16" t="s">
        <v>169</v>
      </c>
      <c r="B16" s="16">
        <v>1005</v>
      </c>
    </row>
    <row r="17" spans="1:2" x14ac:dyDescent="0.25">
      <c r="A17" s="16" t="s">
        <v>170</v>
      </c>
      <c r="B17" s="16">
        <v>1039</v>
      </c>
    </row>
    <row r="18" spans="1:2" x14ac:dyDescent="0.25">
      <c r="A18" s="16" t="s">
        <v>171</v>
      </c>
      <c r="B18" s="16">
        <v>1004</v>
      </c>
    </row>
    <row r="19" spans="1:2" x14ac:dyDescent="0.25">
      <c r="A19" s="16" t="s">
        <v>172</v>
      </c>
      <c r="B19" s="16">
        <v>5190</v>
      </c>
    </row>
    <row r="20" spans="1:2" x14ac:dyDescent="0.25">
      <c r="A20" s="16" t="s">
        <v>173</v>
      </c>
      <c r="B20" s="16">
        <v>5191</v>
      </c>
    </row>
    <row r="21" spans="1:2" x14ac:dyDescent="0.25">
      <c r="A21" s="16" t="s">
        <v>174</v>
      </c>
      <c r="B21" s="16">
        <v>5365</v>
      </c>
    </row>
    <row r="22" spans="1:2" x14ac:dyDescent="0.25">
      <c r="A22" s="16" t="s">
        <v>175</v>
      </c>
      <c r="B22" s="16">
        <v>5359</v>
      </c>
    </row>
    <row r="23" spans="1:2" x14ac:dyDescent="0.25">
      <c r="A23" s="16" t="s">
        <v>176</v>
      </c>
      <c r="B23" s="16">
        <v>5228</v>
      </c>
    </row>
    <row r="24" spans="1:2" x14ac:dyDescent="0.25">
      <c r="A24" s="16" t="s">
        <v>39</v>
      </c>
      <c r="B24" s="16">
        <v>5308</v>
      </c>
    </row>
    <row r="25" spans="1:2" x14ac:dyDescent="0.25">
      <c r="A25" s="16" t="s">
        <v>177</v>
      </c>
      <c r="B25" s="16">
        <v>1069</v>
      </c>
    </row>
    <row r="26" spans="1:2" x14ac:dyDescent="0.25">
      <c r="A26" s="16" t="s">
        <v>178</v>
      </c>
      <c r="B26" s="16">
        <v>5382</v>
      </c>
    </row>
    <row r="27" spans="1:2" x14ac:dyDescent="0.25">
      <c r="A27" s="16" t="s">
        <v>179</v>
      </c>
      <c r="B27" s="16">
        <v>1070</v>
      </c>
    </row>
    <row r="28" spans="1:2" x14ac:dyDescent="0.25">
      <c r="A28" s="16" t="s">
        <v>180</v>
      </c>
      <c r="B28" s="16">
        <v>1001</v>
      </c>
    </row>
    <row r="29" spans="1:2" x14ac:dyDescent="0.25">
      <c r="A29" s="16" t="s">
        <v>181</v>
      </c>
      <c r="B29" s="16">
        <v>5018</v>
      </c>
    </row>
    <row r="30" spans="1:2" x14ac:dyDescent="0.25">
      <c r="A30" s="16" t="s">
        <v>72</v>
      </c>
      <c r="B30" s="16">
        <v>5271</v>
      </c>
    </row>
    <row r="31" spans="1:2" x14ac:dyDescent="0.25">
      <c r="A31" s="16" t="s">
        <v>182</v>
      </c>
      <c r="B31" s="16">
        <v>5005</v>
      </c>
    </row>
    <row r="32" spans="1:2" x14ac:dyDescent="0.25">
      <c r="A32" s="16" t="s">
        <v>183</v>
      </c>
      <c r="B32" s="16">
        <v>1062</v>
      </c>
    </row>
    <row r="33" spans="1:2" x14ac:dyDescent="0.25">
      <c r="A33" s="16" t="s">
        <v>184</v>
      </c>
      <c r="B33" s="16">
        <v>5040</v>
      </c>
    </row>
    <row r="34" spans="1:2" x14ac:dyDescent="0.25">
      <c r="A34" s="16" t="s">
        <v>185</v>
      </c>
      <c r="B34" s="16">
        <v>5057</v>
      </c>
    </row>
    <row r="35" spans="1:2" x14ac:dyDescent="0.25">
      <c r="A35" s="16" t="s">
        <v>186</v>
      </c>
      <c r="B35" s="16">
        <v>5009</v>
      </c>
    </row>
    <row r="36" spans="1:2" x14ac:dyDescent="0.25">
      <c r="A36" s="16" t="s">
        <v>187</v>
      </c>
      <c r="B36" s="16">
        <v>5213</v>
      </c>
    </row>
    <row r="37" spans="1:2" x14ac:dyDescent="0.25">
      <c r="A37" s="16" t="s">
        <v>188</v>
      </c>
      <c r="B37" s="16">
        <v>5269</v>
      </c>
    </row>
    <row r="38" spans="1:2" x14ac:dyDescent="0.25">
      <c r="A38" s="16" t="s">
        <v>189</v>
      </c>
      <c r="B38" s="16">
        <v>5294</v>
      </c>
    </row>
    <row r="39" spans="1:2" x14ac:dyDescent="0.25">
      <c r="A39" s="16" t="s">
        <v>45</v>
      </c>
      <c r="B39" s="16">
        <v>5313</v>
      </c>
    </row>
    <row r="40" spans="1:2" x14ac:dyDescent="0.25">
      <c r="A40" s="16" t="s">
        <v>190</v>
      </c>
      <c r="B40" s="16">
        <v>5346</v>
      </c>
    </row>
    <row r="41" spans="1:2" x14ac:dyDescent="0.25">
      <c r="A41" s="16" t="s">
        <v>191</v>
      </c>
      <c r="B41" s="16">
        <v>5364</v>
      </c>
    </row>
    <row r="42" spans="1:2" x14ac:dyDescent="0.25">
      <c r="A42" s="16" t="s">
        <v>192</v>
      </c>
      <c r="B42" s="16">
        <v>5391</v>
      </c>
    </row>
    <row r="43" spans="1:2" x14ac:dyDescent="0.25">
      <c r="A43" s="16" t="s">
        <v>193</v>
      </c>
      <c r="B43" s="16">
        <v>5358</v>
      </c>
    </row>
    <row r="44" spans="1:2" x14ac:dyDescent="0.25">
      <c r="A44" s="16" t="s">
        <v>194</v>
      </c>
      <c r="B44" s="16">
        <v>5386</v>
      </c>
    </row>
    <row r="45" spans="1:2" x14ac:dyDescent="0.25">
      <c r="A45" s="16" t="s">
        <v>195</v>
      </c>
      <c r="B45" s="16">
        <v>5338</v>
      </c>
    </row>
    <row r="46" spans="1:2" x14ac:dyDescent="0.25">
      <c r="A46" s="16" t="s">
        <v>196</v>
      </c>
      <c r="B46" s="16">
        <v>5247</v>
      </c>
    </row>
    <row r="47" spans="1:2" x14ac:dyDescent="0.25">
      <c r="A47" s="16" t="s">
        <v>197</v>
      </c>
      <c r="B47" s="16">
        <v>5116</v>
      </c>
    </row>
    <row r="48" spans="1:2" x14ac:dyDescent="0.25">
      <c r="A48" s="16" t="s">
        <v>198</v>
      </c>
      <c r="B48" s="16">
        <v>5286</v>
      </c>
    </row>
    <row r="49" spans="1:2" x14ac:dyDescent="0.25">
      <c r="A49" s="16" t="s">
        <v>199</v>
      </c>
      <c r="B49" s="16">
        <v>5334</v>
      </c>
    </row>
    <row r="50" spans="1:2" x14ac:dyDescent="0.25">
      <c r="A50" s="16" t="s">
        <v>200</v>
      </c>
      <c r="B50" s="16">
        <v>5384</v>
      </c>
    </row>
    <row r="51" spans="1:2" x14ac:dyDescent="0.25">
      <c r="A51" s="16" t="s">
        <v>201</v>
      </c>
      <c r="B51" s="16">
        <v>5221</v>
      </c>
    </row>
    <row r="52" spans="1:2" x14ac:dyDescent="0.25">
      <c r="A52" s="16" t="s">
        <v>202</v>
      </c>
      <c r="B52" s="16">
        <v>1057</v>
      </c>
    </row>
    <row r="53" spans="1:2" x14ac:dyDescent="0.25">
      <c r="A53" s="16" t="s">
        <v>203</v>
      </c>
      <c r="B53" s="16">
        <v>1070</v>
      </c>
    </row>
    <row r="54" spans="1:2" x14ac:dyDescent="0.25">
      <c r="A54" s="16" t="s">
        <v>204</v>
      </c>
      <c r="B54" s="16">
        <v>5037</v>
      </c>
    </row>
    <row r="55" spans="1:2" x14ac:dyDescent="0.25">
      <c r="A55" s="16" t="s">
        <v>205</v>
      </c>
      <c r="B55" s="16">
        <v>5379</v>
      </c>
    </row>
    <row r="56" spans="1:2" x14ac:dyDescent="0.25">
      <c r="A56" s="16" t="s">
        <v>206</v>
      </c>
      <c r="B56" s="16">
        <v>5254</v>
      </c>
    </row>
    <row r="57" spans="1:2" x14ac:dyDescent="0.25">
      <c r="A57" s="16" t="s">
        <v>90</v>
      </c>
      <c r="B57" s="16">
        <v>5302</v>
      </c>
    </row>
    <row r="58" spans="1:2" x14ac:dyDescent="0.25">
      <c r="A58" s="16" t="s">
        <v>207</v>
      </c>
      <c r="B58" s="16">
        <v>5217</v>
      </c>
    </row>
    <row r="59" spans="1:2" x14ac:dyDescent="0.25">
      <c r="A59" s="16" t="s">
        <v>208</v>
      </c>
      <c r="B59" s="16">
        <v>5298</v>
      </c>
    </row>
    <row r="60" spans="1:2" x14ac:dyDescent="0.25">
      <c r="A60" s="16" t="s">
        <v>209</v>
      </c>
      <c r="B60" s="16">
        <v>5327</v>
      </c>
    </row>
    <row r="61" spans="1:2" x14ac:dyDescent="0.25">
      <c r="A61" s="16" t="s">
        <v>210</v>
      </c>
      <c r="B61" s="16">
        <v>5134</v>
      </c>
    </row>
    <row r="62" spans="1:2" x14ac:dyDescent="0.25">
      <c r="A62" s="16" t="s">
        <v>211</v>
      </c>
      <c r="B62" s="16">
        <v>5301</v>
      </c>
    </row>
    <row r="63" spans="1:2" x14ac:dyDescent="0.25">
      <c r="A63" s="16" t="s">
        <v>212</v>
      </c>
      <c r="B63" s="16">
        <v>5195</v>
      </c>
    </row>
    <row r="64" spans="1:2" x14ac:dyDescent="0.25">
      <c r="A64" s="16" t="s">
        <v>213</v>
      </c>
      <c r="B64" s="16">
        <v>5082</v>
      </c>
    </row>
    <row r="65" spans="1:2" x14ac:dyDescent="0.25">
      <c r="A65" s="16" t="s">
        <v>214</v>
      </c>
      <c r="B65" s="16">
        <v>5381</v>
      </c>
    </row>
    <row r="66" spans="1:2" x14ac:dyDescent="0.25">
      <c r="A66" s="16" t="s">
        <v>215</v>
      </c>
      <c r="B66" s="16">
        <v>5176</v>
      </c>
    </row>
    <row r="67" spans="1:2" x14ac:dyDescent="0.25">
      <c r="A67" s="16" t="s">
        <v>216</v>
      </c>
      <c r="B67" s="16">
        <v>5265</v>
      </c>
    </row>
    <row r="68" spans="1:2" x14ac:dyDescent="0.25">
      <c r="A68" s="16" t="s">
        <v>217</v>
      </c>
      <c r="B68" s="16">
        <v>5254</v>
      </c>
    </row>
    <row r="69" spans="1:2" x14ac:dyDescent="0.25">
      <c r="A69" s="16" t="s">
        <v>218</v>
      </c>
      <c r="B69" s="16">
        <v>5115</v>
      </c>
    </row>
    <row r="70" spans="1:2" x14ac:dyDescent="0.25">
      <c r="A70" s="16" t="s">
        <v>219</v>
      </c>
      <c r="B70" s="16">
        <v>5280</v>
      </c>
    </row>
    <row r="71" spans="1:2" x14ac:dyDescent="0.25">
      <c r="A71" s="16" t="s">
        <v>220</v>
      </c>
      <c r="B71" s="16">
        <v>5209</v>
      </c>
    </row>
    <row r="72" spans="1:2" x14ac:dyDescent="0.25">
      <c r="A72" s="16" t="s">
        <v>221</v>
      </c>
      <c r="B72" s="16">
        <v>5368</v>
      </c>
    </row>
    <row r="73" spans="1:2" x14ac:dyDescent="0.25">
      <c r="A73" s="16" t="s">
        <v>222</v>
      </c>
      <c r="B73" s="16">
        <v>5354</v>
      </c>
    </row>
    <row r="74" spans="1:2" x14ac:dyDescent="0.25">
      <c r="A74" s="16" t="s">
        <v>223</v>
      </c>
      <c r="B74" s="16">
        <v>5341</v>
      </c>
    </row>
    <row r="75" spans="1:2" x14ac:dyDescent="0.25">
      <c r="A75" s="16" t="s">
        <v>224</v>
      </c>
      <c r="B75" s="16">
        <v>5189</v>
      </c>
    </row>
    <row r="76" spans="1:2" x14ac:dyDescent="0.25">
      <c r="A76" s="16" t="s">
        <v>225</v>
      </c>
      <c r="B76" s="16">
        <v>5253</v>
      </c>
    </row>
    <row r="77" spans="1:2" x14ac:dyDescent="0.25">
      <c r="A77" s="16" t="s">
        <v>226</v>
      </c>
      <c r="B77" s="16">
        <v>5290</v>
      </c>
    </row>
    <row r="78" spans="1:2" x14ac:dyDescent="0.25">
      <c r="A78" s="16" t="s">
        <v>227</v>
      </c>
      <c r="B78" s="16">
        <v>5225</v>
      </c>
    </row>
    <row r="79" spans="1:2" x14ac:dyDescent="0.25">
      <c r="A79" s="16" t="s">
        <v>228</v>
      </c>
      <c r="B79" s="16">
        <v>5311</v>
      </c>
    </row>
    <row r="80" spans="1:2" x14ac:dyDescent="0.25">
      <c r="A80" s="16" t="s">
        <v>229</v>
      </c>
      <c r="B80" s="16">
        <v>5196</v>
      </c>
    </row>
    <row r="81" spans="1:2" x14ac:dyDescent="0.25">
      <c r="A81" s="16" t="s">
        <v>147</v>
      </c>
      <c r="B81" s="16">
        <v>5336</v>
      </c>
    </row>
    <row r="82" spans="1:2" x14ac:dyDescent="0.25">
      <c r="A82" s="16" t="s">
        <v>230</v>
      </c>
      <c r="B82" s="16">
        <v>5331</v>
      </c>
    </row>
    <row r="83" spans="1:2" x14ac:dyDescent="0.25">
      <c r="A83" s="16" t="s">
        <v>231</v>
      </c>
      <c r="B83" s="16">
        <v>5096</v>
      </c>
    </row>
    <row r="84" spans="1:2" x14ac:dyDescent="0.25">
      <c r="A84" s="16" t="s">
        <v>232</v>
      </c>
      <c r="B84" s="16">
        <v>1019</v>
      </c>
    </row>
    <row r="85" spans="1:2" x14ac:dyDescent="0.25">
      <c r="A85" s="16" t="s">
        <v>233</v>
      </c>
      <c r="B85" s="16">
        <v>5371</v>
      </c>
    </row>
    <row r="86" spans="1:2" x14ac:dyDescent="0.25">
      <c r="A86" s="16" t="s">
        <v>234</v>
      </c>
      <c r="B86" s="16">
        <v>1008</v>
      </c>
    </row>
    <row r="87" spans="1:2" x14ac:dyDescent="0.25">
      <c r="A87" s="16" t="s">
        <v>235</v>
      </c>
      <c r="B87" s="16">
        <v>5296</v>
      </c>
    </row>
    <row r="88" spans="1:2" x14ac:dyDescent="0.25">
      <c r="A88" s="16" t="s">
        <v>236</v>
      </c>
      <c r="B88" s="16">
        <v>5007</v>
      </c>
    </row>
    <row r="89" spans="1:2" x14ac:dyDescent="0.25">
      <c r="A89" s="16" t="s">
        <v>237</v>
      </c>
      <c r="B89" s="16">
        <v>5310</v>
      </c>
    </row>
    <row r="90" spans="1:2" x14ac:dyDescent="0.25">
      <c r="A90" s="16" t="s">
        <v>238</v>
      </c>
      <c r="B90" s="16">
        <v>5293</v>
      </c>
    </row>
    <row r="91" spans="1:2" x14ac:dyDescent="0.25">
      <c r="A91" s="16" t="s">
        <v>239</v>
      </c>
      <c r="B91" s="16">
        <v>5108</v>
      </c>
    </row>
    <row r="92" spans="1:2" x14ac:dyDescent="0.25">
      <c r="A92" s="16" t="s">
        <v>240</v>
      </c>
      <c r="B92" s="16">
        <v>5171</v>
      </c>
    </row>
    <row r="93" spans="1:2" x14ac:dyDescent="0.25">
      <c r="A93" s="16" t="s">
        <v>241</v>
      </c>
      <c r="B93" s="16">
        <v>5219</v>
      </c>
    </row>
    <row r="94" spans="1:2" x14ac:dyDescent="0.25">
      <c r="A94" s="16" t="s">
        <v>242</v>
      </c>
      <c r="B94" s="16">
        <v>5342</v>
      </c>
    </row>
    <row r="95" spans="1:2" x14ac:dyDescent="0.25">
      <c r="A95" s="16" t="s">
        <v>243</v>
      </c>
      <c r="B95" s="16">
        <v>5246</v>
      </c>
    </row>
    <row r="96" spans="1:2" x14ac:dyDescent="0.25">
      <c r="A96" s="16" t="s">
        <v>244</v>
      </c>
      <c r="B96" s="16">
        <v>5194</v>
      </c>
    </row>
    <row r="97" spans="1:2" x14ac:dyDescent="0.25">
      <c r="A97" s="16" t="s">
        <v>245</v>
      </c>
      <c r="B97" s="16">
        <v>5374</v>
      </c>
    </row>
    <row r="98" spans="1:2" x14ac:dyDescent="0.25">
      <c r="A98" s="16" t="s">
        <v>246</v>
      </c>
      <c r="B98" s="16">
        <v>5268</v>
      </c>
    </row>
    <row r="99" spans="1:2" x14ac:dyDescent="0.25">
      <c r="A99" s="16" t="s">
        <v>247</v>
      </c>
      <c r="B99" s="16">
        <v>5055</v>
      </c>
    </row>
    <row r="100" spans="1:2" x14ac:dyDescent="0.25">
      <c r="A100" s="16" t="s">
        <v>248</v>
      </c>
      <c r="B100" s="16">
        <v>5398</v>
      </c>
    </row>
    <row r="101" spans="1:2" x14ac:dyDescent="0.25">
      <c r="A101" s="16" t="s">
        <v>112</v>
      </c>
      <c r="B101" s="16">
        <v>5249</v>
      </c>
    </row>
    <row r="102" spans="1:2" x14ac:dyDescent="0.25">
      <c r="A102" s="16" t="s">
        <v>249</v>
      </c>
      <c r="B102" s="16">
        <v>5387</v>
      </c>
    </row>
    <row r="103" spans="1:2" x14ac:dyDescent="0.25">
      <c r="A103" s="16" t="s">
        <v>250</v>
      </c>
      <c r="B103" s="16">
        <v>5396</v>
      </c>
    </row>
    <row r="104" spans="1:2" x14ac:dyDescent="0.25">
      <c r="A104" s="16" t="s">
        <v>251</v>
      </c>
      <c r="B104" s="16">
        <v>5035</v>
      </c>
    </row>
    <row r="105" spans="1:2" x14ac:dyDescent="0.25">
      <c r="A105" s="16" t="s">
        <v>252</v>
      </c>
      <c r="B105" s="16">
        <v>5392</v>
      </c>
    </row>
    <row r="106" spans="1:2" x14ac:dyDescent="0.25">
      <c r="A106" s="16" t="s">
        <v>253</v>
      </c>
      <c r="B106" s="16">
        <v>1011</v>
      </c>
    </row>
    <row r="107" spans="1:2" x14ac:dyDescent="0.25">
      <c r="A107" s="16" t="s">
        <v>254</v>
      </c>
      <c r="B107" s="16">
        <v>5360</v>
      </c>
    </row>
    <row r="108" spans="1:2" x14ac:dyDescent="0.25">
      <c r="A108" s="16" t="s">
        <v>255</v>
      </c>
      <c r="B108" s="16">
        <v>1010</v>
      </c>
    </row>
    <row r="109" spans="1:2" x14ac:dyDescent="0.25">
      <c r="A109" s="16" t="s">
        <v>256</v>
      </c>
      <c r="B109" s="16">
        <v>5369</v>
      </c>
    </row>
    <row r="110" spans="1:2" x14ac:dyDescent="0.25">
      <c r="A110" s="16" t="s">
        <v>257</v>
      </c>
      <c r="B110" s="16">
        <v>5215</v>
      </c>
    </row>
    <row r="111" spans="1:2" x14ac:dyDescent="0.25">
      <c r="A111" s="16" t="s">
        <v>258</v>
      </c>
      <c r="B111" s="16">
        <v>5010</v>
      </c>
    </row>
    <row r="112" spans="1:2" x14ac:dyDescent="0.25">
      <c r="A112" s="16" t="s">
        <v>259</v>
      </c>
      <c r="B112" s="16">
        <v>1033</v>
      </c>
    </row>
    <row r="113" spans="1:2" x14ac:dyDescent="0.25">
      <c r="A113" s="16" t="s">
        <v>260</v>
      </c>
      <c r="B113" s="16">
        <v>5366</v>
      </c>
    </row>
    <row r="114" spans="1:2" x14ac:dyDescent="0.25">
      <c r="A114" s="16" t="s">
        <v>261</v>
      </c>
      <c r="B114" s="16">
        <v>5281</v>
      </c>
    </row>
    <row r="115" spans="1:2" x14ac:dyDescent="0.25">
      <c r="A115" s="16" t="s">
        <v>262</v>
      </c>
      <c r="B115" s="16">
        <v>1045</v>
      </c>
    </row>
    <row r="116" spans="1:2" x14ac:dyDescent="0.25">
      <c r="A116" s="16" t="s">
        <v>263</v>
      </c>
      <c r="B116" s="16">
        <v>5339</v>
      </c>
    </row>
    <row r="117" spans="1:2" x14ac:dyDescent="0.25">
      <c r="A117" s="16" t="s">
        <v>33</v>
      </c>
      <c r="B117" s="16">
        <v>5291</v>
      </c>
    </row>
    <row r="118" spans="1:2" x14ac:dyDescent="0.25">
      <c r="A118" s="16" t="s">
        <v>264</v>
      </c>
      <c r="B118" s="16">
        <v>1006</v>
      </c>
    </row>
    <row r="119" spans="1:2" x14ac:dyDescent="0.25">
      <c r="A119" s="16" t="s">
        <v>265</v>
      </c>
      <c r="B119" s="16">
        <v>1049</v>
      </c>
    </row>
    <row r="120" spans="1:2" x14ac:dyDescent="0.25">
      <c r="A120" s="16" t="s">
        <v>266</v>
      </c>
      <c r="B120" s="16">
        <v>5064</v>
      </c>
    </row>
    <row r="121" spans="1:2" x14ac:dyDescent="0.25">
      <c r="A121" s="16" t="s">
        <v>267</v>
      </c>
      <c r="B121" s="16">
        <v>5137</v>
      </c>
    </row>
    <row r="122" spans="1:2" x14ac:dyDescent="0.25">
      <c r="A122" s="16" t="s">
        <v>268</v>
      </c>
      <c r="B122" s="16">
        <v>5211</v>
      </c>
    </row>
    <row r="123" spans="1:2" x14ac:dyDescent="0.25">
      <c r="A123" s="16" t="s">
        <v>269</v>
      </c>
      <c r="B123" s="16">
        <v>5241</v>
      </c>
    </row>
    <row r="124" spans="1:2" x14ac:dyDescent="0.25">
      <c r="A124" s="16" t="s">
        <v>270</v>
      </c>
      <c r="B124" s="16">
        <v>5260</v>
      </c>
    </row>
    <row r="125" spans="1:2" x14ac:dyDescent="0.25">
      <c r="A125" s="16" t="s">
        <v>48</v>
      </c>
      <c r="B125" s="16">
        <v>5288</v>
      </c>
    </row>
    <row r="126" spans="1:2" x14ac:dyDescent="0.25">
      <c r="A126" s="16" t="s">
        <v>42</v>
      </c>
      <c r="B126" s="16">
        <v>5306</v>
      </c>
    </row>
    <row r="127" spans="1:2" x14ac:dyDescent="0.25">
      <c r="A127" s="16" t="s">
        <v>271</v>
      </c>
      <c r="B127" s="16">
        <v>5357</v>
      </c>
    </row>
    <row r="128" spans="1:2" x14ac:dyDescent="0.25">
      <c r="A128" s="16" t="s">
        <v>272</v>
      </c>
      <c r="B128" s="16">
        <v>5343</v>
      </c>
    </row>
    <row r="129" spans="1:2" x14ac:dyDescent="0.25">
      <c r="A129" s="16" t="s">
        <v>273</v>
      </c>
      <c r="B129" s="16">
        <v>5312</v>
      </c>
    </row>
    <row r="130" spans="1:2" x14ac:dyDescent="0.25">
      <c r="A130" s="16" t="s">
        <v>274</v>
      </c>
      <c r="B130" s="16">
        <v>5377</v>
      </c>
    </row>
    <row r="131" spans="1:2" x14ac:dyDescent="0.25">
      <c r="A131" s="16" t="s">
        <v>275</v>
      </c>
      <c r="B131" s="16">
        <v>1027</v>
      </c>
    </row>
    <row r="132" spans="1:2" x14ac:dyDescent="0.25">
      <c r="A132" s="16" t="s">
        <v>276</v>
      </c>
      <c r="B132" s="16">
        <v>1013</v>
      </c>
    </row>
    <row r="133" spans="1:2" x14ac:dyDescent="0.25">
      <c r="A133" s="16" t="s">
        <v>277</v>
      </c>
      <c r="B133" s="16">
        <v>1055</v>
      </c>
    </row>
    <row r="134" spans="1:2" x14ac:dyDescent="0.25">
      <c r="A134" s="16" t="s">
        <v>278</v>
      </c>
      <c r="B134" s="16">
        <v>5202</v>
      </c>
    </row>
    <row r="135" spans="1:2" x14ac:dyDescent="0.25">
      <c r="A135" s="16" t="s">
        <v>279</v>
      </c>
      <c r="B135" s="16">
        <v>5285</v>
      </c>
    </row>
    <row r="136" spans="1:2" x14ac:dyDescent="0.25">
      <c r="A136" s="16" t="s">
        <v>280</v>
      </c>
      <c r="B136" s="16">
        <v>5258</v>
      </c>
    </row>
    <row r="137" spans="1:2" x14ac:dyDescent="0.25">
      <c r="A137" s="16" t="s">
        <v>24</v>
      </c>
      <c r="B137" s="16">
        <v>5304</v>
      </c>
    </row>
    <row r="138" spans="1:2" x14ac:dyDescent="0.25">
      <c r="A138" s="16" t="s">
        <v>281</v>
      </c>
      <c r="B138" s="16">
        <v>5352</v>
      </c>
    </row>
    <row r="139" spans="1:2" x14ac:dyDescent="0.25">
      <c r="A139" s="16" t="s">
        <v>282</v>
      </c>
      <c r="B139" s="16">
        <v>5083</v>
      </c>
    </row>
    <row r="140" spans="1:2" x14ac:dyDescent="0.25">
      <c r="A140" s="16" t="s">
        <v>283</v>
      </c>
      <c r="B140" s="16">
        <v>5399</v>
      </c>
    </row>
    <row r="141" spans="1:2" x14ac:dyDescent="0.25">
      <c r="A141" s="16" t="s">
        <v>284</v>
      </c>
      <c r="B141" s="16">
        <v>1029</v>
      </c>
    </row>
    <row r="142" spans="1:2" x14ac:dyDescent="0.25">
      <c r="A142" s="16" t="s">
        <v>285</v>
      </c>
      <c r="B142" s="16">
        <v>5207</v>
      </c>
    </row>
    <row r="143" spans="1:2" x14ac:dyDescent="0.25">
      <c r="A143" s="16" t="s">
        <v>286</v>
      </c>
      <c r="B143" s="16">
        <v>5315</v>
      </c>
    </row>
    <row r="144" spans="1:2" x14ac:dyDescent="0.25">
      <c r="A144" s="16" t="s">
        <v>287</v>
      </c>
      <c r="B144" s="16">
        <v>1041</v>
      </c>
    </row>
    <row r="145" spans="1:2" x14ac:dyDescent="0.25">
      <c r="A145" s="16" t="s">
        <v>288</v>
      </c>
      <c r="B145" s="16">
        <v>1047</v>
      </c>
    </row>
    <row r="146" spans="1:2" x14ac:dyDescent="0.25">
      <c r="A146" s="16" t="s">
        <v>289</v>
      </c>
      <c r="B146" s="16">
        <v>5049</v>
      </c>
    </row>
    <row r="147" spans="1:2" x14ac:dyDescent="0.25">
      <c r="A147" s="16" t="s">
        <v>290</v>
      </c>
      <c r="B147" s="16">
        <v>5174</v>
      </c>
    </row>
    <row r="148" spans="1:2" x14ac:dyDescent="0.25">
      <c r="A148" s="16" t="s">
        <v>291</v>
      </c>
      <c r="B148" s="16">
        <v>5236</v>
      </c>
    </row>
    <row r="149" spans="1:2" x14ac:dyDescent="0.25">
      <c r="A149" s="16" t="s">
        <v>292</v>
      </c>
      <c r="B149" s="16">
        <v>5350</v>
      </c>
    </row>
    <row r="150" spans="1:2" x14ac:dyDescent="0.25">
      <c r="A150" s="16" t="s">
        <v>293</v>
      </c>
      <c r="B150" s="16">
        <v>5351</v>
      </c>
    </row>
    <row r="151" spans="1:2" x14ac:dyDescent="0.25">
      <c r="A151" s="16" t="s">
        <v>294</v>
      </c>
      <c r="B151" s="16">
        <v>5175</v>
      </c>
    </row>
    <row r="152" spans="1:2" x14ac:dyDescent="0.25">
      <c r="A152" s="16" t="s">
        <v>295</v>
      </c>
      <c r="B152" s="16">
        <v>5237</v>
      </c>
    </row>
    <row r="153" spans="1:2" x14ac:dyDescent="0.25">
      <c r="A153" s="16" t="s">
        <v>296</v>
      </c>
      <c r="B153" s="16">
        <v>1035</v>
      </c>
    </row>
    <row r="154" spans="1:2" x14ac:dyDescent="0.25">
      <c r="A154" s="16" t="s">
        <v>297</v>
      </c>
      <c r="B154" s="16">
        <v>1059</v>
      </c>
    </row>
    <row r="155" spans="1:2" x14ac:dyDescent="0.25">
      <c r="A155" s="16" t="s">
        <v>298</v>
      </c>
      <c r="B155" s="16">
        <v>1060</v>
      </c>
    </row>
    <row r="156" spans="1:2" x14ac:dyDescent="0.25">
      <c r="A156" s="16" t="s">
        <v>299</v>
      </c>
      <c r="B156" s="16">
        <v>1061</v>
      </c>
    </row>
    <row r="157" spans="1:2" x14ac:dyDescent="0.25">
      <c r="A157" s="16" t="s">
        <v>300</v>
      </c>
      <c r="B157" s="16">
        <v>5201</v>
      </c>
    </row>
    <row r="158" spans="1:2" x14ac:dyDescent="0.25">
      <c r="A158" s="16" t="s">
        <v>301</v>
      </c>
      <c r="B158" s="16">
        <v>5220</v>
      </c>
    </row>
    <row r="159" spans="1:2" x14ac:dyDescent="0.25">
      <c r="A159" s="16" t="s">
        <v>302</v>
      </c>
      <c r="B159" s="16">
        <v>5186</v>
      </c>
    </row>
    <row r="160" spans="1:2" x14ac:dyDescent="0.25">
      <c r="A160" s="16" t="s">
        <v>303</v>
      </c>
      <c r="B160" s="16">
        <v>5034</v>
      </c>
    </row>
    <row r="161" spans="1:2" x14ac:dyDescent="0.25">
      <c r="A161" s="16" t="s">
        <v>304</v>
      </c>
      <c r="B161" s="16">
        <v>1078</v>
      </c>
    </row>
    <row r="162" spans="1:2" x14ac:dyDescent="0.25">
      <c r="A162" s="16" t="s">
        <v>305</v>
      </c>
      <c r="B162" s="16">
        <v>1079</v>
      </c>
    </row>
    <row r="163" spans="1:2" x14ac:dyDescent="0.25">
      <c r="A163" s="16" t="s">
        <v>306</v>
      </c>
      <c r="B163" s="16">
        <v>1073</v>
      </c>
    </row>
    <row r="164" spans="1:2" x14ac:dyDescent="0.25">
      <c r="A164" s="16" t="s">
        <v>307</v>
      </c>
      <c r="B164" s="16">
        <v>5333</v>
      </c>
    </row>
    <row r="165" spans="1:2" x14ac:dyDescent="0.25">
      <c r="A165" s="16" t="s">
        <v>308</v>
      </c>
      <c r="B165" s="16">
        <v>1031</v>
      </c>
    </row>
    <row r="166" spans="1:2" x14ac:dyDescent="0.25">
      <c r="A166" s="16" t="s">
        <v>309</v>
      </c>
      <c r="B166" s="16">
        <v>5400</v>
      </c>
    </row>
    <row r="167" spans="1:2" x14ac:dyDescent="0.25">
      <c r="A167" s="16" t="s">
        <v>310</v>
      </c>
      <c r="B167" s="16">
        <v>5026</v>
      </c>
    </row>
    <row r="168" spans="1:2" x14ac:dyDescent="0.25">
      <c r="A168" s="16" t="s">
        <v>311</v>
      </c>
      <c r="B168" s="16">
        <v>5273</v>
      </c>
    </row>
    <row r="169" spans="1:2" x14ac:dyDescent="0.25">
      <c r="A169" s="16" t="s">
        <v>66</v>
      </c>
      <c r="B169" s="16">
        <v>5243</v>
      </c>
    </row>
    <row r="170" spans="1:2" x14ac:dyDescent="0.25">
      <c r="A170" s="16" t="s">
        <v>312</v>
      </c>
      <c r="B170" s="16">
        <v>5187</v>
      </c>
    </row>
    <row r="171" spans="1:2" x14ac:dyDescent="0.25">
      <c r="A171" s="16" t="s">
        <v>313</v>
      </c>
      <c r="B171" s="16">
        <v>5375</v>
      </c>
    </row>
    <row r="172" spans="1:2" x14ac:dyDescent="0.25">
      <c r="A172" s="16" t="s">
        <v>314</v>
      </c>
      <c r="B172" s="16">
        <v>5020</v>
      </c>
    </row>
    <row r="173" spans="1:2" x14ac:dyDescent="0.25">
      <c r="A173" s="16" t="s">
        <v>315</v>
      </c>
      <c r="B173" s="16">
        <v>5197</v>
      </c>
    </row>
    <row r="174" spans="1:2" x14ac:dyDescent="0.25">
      <c r="A174" s="16" t="s">
        <v>316</v>
      </c>
      <c r="B174" s="16">
        <v>1051</v>
      </c>
    </row>
    <row r="175" spans="1:2" x14ac:dyDescent="0.25">
      <c r="A175" s="16" t="s">
        <v>317</v>
      </c>
      <c r="B175" s="16">
        <v>5094</v>
      </c>
    </row>
    <row r="176" spans="1:2" x14ac:dyDescent="0.25">
      <c r="A176" s="16" t="s">
        <v>318</v>
      </c>
      <c r="B176" s="16">
        <v>5329</v>
      </c>
    </row>
    <row r="177" spans="1:2" x14ac:dyDescent="0.25">
      <c r="A177" s="16" t="s">
        <v>319</v>
      </c>
      <c r="B177" s="16">
        <v>5106</v>
      </c>
    </row>
    <row r="178" spans="1:2" x14ac:dyDescent="0.25">
      <c r="A178" s="16" t="s">
        <v>320</v>
      </c>
      <c r="B178" s="16">
        <v>5388</v>
      </c>
    </row>
    <row r="179" spans="1:2" x14ac:dyDescent="0.25">
      <c r="A179" s="16" t="s">
        <v>321</v>
      </c>
      <c r="B179" s="16">
        <v>1063</v>
      </c>
    </row>
    <row r="180" spans="1:2" x14ac:dyDescent="0.25">
      <c r="A180" s="16" t="s">
        <v>322</v>
      </c>
      <c r="B180" s="16">
        <v>5014</v>
      </c>
    </row>
    <row r="181" spans="1:2" x14ac:dyDescent="0.25">
      <c r="A181" s="16" t="s">
        <v>323</v>
      </c>
      <c r="B181" s="16">
        <v>1018</v>
      </c>
    </row>
    <row r="182" spans="1:2" x14ac:dyDescent="0.25">
      <c r="A182" s="16" t="s">
        <v>324</v>
      </c>
      <c r="B182" s="16">
        <v>5224</v>
      </c>
    </row>
    <row r="183" spans="1:2" x14ac:dyDescent="0.25">
      <c r="A183" s="16" t="s">
        <v>325</v>
      </c>
      <c r="B183" s="16">
        <v>1017</v>
      </c>
    </row>
    <row r="184" spans="1:2" x14ac:dyDescent="0.25">
      <c r="A184" s="16" t="s">
        <v>326</v>
      </c>
      <c r="B184" s="16">
        <v>1007</v>
      </c>
    </row>
    <row r="185" spans="1:2" x14ac:dyDescent="0.25">
      <c r="A185" s="16" t="s">
        <v>327</v>
      </c>
      <c r="B185" s="16">
        <v>5279</v>
      </c>
    </row>
    <row r="186" spans="1:2" x14ac:dyDescent="0.25">
      <c r="A186" s="16" t="s">
        <v>75</v>
      </c>
      <c r="B186" s="16">
        <v>5266</v>
      </c>
    </row>
    <row r="187" spans="1:2" x14ac:dyDescent="0.25">
      <c r="A187" s="16" t="s">
        <v>328</v>
      </c>
      <c r="B187" s="16">
        <v>5042</v>
      </c>
    </row>
    <row r="188" spans="1:2" x14ac:dyDescent="0.25">
      <c r="A188" s="16" t="s">
        <v>329</v>
      </c>
      <c r="B188" s="16">
        <v>1043</v>
      </c>
    </row>
    <row r="189" spans="1:2" x14ac:dyDescent="0.25">
      <c r="A189" s="16" t="s">
        <v>330</v>
      </c>
      <c r="B189" s="16">
        <v>5403</v>
      </c>
    </row>
    <row r="190" spans="1:2" x14ac:dyDescent="0.25">
      <c r="A190" s="16" t="s">
        <v>331</v>
      </c>
      <c r="B190" s="16">
        <v>5402</v>
      </c>
    </row>
    <row r="191" spans="1:2" x14ac:dyDescent="0.25">
      <c r="A191" s="16" t="s">
        <v>332</v>
      </c>
      <c r="B191" s="16">
        <v>1064</v>
      </c>
    </row>
    <row r="192" spans="1:2" x14ac:dyDescent="0.25">
      <c r="A192" s="16" t="s">
        <v>333</v>
      </c>
      <c r="B192" s="16">
        <v>5016</v>
      </c>
    </row>
    <row r="193" spans="1:2" x14ac:dyDescent="0.25">
      <c r="A193" s="16" t="s">
        <v>334</v>
      </c>
      <c r="B193" s="16">
        <v>1002</v>
      </c>
    </row>
    <row r="194" spans="1:2" x14ac:dyDescent="0.25">
      <c r="A194" s="16" t="s">
        <v>335</v>
      </c>
      <c r="B194" s="16">
        <v>5372</v>
      </c>
    </row>
    <row r="195" spans="1:2" x14ac:dyDescent="0.25">
      <c r="A195" s="16" t="s">
        <v>336</v>
      </c>
      <c r="B195" s="16">
        <v>1023</v>
      </c>
    </row>
    <row r="196" spans="1:2" x14ac:dyDescent="0.25">
      <c r="A196" s="16" t="s">
        <v>337</v>
      </c>
      <c r="B196" s="16">
        <v>1021</v>
      </c>
    </row>
    <row r="197" spans="1:2" x14ac:dyDescent="0.25">
      <c r="A197" s="16" t="s">
        <v>338</v>
      </c>
      <c r="B197" s="16">
        <v>1020</v>
      </c>
    </row>
    <row r="198" spans="1:2" x14ac:dyDescent="0.25">
      <c r="A198" s="16" t="s">
        <v>339</v>
      </c>
      <c r="B198" s="16">
        <v>1074</v>
      </c>
    </row>
    <row r="199" spans="1:2" x14ac:dyDescent="0.25">
      <c r="A199" s="16" t="s">
        <v>340</v>
      </c>
      <c r="B199" s="16">
        <v>1014</v>
      </c>
    </row>
    <row r="200" spans="1:2" x14ac:dyDescent="0.25">
      <c r="A200" s="16" t="s">
        <v>341</v>
      </c>
      <c r="B200" s="16">
        <v>1016</v>
      </c>
    </row>
    <row r="201" spans="1:2" x14ac:dyDescent="0.25">
      <c r="A201" s="16" t="s">
        <v>342</v>
      </c>
      <c r="B201" s="16">
        <v>5362</v>
      </c>
    </row>
    <row r="202" spans="1:2" x14ac:dyDescent="0.25">
      <c r="A202" s="16" t="s">
        <v>343</v>
      </c>
      <c r="B202" s="16">
        <v>5363</v>
      </c>
    </row>
    <row r="203" spans="1:2" x14ac:dyDescent="0.25">
      <c r="A203" s="16" t="s">
        <v>344</v>
      </c>
      <c r="B203" s="16">
        <v>5328</v>
      </c>
    </row>
    <row r="204" spans="1:2" x14ac:dyDescent="0.25">
      <c r="A204" s="16" t="s">
        <v>345</v>
      </c>
      <c r="B204" s="16">
        <v>5177</v>
      </c>
    </row>
    <row r="205" spans="1:2" x14ac:dyDescent="0.25">
      <c r="A205" s="16" t="s">
        <v>346</v>
      </c>
      <c r="B205" s="16">
        <v>5172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A15-0CB1-4D35-B62A-FEC94DE9A2E3}">
  <dimension ref="A1:H62"/>
  <sheetViews>
    <sheetView tabSelected="1" workbookViewId="0">
      <selection activeCell="E1" sqref="E1:H62"/>
    </sheetView>
  </sheetViews>
  <sheetFormatPr defaultRowHeight="15" x14ac:dyDescent="0.25"/>
  <cols>
    <col min="1" max="1" width="23.5703125" bestFit="1" customWidth="1"/>
    <col min="2" max="2" width="10.140625" bestFit="1" customWidth="1"/>
    <col min="3" max="3" width="10.140625" customWidth="1"/>
    <col min="5" max="5" width="28.42578125" bestFit="1" customWidth="1"/>
    <col min="6" max="6" width="10.5703125" bestFit="1" customWidth="1"/>
    <col min="7" max="7" width="6.5703125" bestFit="1" customWidth="1"/>
    <col min="8" max="8" width="11" bestFit="1" customWidth="1"/>
    <col min="9" max="9" width="19.85546875" bestFit="1" customWidth="1"/>
  </cols>
  <sheetData>
    <row r="1" spans="1:8" x14ac:dyDescent="0.25">
      <c r="A1" t="s">
        <v>0</v>
      </c>
      <c r="B1" t="s">
        <v>12</v>
      </c>
      <c r="C1" t="s">
        <v>16</v>
      </c>
      <c r="E1" t="s">
        <v>0</v>
      </c>
      <c r="F1" t="s">
        <v>12</v>
      </c>
      <c r="G1" t="s">
        <v>16</v>
      </c>
      <c r="H1" t="s">
        <v>1</v>
      </c>
    </row>
    <row r="2" spans="1:8" x14ac:dyDescent="0.25">
      <c r="A2" t="str">
        <f>Cards!B3</f>
        <v>Karn Liberated</v>
      </c>
      <c r="B2">
        <f>Cards!G3</f>
        <v>5304</v>
      </c>
      <c r="C2" t="str">
        <f>Cards!E3</f>
        <v>nofoil</v>
      </c>
      <c r="E2" s="1" t="s">
        <v>26</v>
      </c>
      <c r="F2">
        <v>5304</v>
      </c>
      <c r="G2" t="s">
        <v>348</v>
      </c>
    </row>
    <row r="3" spans="1:8" x14ac:dyDescent="0.25">
      <c r="A3" t="str">
        <f>Cards!B4</f>
        <v>Tarmogoyf</v>
      </c>
      <c r="B3">
        <f>Cards!G4</f>
        <v>5304</v>
      </c>
      <c r="C3" t="str">
        <f>Cards!E4</f>
        <v>nofoil</v>
      </c>
      <c r="E3" s="1" t="s">
        <v>9</v>
      </c>
      <c r="F3">
        <v>5304</v>
      </c>
      <c r="G3" t="s">
        <v>348</v>
      </c>
    </row>
    <row r="4" spans="1:8" x14ac:dyDescent="0.25">
      <c r="A4" t="str">
        <f>Cards!B5</f>
        <v>Noble Hierarch</v>
      </c>
      <c r="B4">
        <f>Cards!G5</f>
        <v>5304</v>
      </c>
      <c r="C4" t="str">
        <f>Cards!E5</f>
        <v>nofoil</v>
      </c>
      <c r="E4" s="1" t="s">
        <v>28</v>
      </c>
      <c r="F4">
        <v>5304</v>
      </c>
      <c r="G4" t="s">
        <v>348</v>
      </c>
    </row>
    <row r="5" spans="1:8" x14ac:dyDescent="0.25">
      <c r="A5" t="str">
        <f>Cards!B6</f>
        <v>Ulamog, the Ceaseless Hunger</v>
      </c>
      <c r="B5">
        <f>Cards!G6</f>
        <v>5308</v>
      </c>
      <c r="C5" t="str">
        <f>Cards!E6</f>
        <v>nofoil</v>
      </c>
      <c r="E5" s="1" t="s">
        <v>38</v>
      </c>
      <c r="F5">
        <v>5308</v>
      </c>
      <c r="G5" t="s">
        <v>348</v>
      </c>
    </row>
    <row r="6" spans="1:8" x14ac:dyDescent="0.25">
      <c r="A6" t="str">
        <f>Cards!B7</f>
        <v>Bloodstain Mire</v>
      </c>
      <c r="B6">
        <f>Cards!G7</f>
        <v>5291</v>
      </c>
      <c r="C6" t="str">
        <f>Cards!E7</f>
        <v>nofoil</v>
      </c>
      <c r="E6" s="1" t="s">
        <v>13</v>
      </c>
      <c r="F6">
        <v>5291</v>
      </c>
      <c r="G6" t="s">
        <v>348</v>
      </c>
    </row>
    <row r="7" spans="1:8" x14ac:dyDescent="0.25">
      <c r="A7" t="str">
        <f>Cards!B8</f>
        <v>Cryptic Command</v>
      </c>
      <c r="B7">
        <f>Cards!G8</f>
        <v>5304</v>
      </c>
      <c r="C7" t="str">
        <f>Cards!E8</f>
        <v>nofoil</v>
      </c>
      <c r="E7" s="1" t="s">
        <v>30</v>
      </c>
      <c r="F7">
        <v>5304</v>
      </c>
      <c r="G7" t="s">
        <v>348</v>
      </c>
    </row>
    <row r="8" spans="1:8" x14ac:dyDescent="0.25">
      <c r="A8" t="str">
        <f>Cards!B9</f>
        <v>Wooded Foothills</v>
      </c>
      <c r="B8">
        <f>Cards!G9</f>
        <v>5291</v>
      </c>
      <c r="C8" t="str">
        <f>Cards!E9</f>
        <v>nofoil</v>
      </c>
      <c r="E8" s="1" t="s">
        <v>35</v>
      </c>
      <c r="F8">
        <v>5291</v>
      </c>
      <c r="G8" t="s">
        <v>348</v>
      </c>
    </row>
    <row r="9" spans="1:8" x14ac:dyDescent="0.25">
      <c r="A9" t="str">
        <f>Cards!B10</f>
        <v>Emrakul, the Promised End</v>
      </c>
      <c r="B9">
        <f>Cards!G10</f>
        <v>5336</v>
      </c>
      <c r="C9" t="str">
        <f>Cards!E10</f>
        <v>foil</v>
      </c>
      <c r="E9" s="1" t="s">
        <v>146</v>
      </c>
      <c r="F9">
        <v>5336</v>
      </c>
      <c r="G9" t="s">
        <v>349</v>
      </c>
    </row>
    <row r="10" spans="1:8" x14ac:dyDescent="0.25">
      <c r="A10" t="str">
        <f>Cards!B11</f>
        <v>Kolaghan's Command</v>
      </c>
      <c r="B10">
        <f>Cards!G11</f>
        <v>5302</v>
      </c>
      <c r="C10" t="str">
        <f>Cards!E11</f>
        <v>nofoil</v>
      </c>
      <c r="E10" s="1" t="s">
        <v>89</v>
      </c>
      <c r="F10">
        <v>5302</v>
      </c>
      <c r="G10" t="s">
        <v>348</v>
      </c>
    </row>
    <row r="11" spans="1:8" x14ac:dyDescent="0.25">
      <c r="A11" t="str">
        <f>Cards!B12</f>
        <v>Polluted Delta</v>
      </c>
      <c r="B11">
        <f>Cards!G12</f>
        <v>5291</v>
      </c>
      <c r="C11" t="str">
        <f>Cards!E12</f>
        <v>nofoil</v>
      </c>
      <c r="E11" s="1" t="s">
        <v>32</v>
      </c>
      <c r="F11">
        <v>5291</v>
      </c>
      <c r="G11" t="s">
        <v>348</v>
      </c>
    </row>
    <row r="12" spans="1:8" x14ac:dyDescent="0.25">
      <c r="A12" t="str">
        <f>Cards!B13</f>
        <v>Elspeth, Sun's Champion</v>
      </c>
      <c r="B12">
        <f>Cards!G13</f>
        <v>5266</v>
      </c>
      <c r="C12" t="str">
        <f>Cards!E13</f>
        <v>nofoil</v>
      </c>
      <c r="E12" s="1" t="s">
        <v>74</v>
      </c>
      <c r="F12">
        <v>5266</v>
      </c>
      <c r="G12" t="s">
        <v>348</v>
      </c>
    </row>
    <row r="13" spans="1:8" x14ac:dyDescent="0.25">
      <c r="A13" t="str">
        <f>Cards!B14</f>
        <v>Keranos, God of Storms</v>
      </c>
      <c r="B13">
        <f>Cards!G14</f>
        <v>5281</v>
      </c>
      <c r="C13" t="str">
        <f>Cards!E14</f>
        <v>nofoil</v>
      </c>
      <c r="E13" s="1" t="s">
        <v>54</v>
      </c>
      <c r="F13">
        <v>5281</v>
      </c>
      <c r="G13" t="s">
        <v>348</v>
      </c>
    </row>
    <row r="14" spans="1:8" x14ac:dyDescent="0.25">
      <c r="A14" t="str">
        <f>Cards!B15</f>
        <v>Mana Confluence</v>
      </c>
      <c r="B14">
        <f>Cards!G15</f>
        <v>5281</v>
      </c>
      <c r="C14" t="str">
        <f>Cards!E15</f>
        <v>nofoil</v>
      </c>
      <c r="E14" s="1" t="s">
        <v>59</v>
      </c>
      <c r="F14">
        <v>5281</v>
      </c>
      <c r="G14" t="s">
        <v>348</v>
      </c>
    </row>
    <row r="15" spans="1:8" x14ac:dyDescent="0.25">
      <c r="A15" t="str">
        <f>Cards!B16</f>
        <v>Phenax, God of Deception</v>
      </c>
      <c r="B15">
        <f>Cards!G16</f>
        <v>5271</v>
      </c>
      <c r="C15" t="str">
        <f>Cards!E16</f>
        <v>nofoil</v>
      </c>
      <c r="E15" s="1" t="s">
        <v>101</v>
      </c>
      <c r="F15">
        <v>5271</v>
      </c>
      <c r="G15" t="s">
        <v>348</v>
      </c>
    </row>
    <row r="16" spans="1:8" x14ac:dyDescent="0.25">
      <c r="A16" t="str">
        <f>Cards!B17</f>
        <v>Hangarback Walker</v>
      </c>
      <c r="B16">
        <f>Cards!G17</f>
        <v>5306</v>
      </c>
      <c r="C16" t="str">
        <f>Cards!E17</f>
        <v>nofoil</v>
      </c>
      <c r="E16" s="1" t="s">
        <v>41</v>
      </c>
      <c r="F16">
        <v>5306</v>
      </c>
      <c r="G16" t="s">
        <v>348</v>
      </c>
    </row>
    <row r="17" spans="1:7" x14ac:dyDescent="0.25">
      <c r="A17" t="str">
        <f>Cards!B18</f>
        <v>Remand</v>
      </c>
      <c r="B17">
        <f>Cards!G18</f>
        <v>5304</v>
      </c>
      <c r="C17" t="str">
        <f>Cards!E18</f>
        <v>nofoil</v>
      </c>
      <c r="E17" s="1" t="s">
        <v>63</v>
      </c>
      <c r="F17">
        <v>5304</v>
      </c>
      <c r="G17" t="s">
        <v>348</v>
      </c>
    </row>
    <row r="18" spans="1:7" x14ac:dyDescent="0.25">
      <c r="A18" t="str">
        <f>Cards!B19</f>
        <v>Godsend</v>
      </c>
      <c r="B18">
        <f>Cards!G19</f>
        <v>5281</v>
      </c>
      <c r="C18" t="str">
        <f>Cards!E19</f>
        <v>nofoil</v>
      </c>
      <c r="E18" s="1" t="s">
        <v>95</v>
      </c>
      <c r="F18">
        <v>5281</v>
      </c>
      <c r="G18" t="s">
        <v>348</v>
      </c>
    </row>
    <row r="19" spans="1:7" x14ac:dyDescent="0.25">
      <c r="A19" t="str">
        <f>Cards!B20</f>
        <v>Liliana, Heretical Healer</v>
      </c>
      <c r="B19">
        <f>Cards!G20</f>
        <v>5306</v>
      </c>
      <c r="C19" t="str">
        <f>Cards!E20</f>
        <v>foil</v>
      </c>
      <c r="E19" s="1" t="s">
        <v>138</v>
      </c>
      <c r="F19">
        <v>5306</v>
      </c>
      <c r="G19" t="s">
        <v>349</v>
      </c>
    </row>
    <row r="20" spans="1:7" x14ac:dyDescent="0.25">
      <c r="A20" t="str">
        <f>Cards!B21</f>
        <v>Blade of Selves</v>
      </c>
      <c r="B20">
        <f>Cards!G21</f>
        <v>5313</v>
      </c>
      <c r="C20" t="str">
        <f>Cards!E21</f>
        <v>nofoil</v>
      </c>
      <c r="E20" s="1" t="s">
        <v>44</v>
      </c>
      <c r="F20">
        <v>5313</v>
      </c>
      <c r="G20" t="s">
        <v>348</v>
      </c>
    </row>
    <row r="21" spans="1:7" x14ac:dyDescent="0.25">
      <c r="A21" t="str">
        <f>Cards!B22</f>
        <v>Chromatic Lantern</v>
      </c>
      <c r="B21">
        <f>Cards!G22</f>
        <v>5243</v>
      </c>
      <c r="C21" t="str">
        <f>Cards!E22</f>
        <v>nofoil</v>
      </c>
      <c r="E21" s="1" t="s">
        <v>79</v>
      </c>
      <c r="F21">
        <v>5243</v>
      </c>
      <c r="G21" t="s">
        <v>348</v>
      </c>
    </row>
    <row r="22" spans="1:7" x14ac:dyDescent="0.25">
      <c r="A22" t="str">
        <f>Cards!B23</f>
        <v>Stormbreath Dragon</v>
      </c>
      <c r="B22">
        <f>Cards!G23</f>
        <v>5266</v>
      </c>
      <c r="C22" t="str">
        <f>Cards!E23</f>
        <v>nofoil</v>
      </c>
      <c r="E22" s="1" t="s">
        <v>83</v>
      </c>
      <c r="F22">
        <v>5266</v>
      </c>
      <c r="G22" t="s">
        <v>348</v>
      </c>
    </row>
    <row r="23" spans="1:7" x14ac:dyDescent="0.25">
      <c r="A23" t="str">
        <f>Cards!B24</f>
        <v>Temple of Malice</v>
      </c>
      <c r="B23">
        <f>Cards!G24</f>
        <v>5271</v>
      </c>
      <c r="C23" t="str">
        <f>Cards!E24</f>
        <v>nofoil</v>
      </c>
      <c r="E23" s="1" t="s">
        <v>122</v>
      </c>
      <c r="F23">
        <v>5271</v>
      </c>
      <c r="G23" t="s">
        <v>348</v>
      </c>
    </row>
    <row r="24" spans="1:7" x14ac:dyDescent="0.25">
      <c r="A24" t="str">
        <f>Cards!B25</f>
        <v>Expedition Map</v>
      </c>
      <c r="B24">
        <f>Cards!G25</f>
        <v>5304</v>
      </c>
      <c r="C24" t="str">
        <f>Cards!E25</f>
        <v>nofoil</v>
      </c>
      <c r="E24" s="1" t="s">
        <v>132</v>
      </c>
      <c r="F24">
        <v>5304</v>
      </c>
      <c r="G24" t="s">
        <v>348</v>
      </c>
    </row>
    <row r="25" spans="1:7" x14ac:dyDescent="0.25">
      <c r="A25" t="str">
        <f>Cards!B26</f>
        <v>Expedition Map</v>
      </c>
      <c r="B25">
        <f>Cards!G26</f>
        <v>5304</v>
      </c>
      <c r="C25" t="str">
        <f>Cards!E26</f>
        <v>foil</v>
      </c>
      <c r="E25" s="1" t="s">
        <v>132</v>
      </c>
      <c r="F25">
        <v>5304</v>
      </c>
      <c r="G25" t="s">
        <v>349</v>
      </c>
    </row>
    <row r="26" spans="1:7" x14ac:dyDescent="0.25">
      <c r="A26" t="str">
        <f>Cards!B27</f>
        <v>Temple of Enlightenment</v>
      </c>
      <c r="B26">
        <f>Cards!G27</f>
        <v>5271</v>
      </c>
      <c r="C26" t="str">
        <f>Cards!E27</f>
        <v>nofoil</v>
      </c>
      <c r="E26" s="1" t="s">
        <v>71</v>
      </c>
      <c r="F26">
        <v>5271</v>
      </c>
      <c r="G26" t="s">
        <v>348</v>
      </c>
    </row>
    <row r="27" spans="1:7" x14ac:dyDescent="0.25">
      <c r="A27" t="str">
        <f>Cards!B28</f>
        <v>Xenagos, the Reveler</v>
      </c>
      <c r="B27">
        <f>Cards!G28</f>
        <v>5266</v>
      </c>
      <c r="C27" t="str">
        <f>Cards!E28</f>
        <v>nofoil</v>
      </c>
      <c r="E27" s="1" t="s">
        <v>92</v>
      </c>
      <c r="F27">
        <v>5266</v>
      </c>
      <c r="G27" t="s">
        <v>348</v>
      </c>
    </row>
    <row r="28" spans="1:7" x14ac:dyDescent="0.25">
      <c r="A28" t="str">
        <f>Cards!B29</f>
        <v>Kiora, Master of the Depths</v>
      </c>
      <c r="B28">
        <f>Cards!G29</f>
        <v>5308</v>
      </c>
      <c r="C28" t="str">
        <f>Cards!E29</f>
        <v>nofoil</v>
      </c>
      <c r="E28" s="1" t="s">
        <v>57</v>
      </c>
      <c r="F28">
        <v>5308</v>
      </c>
      <c r="G28" t="s">
        <v>348</v>
      </c>
    </row>
    <row r="29" spans="1:7" x14ac:dyDescent="0.25">
      <c r="A29" t="str">
        <f>Cards!B30</f>
        <v>Jace, the Living Guildpact</v>
      </c>
      <c r="B29">
        <f>Cards!G30</f>
        <v>5288</v>
      </c>
      <c r="C29" t="str">
        <f>Cards!E30</f>
        <v>nofoil</v>
      </c>
      <c r="E29" s="1" t="s">
        <v>120</v>
      </c>
      <c r="F29">
        <v>5288</v>
      </c>
      <c r="G29" t="s">
        <v>348</v>
      </c>
    </row>
    <row r="30" spans="1:7" x14ac:dyDescent="0.25">
      <c r="A30" t="str">
        <f>Cards!B31</f>
        <v>Goblin Rabblemaster</v>
      </c>
      <c r="B30">
        <f>Cards!G31</f>
        <v>5288</v>
      </c>
      <c r="C30" t="str">
        <f>Cards!E31</f>
        <v>nofoil</v>
      </c>
      <c r="E30" s="1" t="s">
        <v>47</v>
      </c>
      <c r="F30">
        <v>5288</v>
      </c>
      <c r="G30" t="s">
        <v>348</v>
      </c>
    </row>
    <row r="31" spans="1:7" x14ac:dyDescent="0.25">
      <c r="A31" t="str">
        <f>Cards!B32</f>
        <v>Chandra, Roaring Flame</v>
      </c>
      <c r="B31">
        <f>Cards!G32</f>
        <v>5306</v>
      </c>
      <c r="C31" t="str">
        <f>Cards!E32</f>
        <v>nofoil</v>
      </c>
      <c r="E31" s="1" t="s">
        <v>52</v>
      </c>
      <c r="F31">
        <v>5306</v>
      </c>
      <c r="G31" t="s">
        <v>348</v>
      </c>
    </row>
    <row r="32" spans="1:7" x14ac:dyDescent="0.25">
      <c r="A32" t="str">
        <f>Cards!B33</f>
        <v>Sunken Hollow</v>
      </c>
      <c r="B32">
        <f>Cards!G33</f>
        <v>5308</v>
      </c>
      <c r="C32" t="str">
        <f>Cards!E33</f>
        <v>nofoil</v>
      </c>
      <c r="E32" s="1" t="s">
        <v>61</v>
      </c>
      <c r="F32">
        <v>5308</v>
      </c>
      <c r="G32" t="s">
        <v>348</v>
      </c>
    </row>
    <row r="33" spans="1:7" x14ac:dyDescent="0.25">
      <c r="A33" t="str">
        <f>Cards!B34</f>
        <v>Deathrite Shaman</v>
      </c>
      <c r="B33">
        <f>Cards!G34</f>
        <v>5243</v>
      </c>
      <c r="C33" t="str">
        <f>Cards!E34</f>
        <v>nofoil</v>
      </c>
      <c r="E33" s="1" t="s">
        <v>65</v>
      </c>
      <c r="F33">
        <v>5243</v>
      </c>
      <c r="G33" t="s">
        <v>348</v>
      </c>
    </row>
    <row r="34" spans="1:7" x14ac:dyDescent="0.25">
      <c r="A34" t="str">
        <f>Cards!B35</f>
        <v>Wilt-Leaf Liege</v>
      </c>
      <c r="B34">
        <f>Cards!G35</f>
        <v>5304</v>
      </c>
      <c r="C34" t="str">
        <f>Cards!E35</f>
        <v>nofoil</v>
      </c>
      <c r="E34" s="1" t="s">
        <v>77</v>
      </c>
      <c r="F34">
        <v>5304</v>
      </c>
      <c r="G34" t="s">
        <v>348</v>
      </c>
    </row>
    <row r="35" spans="1:7" x14ac:dyDescent="0.25">
      <c r="A35" t="str">
        <f>Cards!B36</f>
        <v>Temple of Malady</v>
      </c>
      <c r="B35">
        <f>Cards!G36</f>
        <v>5281</v>
      </c>
      <c r="C35" t="str">
        <f>Cards!E36</f>
        <v>nofoil</v>
      </c>
      <c r="E35" s="1" t="s">
        <v>97</v>
      </c>
      <c r="F35">
        <v>5281</v>
      </c>
      <c r="G35" t="s">
        <v>348</v>
      </c>
    </row>
    <row r="36" spans="1:7" x14ac:dyDescent="0.25">
      <c r="A36" t="str">
        <f>Cards!B37</f>
        <v>Sunken Hollow</v>
      </c>
      <c r="B36">
        <f>Cards!G37</f>
        <v>5308</v>
      </c>
      <c r="C36" t="str">
        <f>Cards!E37</f>
        <v>foil</v>
      </c>
      <c r="E36" s="1" t="s">
        <v>61</v>
      </c>
      <c r="F36">
        <v>5308</v>
      </c>
      <c r="G36" t="s">
        <v>349</v>
      </c>
    </row>
    <row r="37" spans="1:7" x14ac:dyDescent="0.25">
      <c r="A37" t="str">
        <f>Cards!B38</f>
        <v>Hero's Downfall</v>
      </c>
      <c r="B37">
        <f>Cards!G38</f>
        <v>5266</v>
      </c>
      <c r="C37" t="str">
        <f>Cards!E38</f>
        <v>nofoil</v>
      </c>
      <c r="E37" s="1" t="s">
        <v>103</v>
      </c>
      <c r="F37">
        <v>5266</v>
      </c>
      <c r="G37" t="s">
        <v>348</v>
      </c>
    </row>
    <row r="38" spans="1:7" x14ac:dyDescent="0.25">
      <c r="A38" t="str">
        <f>Cards!B39</f>
        <v>Temple of Plenty</v>
      </c>
      <c r="B38">
        <f>Cards!G39</f>
        <v>5271</v>
      </c>
      <c r="C38" t="str">
        <f>Cards!E39</f>
        <v>nofoil</v>
      </c>
      <c r="E38" s="1" t="s">
        <v>109</v>
      </c>
      <c r="F38">
        <v>5271</v>
      </c>
      <c r="G38" t="s">
        <v>348</v>
      </c>
    </row>
    <row r="39" spans="1:7" x14ac:dyDescent="0.25">
      <c r="A39" t="str">
        <f>Cards!B40</f>
        <v>Canopy Vista</v>
      </c>
      <c r="B39">
        <f>Cards!G40</f>
        <v>5308</v>
      </c>
      <c r="C39" t="str">
        <f>Cards!E40</f>
        <v>nofoil</v>
      </c>
      <c r="E39" s="1" t="s">
        <v>68</v>
      </c>
      <c r="F39">
        <v>5308</v>
      </c>
      <c r="G39" t="s">
        <v>348</v>
      </c>
    </row>
    <row r="40" spans="1:7" x14ac:dyDescent="0.25">
      <c r="A40" t="str">
        <f>Cards!B41</f>
        <v>Smoldering Marsh</v>
      </c>
      <c r="B40">
        <f>Cards!G41</f>
        <v>5308</v>
      </c>
      <c r="C40" t="str">
        <f>Cards!E41</f>
        <v>nofoil</v>
      </c>
      <c r="E40" s="1" t="s">
        <v>81</v>
      </c>
      <c r="F40">
        <v>5308</v>
      </c>
      <c r="G40" t="s">
        <v>348</v>
      </c>
    </row>
    <row r="41" spans="1:7" x14ac:dyDescent="0.25">
      <c r="A41" t="str">
        <f>Cards!B42</f>
        <v>Temple of Epiphany</v>
      </c>
      <c r="B41">
        <f>Cards!G42</f>
        <v>5281</v>
      </c>
      <c r="C41" t="str">
        <f>Cards!E42</f>
        <v>nofoil</v>
      </c>
      <c r="E41" s="1" t="s">
        <v>85</v>
      </c>
      <c r="F41">
        <v>5281</v>
      </c>
      <c r="G41" t="s">
        <v>348</v>
      </c>
    </row>
    <row r="42" spans="1:7" x14ac:dyDescent="0.25">
      <c r="A42" t="str">
        <f>Cards!B43</f>
        <v>Temple of Triumph</v>
      </c>
      <c r="B42">
        <f>Cards!G43</f>
        <v>5266</v>
      </c>
      <c r="C42" t="str">
        <f>Cards!E43</f>
        <v>nofoil</v>
      </c>
      <c r="E42" s="1" t="s">
        <v>118</v>
      </c>
      <c r="F42">
        <v>5266</v>
      </c>
      <c r="G42" t="s">
        <v>348</v>
      </c>
    </row>
    <row r="43" spans="1:7" x14ac:dyDescent="0.25">
      <c r="A43" t="str">
        <f>Cards!B44</f>
        <v>Undergrowth Champion</v>
      </c>
      <c r="B43">
        <f>Cards!G44</f>
        <v>5308</v>
      </c>
      <c r="C43" t="str">
        <f>Cards!E44</f>
        <v>nofoil</v>
      </c>
      <c r="E43" s="1" t="s">
        <v>50</v>
      </c>
      <c r="F43">
        <v>5308</v>
      </c>
      <c r="G43" t="s">
        <v>348</v>
      </c>
    </row>
    <row r="44" spans="1:7" x14ac:dyDescent="0.25">
      <c r="A44" t="str">
        <f>Cards!B45</f>
        <v>Yavimaya Coast</v>
      </c>
      <c r="B44">
        <f>Cards!G45</f>
        <v>5288</v>
      </c>
      <c r="C44" t="str">
        <f>Cards!E45</f>
        <v>nofoil</v>
      </c>
      <c r="E44" s="1" t="s">
        <v>105</v>
      </c>
      <c r="F44">
        <v>5288</v>
      </c>
      <c r="G44" t="s">
        <v>348</v>
      </c>
    </row>
    <row r="45" spans="1:7" x14ac:dyDescent="0.25">
      <c r="A45" t="str">
        <f>Cards!B46</f>
        <v>Greenwarden of Murasa</v>
      </c>
      <c r="B45">
        <f>Cards!G46</f>
        <v>5308</v>
      </c>
      <c r="C45" t="str">
        <f>Cards!E46</f>
        <v>nofoil</v>
      </c>
      <c r="E45" s="1" t="s">
        <v>107</v>
      </c>
      <c r="F45">
        <v>5308</v>
      </c>
      <c r="G45" t="s">
        <v>348</v>
      </c>
    </row>
    <row r="46" spans="1:7" x14ac:dyDescent="0.25">
      <c r="A46" t="str">
        <f>Cards!B47</f>
        <v>Hornet Nest</v>
      </c>
      <c r="B46">
        <f>Cards!G47</f>
        <v>5288</v>
      </c>
      <c r="C46" t="str">
        <f>Cards!E47</f>
        <v>nofoil</v>
      </c>
      <c r="E46" s="1" t="s">
        <v>114</v>
      </c>
      <c r="F46">
        <v>5288</v>
      </c>
      <c r="G46" t="s">
        <v>348</v>
      </c>
    </row>
    <row r="47" spans="1:7" x14ac:dyDescent="0.25">
      <c r="A47" t="str">
        <f>Cards!B48</f>
        <v>See the Unwritten</v>
      </c>
      <c r="B47">
        <f>Cards!G48</f>
        <v>5291</v>
      </c>
      <c r="C47" t="str">
        <f>Cards!E48</f>
        <v>nofoil</v>
      </c>
      <c r="E47" s="1" t="s">
        <v>116</v>
      </c>
      <c r="F47">
        <v>5291</v>
      </c>
      <c r="G47" t="s">
        <v>348</v>
      </c>
    </row>
    <row r="48" spans="1:7" x14ac:dyDescent="0.25">
      <c r="A48" t="str">
        <f>Cards!B49</f>
        <v>Dragon Whisperer</v>
      </c>
      <c r="B48">
        <f>Cards!G49</f>
        <v>5302</v>
      </c>
      <c r="C48" t="str">
        <f>Cards!E49</f>
        <v>nofoil</v>
      </c>
      <c r="E48" s="1" t="s">
        <v>126</v>
      </c>
      <c r="F48">
        <v>5302</v>
      </c>
      <c r="G48" t="s">
        <v>348</v>
      </c>
    </row>
    <row r="49" spans="1:7" x14ac:dyDescent="0.25">
      <c r="A49" t="str">
        <f>Cards!B50</f>
        <v>Caves of Koilos</v>
      </c>
      <c r="B49">
        <f>Cards!G50</f>
        <v>5288</v>
      </c>
      <c r="C49" t="str">
        <f>Cards!E50</f>
        <v>nofoil</v>
      </c>
      <c r="E49" s="1" t="s">
        <v>128</v>
      </c>
      <c r="F49">
        <v>5288</v>
      </c>
      <c r="G49" t="s">
        <v>348</v>
      </c>
    </row>
    <row r="50" spans="1:7" x14ac:dyDescent="0.25">
      <c r="A50" t="str">
        <f>Cards!B51</f>
        <v>Chromanticore</v>
      </c>
      <c r="B50">
        <f>Cards!G51</f>
        <v>5271</v>
      </c>
      <c r="C50" t="str">
        <f>Cards!E51</f>
        <v>nofoil</v>
      </c>
      <c r="E50" s="1" t="s">
        <v>130</v>
      </c>
      <c r="F50">
        <v>5271</v>
      </c>
      <c r="G50" t="s">
        <v>348</v>
      </c>
    </row>
    <row r="51" spans="1:7" x14ac:dyDescent="0.25">
      <c r="A51" t="str">
        <f>Cards!B52</f>
        <v>Temple of Mystery</v>
      </c>
      <c r="B51">
        <f>Cards!G52</f>
        <v>5266</v>
      </c>
      <c r="C51" t="str">
        <f>Cards!E52</f>
        <v>nofoil</v>
      </c>
      <c r="E51" s="1" t="s">
        <v>136</v>
      </c>
      <c r="F51">
        <v>5266</v>
      </c>
      <c r="G51" t="s">
        <v>348</v>
      </c>
    </row>
    <row r="52" spans="1:7" x14ac:dyDescent="0.25">
      <c r="A52" t="str">
        <f>Cards!B53</f>
        <v>Monastery Swiftspear</v>
      </c>
      <c r="B52">
        <f>Cards!G53</f>
        <v>5291</v>
      </c>
      <c r="C52" t="str">
        <f>Cards!E53</f>
        <v>foil</v>
      </c>
      <c r="E52" s="1" t="s">
        <v>347</v>
      </c>
      <c r="F52">
        <v>5291</v>
      </c>
      <c r="G52" t="s">
        <v>349</v>
      </c>
    </row>
    <row r="53" spans="1:7" x14ac:dyDescent="0.25">
      <c r="A53" t="str">
        <f>Cards!B54</f>
        <v>Boros Reckoner</v>
      </c>
      <c r="B53">
        <f>Cards!G54</f>
        <v>5249</v>
      </c>
      <c r="C53" t="str">
        <f>Cards!E54</f>
        <v>nofoil</v>
      </c>
      <c r="E53" s="1" t="s">
        <v>111</v>
      </c>
      <c r="F53">
        <v>5249</v>
      </c>
      <c r="G53" t="s">
        <v>348</v>
      </c>
    </row>
    <row r="54" spans="1:7" x14ac:dyDescent="0.25">
      <c r="A54" t="str">
        <f>Cards!B55</f>
        <v>Temple of Abandon</v>
      </c>
      <c r="B54">
        <f>Cards!G55</f>
        <v>5266</v>
      </c>
      <c r="C54" t="str">
        <f>Cards!E55</f>
        <v>nofoil</v>
      </c>
      <c r="E54" s="1" t="s">
        <v>134</v>
      </c>
      <c r="F54">
        <v>5266</v>
      </c>
      <c r="G54" t="s">
        <v>348</v>
      </c>
    </row>
    <row r="55" spans="1:7" x14ac:dyDescent="0.25">
      <c r="A55" t="str">
        <f>Cards!B56</f>
        <v>Ensoul Artifact</v>
      </c>
      <c r="B55">
        <f>Cards!G56</f>
        <v>5288</v>
      </c>
      <c r="C55" t="str">
        <f>Cards!E56</f>
        <v>nofoil</v>
      </c>
      <c r="E55" s="1" t="s">
        <v>87</v>
      </c>
      <c r="F55">
        <v>5288</v>
      </c>
      <c r="G55" t="s">
        <v>348</v>
      </c>
    </row>
    <row r="56" spans="1:7" x14ac:dyDescent="0.25">
      <c r="A56" t="str">
        <f>Cards!B57</f>
        <v>Yisan, the Wanderer Bard</v>
      </c>
      <c r="B56">
        <f>Cards!G57</f>
        <v>5288</v>
      </c>
      <c r="C56" t="str">
        <f>Cards!E57</f>
        <v>foil</v>
      </c>
      <c r="E56" s="1" t="s">
        <v>149</v>
      </c>
      <c r="F56">
        <v>5288</v>
      </c>
      <c r="G56" t="s">
        <v>349</v>
      </c>
    </row>
    <row r="57" spans="1:7" x14ac:dyDescent="0.25">
      <c r="A57" t="str">
        <f>Cards!B58</f>
        <v>Rattleclaw Mystic</v>
      </c>
      <c r="B57">
        <f>Cards!G58</f>
        <v>5291</v>
      </c>
      <c r="C57" t="str">
        <f>Cards!E58</f>
        <v>nofoil</v>
      </c>
      <c r="E57" s="1" t="s">
        <v>124</v>
      </c>
      <c r="F57">
        <v>5291</v>
      </c>
      <c r="G57" t="s">
        <v>348</v>
      </c>
    </row>
    <row r="58" spans="1:7" x14ac:dyDescent="0.25">
      <c r="A58" t="str">
        <f>Cards!B59</f>
        <v>Wildfire</v>
      </c>
      <c r="B58">
        <f>Cards!G59</f>
        <v>5304</v>
      </c>
      <c r="C58" t="str">
        <f>Cards!E59</f>
        <v>foil</v>
      </c>
      <c r="E58" s="1" t="s">
        <v>151</v>
      </c>
      <c r="F58">
        <v>5304</v>
      </c>
      <c r="G58" t="s">
        <v>349</v>
      </c>
    </row>
    <row r="59" spans="1:7" x14ac:dyDescent="0.25">
      <c r="A59" t="str">
        <f>Cards!B60</f>
        <v>Bring to Light</v>
      </c>
      <c r="B59">
        <f>Cards!G60</f>
        <v>5308</v>
      </c>
      <c r="C59" t="str">
        <f>Cards!E60</f>
        <v>nofoil</v>
      </c>
      <c r="E59" s="1" t="s">
        <v>99</v>
      </c>
      <c r="F59">
        <v>5308</v>
      </c>
      <c r="G59" t="s">
        <v>348</v>
      </c>
    </row>
    <row r="60" spans="1:7" x14ac:dyDescent="0.25">
      <c r="A60" t="str">
        <f>Cards!B61</f>
        <v>Hero of Iroas</v>
      </c>
      <c r="B60">
        <f>Cards!G61</f>
        <v>5271</v>
      </c>
      <c r="C60" t="str">
        <f>Cards!E61</f>
        <v>foil</v>
      </c>
      <c r="E60" s="1" t="s">
        <v>143</v>
      </c>
      <c r="F60">
        <v>5271</v>
      </c>
      <c r="G60" t="s">
        <v>349</v>
      </c>
    </row>
    <row r="61" spans="1:7" x14ac:dyDescent="0.25">
      <c r="A61" t="str">
        <f>Cards!B62</f>
        <v>Prairie Stream</v>
      </c>
      <c r="B61">
        <f>Cards!G62</f>
        <v>5308</v>
      </c>
      <c r="C61" t="str">
        <f>Cards!E62</f>
        <v>nofoil</v>
      </c>
      <c r="E61" s="1" t="s">
        <v>351</v>
      </c>
      <c r="F61">
        <v>5308</v>
      </c>
      <c r="G61" t="s">
        <v>348</v>
      </c>
    </row>
    <row r="62" spans="1:7" x14ac:dyDescent="0.25">
      <c r="A62" t="str">
        <f>Cards!B63</f>
        <v>Pharika, God of Affliction</v>
      </c>
      <c r="B62">
        <f>Cards!G63</f>
        <v>5281</v>
      </c>
      <c r="C62" t="str">
        <f>Cards!E63</f>
        <v>nofoil</v>
      </c>
      <c r="E62" s="1" t="s">
        <v>350</v>
      </c>
      <c r="F62">
        <v>5281</v>
      </c>
      <c r="G62" t="s">
        <v>348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1876-1453-4D31-97C5-19D5113D20B1}">
  <dimension ref="A1:C6"/>
  <sheetViews>
    <sheetView topLeftCell="B1" workbookViewId="0">
      <selection activeCell="B10" sqref="B10"/>
    </sheetView>
  </sheetViews>
  <sheetFormatPr defaultRowHeight="15" x14ac:dyDescent="0.25"/>
  <cols>
    <col min="1" max="1" width="11.85546875" bestFit="1" customWidth="1"/>
    <col min="2" max="2" width="116.85546875" bestFit="1" customWidth="1"/>
    <col min="3" max="3" width="21.855468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2" t="s">
        <v>5</v>
      </c>
      <c r="B2" s="2" t="str">
        <f ca="1">fn_filename</f>
        <v>Magic Macro.xlsx</v>
      </c>
      <c r="C2" s="2" t="str">
        <f>"GetParam("""&amp;Parameters[[#This Row],[Key]]&amp;""")"</f>
        <v>GetParam("filename")</v>
      </c>
    </row>
    <row r="3" spans="1:3" x14ac:dyDescent="0.25">
      <c r="A3" s="2" t="s">
        <v>6</v>
      </c>
      <c r="B3" s="2" t="str">
        <f ca="1">fn_directory</f>
        <v>C:\Users\Robert's PC\Downloads</v>
      </c>
      <c r="C3" s="2" t="str">
        <f>"GetParam("""&amp;Parameters[[#This Row],[Key]]&amp;""")"</f>
        <v>GetParam("directory")</v>
      </c>
    </row>
    <row r="4" spans="1:3" x14ac:dyDescent="0.25">
      <c r="A4" s="2" t="s">
        <v>7</v>
      </c>
      <c r="B4" s="2" t="str">
        <f ca="1">fn_fullpath</f>
        <v>C:\Users\Robert's PC\Downloads\Magic Macro.xlsx</v>
      </c>
      <c r="C4" s="2" t="str">
        <f>"GetParam("""&amp;Parameters[[#This Row],[Key]]&amp;""")"</f>
        <v>GetParam("fullpath")</v>
      </c>
    </row>
    <row r="5" spans="1:3" x14ac:dyDescent="0.25">
      <c r="A5" t="s">
        <v>8</v>
      </c>
      <c r="B5" s="3" t="s">
        <v>352</v>
      </c>
      <c r="C5" t="str">
        <f>"GetParam("""&amp;Parameters[[#This Row],[Key]]&amp;""")"</f>
        <v>GetParam("URL Pattern")</v>
      </c>
    </row>
    <row r="6" spans="1:3" x14ac:dyDescent="0.25">
      <c r="A6" t="s">
        <v>10</v>
      </c>
      <c r="B6" t="s">
        <v>11</v>
      </c>
      <c r="C6" s="1" t="str">
        <f>"GetParam("""&amp;Parameters[[#This Row],[Key]]&amp;""")"</f>
        <v>GetParam("xpath")</v>
      </c>
    </row>
  </sheetData>
  <hyperlinks>
    <hyperlink ref="B5" r:id="rId1" location="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" display="http://www.starcitygames.com/results?name=##CARD NAME##&amp;namematch=AND&amp;text=&amp;oracle=1&amp;textmatch=AND&amp;c_all=All&amp;multicolor=&amp;colormatch=OR&amp;colorexclude=1&amp;card_type_match=OR&amp;crittermatch=OR&amp;r_all=All&amp;s%5B%5D=##NUMBER##&amp;foil=##SHINY##&amp;g_all=All&amp;lang%5B%5D=1&amp;cmcop=%3D&amp;cmc=&amp;ccl=0&amp;ccu=99&amp;pwrop=%3D&amp;pwr=&amp;mincost=0.00&amp;maxcost=99999.99&amp;tghop=%3D&amp;tgh=&amp;sort1=4&amp;sort2=1&amp;sort3=10&amp;sort4=0&amp;display=1&amp;numpage=25" xr:uid="{F1BB0008-1D8E-47F8-9E9A-61C89482C57D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e d 2 1 a c - 5 6 4 c - 4 5 0 a - a 0 6 1 - 1 1 3 7 4 d d 1 8 f 0 2 "   x m l n s = " h t t p : / / s c h e m a s . m i c r o s o f t . c o m / D a t a M a s h u p " > A A A A A O M N A A B Q S w M E F A A C A A g A k Q A v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k Q A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A L 0 5 t 6 D i U 2 g o A A B I 7 A A A T A B w A R m 9 y b X V s Y X M v U 2 V j d G l v b j E u b S C i G A A o o B Q A A A A A A A A A A A A A A A A A A A A A A A A A A A D t W u t v 2 z g S / 3 w B 8 j 8 Q z K 3 X P q h + p N 0 P 3 a t 6 l z j J t r j W z S b u t Q t D K B S Z i Y X I o p e i 4 h i B / / e b I U W 9 n T g P Y 7 t 7 M d r Y 4 m N m O J y Z 3 3 D E i H n S 5 y E 5 1 d + 9 f 2 5 v b W 9 F E 1 e w M f F c M R 6 4 U 0 Z s Q o e u m P I L v j i n Z M q k S 0 b v o 2 N X Q K d k 4 t e Y i Y U t R c w s M l z M m E 3 3 w g W 1 S H n I C f s 9 9 o G w G u r k O Y X x 9 I w J 4 P P T y + 6 r T T C I J n 6 4 w H W E / J z 7 w U Y W E Y v g S P B p P 9 G a G g 0 s h + x a t k / Y L H A 9 1 l z 9 8 A u T i l G T f j 7 5 Q I 5 d C Q x D 2 r L o z k 5 / 7 + S A D P Y + H u 7 s U O u z 8 N u H k e f O 2 I E r 3 V M p / P C i a X a q p c Y P P n / c P z z B w Y o D C t X U G t b 9 p + / e D 3 4 r d i v 9 t F r 5 5 c i z A K Q f w J B T y W a n 7 n Q W s K F 7 F r A n 0 N 2 5 G 0 R F 5 b G A T V k o c Y t O D / v D 9 5 8 G G 9 k j 4 Y a X w K O 3 D u 2 B U t m 9 y B t t m b 0 P m N z e I v A 5 5 b H w 0 J F A q 5 Z u 2 q F 7 4 z H M e R + O 2 T V F Q 0 H l t q F R t f R 5 E E / D p p 5 o E a q H W a Q H / 1 o l E v 0 4 k n x a o J F M L z I B M s l Q i z D X m x D / n I z Q b h z b 6 F 9 O W A h 6 w e E O b E r E c m N o h 5 I G K Y z s 6 j F h H A S Z U E d + E A D P A z 4 P M 5 m w E V u a J a G t G y P T s k A B l A 2 D T v g 8 y m i c A m 9 P Y l u z y C V Z T n O k S T n k z V s Q z Q 3 H J N + i p M y Y n L A p v 0 J B l K p y b H R H 0 t w s S w M C a 2 3 m 5 P 1 F 8 H h W E V e 1 N q u M L J K t G X 7 f U D c I z B K + W U S C 9 R G J F J b L 8 k 4 r z r 2 V 1 l K S Z K X Z n K s V E Y j 7 6 B B I r s T g R p u A j d 3 O c g Q C O h W 9 D f m s v D + X P q 6 3 R N 3 q r d R 5 b 7 X S K 1 z y h r K 9 5 Y c r S d Y 5 Z D 5 8 K b d U k z s d A m G X z N k Z m b k X r O i p X 9 h Z + x h a m / i j z 0 M J R h 8 1 6 4 J 8 q 3 U z 6 r s z x E + b H n A v R v + g o D a M 0 I 6 1 9 T f D D M I I O M v 1 z J U T Z Z y z W B I f / o X E 1 R u u B q r + H k b C z r v h x w + d / U 8 H v 3 W o p a W b B b 7 8 i g O G 3 K w m 8 S + Q 6 o M f S Y 0 q a l x T U w I r 6 F C w e 0 V A a 2 s A n h D V u V W F f u Z Z S r 0 9 5 U g 0 J Q f q O 9 E h N S G F 8 x N j z L H C w K P n g y m q M W A g e j C K u 7 8 4 Y I E / 9 a G x S U c w 5 N e Y S 3 Y q F 0 C x H 1 2 1 0 G E O d d h B m 0 a O 6 H 2 5 B f U D H g E Q 7 g v X u 2 Q y Z 1 Q K X P / r B r F C W J x p U Y d a l F p J n z C D U B C w s Q J x t W H j r 8 d 7 w 3 f 1 N O u 4 W x h n L N q r s l B z y j y M c Q z 4 H H x f u F c M j Q S i K x k n p p S s M 4 o D X B l u c n v P g 6 4 4 c C V r 3 n T b 7 U Q y P u / z O J T N n N i t F z 2 I M Q Z F m p G E K Z Y X C w F 0 W / Z b 8 A Q t g P k k v l t j G n q q N g c N C D A q x + k m o b o c J V v l J A s 0 H 2 F W A I i i 2 Y z 6 E z 8 Y w y T n R o O t T k Z q i a L O H F z N m 7 e o X w 0 / B f q Z + A + i W y S m Y M 3 E i f x n P d j W c u T i b 1 f F 3 5 X U I L 6 M f Q w g b p A E s s e g + V 0 b U 4 P y G s F r 5 F s T z K v y F 4 C 9 n v B D M L 4 M 6 B W U h + B U x 0 5 7 K h i I i C Q R f F 5 G n o x j H u u 7 A F 4 F Y n 6 4 D u 2 t F c O 1 C y T y g c 8 f x B A C P f A r 5 e + / q 6 x R c n I B X u l K M D 8 X 6 O 2 S S J / N I n L O B Z E s k h B r T F Y w m 7 E Q N 0 A B U b a m P p + e + S E E B x 0 2 r C R 8 L F t b i U S V q X n U 3 K H H w g c Q n E E k w K M F z W F m i o + H 1 x 4 L 2 n 1 t W 1 + 4 u D z j / L I J U I g m a F M l x y t E w Q Q 7 H S t h 3 J + 4 4 Q U i O + Q 5 m c R D y B U i W O B U m w 9 2 R i b 7 h R Q J A Z e E Q J m a B A n C 9 d J Y 1 g 7 4 2 R W / T L N K c h S H S m f 1 X l S Q A N x o 4 F 7 5 F 7 A L Q 5 6 h j D K 2 S k c Z / w E X j W B O 7 j g 1 O o J D J s S / X I s O R A 4 A J 8 m O e g q g A U z v W k a v f h 2 r F g 1 L Q h 6 4 h 2 Y l 5 h k E K a / J y d i v n R K v l B O 8 v q r N Z T 4 B V E g 4 J o d C c F H g o D p U s 8 L J q D 5 z v s k v D Q P A M m / U Z f K l 8 z k m V R M p Z z 9 3 O v P 5 v A 2 Q J j x f L i 5 g + 6 K 2 x 6 c d 7 a D R v 3 B D 7 b T m 0 c D H q S u 9 i b 0 3 O G i g 6 d k N D m g f M L u n H r N O 7 x s k y / Z e E D Q A n 6 X v 8 Y A L u 6 G + 9 K B P J / q J X X t B P E Y C 6 G L f 0 K i / Z S O E S p H S Z 5 F S j U a O j V W S B t Y x b F 3 O a F y k 3 Q F Y N o w A o l O P z + w f X h 7 g L x D A C + w u / I 3 t 1 6 8 b s 7 l I + u C X 3 Z j 6 o c c j a X f b 3 W 5 j 6 l 6 r h 9 f 4 a c N g e T F J B s M v u x F x I X v 2 K / W 9 C 3 z w + 6 X d 6 6 o f r 4 D H 2 I 9 g D x b Q F c Z T T K v t 3 Z + e 4 i x f r R n o R B r z 5 M 4 / R v / 2 x z a l n o 4 1 l D o d l V C P d u H H G R 8 v O l J 0 5 F g 3 F l r G / h X + x 4 H J V z R z w 1 F P P / a c t U R H P 7 9 f o a D s I 7 m K g Y n P U g r / L J a s o 9 y B 2 i q Y 7 D M 5 Z y x M 8 + V I J / l W o g R 0 f a d j E D B k 8 6 / H W k e F W p O e k s x o V F k 1 V I r c m c h p 0 E F V 0 S x A u H O C h x K q 0 7 g a K S n V 2 Q W M x I E Y M F s 6 x Q B U O + E c k v 1 0 T p J D 5 0 Z a N S T T R D 9 J H y u 6 O 4 I o g M t s 5 u S z 0 s W n 0 U E T y O 8 C L h A I 5 g Q o x H Z T V a u W 0 a q V s 9 Z G L H y H u q k y r p Q y 0 N y L l r 6 R O t m O h i Z y D q p V G K X c L D W I T p K S K O 8 x v / 9 c D m e M p u x 4 6 9 U E U B M b O v U r 0 / o M y Z l o V n Y B X O G 5 A v B X q g B s G y M Z T v y I R J L N V J I / Z m f x x Q U Q B G M R M x 6 x i P A w W L T J e / k j D P O x m C X w p C D 0 y S M 0 V V k 4 I 4 A V q N M E J P e E n 6 u f y s r g l x v i H A Y n N d W s j S t S r x D a 5 X L a P p e Y 2 R U P Z 7 r z A x x L B v n T t N X d X C 2 j X q I N l z X q m d 5 d 4 d C O k K 8 5 3 E V J l x / u U S h B H v e u g i S T a k o c p k C a 6 G H d h V t I M T s Z 1 x 9 z s y p t D n p H 6 W F B R d 5 9 P x y j n Q O 8 3 F D K r h m Y t i u O I F k G i 8 D t o P R n S u u q r p Q u K X G 2 t 0 p 9 t W 9 d N E o T N 4 I A v L D M 6 0 b z m L 7 n 1 A 0 t Y r / 9 U 7 2 1 y / S s F / x w P d + O k k b j K 0 f V 6 1 5 l W U b X 1 c Q C e v A E p b T + D M L P I P x H g f D 3 B c T P Y P w M x k 8 M x r o v M y + 9 8 b X g k R y a T K X t 1 u s M u 2 l t 7 / A a r M y T W F i F h Z C 9 c 9 z l N K S s L P W m Z V 4 s 7 i U H O 2 U B K o Q q K l l c + g a B 5 + 8 Q g o t F Y C P B P U r L d 4 p r Z d I o X h q L l 0 u L s v B F D F a f c F W T 7 T L z m + 5 y h D 1 O p l 9 8 L F 2 w 2 Y W J R s k b u 2 H z o E y g s P U G + E 1 j P c 6 r 9 e R S q H T I K o v 5 P q z m j 7 O c t a y n 7 L X Y v I 7 P P u W N h 0 1 d c H j O s v 7 v s q z v J 8 N 6 z q 6 e s 6 v v s N R R u E K a n r i T x p X A m 5 6 v z e 1 M 8 6 z 2 C R 6 S S s K t u F w A x E d f T s 2 T + a 4 u q G r B H n t J N a W y 6 Y u q x V j 1 6 M u q m t z G L 6 x W j O i x l 1 Y 1 w U d c X C 3 q 8 f 6 X V 2 v 3 4 e E X W H U s u Z X 0 b W l e 8 s 6 y / P Y q d W e V G J l b Q B / g T 6 S C N M Q g V y x q E j x I E t I X p Y + t I u Z l M x E s a a s P Y H g z o 3 h w e O r F 3 K b K F e + l V 6 o W y 4 4 a x S B d U Z f e P p 0 n Y P H F l 5 M D H o M 5 q K Q u M r I f p w P T m F l 9 t d t a Q V S j 4 5 2 8 7 B c 9 H f J W c C z U r a v c Q W e Q J 9 I f I d v V I f N O h u Z O Q K Q V g 5 d p 8 G Y a 3 l x L Q j B N L x 7 g 2 c Y I U i G c 3 i 4 Q 7 j w B 1 N L M W 5 l Y 5 Q X f P p q + o d Y n T 8 O 8 h y F f R L J V u F G e E + P h T n C b V R m n W D F m r T J 6 5 W L A b Q 7 0 b L J / S Z O t Y k h O n L u K B F g 3 q g t v z U u 2 q H 0 p U x h 1 x + 3 P t C o V V W + A r p s 5 G b P T 5 5 X / s A U e V 0 C 4 3 B H C u E u Z H N Z P V J + T 6 K g 4 4 6 m A r v 4 W 1 8 r X Z H e B n 2 U q J z X K f 7 4 P t q H 7 Y B U 3 + R 9 Q S w E C L Q A U A A I A C A C R A C 9 O V F P 2 2 6 c A A A D 4 A A A A E g A A A A A A A A A A A A A A A A A A A A A A Q 2 9 u Z m l n L 1 B h Y 2 t h Z 2 U u e G 1 s U E s B A i 0 A F A A C A A g A k Q A v T g / K 6 a u k A A A A 6 Q A A A B M A A A A A A A A A A A A A A A A A 8 w A A A F t D b 2 5 0 Z W 5 0 X 1 R 5 c G V z X S 5 4 b W x Q S w E C L Q A U A A I A C A C R A C 9 O b e g 4 l N o K A A A S O w A A E w A A A A A A A A A A A A A A A A D k A Q A A R m 9 y b X V s Y X M v U 2 V j d G l v b j E u b V B L B Q Y A A A A A A w A D A M I A A A A L D Q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I 6 c A A A A A A A A B p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N R Q U F B Q U F B Q U F B S m Q 0 b X Y x S H U 0 U 1 l w W D l Y V W Z L Y T l S Q 0 U 1 b G V I U l R k R 1 Z 3 Q U F B Q U F B Q U F B Q U F B Q U w z V U g 4 Y V p 3 S F Z L d k p 1 N H l l V V V m T l V a V G 1 G M m F X Z G h k R 1 Z V Y j B W c 1 p X M W x i b l J H Z F d 4 c 1 V H R j B h Q U F B Q V F B Q U F B Q U F B Q U N G U V N h d W x 5 T 1 Z U W W h L d E p H U z V J T l J E M 1 Z 5 Y k V a e W I y M U R Z W E p r V G 1 G d F p R Q U F C U U F B Q U F B Q U F B Q m Z y e E d 0 a l F 5 b 1 F K R W 1 y U n d x M G l l M 0 N F Z G x k R k J 5 Y V d O b E F B Q U d B Q U F B Q U F B Q U F Q Q X N I Q 1 B 1 M 3 d s S 3 V w Y W l Q S D d 3 d E t V S F V t R j N T R l J O V E F B Q U F 3 Q U F B Q U F B Q U F B b z l I a E F a R n F y U l p U T V F H c 3 h H a 3 E 5 R j J k b G R G S n Z i M 1 J D Z V V G M G R I S n B Z b l Y w W l Z a a G J I V m x B Q U F F Q U F B Q U F B Q U F B T U F 2 Y T k y N G N 2 b F B s Q m V Z d G d j N 3 d u R V J U b U Y y Y V d k a G R H V l V i M F Z z W l c x b G J u U U F B Q U l B Q U F B Q U F B Q U F P L 0 1 j V m l x W G Q w c W 8 5 V H E 3 c V B r T 1 d R a E h a W F J R W V h K a G J R Q U F C d 0 F B Q U F B Q U F B Q T V G Y n M 3 Q y 8 y d V R y Q 0 1 w M D N Q b U J w T 0 V V N W h k b W x u W V h S b F Z H O U Z i R 1 Z 0 W l c 1 M E F B S E F M M n Z k d U h M N V Q 1 U V h t T F l I T z h K e E F B Q U F B Q T 0 9 I i A v P j w v U 3 R h Y m x l R W 5 0 c m l l c z 4 8 L 0 l 0 Z W 0 + P E l 0 Z W 0 + P E l 0 Z W 1 M b 2 N h d G l v b j 4 8 S X R l b V R 5 c G U + R m 9 y b X V s Y T w v S X R l b V R 5 c G U + P E l 0 Z W 1 Q Y X R o P l N l Y 3 R p b 2 4 x L 3 h w Y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R d W V y e U d y b 3 V w S U Q i I F Z h b H V l P S J z M 2 J i Y j E 1 M z k t Z m Q w Y i 0 0 Z W F l L W I w O G M t Y T c 0 Z G N m O T g x Y T R l I i A v P j x F b n R y e S B U e X B l P S J B Z G R l Z F R v R G F 0 Y U 1 v Z G V s I i B W Y W x 1 Z T 0 i b D A i I C 8 + P E V u d H J 5 I F R 5 c G U 9 I k Z p b G x M Y X N 0 V X B k Y X R l Z C I g V m F s d W U 9 I m Q y M D E 5 L T A x L T A x V D E 3 O j M w O j U y L j U 3 M z k x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h c m R O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N h Z T I 2 N D E 4 N S 0 y M z k 3 L T R k O T U t O D g 0 Y S 1 i N D k x O T J l N D g z N T E i I C 8 + P E V u d H J 5 I F R 5 c G U 9 I k Z p b G x M Y X N 0 V X B k Y X R l Z C I g V m F s d W U 9 I m Q y M D E 5 L T A x L T A x V D E 3 O j M 3 O j M 1 L j c 1 O D A 3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R i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F m O D k 3 N z A 5 L T d i Z D Q t N D l i O C 0 4 Y T U 3 L W Y 1 N z U x Z j I 5 Y W Y 1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j l U M T U 6 M j A 6 N D g u N T Y z M j A z O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V 4 d F N 0 Z X B R d W V y e T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F 1 Z X J 5 R 3 J v d X B J R C I g V m F s d W U 9 I n N h Z j g 5 N z c w O S 0 3 Y m Q 0 L T Q 5 Y j g t O G E 1 N y 1 m N T c 1 M W Y y O W F m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Q 2 9 s d W 1 u V H l w Z X M i I F Z h b H V l P S J z Q m d Z R y I g L z 4 8 R W 5 0 c n k g V H l w Z T 0 i R m l s b E x h c 3 R V c G R h d G V k I i B W Y W x 1 Z T 0 i Z D I w M T k t M D E t M D F U M T E 6 M D E 6 M z Y u M j k x N j A 2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4 d F N 0 Z X B R d W V y e S 9 G a W x s Z W Q g R G 9 3 b i 5 7 S 2 l u Z C w w f S Z x d W 9 0 O y w m c X V v d D t T Z W N 0 a W 9 u M S 9 O Z X h 0 U 3 R l c F F 1 Z X J 5 L 0 Z p b G x l Z C B E b 3 d u L n t O Y W 1 l L D F 9 J n F 1 b 3 Q 7 L C Z x d W 9 0 O 1 N l Y 3 R p b 2 4 x L 0 5 l e H R T d G V w U X V l c n k v R m l s b G V k I E R v d 2 4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V 4 d F N 0 Z X B R d W V y e S 9 G a W x s Z W Q g R G 9 3 b i 5 7 S 2 l u Z C w w f S Z x d W 9 0 O y w m c X V v d D t T Z W N 0 a W 9 u M S 9 O Z X h 0 U 3 R l c F F 1 Z X J 5 L 0 Z p b G x l Z C B E b 3 d u L n t O Y W 1 l L D F 9 J n F 1 b 3 Q 7 L C Z x d W 9 0 O 1 N l Y 3 R p b 2 4 x L 0 5 l e H R T d G V w U X V l c n k v R m l s b G V k I E R v d 2 4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e H R T d G V w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l F 1 Z X J 5 R 3 J v d X B J R C I g V m F s d W U 9 I n N h Z j g 5 N z c w O S 0 3 Y m Q 0 L T Q 5 Y j g t O G E 1 N y 1 m N T c 1 M W Y y O W F m N T E i I C 8 + P E V u d H J 5 I F R 5 c G U 9 I k Z p b G x M Y X N 0 V X B k Y X R l Z C I g V m F s d W U 9 I m Q y M D E 5 L T A x L T A x V D E 0 O j M x O j U y L j Q 1 N T E 3 O T d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e H R T d G V w U 2 F t c G x l V G F i b G U v U m V z d W x 0 L n t L a W 5 k L D B 9 J n F 1 b 3 Q 7 L C Z x d W 9 0 O 1 N l Y 3 R p b 2 4 x L 0 5 l e H R T d G V w U 2 F t c G x l V G F i b G U v U m V z d W x 0 L n t O Y W 1 l L D F 9 J n F 1 b 3 Q 7 L C Z x d W 9 0 O 1 N l Y 3 R p b 2 4 x L 0 5 l e H R T d G V w U 2 F t c G x l V G F i b G U v U m V z d W x 0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l e H R T d G V w U 2 F t c G x l V G F i b G U v U m V z d W x 0 L n t L a W 5 k L D B 9 J n F 1 b 3 Q 7 L C Z x d W 9 0 O 1 N l Y 3 R p b 2 4 x L 0 5 l e H R T d G V w U 2 F t c G x l V G F i b G U v U m V z d W x 0 L n t O Y W 1 l L D F 9 J n F 1 b 3 Q 7 L C Z x d W 9 0 O 1 N l Y 3 R p b 2 4 x L 0 5 l e H R T d G V w U 2 F t c G x l V G F i b G U v U m V z d W x 0 L n t U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h 0 U 3 R l c F N h b X B s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e H B h d G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T c G x p d F h w Y X R o V G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U m V t b 3 Z l T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0 d l d F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J l b W 9 2 Z U N s b 3 N p b m d C c m F j a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Q Y X J z Z W R Y U E F U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F m O D k 3 N z A 5 L T d i Z D Q t N D l i O C 0 4 Y T U 3 L W Y 1 N z U x Z j I 5 Y W Y 1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y O V Q x N T o y M D o 0 O C 4 3 M D I x M D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k Z D Z i M m Z j M C 0 3 M m I 4 L T R m Z j k t O T Q x N y 0 5 O G I 2 M D c z Y m M y N z E i I C 8 + P E V u d H J 5 I F R 5 c G U 9 I k J 1 Z m Z l c k 5 l e H R S Z W Z y Z X N o I i B W Y W x 1 Z T 0 i b D E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D F U M T c 6 N D M 6 N D Y u N z U z M j Q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X J s R n J v b U N h c m R O Y W 1 l P C 9 J d G V t U G F 0 a D 4 8 L 0 l 0 Z W 1 M b 2 N h d G l v b j 4 8 U 3 R h Y m x l R W 5 0 c m l l c z 4 8 R W 5 0 c n k g V H l w Z T 0 i U X V l c n l H c m 9 1 c E l E I i B W Y W x 1 Z T 0 i c 2 F l M j Y 0 M T g 1 L T I z O T c t N G Q 5 N S 0 4 O D R h L W I 0 O T E 5 M m U 0 O D M 1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Z p b G x M Y X N 0 V X B k Y X R l Z C I g V m F s d W U 9 I m Q y M D E 5 L T A x L T E 1 V D A z O j A z O j I y L j Y 0 N z E x M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X R Q c m l j Z V N h b X B s Z V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k t M D E t M D F U M T Q 6 M z E 6 N T I u O D c 3 N z c y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l V G 9 F b G V t Z W 5 0 U X V l c n k v Q X V 0 b 1 J l b W 9 2 Z W R D b 2 x 1 b W 5 z M S 5 7 T m F 2 a W d h d G V U b 0 V s Z W 1 l b n R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H c m 9 1 c E l E I i B W Y W x 1 Z T 0 i c 2 F k M T F h Z j V m L T B j O G Q t N D B h O C 0 5 M T I 2 L W F k M W M y Y W Q y M j d i N y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B y a W N l U 2 F t c G x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4 c G F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T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d y b 3 V w S U Q i I F Z h b H V l P S J z Y W Q x M W F m N W Y t M G M 4 Z C 0 0 M G E 4 L T k x M j Y t Y W Q x Y z J h Z D I y N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w M V Q x N z o 0 N T o w N S 4 3 M D M x O D c z W i I g L z 4 8 R W 5 0 c n k g V H l w Z T 0 i R m l s b E N v b H V t b l R 5 c G V z I i B W Y W x 1 Z T 0 i c 0 J R P T 0 i I C 8 + P E V u d H J 5 I F R 5 c G U 9 I k Z p b G x D b 2 x 1 b W 5 O Y W 1 l c y I g V m F s d W U 9 I n N b J n F 1 b 3 Q 7 R 2 V 0 U H J p Y 2 V R d W V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F B y a W N l U X V l c n k v Q X V 0 b 1 J l b W 9 2 Z W R D b 2 x 1 b W 5 z M S 5 7 R 2 V 0 U H J p Y 2 V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Z X R Q c m l j Z V F 1 Z X J 5 L 0 F 1 d G 9 S Z W 1 v d m V k Q 2 9 s d W 1 u c z E u e 0 d l d F B y a W N l U X V l c n k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B y a W N l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R d W V y e S 9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F k M T F h Z j V m L T B j O G Q t N D B h O C 0 5 M T I 2 L W F k M W M y Y W Q y M j d i N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z F U M T A 6 M D c 6 M D U u M D A z M j Q 4 O F o i I C 8 + P E V u d H J 5 I F R 5 c G U 9 I k Z p b G x T d G F 0 d X M i I F Z h b H V l P S J z Q 2 9 t c G x l d G U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0 U H J p Y 2 U 8 L 0 l 0 Z W 1 Q Y X R o P j w v S X R l b U x v Y 2 F 0 a W 9 u P j x T d G F i b G V F b n R y a W V z P j x F b n R y e S B U e X B l P S J R d W V y e U d y b 3 V w S U Q i I F Z h b H V l P S J z Y W Q x M W F m N W Y t M G M 4 Z C 0 0 M G E 4 L T k x M j Y t Y W Q x Y z J h Z D I y N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z F U M T A 6 M D c 6 M D U u M D Q z M T Q y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d l d F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s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h Z j g 5 N z c w O S 0 3 Y m Q 0 L T Q 5 Y j g t O G E 1 N y 1 m N T c 1 M W Y y O W F m N T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M T o w M T o z N i 4 1 N j I 4 O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m a W x 0 Z X I l M j B v b i U y M H J h b m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P C 9 J d G V t U G F 0 a D 4 8 L 0 l 0 Z W 1 M b 2 N h d G l v b j 4 8 U 3 R h Y m x l R W 5 0 c m l l c z 4 8 R W 5 0 c n k g V H l w Z T 0 i U X V l c n l H c m 9 1 c E l E I i B W Y W x 1 Z T 0 i c 2 F m O D k 3 N z A 5 L T d i Z D Q t N D l i O C 0 4 Y T U 3 L W Y 1 N z U x Z j I 5 Y W Y 1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E 5 L T A x L T A x V D E x O j A x O j M 2 L j U 3 M T g 1 N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Z X h 0 U 3 R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y M z F j M m N m M C 1 k Z m V l L T R h M D k t Y m E 5 N i 1 h M j N j N 2 V m M G I 0 Y T U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z O j U 2 O j Q 3 L j k 2 N T Y x N T J a I i A v P j x F b n R y e S B U e X B l P S J G a W x s Q 2 9 s d W 1 u V H l w Z X M i I F Z h b H V l P S J z Q m c 9 P S I g L z 4 8 R W 5 0 c n k g V H l w Z T 0 i R m l s b E N v b H V t b k 5 h b W V z I i B W Y W x 1 Z T 0 i c 1 s m c X V v d D t S Y X d I V E 1 M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I V E 1 M U X V l c n k v Q X V 0 b 1 J l b W 9 2 Z W R D b 2 x 1 b W 5 z M S 5 7 U m F 3 S F R N T F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h d 0 h U T U x R d W V y e S 9 B d X R v U m V t b 3 Z l Z E N v b H V t b n M x L n t S Y X d I V E 1 M U X V l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0 h U T U x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P C 9 J d G V t U G F 0 a D 4 8 L 0 l 0 Z W 1 M b 2 N h d G l v b j 4 8 U 3 R h Y m x l R W 5 0 c m l l c z 4 8 R W 5 0 c n k g V H l w Z T 0 i U X V l c n l H c m 9 1 c E l E I i B W Y W x 1 Z T 0 i c z I z M W M y Y 2 Y w L W R m Z W U t N G E w O S 1 i Y T k 2 L W E y M 2 M 3 Z W Y w Y j R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z O j U 2 O j Q 0 L j c 5 N j k 3 O T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Y X d I V E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U X V l c n l H c m 9 1 c E l E I i B W Y W x 1 Z T 0 i c z Q w N z h m N D I 4 L T V h N j Q t N D V h Y i 0 5 N G N j L T Q w N m I z M T F h N G F i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0 O j M y O j A 1 L j Y 1 N z k 4 N T Z a I i A v P j x F b n R y e S B U e X B l P S J G a W x s Q 2 9 s d W 1 u V H l w Z X M i I F Z h b H V l P S J z Q m c 9 P S I g L z 4 8 R W 5 0 c n k g V H l w Z T 0 i R m l s b E N v b H V t b k 5 h b W V z I i B W Y W x 1 Z T 0 i c 1 s m c X V v d D t n Z X R S b 2 9 0 Q n l B d H R y a W J 1 d G V W Y W x 1 Z V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U m 9 v d E J 5 Q X R 0 c m l i d X R l V m F s d W V R d W V y e S 9 B d X R v U m V t b 3 Z l Z E N v b H V t b n M x L n t n Z X R S b 2 9 0 Q n l B d H R y a W J 1 d G V W Y W x 1 Z V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d F J v b 3 R C e U F 0 d H J p Y n V 0 Z V Z h b H V l U X V l c n k v Q X V 0 b 1 J l b W 9 2 Z W R D b 2 x 1 b W 5 z M S 5 7 Z 2 V 0 U m 9 v d E J 5 Q X R 0 c m l i d X R l V m F s d W V R d W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U m 9 v d E J 5 Q X R 0 c m l i d X R l V m F s d W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B v c 2 l 0 a W 9 u T 2 Z F b G V t Z W 5 0 V 2 l 0 a E R v d W J s Z V F 1 b 3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v c G 9 z a X R p b 2 5 P Z k V s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N v d X J j Z S U y M H N 0 Y X J 0 a W 5 n J T I w Y X Q l M j B l b G V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m 9 v d E J 5 Q X R 0 c m l i d X R l V m F s d W V R d W V y e S 9 y Y X c l M j B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y a W J 1 d G U l M k Z 2 Y W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D o z M T o 1 M y 4 y M T c z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d G 1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S Z X N 1 b H R U e X B l I i B W Y W x 1 Z T 0 i c 1 R l e H Q i I C 8 + P E V u d H J 5 I F R 5 c G U 9 I k Z p b G x M Y X N 0 V X B k Y X R l Z C I g V m F s d W U 9 I m Q y M D E 5 L T A x L T E 1 V D A y O j Q 3 O j E y L j Q 4 O T M 5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J v b 3 R C e U F 0 d H J p Y n V 0 Z V Z h b H V l P C 9 J d G V t U G F 0 a D 4 8 L 0 l 0 Z W 1 M b 2 N h d G l v b j 4 8 U 3 R h Y m x l R W 5 0 c m l l c z 4 8 R W 5 0 c n k g V H l w Z T 0 i U X V l c n l H c m 9 1 c E l E I i B W Y W x 1 Z T 0 i c z Q w N z h m N D I 4 L T V h N j Q t N D V h Y i 0 5 N G N j L T Q w N m I z M T F h N G F i Z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0 O j M x O j U z L j I 0 M z I 4 N z d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X R S b 2 9 0 Q n l B d H R y a W J 1 d G V W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R d W V y e U d y b 3 V w S U Q i I F Z h b H V l P S J z Y z Y x Z m Q 0 Y m Q t Y z A 5 O S 0 0 Y T c 1 L W J j O W I t Y j h j O W U 1 M T Q 3 Y 2 Q 1 I i A v P j x F b n R y e S B U e X B l P S J R d W V y e U l E I i B W Y W x 1 Z T 0 i c z U 4 M W J i N j N j L T F i Y W U t N D A 5 O S 1 i Z D I 0 L W Q 4 N j k w O T Q 4 Z D U 2 O C I g L z 4 8 R W 5 0 c n k g V H l w Z T 0 i R m l s b E x h c 3 R V c G R h d G V k I i B W Y W x 1 Z T 0 i Z D I w M T k t M D E t M D F U M T c 6 M z c 6 M z U u O D M 3 M j g 0 N F o i I C 8 + P E V u d H J 5 I F R 5 c G U 9 I k Z p b G x D b 2 x 1 b W 5 U e X B l c y I g V m F s d W U 9 I n N C U T 0 9 I i A v P j x F b n R y e S B U e X B l P S J G a W x s Q 2 9 s d W 1 u T m F t Z X M i I F Z h b H V l P S J z W y Z x d W 9 0 O 0 5 h d m l n Y X R l V G 9 F b G V t Z W 5 0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Z p Z 2 F 0 Z V R v R W x l b W V u d F F 1 Z X J 5 L 0 F 1 d G 9 S Z W 1 v d m V k Q 2 9 s d W 1 u c z E u e 0 5 h d m l n Y X R l V G 9 F b G V t Z W 5 0 U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F 2 a W d h d G V U b 0 V s Z W 1 l b n R R d W V y e S 9 B d X R v U m V t b 3 Z l Z E N v b H V t b n M x L n t O Y X Z p Z 2 F 0 Z V R v R W x l b W V u d F F 1 Z X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3 h w Y X R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T c G x p d F h w Y X R o V G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H Z X R S Y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U N s b 3 N p b m d C c m F j a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g 8 L 0 l 0 Z W 1 Q Y X R o P j w v S X R l b U x v Y 2 F 0 a W 9 u P j x T d G F i b G V F b n R y a W V z P j x F b n R y e S B U e X B l P S J R d W V y e U d y b 3 V w S U Q i I F Z h b H V l P S J z Y z Y x Z m Q 0 Y m Q t Y z A 5 O S 0 0 Y T c 1 L W J j O W I t Y j h j O W U 1 M T Q 3 Y 2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Z p b G x M Y X N 0 V X B k Y X R l Z C I g V m F s d W U 9 I m Q y M D E 5 L T A x L T A x V D E 3 O j M 3 O j M 1 L j g 5 N j Q 0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h d m l n Y X R l V G 9 F b G V t Z W 5 0 R n V s b F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T w v S X R l b V B h d G g + P C 9 J d G V t T G 9 j Y X R p b 2 4 + P F N 0 Y W J s Z U V u d H J p Z X M + P E V u d H J 5 I F R 5 c G U 9 I l F 1 Z X J 5 R 3 J v d X B J R C I g V m F s d W U 9 I n M z Y m J i M T U z O S 1 m Z D B i L T R l Y W U t Y j A 4 Y y 1 h N z R k Y 2 Y 5 O D F h N G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F U M T Q 6 M z E 6 N T c u M D U y N j Y 0 O F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2 a W d h d G V U b 0 V s Z W 1 l b n R R d W V y e S 9 S Z X N 1 b H Q u e 0 t p b m Q s M H 0 m c X V v d D s s J n F 1 b 3 Q 7 U 2 V j d G l v b j E v T m F 2 a W d h d G V U b 0 V s Z W 1 l b n R R d W V y e S 9 S Z X N 1 b H Q u e 0 5 h b W U s M X 0 m c X V v d D s s J n F 1 b 3 Q 7 U 2 V j d G l v b j E v T m F 2 a W d h d G V U b 0 V s Z W 1 l b n R R d W V y e S 9 S Z X N 1 b H Q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F 2 a W d h d G V U b 0 V s Z W 1 l b n R R d W V y e S 9 S Z X N 1 b H Q u e 0 t p b m Q s M H 0 m c X V v d D s s J n F 1 b 3 Q 7 U 2 V j d G l v b j E v T m F 2 a W d h d G V U b 0 V s Z W 1 l b n R R d W V y e S 9 S Z X N 1 b H Q u e 0 5 h b W U s M X 0 m c X V v d D s s J n F 1 b 3 Q 7 U 2 V j d G l v b j E v T m F 2 a W d h d G V U b 0 V s Z W 1 l b n R R d W V y e S 9 S Z X N 1 b H Q u e 1 R l e H Q s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F F 1 Z X J 5 L 0 F 0 d H J p Y n V 0 Z S U y R l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u Z X d Y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U m F 3 J T I w S F R N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H B h d G g l M j B m d W x s c G F 0 a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z Y x Z m Q 0 Y m Q t Y z A 5 O S 0 0 Y T c 1 L W J j O W I t Y j h j O W U 1 M T Q 3 Y 2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M S 0 w M V Q x N z o x N T o w M C 4 z M T g 1 N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Y x Y 2 Y z M 2 I t O T c y Y S 0 0 Y T c 3 L W E 4 Z j U t M 2 F i Y m E 4 Z j k w Z T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z o w N D o 0 N C 4 2 N j A w O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x G c m 9 t Q 2 F y Z E 5 h b W V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h Z T I 2 N D E 4 N S 0 y M z k 3 L T R k O T U t O D g 0 Y S 1 i N D k x O T J l N D g z N T E i I C 8 + P E V u d H J 5 I F R 5 c G U 9 I k Z p b G x T d G F 0 d X M i I F Z h b H V l P S J z Q 2 9 t c G x l d G U i I C 8 + P E V u d H J 5 I F R 5 c G U 9 I k Z p b G x M Y X N 0 V X B k Y X R l Z C I g V m F s d W U 9 I m Q y M D E 5 L T A x L T E 1 V D A z O j A z O j I y L j U 4 N D E 0 O T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D w v S X R l b V B h d G g + P C 9 J d G V t T G 9 j Y X R p b 2 4 + P F N 0 Y W J s Z U V u d H J p Z X M + P E V u d H J 5 I F R 5 c G U 9 I l F 1 Z X J 5 R 3 J v d X B J R C I g V m F s d W U 9 I n M z Y m J i M T U z O S 1 m Z D B i L T R l Y W U t Y j A 4 Y y 1 h N z R k Y 2 Y 5 O D F h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x O S 0 w M S 0 w M V Q x N z o 0 M z o 0 N i 4 4 N D k 1 M T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U y N j Q x O D U t M j M 5 N y 0 0 Z D k 1 L T g 4 N G E t Y j Q 5 M T k y Z T Q 4 M z U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T B U M D M 6 M T M 6 N D k u O D A y N T U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p Y 2 U l M j B w Z X I l M j B j Y X J k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b H V t b k 5 h b W V z I i B W Y W x 1 Z T 0 i c 1 s m c X V v d D t D Y X J k I G 5 h b W U m c X V v d D s s J n F 1 b 3 Q 7 T n V t Y m V y J n F 1 b 3 Q 7 L C Z x d W 9 0 O 0 Z v a W w m c X V v d D s s J n F 1 b 3 Q 7 R 2 V 0 U H J p Y 2 U m c X V v d D t d I i A v P j x F b n R y e S B U e X B l P S J G a W x s U 3 R h d H V z I i B W Y W x 1 Z T 0 i c 1 d h a X R p b m d G b 3 J F e G N l b F J l Z n J l c 2 g i I C 8 + P E V u d H J 5 I F R 5 c G U 9 I k Z p b G x U Y X J n Z X Q i I F Z h b H V l P S J z U H J p Y 2 V f c G V y X 2 N h c m Q i I C 8 + P E V u d H J 5 I F R 5 c G U 9 I l F 1 Z X J 5 S U Q i I F Z h b H V l P S J z N T I 0 O D B h Y j Q t M z F j M C 0 0 N D k 0 L W E z N T g t N j U 5 O W Q 2 Y 2 M 0 Z j A z I i A v P j x F b n R y e S B U e X B l P S J G a W x s Q 2 9 s d W 1 u V H l w Z X M i I F Z h b H V l P S J z Q m d B Q U F B P T 0 i I C 8 + P E V u d H J 5 I F R 5 c G U 9 I k Z p b G x M Y X N 0 V X B k Y X R l Z C I g V m F s d W U 9 I m Q y M D E 5 L T A x L T E 1 V D A 0 O j M 2 O j M 4 L j Y 5 M D M 5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a W N l I H B l c i B j Y X J k L 0 N o Y W 5 n Z W Q g V H l w Z S 5 7 Q 2 F y Z C B u Y W 1 l L D B 9 J n F 1 b 3 Q 7 L C Z x d W 9 0 O 1 N l Y 3 R p b 2 4 x L 1 B y a W N l I H B l c i B j Y X J k L 1 N v d X J j Z S 5 7 T n V t Y m V y L D F 9 J n F 1 b 3 Q 7 L C Z x d W 9 0 O 1 N l Y 3 R p b 2 4 x L 1 B y a W N l I H B l c i B j Y X J k L 1 N v d X J j Z S 5 7 R m 9 p b C w y f S Z x d W 9 0 O y w m c X V v d D t T Z W N 0 a W 9 u M S 9 Q c m l j Z S B w Z X I g Y 2 F y Z C 9 S Z X B s Y W N l Z C B F c n J v c n M u e 0 d l d F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a W N l I H B l c i B j Y X J k L 0 N o Y W 5 n Z W Q g V H l w Z S 5 7 Q 2 F y Z C B u Y W 1 l L D B 9 J n F 1 b 3 Q 7 L C Z x d W 9 0 O 1 N l Y 3 R p b 2 4 x L 1 B y a W N l I H B l c i B j Y X J k L 1 N v d X J j Z S 5 7 T n V t Y m V y L D F 9 J n F 1 b 3 Q 7 L C Z x d W 9 0 O 1 N l Y 3 R p b 2 4 x L 1 B y a W N l I H B l c i B j Y X J k L 1 N v d X J j Z S 5 7 R m 9 p b C w y f S Z x d W 9 0 O y w m c X V v d D t T Z W N 0 a W 9 u M S 9 Q c m l j Z S B w Z X I g Y 2 F y Z C 9 S Z X B s Y W N l Z C B F c n J v c n M u e 0 d l d F B y a W N l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H J p Y 2 U l M j B w Z X I l M j B j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J T I w c G V y J T I w Y 2 F y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J T I w c G V y J T I w Y 2 F y Z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S W 5 2 b 2 t l Z C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J T I w c G V y J T I w Y 2 F y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J T I w c G V y J T I w Y 2 F y Z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W 5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U y N j Q x O D U t M j M 5 N y 0 0 Z D k 1 L T g 4 N G E t Y j Q 5 M T k y Z T Q 4 M z U x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E 1 V D A y O j E x O j I 5 L j k 5 O D I 1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V y b E Z y b 2 1 D Y X J k T m F t Z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/ A r b O Q s k W Q s 6 D A E Y i + Y Q A A A A A C A A A A A A A Q Z g A A A A E A A C A A A A C 7 z j 9 K W d B q O l 7 N H Z b W E B 4 N R F L 6 + Y b m r t 5 r c l M e z 6 L / c g A A A A A O g A A A A A I A A C A A A A D S W L V P 0 9 T 9 k R U d 3 0 T v + t b J + T 6 3 y 5 U F Z o s X Y T W U A X E U r 1 A A A A A 9 k W Y X Q 3 S 8 S h y 5 N z B W 0 6 9 h R 1 B n c P p z 4 h S s 8 T S i e M a p 9 K T 9 T w H k A y X 4 V q J H R Y u n 6 m q Y S W 2 5 e E c X m N Y h 1 J 8 d P + 2 7 h E i C X M 9 C k Y z Q o B J K A d Y h E k A A A A A b 6 F s 3 V R l T M a b H / / x V i i n C 2 s 7 F b v + N 3 d z x i o 3 e g o D n r O t J e X i M B d T M r U U y J l v f E S W T 4 + 2 K 8 b 4 M + v 4 O e p r / 5 P J G < / D a t a M a s h u p > 
</file>

<file path=customXml/itemProps1.xml><?xml version="1.0" encoding="utf-8"?>
<ds:datastoreItem xmlns:ds="http://schemas.openxmlformats.org/officeDocument/2006/customXml" ds:itemID="{57EA1963-035E-4673-96E5-D13B34AF4E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Cards</vt:lpstr>
      <vt:lpstr>Sets</vt:lpstr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Robert's PC</cp:lastModifiedBy>
  <dcterms:created xsi:type="dcterms:W3CDTF">2018-12-29T10:57:22Z</dcterms:created>
  <dcterms:modified xsi:type="dcterms:W3CDTF">2019-01-15T05:04:36Z</dcterms:modified>
</cp:coreProperties>
</file>