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7.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showPivotChartFilter="1" defaultThemeVersion="124226"/>
  <mc:AlternateContent xmlns:mc="http://schemas.openxmlformats.org/markup-compatibility/2006">
    <mc:Choice Requires="x15">
      <x15ac:absPath xmlns:x15ac="http://schemas.microsoft.com/office/spreadsheetml/2010/11/ac" url="C:\Robert's Stuff\College\UTK\Class Work\Spring 2024\BUAD 503\Module 8\Fillups Case\"/>
    </mc:Choice>
  </mc:AlternateContent>
  <xr:revisionPtr revIDLastSave="0" documentId="13_ncr:1_{B9EB08E1-B32A-4210-961F-1775A06045BE}" xr6:coauthVersionLast="47" xr6:coauthVersionMax="47" xr10:uidLastSave="{00000000-0000-0000-0000-000000000000}"/>
  <bookViews>
    <workbookView xWindow="-120" yWindow="-120" windowWidth="29040" windowHeight="15720" tabRatio="825" activeTab="3" xr2:uid="{00000000-000D-0000-FFFF-FFFF00000000}"/>
  </bookViews>
  <sheets>
    <sheet name="Executive Summaries ---&gt;" sheetId="5" r:id="rId1"/>
    <sheet name="Exectutive Summary (Q1)" sheetId="4" r:id="rId2"/>
    <sheet name="Exectutive Summary (Q2)" sheetId="9" r:id="rId3"/>
    <sheet name="Exectutive Summary (Q3)" sheetId="10" r:id="rId4"/>
    <sheet name="Intermediate Calcs ---&gt;" sheetId="6" r:id="rId5"/>
    <sheet name="WeeklyInventoryPivots" sheetId="14" r:id="rId6"/>
    <sheet name="Running Inventories" sheetId="8" r:id="rId7"/>
    <sheet name="WeeklyInboundPivots" sheetId="12" r:id="rId8"/>
    <sheet name="WeeklyOutboundPivots" sheetId="11" r:id="rId9"/>
    <sheet name="Raw Data ---&gt;" sheetId="7" r:id="rId10"/>
    <sheet name="Outbound" sheetId="2" r:id="rId11"/>
    <sheet name="Inbound" sheetId="1" r:id="rId12"/>
    <sheet name="Initial_Inventory" sheetId="3" r:id="rId13"/>
  </sheets>
  <definedNames>
    <definedName name="_xlnm._FilterDatabase" localSheetId="10" hidden="1">Outbound!$A$1:$D$1411</definedName>
    <definedName name="solver_eng" localSheetId="7" hidden="1">1</definedName>
    <definedName name="solver_neg" localSheetId="7" hidden="1">1</definedName>
    <definedName name="solver_num" localSheetId="7" hidden="1">0</definedName>
    <definedName name="solver_opt" localSheetId="7" hidden="1">WeeklyInboundPivots!$AJ$8</definedName>
    <definedName name="solver_typ" localSheetId="7" hidden="1">1</definedName>
    <definedName name="solver_val" localSheetId="7" hidden="1">0</definedName>
    <definedName name="solver_ver" localSheetId="7" hidden="1">3</definedName>
  </definedNames>
  <calcPr calcId="191029"/>
  <pivotCaches>
    <pivotCache cacheId="0" r:id="rId14"/>
    <pivotCache cacheId="1" r:id="rId15"/>
    <pivotCache cacheId="2" r:id="rId16"/>
    <pivotCache cacheId="3" r:id="rId17"/>
    <pivotCache cacheId="4"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2" i="1"/>
  <c r="E20" i="10" l="1"/>
  <c r="F20" i="10"/>
  <c r="D20" i="10"/>
  <c r="E19" i="10"/>
  <c r="E18" i="10"/>
  <c r="F18" i="10"/>
  <c r="F19" i="10" s="1"/>
  <c r="D18" i="10"/>
  <c r="D19" i="10" s="1"/>
  <c r="E17" i="10"/>
  <c r="F17" i="10"/>
  <c r="D17" i="10"/>
  <c r="E16" i="10"/>
  <c r="F16" i="10"/>
  <c r="D16" i="10"/>
  <c r="F15" i="10"/>
  <c r="E15" i="10"/>
  <c r="D15" i="10"/>
  <c r="F14" i="10"/>
  <c r="E14" i="10"/>
  <c r="D14" i="10"/>
  <c r="BG9" i="12" l="1"/>
  <c r="BG10" i="12" s="1"/>
  <c r="BE9" i="12"/>
  <c r="BB10" i="12"/>
  <c r="BG12" i="12" s="1"/>
  <c r="BB11" i="12"/>
  <c r="BG13" i="12" s="1"/>
  <c r="BB12" i="12"/>
  <c r="BG14" i="12" s="1"/>
  <c r="BG15" i="12" s="1"/>
  <c r="BG16" i="12" s="1"/>
  <c r="BG17" i="12" s="1"/>
  <c r="BB13" i="12"/>
  <c r="BG18" i="12" s="1"/>
  <c r="BG19" i="12" s="1"/>
  <c r="BG20" i="12" s="1"/>
  <c r="BB14" i="12"/>
  <c r="BG21" i="12" s="1"/>
  <c r="BG22" i="12" s="1"/>
  <c r="BB15" i="12"/>
  <c r="BG23" i="12" s="1"/>
  <c r="BG24" i="12" s="1"/>
  <c r="BG25" i="12" s="1"/>
  <c r="BB16" i="12"/>
  <c r="BG26" i="12" s="1"/>
  <c r="BB17" i="12"/>
  <c r="BG27" i="12" s="1"/>
  <c r="BG28" i="12" s="1"/>
  <c r="BG29" i="12" s="1"/>
  <c r="BB18" i="12"/>
  <c r="BG30" i="12" s="1"/>
  <c r="BB19" i="12"/>
  <c r="BG32" i="12" s="1"/>
  <c r="BB20" i="12"/>
  <c r="BG33" i="12" s="1"/>
  <c r="BG34" i="12" s="1"/>
  <c r="BG35" i="12" s="1"/>
  <c r="BG36" i="12" s="1"/>
  <c r="BB21" i="12"/>
  <c r="BG37" i="12" s="1"/>
  <c r="BG38" i="12" s="1"/>
  <c r="BB22" i="12"/>
  <c r="BG39" i="12" s="1"/>
  <c r="BB23" i="12"/>
  <c r="BG40" i="12" s="1"/>
  <c r="BB24" i="12"/>
  <c r="BG41" i="12" s="1"/>
  <c r="BB25" i="12"/>
  <c r="BG42" i="12" s="1"/>
  <c r="BB26" i="12"/>
  <c r="BG43" i="12" s="1"/>
  <c r="BG44" i="12" s="1"/>
  <c r="BB27" i="12"/>
  <c r="BG45" i="12" s="1"/>
  <c r="BG46" i="12" s="1"/>
  <c r="BB28" i="12"/>
  <c r="BG47" i="12" s="1"/>
  <c r="BG48" i="12" s="1"/>
  <c r="BG49" i="12" s="1"/>
  <c r="BB29" i="12"/>
  <c r="BG50" i="12" s="1"/>
  <c r="BB30" i="12"/>
  <c r="BG51" i="12" s="1"/>
  <c r="BG52" i="12" s="1"/>
  <c r="BG53" i="12" s="1"/>
  <c r="BB31" i="12"/>
  <c r="BG54" i="12" s="1"/>
  <c r="BG55" i="12" s="1"/>
  <c r="BB32" i="12"/>
  <c r="BG56" i="12" s="1"/>
  <c r="BB33" i="12"/>
  <c r="BG57" i="12" s="1"/>
  <c r="BB34" i="12"/>
  <c r="BG58" i="12" s="1"/>
  <c r="BG59" i="12" s="1"/>
  <c r="BG60" i="12" s="1"/>
  <c r="BB9" i="12"/>
  <c r="BG11" i="12" s="1"/>
  <c r="AY10" i="12"/>
  <c r="BF13" i="12" s="1"/>
  <c r="BF14" i="12" s="1"/>
  <c r="AY11" i="12"/>
  <c r="BF15" i="12" s="1"/>
  <c r="BF16" i="12" s="1"/>
  <c r="BF17" i="12" s="1"/>
  <c r="BF18" i="12" s="1"/>
  <c r="AY12" i="12"/>
  <c r="BF19" i="12" s="1"/>
  <c r="BF20" i="12" s="1"/>
  <c r="BF21" i="12" s="1"/>
  <c r="BF22" i="12" s="1"/>
  <c r="AY13" i="12"/>
  <c r="BF23" i="12" s="1"/>
  <c r="BF24" i="12" s="1"/>
  <c r="AY14" i="12"/>
  <c r="BF25" i="12" s="1"/>
  <c r="BF26" i="12" s="1"/>
  <c r="AY15" i="12"/>
  <c r="BF27" i="12" s="1"/>
  <c r="BF28" i="12" s="1"/>
  <c r="AY16" i="12"/>
  <c r="BF29" i="12" s="1"/>
  <c r="AY17" i="12"/>
  <c r="BF30" i="12" s="1"/>
  <c r="BF31" i="12" s="1"/>
  <c r="BF32" i="12" s="1"/>
  <c r="BF33" i="12" s="1"/>
  <c r="AY18" i="12"/>
  <c r="BF34" i="12" s="1"/>
  <c r="BF35" i="12" s="1"/>
  <c r="AY19" i="12"/>
  <c r="BF36" i="12" s="1"/>
  <c r="BF37" i="12" s="1"/>
  <c r="AY20" i="12"/>
  <c r="BF38" i="12" s="1"/>
  <c r="AY21" i="12"/>
  <c r="BF39" i="12" s="1"/>
  <c r="BF40" i="12" s="1"/>
  <c r="BF41" i="12" s="1"/>
  <c r="BF42" i="12" s="1"/>
  <c r="AY22" i="12"/>
  <c r="BF43" i="12" s="1"/>
  <c r="AY23" i="12"/>
  <c r="BF44" i="12" s="1"/>
  <c r="AY24" i="12"/>
  <c r="BF45" i="12" s="1"/>
  <c r="AY25" i="12"/>
  <c r="BF46" i="12" s="1"/>
  <c r="AY26" i="12"/>
  <c r="BF47" i="12" s="1"/>
  <c r="BF48" i="12" s="1"/>
  <c r="AY27" i="12"/>
  <c r="BF49" i="12" s="1"/>
  <c r="AY28" i="12"/>
  <c r="BF50" i="12" s="1"/>
  <c r="BF51" i="12" s="1"/>
  <c r="AY29" i="12"/>
  <c r="BF52" i="12" s="1"/>
  <c r="AY30" i="12"/>
  <c r="BF53" i="12" s="1"/>
  <c r="AY31" i="12"/>
  <c r="BF54" i="12" s="1"/>
  <c r="BF55" i="12" s="1"/>
  <c r="AY32" i="12"/>
  <c r="BF56" i="12" s="1"/>
  <c r="AY33" i="12"/>
  <c r="BF57" i="12" s="1"/>
  <c r="BF58" i="12" s="1"/>
  <c r="BF59" i="12" s="1"/>
  <c r="AY34" i="12"/>
  <c r="BF60" i="12" s="1"/>
  <c r="AY9" i="12"/>
  <c r="BF9" i="12" s="1"/>
  <c r="AV9" i="12"/>
  <c r="BE12" i="12" s="1"/>
  <c r="AV10" i="12"/>
  <c r="BE14" i="12" s="1"/>
  <c r="BE15" i="12" s="1"/>
  <c r="AV11" i="12"/>
  <c r="BE22" i="12" s="1"/>
  <c r="AV12" i="12"/>
  <c r="BE23" i="12" s="1"/>
  <c r="BE24" i="12" s="1"/>
  <c r="BE25" i="12" s="1"/>
  <c r="BE26" i="12" s="1"/>
  <c r="BE27" i="12" s="1"/>
  <c r="BE28" i="12" s="1"/>
  <c r="BE29" i="12" s="1"/>
  <c r="BE30" i="12" s="1"/>
  <c r="AV13" i="12"/>
  <c r="BE31" i="12" s="1"/>
  <c r="AV14" i="12"/>
  <c r="BE32" i="12" s="1"/>
  <c r="AV15" i="12"/>
  <c r="BE40" i="12" s="1"/>
  <c r="AV16" i="12"/>
  <c r="BE45" i="12" s="1"/>
  <c r="AV17" i="12"/>
  <c r="BE47" i="12" s="1"/>
  <c r="AV18" i="12"/>
  <c r="BE51" i="12" s="1"/>
  <c r="BE52" i="12" s="1"/>
  <c r="AV19" i="12"/>
  <c r="BE53" i="12" s="1"/>
  <c r="AV20" i="12"/>
  <c r="BE58" i="12" s="1"/>
  <c r="BE59" i="12" s="1"/>
  <c r="BE60" i="12" s="1"/>
  <c r="N29" i="9"/>
  <c r="M29" i="9"/>
  <c r="L29" i="9"/>
  <c r="N28" i="9"/>
  <c r="M28" i="9"/>
  <c r="L28" i="9"/>
  <c r="N22" i="9"/>
  <c r="M22" i="9"/>
  <c r="L22" i="9"/>
  <c r="N21" i="9"/>
  <c r="M21" i="9"/>
  <c r="L21" i="9"/>
  <c r="N15" i="9"/>
  <c r="M15" i="9"/>
  <c r="L15" i="9"/>
  <c r="N14" i="9"/>
  <c r="M14" i="9"/>
  <c r="L14" i="9"/>
  <c r="AK57" i="12"/>
  <c r="L30" i="9" s="1"/>
  <c r="AO57" i="12"/>
  <c r="N30" i="9" s="1"/>
  <c r="AM57" i="12"/>
  <c r="M30" i="9" s="1"/>
  <c r="AK40" i="12"/>
  <c r="L23" i="9" s="1"/>
  <c r="AO40" i="12"/>
  <c r="N23" i="9" s="1"/>
  <c r="AM40" i="12"/>
  <c r="M23" i="9" s="1"/>
  <c r="AM23" i="12"/>
  <c r="M16" i="9" s="1"/>
  <c r="AO23" i="12"/>
  <c r="N16" i="9" s="1"/>
  <c r="AK23" i="12"/>
  <c r="L16" i="9"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2" i="1"/>
  <c r="AG47" i="12"/>
  <c r="AG48" i="12"/>
  <c r="AG49" i="12"/>
  <c r="AG50" i="12"/>
  <c r="AG51" i="12"/>
  <c r="AG52" i="12"/>
  <c r="AG53" i="12"/>
  <c r="AG54" i="12"/>
  <c r="AG55" i="12"/>
  <c r="AG56" i="12"/>
  <c r="AG57" i="12"/>
  <c r="AG58" i="12"/>
  <c r="AG59" i="12"/>
  <c r="AG60" i="12"/>
  <c r="AG61" i="12"/>
  <c r="AG62" i="12"/>
  <c r="AG63" i="12"/>
  <c r="AG64" i="12"/>
  <c r="AG65" i="12"/>
  <c r="AG66" i="12"/>
  <c r="AG67" i="12"/>
  <c r="AG68" i="12"/>
  <c r="AG69" i="12"/>
  <c r="AG70" i="12"/>
  <c r="AG71" i="12"/>
  <c r="AG72" i="12"/>
  <c r="AG73" i="12"/>
  <c r="AG74" i="12"/>
  <c r="AD47" i="12"/>
  <c r="AD48" i="12"/>
  <c r="AD49" i="12"/>
  <c r="AD50" i="12"/>
  <c r="AD51" i="12"/>
  <c r="AD52" i="12"/>
  <c r="AD53" i="12"/>
  <c r="AD54" i="12"/>
  <c r="AD55" i="12"/>
  <c r="AD56" i="12"/>
  <c r="AD57" i="12"/>
  <c r="AD58" i="12"/>
  <c r="AD59" i="12"/>
  <c r="AD60" i="12"/>
  <c r="AD61" i="12"/>
  <c r="AD62" i="12"/>
  <c r="AD63" i="12"/>
  <c r="AD64" i="12"/>
  <c r="AD65" i="12"/>
  <c r="AD66" i="12"/>
  <c r="AD67" i="12"/>
  <c r="AD68" i="12"/>
  <c r="AD69" i="12"/>
  <c r="AD70" i="12"/>
  <c r="AD71" i="12"/>
  <c r="AD72" i="12"/>
  <c r="AA47" i="12"/>
  <c r="AA48" i="12"/>
  <c r="AA49" i="12"/>
  <c r="AA50" i="12"/>
  <c r="AA51" i="12"/>
  <c r="AA52" i="12"/>
  <c r="AA53" i="12"/>
  <c r="AA54" i="12"/>
  <c r="AA55" i="12"/>
  <c r="AA56" i="12"/>
  <c r="AA57" i="12"/>
  <c r="AG46" i="12"/>
  <c r="AD46" i="12"/>
  <c r="AA46" i="12"/>
  <c r="AG11" i="12"/>
  <c r="AG12" i="12"/>
  <c r="AG13" i="12"/>
  <c r="AG14" i="12"/>
  <c r="AG15" i="12"/>
  <c r="AG16" i="12"/>
  <c r="AG17" i="12"/>
  <c r="AG18" i="12"/>
  <c r="AG19" i="12"/>
  <c r="AG20" i="12"/>
  <c r="AG21" i="12"/>
  <c r="AG22" i="12"/>
  <c r="AG23" i="12"/>
  <c r="AG24" i="12"/>
  <c r="AG25" i="12"/>
  <c r="AG26" i="12"/>
  <c r="AG27" i="12"/>
  <c r="AG28" i="12"/>
  <c r="AG29" i="12"/>
  <c r="AG30" i="12"/>
  <c r="AG31" i="12"/>
  <c r="AG32" i="12"/>
  <c r="AG33" i="12"/>
  <c r="AG34" i="12"/>
  <c r="AG35" i="12"/>
  <c r="AG36" i="12"/>
  <c r="AG37" i="12"/>
  <c r="AG38" i="12"/>
  <c r="AG39" i="12"/>
  <c r="AG40" i="12"/>
  <c r="AG10" i="12"/>
  <c r="AD11" i="12"/>
  <c r="AD12" i="12"/>
  <c r="AD13" i="12"/>
  <c r="AD14" i="12"/>
  <c r="AD15" i="12"/>
  <c r="AD16" i="12"/>
  <c r="AD17" i="12"/>
  <c r="AD18" i="12"/>
  <c r="AD19" i="12"/>
  <c r="AD20" i="12"/>
  <c r="AD21" i="12"/>
  <c r="AD22" i="12"/>
  <c r="AD23" i="12"/>
  <c r="AD24" i="12"/>
  <c r="AD25" i="12"/>
  <c r="AD26" i="12"/>
  <c r="AD27" i="12"/>
  <c r="AD28" i="12"/>
  <c r="AD29" i="12"/>
  <c r="AD30" i="12"/>
  <c r="AD31" i="12"/>
  <c r="AD32" i="12"/>
  <c r="AD33" i="12"/>
  <c r="AD34" i="12"/>
  <c r="AD35" i="12"/>
  <c r="AD36" i="12"/>
  <c r="AD10" i="12"/>
  <c r="AA11" i="12"/>
  <c r="AA12" i="12"/>
  <c r="AA13" i="12"/>
  <c r="AA14" i="12"/>
  <c r="AA15" i="12"/>
  <c r="AA16" i="12"/>
  <c r="AA17" i="12"/>
  <c r="AA18" i="12"/>
  <c r="AA19" i="12"/>
  <c r="AA20" i="12"/>
  <c r="AA21" i="12"/>
  <c r="AA10" i="12"/>
  <c r="F18" i="9"/>
  <c r="E18" i="9"/>
  <c r="D18" i="9"/>
  <c r="F16" i="9"/>
  <c r="E16" i="9"/>
  <c r="D16" i="9"/>
  <c r="F15" i="9"/>
  <c r="E15" i="9"/>
  <c r="D15" i="9"/>
  <c r="F13" i="9"/>
  <c r="E13" i="9"/>
  <c r="D13" i="9"/>
  <c r="F14" i="9"/>
  <c r="E14" i="9"/>
  <c r="D14" i="9"/>
  <c r="BH28" i="12" l="1"/>
  <c r="BE16" i="12"/>
  <c r="BE41" i="12"/>
  <c r="BJ27" i="12"/>
  <c r="BH27" i="12"/>
  <c r="BI27" i="12"/>
  <c r="BJ30" i="12"/>
  <c r="BE33" i="12"/>
  <c r="BI33" i="12" s="1"/>
  <c r="BE54" i="12"/>
  <c r="BE13" i="12"/>
  <c r="BI30" i="12"/>
  <c r="BE48" i="12"/>
  <c r="BE46" i="12"/>
  <c r="BF10" i="12"/>
  <c r="BF11" i="12" s="1"/>
  <c r="BF12" i="12" s="1"/>
  <c r="BJ9" i="12"/>
  <c r="BI9" i="12"/>
  <c r="BH9" i="12"/>
  <c r="BH30" i="12"/>
  <c r="BI32" i="12"/>
  <c r="BJ29" i="12"/>
  <c r="BH29" i="12"/>
  <c r="BI29" i="12"/>
  <c r="BE10" i="12"/>
  <c r="BH10" i="12" s="1"/>
  <c r="BG31" i="12"/>
  <c r="BJ32" i="12" s="1"/>
  <c r="BI31" i="12"/>
  <c r="BJ28" i="12"/>
  <c r="BH32" i="12"/>
  <c r="BH31" i="12"/>
  <c r="BI28" i="12"/>
  <c r="F17" i="9"/>
  <c r="E17" i="9"/>
  <c r="D17" i="9"/>
  <c r="E3" i="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F2" i="1"/>
  <c r="E2" i="1"/>
  <c r="BJ33" i="12" l="1"/>
  <c r="BE55" i="12"/>
  <c r="BJ10" i="12"/>
  <c r="BE17" i="12"/>
  <c r="BH17" i="12" s="1"/>
  <c r="BE34" i="12"/>
  <c r="BJ34" i="12" s="1"/>
  <c r="BI10" i="12"/>
  <c r="BH33" i="12"/>
  <c r="BE49" i="12"/>
  <c r="BE42" i="12"/>
  <c r="BE11" i="12"/>
  <c r="BI14" i="12" s="1"/>
  <c r="BJ31" i="12"/>
  <c r="Z27" i="11"/>
  <c r="AA27" i="11"/>
  <c r="Z28" i="11"/>
  <c r="AA28" i="11"/>
  <c r="Z29" i="11"/>
  <c r="AA29" i="11"/>
  <c r="Z30" i="11"/>
  <c r="AA30" i="11"/>
  <c r="Z31" i="11"/>
  <c r="AA31" i="11"/>
  <c r="Z32" i="11"/>
  <c r="AA32" i="11"/>
  <c r="Z33" i="11"/>
  <c r="AA33" i="11"/>
  <c r="Z34" i="11"/>
  <c r="AA34" i="11"/>
  <c r="Z35" i="11"/>
  <c r="AA35" i="11"/>
  <c r="Z36" i="11"/>
  <c r="AA36" i="11"/>
  <c r="Z37" i="11"/>
  <c r="AA37" i="11"/>
  <c r="Z38" i="11"/>
  <c r="AA38" i="11"/>
  <c r="Z39" i="11"/>
  <c r="AA39" i="11"/>
  <c r="Z40" i="11"/>
  <c r="AA40" i="11"/>
  <c r="Z41" i="11"/>
  <c r="AA41" i="11"/>
  <c r="Z42" i="11"/>
  <c r="AA42" i="11"/>
  <c r="Z43" i="11"/>
  <c r="AA43" i="11"/>
  <c r="Z44" i="11"/>
  <c r="AA44" i="11"/>
  <c r="Z45" i="11"/>
  <c r="AA45" i="11"/>
  <c r="Z46" i="11"/>
  <c r="AA46" i="11"/>
  <c r="Z47" i="11"/>
  <c r="AA47" i="11"/>
  <c r="Z48" i="11"/>
  <c r="AA48" i="11"/>
  <c r="Z49" i="11"/>
  <c r="AA49" i="11"/>
  <c r="Z50" i="11"/>
  <c r="AA50" i="11"/>
  <c r="Z51" i="11"/>
  <c r="AA51" i="11"/>
  <c r="Z52" i="11"/>
  <c r="AA52" i="11"/>
  <c r="Z53" i="11"/>
  <c r="AA53" i="11"/>
  <c r="Z54" i="11"/>
  <c r="AA54" i="11"/>
  <c r="Z55" i="11"/>
  <c r="AA55" i="11"/>
  <c r="Z56" i="11"/>
  <c r="AA56" i="11"/>
  <c r="Z57" i="11"/>
  <c r="AA57" i="11"/>
  <c r="Z58" i="11"/>
  <c r="AA58" i="11"/>
  <c r="Z59" i="11"/>
  <c r="AA59" i="11"/>
  <c r="Z60" i="11"/>
  <c r="AA60" i="11"/>
  <c r="Z61" i="11"/>
  <c r="AA61" i="11"/>
  <c r="Z62" i="11"/>
  <c r="AA62" i="11"/>
  <c r="Z63" i="11"/>
  <c r="AA63" i="11"/>
  <c r="Z64" i="11"/>
  <c r="AA64" i="11"/>
  <c r="Z65" i="11"/>
  <c r="AA65" i="11"/>
  <c r="Z66" i="11"/>
  <c r="AA66" i="11"/>
  <c r="Z67" i="11"/>
  <c r="AA67" i="11"/>
  <c r="Z68" i="11"/>
  <c r="AA68" i="11"/>
  <c r="Z69" i="11"/>
  <c r="AA69" i="11"/>
  <c r="Z70" i="11"/>
  <c r="AA70" i="11"/>
  <c r="Z71" i="11"/>
  <c r="AA71" i="11"/>
  <c r="Z72" i="11"/>
  <c r="AA72" i="11"/>
  <c r="Z73" i="11"/>
  <c r="AA73" i="11"/>
  <c r="Z74" i="11"/>
  <c r="AA74" i="11"/>
  <c r="Z75" i="11"/>
  <c r="AA75" i="11"/>
  <c r="Z76" i="11"/>
  <c r="AA76" i="11"/>
  <c r="Z77" i="11"/>
  <c r="AA77" i="11"/>
  <c r="Z26" i="11"/>
  <c r="AA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26" i="1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2" i="2"/>
  <c r="K32" i="11"/>
  <c r="L32" i="11"/>
  <c r="M32" i="11"/>
  <c r="K33" i="11"/>
  <c r="L33" i="11"/>
  <c r="M33" i="11"/>
  <c r="K34" i="11"/>
  <c r="L34" i="11"/>
  <c r="M34" i="11"/>
  <c r="K35" i="11"/>
  <c r="L35" i="11"/>
  <c r="M35" i="11"/>
  <c r="K36" i="11"/>
  <c r="L36" i="11"/>
  <c r="M36" i="11"/>
  <c r="K37" i="11"/>
  <c r="L37" i="11"/>
  <c r="M37" i="11"/>
  <c r="K38" i="11"/>
  <c r="L38" i="11"/>
  <c r="M38" i="11"/>
  <c r="K39" i="11"/>
  <c r="L39" i="11"/>
  <c r="M39" i="11"/>
  <c r="K40" i="11"/>
  <c r="L40" i="11"/>
  <c r="M40" i="11"/>
  <c r="K41" i="11"/>
  <c r="L41" i="11"/>
  <c r="M41" i="11"/>
  <c r="K42" i="11"/>
  <c r="L42" i="11"/>
  <c r="M42" i="11"/>
  <c r="K43" i="11"/>
  <c r="L43" i="11"/>
  <c r="M43" i="11"/>
  <c r="K44" i="11"/>
  <c r="L44" i="11"/>
  <c r="M44" i="11"/>
  <c r="K45" i="11"/>
  <c r="L45" i="11"/>
  <c r="M45" i="11"/>
  <c r="K46" i="11"/>
  <c r="L46" i="11"/>
  <c r="M46" i="11"/>
  <c r="K47" i="11"/>
  <c r="L47" i="11"/>
  <c r="M47" i="11"/>
  <c r="K48" i="11"/>
  <c r="L48" i="11"/>
  <c r="M48" i="11"/>
  <c r="K49" i="11"/>
  <c r="L49" i="11"/>
  <c r="M49" i="11"/>
  <c r="K50" i="11"/>
  <c r="L50" i="11"/>
  <c r="M50" i="11"/>
  <c r="K51" i="11"/>
  <c r="L51" i="11"/>
  <c r="M51" i="11"/>
  <c r="K52" i="11"/>
  <c r="L52" i="11"/>
  <c r="M52" i="11"/>
  <c r="K53" i="11"/>
  <c r="L53" i="11"/>
  <c r="M53" i="11"/>
  <c r="K54" i="11"/>
  <c r="L54" i="11"/>
  <c r="M54" i="11"/>
  <c r="K55" i="11"/>
  <c r="L55" i="11"/>
  <c r="M55" i="11"/>
  <c r="K56" i="11"/>
  <c r="L56" i="11"/>
  <c r="M56" i="11"/>
  <c r="K57" i="11"/>
  <c r="L57" i="11"/>
  <c r="M57" i="11"/>
  <c r="K58" i="11"/>
  <c r="L58" i="11"/>
  <c r="M58" i="11"/>
  <c r="K59" i="11"/>
  <c r="L59" i="11"/>
  <c r="M59" i="11"/>
  <c r="K60" i="11"/>
  <c r="L60" i="11"/>
  <c r="M60" i="11"/>
  <c r="K61" i="11"/>
  <c r="L61" i="11"/>
  <c r="M61" i="11"/>
  <c r="K62" i="11"/>
  <c r="L62" i="11"/>
  <c r="M62" i="11"/>
  <c r="K63" i="11"/>
  <c r="L63" i="11"/>
  <c r="M63" i="11"/>
  <c r="K64" i="11"/>
  <c r="L64" i="11"/>
  <c r="M64" i="11"/>
  <c r="K65" i="11"/>
  <c r="L65" i="11"/>
  <c r="M65" i="11"/>
  <c r="K66" i="11"/>
  <c r="L66" i="11"/>
  <c r="M66" i="11"/>
  <c r="K67" i="11"/>
  <c r="L67" i="11"/>
  <c r="M67" i="11"/>
  <c r="K68" i="11"/>
  <c r="L68" i="11"/>
  <c r="M68" i="11"/>
  <c r="K69" i="11"/>
  <c r="L69" i="11"/>
  <c r="M69" i="11"/>
  <c r="K70" i="11"/>
  <c r="L70" i="11"/>
  <c r="M70" i="11"/>
  <c r="K71" i="11"/>
  <c r="L71" i="11"/>
  <c r="M71" i="11"/>
  <c r="K72" i="11"/>
  <c r="L72" i="11"/>
  <c r="M72" i="11"/>
  <c r="K73" i="11"/>
  <c r="L73" i="11"/>
  <c r="M73" i="11"/>
  <c r="K74" i="11"/>
  <c r="L74" i="11"/>
  <c r="M74" i="11"/>
  <c r="K75" i="11"/>
  <c r="L75" i="11"/>
  <c r="M75" i="11"/>
  <c r="K76" i="11"/>
  <c r="L76" i="11"/>
  <c r="M76" i="11"/>
  <c r="K77" i="11"/>
  <c r="L77" i="11"/>
  <c r="M77" i="11"/>
  <c r="K78" i="11"/>
  <c r="L78" i="11"/>
  <c r="M78" i="11"/>
  <c r="K79" i="11"/>
  <c r="L79" i="11"/>
  <c r="M79" i="11"/>
  <c r="K80" i="11"/>
  <c r="L80" i="11"/>
  <c r="M80" i="11"/>
  <c r="K81" i="11"/>
  <c r="L81" i="11"/>
  <c r="M81" i="11"/>
  <c r="K82" i="11"/>
  <c r="L82" i="11"/>
  <c r="M82" i="11"/>
  <c r="K83" i="11"/>
  <c r="L83" i="11"/>
  <c r="M83" i="11"/>
  <c r="K84" i="11"/>
  <c r="L84" i="11"/>
  <c r="M84" i="11"/>
  <c r="K85" i="11"/>
  <c r="L85" i="11"/>
  <c r="M85" i="11"/>
  <c r="K86" i="11"/>
  <c r="L86" i="11"/>
  <c r="M86" i="11"/>
  <c r="K87" i="11"/>
  <c r="L87" i="11"/>
  <c r="M87" i="11"/>
  <c r="K88" i="11"/>
  <c r="L88" i="11"/>
  <c r="M88" i="11"/>
  <c r="K89" i="11"/>
  <c r="L89" i="11"/>
  <c r="M89" i="11"/>
  <c r="K90" i="11"/>
  <c r="L90" i="11"/>
  <c r="M90" i="11"/>
  <c r="K91" i="11"/>
  <c r="L91" i="11"/>
  <c r="M91" i="11"/>
  <c r="K92" i="11"/>
  <c r="L92" i="11"/>
  <c r="M92" i="11"/>
  <c r="K93" i="11"/>
  <c r="L93" i="11"/>
  <c r="M93" i="11"/>
  <c r="K94" i="11"/>
  <c r="L94" i="11"/>
  <c r="M94" i="11"/>
  <c r="K95" i="11"/>
  <c r="L95" i="11"/>
  <c r="M95" i="11"/>
  <c r="K96" i="11"/>
  <c r="L96" i="11"/>
  <c r="M96" i="11"/>
  <c r="K97" i="11"/>
  <c r="L97" i="11"/>
  <c r="M97" i="11"/>
  <c r="K98" i="11"/>
  <c r="L98" i="11"/>
  <c r="M98" i="11"/>
  <c r="K99" i="11"/>
  <c r="L99" i="11"/>
  <c r="M99" i="11"/>
  <c r="K100" i="11"/>
  <c r="L100" i="11"/>
  <c r="M100" i="11"/>
  <c r="K101" i="11"/>
  <c r="L101" i="11"/>
  <c r="M101" i="11"/>
  <c r="K102" i="11"/>
  <c r="L102" i="11"/>
  <c r="M102" i="11"/>
  <c r="K103" i="11"/>
  <c r="L103" i="11"/>
  <c r="M103" i="11"/>
  <c r="K104" i="11"/>
  <c r="L104" i="11"/>
  <c r="M104" i="11"/>
  <c r="K105" i="11"/>
  <c r="L105" i="11"/>
  <c r="M105" i="11"/>
  <c r="K106" i="11"/>
  <c r="L106" i="11"/>
  <c r="M106" i="11"/>
  <c r="K107" i="11"/>
  <c r="L107" i="11"/>
  <c r="M107" i="11"/>
  <c r="K108" i="11"/>
  <c r="L108" i="11"/>
  <c r="M108" i="11"/>
  <c r="K109" i="11"/>
  <c r="L109" i="11"/>
  <c r="M109" i="11"/>
  <c r="K110" i="11"/>
  <c r="L110" i="11"/>
  <c r="M110" i="11"/>
  <c r="K111" i="11"/>
  <c r="L111" i="11"/>
  <c r="M111" i="11"/>
  <c r="K112" i="11"/>
  <c r="L112" i="11"/>
  <c r="M112" i="11"/>
  <c r="K113" i="11"/>
  <c r="L113" i="11"/>
  <c r="M113" i="11"/>
  <c r="K114" i="11"/>
  <c r="L114" i="11"/>
  <c r="M114" i="11"/>
  <c r="K115" i="11"/>
  <c r="L115" i="11"/>
  <c r="M115" i="11"/>
  <c r="K116" i="11"/>
  <c r="L116" i="11"/>
  <c r="M116" i="11"/>
  <c r="K117" i="11"/>
  <c r="L117" i="11"/>
  <c r="M117" i="11"/>
  <c r="K118" i="11"/>
  <c r="L118" i="11"/>
  <c r="M118" i="11"/>
  <c r="K119" i="11"/>
  <c r="L119" i="11"/>
  <c r="M119" i="11"/>
  <c r="K120" i="11"/>
  <c r="L120" i="11"/>
  <c r="M120" i="11"/>
  <c r="K121" i="11"/>
  <c r="L121" i="11"/>
  <c r="M121" i="11"/>
  <c r="K122" i="11"/>
  <c r="L122" i="11"/>
  <c r="M122" i="11"/>
  <c r="K123" i="11"/>
  <c r="L123" i="11"/>
  <c r="M123" i="11"/>
  <c r="K124" i="11"/>
  <c r="L124" i="11"/>
  <c r="M124" i="11"/>
  <c r="K125" i="11"/>
  <c r="L125" i="11"/>
  <c r="M125" i="11"/>
  <c r="K126" i="11"/>
  <c r="L126" i="11"/>
  <c r="M126" i="11"/>
  <c r="K127" i="11"/>
  <c r="L127" i="11"/>
  <c r="M127" i="11"/>
  <c r="K128" i="11"/>
  <c r="L128" i="11"/>
  <c r="M128" i="11"/>
  <c r="K129" i="11"/>
  <c r="L129" i="11"/>
  <c r="M129" i="11"/>
  <c r="K130" i="11"/>
  <c r="L130" i="11"/>
  <c r="M130" i="11"/>
  <c r="K131" i="11"/>
  <c r="L131" i="11"/>
  <c r="M131" i="11"/>
  <c r="K132" i="11"/>
  <c r="L132" i="11"/>
  <c r="M132" i="11"/>
  <c r="K133" i="11"/>
  <c r="L133" i="11"/>
  <c r="M133" i="11"/>
  <c r="K134" i="11"/>
  <c r="L134" i="11"/>
  <c r="M134" i="11"/>
  <c r="L31" i="11"/>
  <c r="M31" i="11"/>
  <c r="K31" i="11"/>
  <c r="AB30" i="4"/>
  <c r="AB29" i="4"/>
  <c r="AB28" i="4"/>
  <c r="BH14" i="12" l="1"/>
  <c r="BI15" i="12"/>
  <c r="BI13" i="12"/>
  <c r="BH13" i="12"/>
  <c r="BJ14" i="12"/>
  <c r="BH11" i="12"/>
  <c r="BJ12" i="12"/>
  <c r="BJ15" i="12"/>
  <c r="BE56" i="12"/>
  <c r="BE57" i="12" s="1"/>
  <c r="BI59" i="12" s="1"/>
  <c r="BE43" i="12"/>
  <c r="BH12" i="12"/>
  <c r="BH34" i="12"/>
  <c r="BJ11" i="12"/>
  <c r="BH15" i="12"/>
  <c r="BH16" i="12"/>
  <c r="BI16" i="12"/>
  <c r="BJ16" i="12"/>
  <c r="BE35" i="12"/>
  <c r="BI34" i="12"/>
  <c r="BE18" i="12"/>
  <c r="BJ18" i="12" s="1"/>
  <c r="BJ13" i="12"/>
  <c r="BE50" i="12"/>
  <c r="BH51" i="12" s="1"/>
  <c r="BJ17" i="12"/>
  <c r="BI11" i="12"/>
  <c r="BI17" i="12"/>
  <c r="BI12" i="12"/>
  <c r="E18" i="4"/>
  <c r="D18" i="4"/>
  <c r="E17" i="4"/>
  <c r="D17" i="4"/>
  <c r="E16" i="4"/>
  <c r="D16" i="4"/>
  <c r="E14" i="4"/>
  <c r="D14" i="4"/>
  <c r="E15" i="4"/>
  <c r="D15" i="4"/>
  <c r="C18" i="4"/>
  <c r="C17" i="4"/>
  <c r="C16" i="4"/>
  <c r="C15" i="4"/>
  <c r="C14" i="4"/>
  <c r="K24" i="11"/>
  <c r="AC29" i="4" s="1"/>
  <c r="M24" i="11"/>
  <c r="AC30" i="4" s="1"/>
  <c r="I24" i="11"/>
  <c r="AC28" i="4" s="1"/>
  <c r="BI56" i="12" l="1"/>
  <c r="BJ54" i="12"/>
  <c r="BI58" i="12"/>
  <c r="BI52" i="12"/>
  <c r="BH54" i="12"/>
  <c r="BI57" i="12"/>
  <c r="BJ50" i="12"/>
  <c r="BJ52" i="12"/>
  <c r="BJ35" i="12"/>
  <c r="BH35" i="12"/>
  <c r="BH59" i="12"/>
  <c r="BJ56" i="12"/>
  <c r="BJ57" i="12"/>
  <c r="BH56" i="12"/>
  <c r="BH60" i="12"/>
  <c r="BJ60" i="12"/>
  <c r="BI54" i="12"/>
  <c r="BJ59" i="12"/>
  <c r="BI60" i="12"/>
  <c r="BE36" i="12"/>
  <c r="BI36" i="12" s="1"/>
  <c r="BE19" i="12"/>
  <c r="BI19" i="12" s="1"/>
  <c r="BH18" i="12"/>
  <c r="BJ51" i="12"/>
  <c r="BJ58" i="12"/>
  <c r="BH52" i="12"/>
  <c r="BH58" i="12"/>
  <c r="BI35" i="12"/>
  <c r="BH55" i="12"/>
  <c r="BI55" i="12"/>
  <c r="BJ55" i="12"/>
  <c r="BI53" i="12"/>
  <c r="BI51" i="12"/>
  <c r="BH53" i="12"/>
  <c r="BI50" i="12"/>
  <c r="BH57" i="12"/>
  <c r="BH50" i="12"/>
  <c r="BJ53" i="12"/>
  <c r="BE44" i="12"/>
  <c r="BH48" i="12" s="1"/>
  <c r="BI18" i="12"/>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 i="8"/>
  <c r="I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 i="8"/>
  <c r="H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O10" i="8"/>
  <c r="J10"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 i="8"/>
  <c r="E10" i="8"/>
  <c r="BH36" i="12" l="1"/>
  <c r="BJ49" i="12"/>
  <c r="BH49" i="12"/>
  <c r="BI49" i="12"/>
  <c r="BH46" i="12"/>
  <c r="BJ46" i="12"/>
  <c r="BJ47" i="12"/>
  <c r="BI47" i="12"/>
  <c r="BH45" i="12"/>
  <c r="BI45" i="12"/>
  <c r="BJ45" i="12"/>
  <c r="BE37" i="12"/>
  <c r="BH47" i="12"/>
  <c r="BI46" i="12"/>
  <c r="BJ48" i="12"/>
  <c r="BJ36" i="12"/>
  <c r="BI48" i="12"/>
  <c r="BE20" i="12"/>
  <c r="BI20" i="12" s="1"/>
  <c r="BH19" i="12"/>
  <c r="BJ19" i="12"/>
  <c r="O11" i="8"/>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O81" i="8" s="1"/>
  <c r="O82" i="8" s="1"/>
  <c r="O83" i="8" s="1"/>
  <c r="O84" i="8" s="1"/>
  <c r="O85" i="8" s="1"/>
  <c r="O86" i="8" s="1"/>
  <c r="O87" i="8" s="1"/>
  <c r="O88" i="8" s="1"/>
  <c r="O89" i="8" s="1"/>
  <c r="O90" i="8" s="1"/>
  <c r="O91" i="8" s="1"/>
  <c r="O92" i="8" s="1"/>
  <c r="O93" i="8" s="1"/>
  <c r="O94" i="8" s="1"/>
  <c r="O95" i="8" s="1"/>
  <c r="O96" i="8" s="1"/>
  <c r="O97" i="8" s="1"/>
  <c r="O98" i="8" s="1"/>
  <c r="O99" i="8" s="1"/>
  <c r="O100" i="8" s="1"/>
  <c r="O101" i="8" s="1"/>
  <c r="O102" i="8" s="1"/>
  <c r="O103" i="8" s="1"/>
  <c r="O104" i="8" s="1"/>
  <c r="O105" i="8" s="1"/>
  <c r="O106" i="8" s="1"/>
  <c r="O107" i="8" s="1"/>
  <c r="O108" i="8" s="1"/>
  <c r="O109" i="8" s="1"/>
  <c r="O110" i="8" s="1"/>
  <c r="O111" i="8" s="1"/>
  <c r="O112" i="8" s="1"/>
  <c r="O113" i="8" s="1"/>
  <c r="O114" i="8" s="1"/>
  <c r="J11" i="8"/>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J71" i="8" s="1"/>
  <c r="J72" i="8" s="1"/>
  <c r="J73" i="8" s="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E11" i="8"/>
  <c r="E12" i="8" s="1"/>
  <c r="E13" i="8" s="1"/>
  <c r="E14" i="8" s="1"/>
  <c r="E15" i="8" s="1"/>
  <c r="E16" i="8" s="1"/>
  <c r="E17" i="8" s="1"/>
  <c r="E18" i="8" s="1"/>
  <c r="E19" i="8" s="1"/>
  <c r="E20" i="8" s="1"/>
  <c r="E21" i="8" s="1"/>
  <c r="E22" i="8" s="1"/>
  <c r="E23" i="8" s="1"/>
  <c r="E24" i="8" s="1"/>
  <c r="E25" i="8" s="1"/>
  <c r="E26" i="8" s="1"/>
  <c r="E27" i="8" s="1"/>
  <c r="E28" i="8" s="1"/>
  <c r="E29" i="8" s="1"/>
  <c r="E30" i="8" s="1"/>
  <c r="E31" i="8" s="1"/>
  <c r="E32" i="8" s="1"/>
  <c r="E33" i="8" s="1"/>
  <c r="E34" i="8" s="1"/>
  <c r="E35" i="8" s="1"/>
  <c r="E36" i="8" s="1"/>
  <c r="E37" i="8" s="1"/>
  <c r="E38" i="8" s="1"/>
  <c r="E39" i="8" s="1"/>
  <c r="E40" i="8" s="1"/>
  <c r="E41" i="8" s="1"/>
  <c r="E42" i="8" s="1"/>
  <c r="E43" i="8" s="1"/>
  <c r="E44" i="8" s="1"/>
  <c r="E45" i="8" s="1"/>
  <c r="E46" i="8" s="1"/>
  <c r="E47" i="8" s="1"/>
  <c r="E48" i="8" s="1"/>
  <c r="E49" i="8" s="1"/>
  <c r="E50" i="8" s="1"/>
  <c r="E51" i="8" s="1"/>
  <c r="E52" i="8" s="1"/>
  <c r="E53" i="8" s="1"/>
  <c r="E54" i="8" s="1"/>
  <c r="E55" i="8" s="1"/>
  <c r="E56" i="8" s="1"/>
  <c r="E57" i="8" s="1"/>
  <c r="E58" i="8" s="1"/>
  <c r="E59" i="8" s="1"/>
  <c r="E60" i="8" s="1"/>
  <c r="E61" i="8" s="1"/>
  <c r="E62" i="8" s="1"/>
  <c r="E63" i="8" s="1"/>
  <c r="E64" i="8" s="1"/>
  <c r="E65" i="8" s="1"/>
  <c r="E66" i="8" s="1"/>
  <c r="E67" i="8" s="1"/>
  <c r="E68" i="8" s="1"/>
  <c r="E69" i="8" s="1"/>
  <c r="E70" i="8" s="1"/>
  <c r="E71" i="8" s="1"/>
  <c r="E72" i="8" s="1"/>
  <c r="E73" i="8" s="1"/>
  <c r="E74" i="8" s="1"/>
  <c r="E75" i="8" s="1"/>
  <c r="E76" i="8" s="1"/>
  <c r="E77" i="8" s="1"/>
  <c r="E78" i="8" s="1"/>
  <c r="E79" i="8" s="1"/>
  <c r="E80" i="8" s="1"/>
  <c r="E81" i="8" s="1"/>
  <c r="E82" i="8" s="1"/>
  <c r="E83" i="8" s="1"/>
  <c r="E84" i="8" s="1"/>
  <c r="E85" i="8" s="1"/>
  <c r="E86" i="8" s="1"/>
  <c r="E87" i="8" s="1"/>
  <c r="E88" i="8" s="1"/>
  <c r="E89" i="8" s="1"/>
  <c r="E90" i="8" s="1"/>
  <c r="E91" i="8" s="1"/>
  <c r="E92" i="8" s="1"/>
  <c r="E93" i="8" s="1"/>
  <c r="E94" i="8" s="1"/>
  <c r="E95" i="8" s="1"/>
  <c r="E96" i="8" s="1"/>
  <c r="E97" i="8" s="1"/>
  <c r="E98" i="8" s="1"/>
  <c r="E99" i="8" s="1"/>
  <c r="E100" i="8" s="1"/>
  <c r="E101" i="8" s="1"/>
  <c r="E102" i="8" s="1"/>
  <c r="E103" i="8" s="1"/>
  <c r="E104" i="8" s="1"/>
  <c r="E105" i="8" s="1"/>
  <c r="E106" i="8" s="1"/>
  <c r="E107" i="8" s="1"/>
  <c r="E108" i="8" s="1"/>
  <c r="E109" i="8" s="1"/>
  <c r="E110" i="8" s="1"/>
  <c r="E111" i="8" s="1"/>
  <c r="E112" i="8" s="1"/>
  <c r="E113" i="8" s="1"/>
  <c r="E114" i="8" s="1"/>
  <c r="BH20" i="12" l="1"/>
  <c r="BE21" i="12"/>
  <c r="BJ25" i="12" s="1"/>
  <c r="BJ20" i="12"/>
  <c r="BJ23" i="12"/>
  <c r="BH21" i="12"/>
  <c r="BE38" i="12"/>
  <c r="BH38" i="12" s="1"/>
  <c r="BH37" i="12"/>
  <c r="BJ37" i="12"/>
  <c r="BI37" i="12"/>
  <c r="BH23" i="12"/>
  <c r="BI25" i="12" l="1"/>
  <c r="BI23" i="12"/>
  <c r="BJ38" i="12"/>
  <c r="BH25" i="12"/>
  <c r="BE39" i="12"/>
  <c r="BJ43" i="12" s="1"/>
  <c r="BI41" i="12"/>
  <c r="BI38" i="12"/>
  <c r="BH39" i="12"/>
  <c r="BJ26" i="12"/>
  <c r="BH26" i="12"/>
  <c r="BI26" i="12"/>
  <c r="BH22" i="12"/>
  <c r="BH24" i="12"/>
  <c r="BJ22" i="12"/>
  <c r="BI24" i="12"/>
  <c r="BI22" i="12"/>
  <c r="BJ24" i="12"/>
  <c r="BJ21" i="12"/>
  <c r="BI21" i="12"/>
  <c r="BH40" i="12" l="1"/>
  <c r="BH41" i="12"/>
  <c r="BI43" i="12"/>
  <c r="BH43" i="12"/>
  <c r="BJ41" i="12"/>
  <c r="BJ40" i="12"/>
  <c r="BI39" i="12"/>
  <c r="BI44" i="12"/>
  <c r="BH44" i="12"/>
  <c r="BJ44" i="12"/>
  <c r="BI40" i="12"/>
  <c r="BJ42" i="12"/>
  <c r="BH42" i="12"/>
  <c r="BI42" i="12"/>
  <c r="BJ3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tc={E6B9A80E-1EC4-4E00-9F7E-8B64A8BFD192}</author>
    <author>tc={7369993F-7CC8-4125-B41C-DFEFDA636AC6}</author>
    <author>tc={782D63F2-96DC-403A-BBA0-8776676EA318}</author>
  </authors>
  <commentList>
    <comment ref="C9" authorId="0" shapeId="0" xr:uid="{E6B9A80E-1EC4-4E00-9F7E-8B64A8BFD192}">
      <text>
        <t>[Threaded comment]
Your version of Excel allows you to read this threaded comment; however, any edits to it will get removed if the file is opened in a newer version of Excel. Learn more: https://go.microsoft.com/fwlink/?linkid=870924
Comment:
    Based on Week Product Received</t>
      </text>
    </comment>
    <comment ref="H9" authorId="1" shapeId="0" xr:uid="{7369993F-7CC8-4125-B41C-DFEFDA636AC6}">
      <text>
        <t>[Threaded comment]
Your version of Excel allows you to read this threaded comment; however, any edits to it will get removed if the file is opened in a newer version of Excel. Learn more: https://go.microsoft.com/fwlink/?linkid=870924
Comment:
    Based on Week Product Received</t>
      </text>
    </comment>
    <comment ref="M9" authorId="2" shapeId="0" xr:uid="{782D63F2-96DC-403A-BBA0-8776676EA318}">
      <text>
        <t>[Threaded comment]
Your version of Excel allows you to read this threaded comment; however, any edits to it will get removed if the file is opened in a newer version of Excel. Learn more: https://go.microsoft.com/fwlink/?linkid=870924
Comment:
    Based on Week Product Received</t>
      </text>
    </comment>
  </commentList>
</comments>
</file>

<file path=xl/sharedStrings.xml><?xml version="1.0" encoding="utf-8"?>
<sst xmlns="http://schemas.openxmlformats.org/spreadsheetml/2006/main" count="3401" uniqueCount="132">
  <si>
    <t>ProductID</t>
  </si>
  <si>
    <t>Units</t>
  </si>
  <si>
    <t>Cust_Order_Week</t>
  </si>
  <si>
    <t>Customer_ID</t>
  </si>
  <si>
    <t>Product_ID</t>
  </si>
  <si>
    <t>BX-411</t>
  </si>
  <si>
    <t>AS</t>
  </si>
  <si>
    <t>CW-992</t>
  </si>
  <si>
    <t>AY-737</t>
  </si>
  <si>
    <t>BB</t>
  </si>
  <si>
    <t>KM</t>
  </si>
  <si>
    <t>MJ</t>
  </si>
  <si>
    <t>RC</t>
  </si>
  <si>
    <t>WM</t>
  </si>
  <si>
    <t>CC</t>
  </si>
  <si>
    <t>TS</t>
  </si>
  <si>
    <t>Units Ordered</t>
  </si>
  <si>
    <t>Inventory_Units_on_Jan-1(Week 0)</t>
  </si>
  <si>
    <t>Prod_Order_Week</t>
  </si>
  <si>
    <t>Prod_Received_Week</t>
  </si>
  <si>
    <t>Week</t>
  </si>
  <si>
    <t>Inbound</t>
  </si>
  <si>
    <t>Outbound</t>
  </si>
  <si>
    <t>Ending Inventory</t>
  </si>
  <si>
    <t>AY-737 Running Inventory</t>
  </si>
  <si>
    <t>BX-411 Running Inventory</t>
  </si>
  <si>
    <t>CW-992 Running Inventory</t>
  </si>
  <si>
    <t>Weekly Running Inventory - By Product</t>
  </si>
  <si>
    <t>Weekly Product Demand Pivots</t>
  </si>
  <si>
    <t>Sum of Units Ordered</t>
  </si>
  <si>
    <t>Column Labels</t>
  </si>
  <si>
    <t>Grand Total</t>
  </si>
  <si>
    <t>Row Labels</t>
  </si>
  <si>
    <t>Mean</t>
  </si>
  <si>
    <t>Standard Error</t>
  </si>
  <si>
    <t>Median</t>
  </si>
  <si>
    <t>Mode</t>
  </si>
  <si>
    <t>Standard Deviation</t>
  </si>
  <si>
    <t>Sample Variance</t>
  </si>
  <si>
    <t>Kurtosis</t>
  </si>
  <si>
    <t>Skewness</t>
  </si>
  <si>
    <t>Range</t>
  </si>
  <si>
    <t>Minimum</t>
  </si>
  <si>
    <t>Maximum</t>
  </si>
  <si>
    <t>Sum</t>
  </si>
  <si>
    <t>Count</t>
  </si>
  <si>
    <t>Confidence Level(95.0%)</t>
  </si>
  <si>
    <t>Coefficient of Variability</t>
  </si>
  <si>
    <t>Statistic</t>
  </si>
  <si>
    <t>Total Demand</t>
  </si>
  <si>
    <t>Avg Weekly Demand</t>
  </si>
  <si>
    <t>Median Weekly Demand</t>
  </si>
  <si>
    <t>Std. Dev</t>
  </si>
  <si>
    <t>Product Demand Statistics</t>
  </si>
  <si>
    <t>Comparing Product Demand Statistics</t>
  </si>
  <si>
    <t>Product Unit Volume Analysis</t>
  </si>
  <si>
    <t>Demand Frequency By Product</t>
  </si>
  <si>
    <t>Weekly Variation in Demand</t>
  </si>
  <si>
    <t>Seasonality in Demand</t>
  </si>
  <si>
    <t>Bin</t>
  </si>
  <si>
    <t>More</t>
  </si>
  <si>
    <t>Frequency</t>
  </si>
  <si>
    <t>Product Level Demand Statistics</t>
  </si>
  <si>
    <t>Product Demand Histogram Data</t>
  </si>
  <si>
    <t>Coefficient of Variation</t>
  </si>
  <si>
    <t>Week Of Year</t>
  </si>
  <si>
    <t>Z-Scores</t>
  </si>
  <si>
    <t>Weekly Demand (Moved Out of Pivot for Calc)</t>
  </si>
  <si>
    <t>Seasonality Pivot (Combined Years 1 &amp; 2 Weekly Demand)</t>
  </si>
  <si>
    <t>0-LOCK</t>
  </si>
  <si>
    <t>Order_Week Of Year</t>
  </si>
  <si>
    <t>Received_Week_Of_Year</t>
  </si>
  <si>
    <t>Inbound Product Orders</t>
  </si>
  <si>
    <t>Inbound Order Management &amp; Control</t>
  </si>
  <si>
    <t>Inbound Quantity &amp; Leadtime By Product</t>
  </si>
  <si>
    <t>Inbound Seasonality Trends By Product</t>
  </si>
  <si>
    <t>Inbound Product Order Statistics</t>
  </si>
  <si>
    <t>Weekly Inbound Product Demand Pivots</t>
  </si>
  <si>
    <t>Sum of Units</t>
  </si>
  <si>
    <t>Inbound Product by Received Week</t>
  </si>
  <si>
    <t>Data For Product Stats</t>
  </si>
  <si>
    <t>Product Stats</t>
  </si>
  <si>
    <t>Total Order Qty</t>
  </si>
  <si>
    <t>Avg Order Qty</t>
  </si>
  <si>
    <t>Median Order Qty</t>
  </si>
  <si>
    <t>Std. Dev Order Qty</t>
  </si>
  <si>
    <t>Week Order</t>
  </si>
  <si>
    <t>Between Order Wks</t>
  </si>
  <si>
    <t>Week Received</t>
  </si>
  <si>
    <t>Between Receive Wks</t>
  </si>
  <si>
    <t>Between  Receive Wks</t>
  </si>
  <si>
    <t>CV</t>
  </si>
  <si>
    <t>Order Receiving Stats</t>
  </si>
  <si>
    <t>Order Placing Stats</t>
  </si>
  <si>
    <t>Lead Time</t>
  </si>
  <si>
    <t>Sum of Lead Time</t>
  </si>
  <si>
    <t>Lead time</t>
  </si>
  <si>
    <t>Orders Placed</t>
  </si>
  <si>
    <t>Orders Received</t>
  </si>
  <si>
    <t>Order Placed/Received/Leadtime Data For Statistics</t>
  </si>
  <si>
    <t>Order Placed/Received/Leadtime Statistics</t>
  </si>
  <si>
    <t>Lead-Time Stats</t>
  </si>
  <si>
    <t>Z-Score</t>
  </si>
  <si>
    <t>Average of Units</t>
  </si>
  <si>
    <t>Note: Going to index seasonality by forward filling weekly inbound z-scores to aproximate seasonlity index for comparison to dmenad seasonality</t>
  </si>
  <si>
    <t>Week of Year</t>
  </si>
  <si>
    <t>Seasonality by RECEIVED WEEK</t>
  </si>
  <si>
    <t>0-CHECK</t>
  </si>
  <si>
    <t>Inventory Policy Analysis</t>
  </si>
  <si>
    <t>Weekly Inventory Statistics</t>
  </si>
  <si>
    <t>Total Units Inbound</t>
  </si>
  <si>
    <t>Total Units Outbound</t>
  </si>
  <si>
    <t>Avg. Ending Inventory</t>
  </si>
  <si>
    <t>Total Stockout Units</t>
  </si>
  <si>
    <t>Total Weeks Stocked Out</t>
  </si>
  <si>
    <t>Stockout Rate (%)</t>
  </si>
  <si>
    <t>Avg. Stockout Size</t>
  </si>
  <si>
    <t>Ending Weekly Inventory By Product</t>
  </si>
  <si>
    <t>Inventory Management Processes</t>
  </si>
  <si>
    <t>Recommendations</t>
  </si>
  <si>
    <t>Weekly Product Inventory Pivots</t>
  </si>
  <si>
    <t>Weekly Ending Inventories</t>
  </si>
  <si>
    <t>Outbound Product Demand</t>
  </si>
  <si>
    <t>Average Wks.</t>
  </si>
  <si>
    <t>Std Dev Wks.</t>
  </si>
  <si>
    <t>Addl. Insight: Lead-Time Variation</t>
  </si>
  <si>
    <t>Lead-Time ByYear</t>
  </si>
  <si>
    <t>Year</t>
  </si>
  <si>
    <t>Average of Lead Time</t>
  </si>
  <si>
    <t>Total</t>
  </si>
  <si>
    <t>Wk Ordered</t>
  </si>
  <si>
    <t>Wk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</si>
</sst>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3" x14ac:knownFonts="1">
    <font>
      <sz val="10"/>
      <name val="Arial"/>
    </font>
    <font>
      <b/>
      <sz val="10"/>
      <name val="Arial"/>
      <family val="2"/>
    </font>
    <font>
      <sz val="10"/>
      <name val="Arial"/>
      <family val="2"/>
    </font>
    <font>
      <b/>
      <sz val="16"/>
      <name val="Arial"/>
      <family val="2"/>
    </font>
    <font>
      <b/>
      <sz val="12"/>
      <name val="Arial"/>
      <family val="2"/>
    </font>
    <font>
      <b/>
      <sz val="14"/>
      <name val="Arial"/>
      <family val="2"/>
    </font>
    <font>
      <b/>
      <sz val="18"/>
      <name val="Arial"/>
      <family val="2"/>
    </font>
    <font>
      <b/>
      <sz val="20"/>
      <name val="Arial"/>
      <family val="2"/>
    </font>
    <font>
      <b/>
      <sz val="22"/>
      <name val="Arial"/>
      <family val="2"/>
    </font>
    <font>
      <b/>
      <sz val="24"/>
      <name val="Arial"/>
      <family val="2"/>
    </font>
    <font>
      <b/>
      <sz val="10"/>
      <color theme="1"/>
      <name val="Arial"/>
      <family val="2"/>
    </font>
    <font>
      <i/>
      <sz val="10"/>
      <name val="Arial"/>
      <family val="2"/>
    </font>
    <font>
      <b/>
      <i/>
      <sz val="12"/>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theme="4" tint="0.39997558519241921"/>
      </bottom>
      <diagonal/>
    </border>
    <border>
      <left/>
      <right style="medium">
        <color indexed="64"/>
      </right>
      <top/>
      <bottom style="thin">
        <color theme="4" tint="0.39997558519241921"/>
      </bottom>
      <diagonal/>
    </border>
    <border>
      <left style="medium">
        <color indexed="64"/>
      </left>
      <right/>
      <top style="medium">
        <color indexed="64"/>
      </top>
      <bottom style="thin">
        <color theme="4" tint="0.39997558519241921"/>
      </bottom>
      <diagonal/>
    </border>
    <border>
      <left/>
      <right/>
      <top style="medium">
        <color indexed="64"/>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33">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0" fontId="2" fillId="0" borderId="0" xfId="0" applyFont="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8" fillId="0" borderId="5" xfId="0" applyFont="1" applyBorder="1" applyAlignment="1">
      <alignment horizontal="center" vertical="center"/>
    </xf>
    <xf numFmtId="0" fontId="8" fillId="0" borderId="0" xfId="0" applyFont="1" applyAlignment="1">
      <alignment horizontal="center" vertical="center"/>
    </xf>
    <xf numFmtId="0" fontId="8" fillId="0" borderId="6" xfId="0" applyFont="1" applyBorder="1" applyAlignment="1">
      <alignment horizontal="center" vertical="center"/>
    </xf>
    <xf numFmtId="0" fontId="10" fillId="2" borderId="13" xfId="0" applyFont="1" applyFill="1" applyBorder="1"/>
    <xf numFmtId="0" fontId="0" fillId="0" borderId="0" xfId="0" pivotButton="1"/>
    <xf numFmtId="0" fontId="10" fillId="2" borderId="0" xfId="0" applyFont="1" applyFill="1"/>
    <xf numFmtId="0" fontId="0" fillId="0" borderId="0" xfId="0" applyAlignment="1">
      <alignment horizontal="left"/>
    </xf>
    <xf numFmtId="0" fontId="11" fillId="0" borderId="14" xfId="0" applyFont="1" applyBorder="1" applyAlignment="1">
      <alignment horizontal="center"/>
    </xf>
    <xf numFmtId="0" fontId="11" fillId="0" borderId="15" xfId="0" applyFont="1" applyBorder="1" applyAlignment="1">
      <alignment horizontal="center"/>
    </xf>
    <xf numFmtId="2" fontId="0" fillId="0" borderId="6" xfId="0" applyNumberFormat="1" applyBorder="1"/>
    <xf numFmtId="2" fontId="0" fillId="0" borderId="9" xfId="0" applyNumberFormat="1" applyBorder="1"/>
    <xf numFmtId="164" fontId="0" fillId="0" borderId="6" xfId="0" applyNumberFormat="1" applyBorder="1"/>
    <xf numFmtId="164" fontId="0" fillId="0" borderId="9" xfId="0" applyNumberFormat="1" applyBorder="1"/>
    <xf numFmtId="0" fontId="0" fillId="0" borderId="10" xfId="0" applyBorder="1"/>
    <xf numFmtId="10" fontId="0" fillId="0" borderId="11" xfId="1" applyNumberFormat="1" applyFont="1" applyBorder="1"/>
    <xf numFmtId="10" fontId="0" fillId="0" borderId="12" xfId="1" applyNumberFormat="1" applyFont="1" applyBorder="1"/>
    <xf numFmtId="0" fontId="1" fillId="0" borderId="16" xfId="0" applyFont="1" applyBorder="1" applyAlignment="1">
      <alignment horizontal="right" indent="1"/>
    </xf>
    <xf numFmtId="0" fontId="1" fillId="0" borderId="17" xfId="0" applyFont="1" applyBorder="1" applyAlignment="1">
      <alignment horizontal="right" indent="1"/>
    </xf>
    <xf numFmtId="0" fontId="1" fillId="0" borderId="18" xfId="0" applyFont="1" applyBorder="1" applyAlignment="1">
      <alignment horizontal="right" indent="1"/>
    </xf>
    <xf numFmtId="3" fontId="0" fillId="0" borderId="16" xfId="0" applyNumberFormat="1" applyBorder="1" applyAlignment="1">
      <alignment horizontal="center"/>
    </xf>
    <xf numFmtId="3" fontId="0" fillId="0" borderId="4" xfId="0" applyNumberFormat="1" applyBorder="1" applyAlignment="1">
      <alignment horizontal="center"/>
    </xf>
    <xf numFmtId="166" fontId="0" fillId="0" borderId="17" xfId="0" applyNumberFormat="1" applyBorder="1" applyAlignment="1">
      <alignment horizontal="center"/>
    </xf>
    <xf numFmtId="166" fontId="0" fillId="0" borderId="6" xfId="0" applyNumberFormat="1" applyBorder="1" applyAlignment="1">
      <alignment horizontal="center"/>
    </xf>
    <xf numFmtId="3" fontId="0" fillId="0" borderId="18" xfId="0" applyNumberFormat="1" applyBorder="1" applyAlignment="1">
      <alignment horizontal="center"/>
    </xf>
    <xf numFmtId="3" fontId="0" fillId="0" borderId="9" xfId="0" applyNumberFormat="1" applyBorder="1" applyAlignment="1">
      <alignment horizontal="center"/>
    </xf>
    <xf numFmtId="0" fontId="4" fillId="0" borderId="10" xfId="0" applyFont="1" applyBorder="1"/>
    <xf numFmtId="0" fontId="1" fillId="0" borderId="16" xfId="0" applyFont="1" applyBorder="1" applyAlignment="1">
      <alignment horizontal="center" vertical="center"/>
    </xf>
    <xf numFmtId="0" fontId="10" fillId="2" borderId="19" xfId="0" applyFont="1" applyFill="1" applyBorder="1"/>
    <xf numFmtId="0" fontId="10" fillId="2" borderId="20" xfId="0" applyFont="1" applyFill="1" applyBorder="1"/>
    <xf numFmtId="0" fontId="0" fillId="0" borderId="2" xfId="0" pivotButton="1" applyBorder="1"/>
    <xf numFmtId="0" fontId="0" fillId="0" borderId="3" xfId="0" pivotButton="1" applyBorder="1"/>
    <xf numFmtId="0" fontId="0" fillId="0" borderId="5" xfId="0" pivotButton="1" applyBorder="1"/>
    <xf numFmtId="0" fontId="0" fillId="0" borderId="5" xfId="0" applyBorder="1" applyAlignment="1">
      <alignment horizontal="left"/>
    </xf>
    <xf numFmtId="0" fontId="0" fillId="0" borderId="7" xfId="0" applyBorder="1" applyAlignment="1">
      <alignment horizontal="left"/>
    </xf>
    <xf numFmtId="0" fontId="10" fillId="2" borderId="21" xfId="0" applyFont="1" applyFill="1" applyBorder="1"/>
    <xf numFmtId="0" fontId="10" fillId="2" borderId="22" xfId="0" applyFont="1" applyFill="1" applyBorder="1"/>
    <xf numFmtId="0" fontId="10" fillId="2" borderId="4" xfId="0" applyFont="1" applyFill="1" applyBorder="1"/>
    <xf numFmtId="10" fontId="0" fillId="0" borderId="8" xfId="0" applyNumberFormat="1" applyBorder="1" applyAlignment="1">
      <alignment horizontal="center"/>
    </xf>
    <xf numFmtId="10" fontId="0" fillId="0" borderId="9" xfId="0" applyNumberFormat="1" applyBorder="1" applyAlignment="1">
      <alignment horizontal="center"/>
    </xf>
    <xf numFmtId="164" fontId="0" fillId="0" borderId="2" xfId="0" applyNumberFormat="1" applyBorder="1" applyAlignment="1">
      <alignment horizontal="center" vertical="center"/>
    </xf>
    <xf numFmtId="164" fontId="0" fillId="0" borderId="5" xfId="0" applyNumberFormat="1" applyBorder="1" applyAlignment="1">
      <alignment horizontal="center" vertical="center"/>
    </xf>
    <xf numFmtId="164" fontId="0" fillId="0" borderId="7" xfId="0" applyNumberFormat="1" applyBorder="1" applyAlignment="1">
      <alignment horizontal="center" vertical="center"/>
    </xf>
    <xf numFmtId="0" fontId="4" fillId="0" borderId="1" xfId="0" applyFont="1" applyBorder="1" applyAlignment="1">
      <alignment horizontal="center" vertical="center"/>
    </xf>
    <xf numFmtId="0" fontId="0" fillId="0" borderId="2" xfId="0" applyBorder="1" applyAlignment="1">
      <alignment horizontal="left"/>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0" fillId="3" borderId="16" xfId="0" applyFill="1" applyBorder="1"/>
    <xf numFmtId="0" fontId="0" fillId="3" borderId="17" xfId="0" applyFill="1" applyBorder="1"/>
    <xf numFmtId="0" fontId="0" fillId="3" borderId="18" xfId="0" applyFill="1" applyBorder="1"/>
    <xf numFmtId="0" fontId="2" fillId="0" borderId="10" xfId="0" applyFont="1" applyBorder="1"/>
    <xf numFmtId="0" fontId="2" fillId="0" borderId="11" xfId="0" applyFont="1" applyBorder="1"/>
    <xf numFmtId="0" fontId="2" fillId="0" borderId="12" xfId="0" applyFont="1" applyBorder="1"/>
    <xf numFmtId="0" fontId="0" fillId="3" borderId="2" xfId="0" applyFill="1" applyBorder="1"/>
    <xf numFmtId="0" fontId="0" fillId="3" borderId="5" xfId="0" applyFill="1" applyBorder="1"/>
    <xf numFmtId="0" fontId="0" fillId="3" borderId="7" xfId="0" applyFill="1" applyBorder="1"/>
    <xf numFmtId="0" fontId="4" fillId="0" borderId="7"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2" fillId="0" borderId="2" xfId="0" applyFont="1" applyBorder="1" applyAlignment="1">
      <alignment horizontal="center"/>
    </xf>
    <xf numFmtId="0" fontId="0" fillId="0" borderId="3" xfId="0" applyBorder="1" applyAlignment="1">
      <alignment horizontal="left"/>
    </xf>
    <xf numFmtId="0" fontId="0" fillId="3" borderId="9" xfId="0" applyFill="1" applyBorder="1"/>
    <xf numFmtId="0" fontId="0" fillId="3" borderId="6" xfId="0" applyFill="1" applyBorder="1"/>
    <xf numFmtId="0" fontId="0" fillId="3" borderId="4" xfId="0" applyFill="1" applyBorder="1"/>
    <xf numFmtId="2" fontId="0" fillId="0" borderId="4" xfId="0" applyNumberFormat="1" applyBorder="1"/>
    <xf numFmtId="10" fontId="0" fillId="0" borderId="9" xfId="1" applyNumberFormat="1" applyFont="1" applyFill="1" applyBorder="1" applyAlignment="1"/>
    <xf numFmtId="2" fontId="0" fillId="0" borderId="2" xfId="0" applyNumberForma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0" xfId="0" applyNumberFormat="1" applyAlignment="1">
      <alignment horizontal="center"/>
    </xf>
    <xf numFmtId="2" fontId="0" fillId="0" borderId="6" xfId="0" applyNumberFormat="1" applyBorder="1" applyAlignment="1">
      <alignment horizontal="center"/>
    </xf>
    <xf numFmtId="10" fontId="0" fillId="0" borderId="7" xfId="0" applyNumberFormat="1" applyBorder="1" applyAlignment="1">
      <alignment horizontal="center"/>
    </xf>
    <xf numFmtId="10" fontId="0" fillId="0" borderId="0" xfId="1" applyNumberFormat="1" applyFont="1" applyBorder="1" applyAlignment="1">
      <alignment horizontal="center"/>
    </xf>
    <xf numFmtId="10" fontId="0" fillId="0" borderId="6" xfId="1" applyNumberFormat="1" applyFont="1" applyBorder="1" applyAlignment="1">
      <alignment horizontal="center"/>
    </xf>
    <xf numFmtId="0" fontId="1" fillId="3" borderId="1" xfId="0" applyFont="1" applyFill="1" applyBorder="1" applyAlignment="1">
      <alignment horizontal="center"/>
    </xf>
    <xf numFmtId="0" fontId="0" fillId="3" borderId="3" xfId="0" applyFill="1" applyBorder="1"/>
    <xf numFmtId="0" fontId="0" fillId="3" borderId="0" xfId="0" applyFill="1"/>
    <xf numFmtId="0" fontId="0" fillId="3" borderId="8" xfId="0" applyFill="1" applyBorder="1"/>
    <xf numFmtId="0" fontId="1" fillId="3" borderId="2" xfId="0" applyFont="1" applyFill="1" applyBorder="1" applyAlignment="1">
      <alignment horizontal="center"/>
    </xf>
    <xf numFmtId="0" fontId="1" fillId="3" borderId="16" xfId="0" applyFont="1" applyFill="1" applyBorder="1" applyAlignment="1">
      <alignment horizontal="center"/>
    </xf>
    <xf numFmtId="166" fontId="0" fillId="0" borderId="3" xfId="0" applyNumberFormat="1" applyBorder="1" applyAlignment="1">
      <alignment horizontal="center"/>
    </xf>
    <xf numFmtId="166" fontId="0" fillId="0" borderId="4" xfId="0" applyNumberFormat="1" applyBorder="1" applyAlignment="1">
      <alignment horizontal="center"/>
    </xf>
    <xf numFmtId="166" fontId="0" fillId="0" borderId="0" xfId="0" applyNumberFormat="1" applyAlignment="1">
      <alignment horizontal="center"/>
    </xf>
    <xf numFmtId="166" fontId="0" fillId="0" borderId="8" xfId="0" applyNumberFormat="1" applyBorder="1" applyAlignment="1">
      <alignment horizontal="center"/>
    </xf>
    <xf numFmtId="166" fontId="0" fillId="0" borderId="9" xfId="0" applyNumberFormat="1" applyBorder="1" applyAlignment="1">
      <alignment horizontal="center"/>
    </xf>
    <xf numFmtId="3" fontId="0" fillId="0" borderId="2" xfId="0" applyNumberFormat="1" applyBorder="1" applyAlignment="1">
      <alignment horizontal="center"/>
    </xf>
    <xf numFmtId="3" fontId="0" fillId="0" borderId="3" xfId="0" applyNumberFormat="1" applyBorder="1" applyAlignment="1">
      <alignment horizontal="center"/>
    </xf>
    <xf numFmtId="3" fontId="0" fillId="0" borderId="5" xfId="0" applyNumberFormat="1" applyBorder="1" applyAlignment="1">
      <alignment horizontal="center"/>
    </xf>
    <xf numFmtId="3" fontId="0" fillId="0" borderId="0" xfId="0" applyNumberFormat="1" applyAlignment="1">
      <alignment horizontal="center"/>
    </xf>
    <xf numFmtId="3" fontId="0" fillId="0" borderId="6" xfId="0" applyNumberFormat="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4" borderId="1" xfId="0" applyFont="1" applyFill="1" applyBorder="1" applyAlignment="1">
      <alignment horizontal="center"/>
    </xf>
    <xf numFmtId="10" fontId="0" fillId="0" borderId="5" xfId="1" applyNumberFormat="1" applyFont="1" applyBorder="1" applyAlignment="1">
      <alignment horizontal="center"/>
    </xf>
    <xf numFmtId="165" fontId="0" fillId="0" borderId="7" xfId="0" applyNumberFormat="1" applyBorder="1" applyAlignment="1">
      <alignment horizontal="center"/>
    </xf>
    <xf numFmtId="165" fontId="0" fillId="0" borderId="8" xfId="0" applyNumberFormat="1" applyBorder="1" applyAlignment="1">
      <alignment horizontal="center"/>
    </xf>
    <xf numFmtId="165" fontId="0" fillId="0" borderId="9" xfId="0" applyNumberFormat="1" applyBorder="1" applyAlignment="1">
      <alignment horizontal="center"/>
    </xf>
    <xf numFmtId="3" fontId="0" fillId="0" borderId="7" xfId="0" applyNumberFormat="1" applyBorder="1" applyAlignment="1">
      <alignment horizontal="center"/>
    </xf>
    <xf numFmtId="3" fontId="0" fillId="0" borderId="8" xfId="0" applyNumberFormat="1" applyBorder="1" applyAlignment="1">
      <alignment horizontal="center"/>
    </xf>
    <xf numFmtId="0" fontId="1" fillId="0" borderId="16" xfId="0" applyFont="1" applyBorder="1" applyAlignment="1">
      <alignment horizontal="center"/>
    </xf>
    <xf numFmtId="0" fontId="1" fillId="0" borderId="1" xfId="0" applyFont="1" applyBorder="1" applyAlignment="1">
      <alignment horizontal="center"/>
    </xf>
    <xf numFmtId="0" fontId="2" fillId="0" borderId="0" xfId="0" applyFont="1" applyAlignment="1">
      <alignment horizontal="left"/>
    </xf>
    <xf numFmtId="165" fontId="0" fillId="0" borderId="2" xfId="0" applyNumberFormat="1" applyBorder="1" applyAlignment="1">
      <alignment horizontal="center"/>
    </xf>
    <xf numFmtId="165" fontId="0" fillId="0" borderId="3" xfId="0" applyNumberFormat="1" applyBorder="1" applyAlignment="1">
      <alignment horizontal="center"/>
    </xf>
    <xf numFmtId="165" fontId="0" fillId="0" borderId="4" xfId="0" applyNumberFormat="1" applyBorder="1" applyAlignment="1">
      <alignment horizontal="center"/>
    </xf>
    <xf numFmtId="165" fontId="0" fillId="0" borderId="5" xfId="0" applyNumberFormat="1" applyBorder="1" applyAlignment="1">
      <alignment horizontal="center"/>
    </xf>
    <xf numFmtId="165" fontId="0" fillId="0" borderId="0" xfId="0" applyNumberFormat="1" applyAlignment="1">
      <alignment horizontal="center"/>
    </xf>
    <xf numFmtId="165" fontId="0" fillId="0" borderId="6" xfId="0" applyNumberFormat="1" applyBorder="1" applyAlignment="1">
      <alignment horizontal="center"/>
    </xf>
    <xf numFmtId="10" fontId="0" fillId="0" borderId="8" xfId="0" applyNumberFormat="1" applyBorder="1" applyAlignment="1">
      <alignment horizontal="center" vertical="center"/>
    </xf>
    <xf numFmtId="10" fontId="0" fillId="0" borderId="9" xfId="0" applyNumberForma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10" fontId="0" fillId="0" borderId="0" xfId="0" applyNumberFormat="1" applyAlignment="1">
      <alignment horizontal="center" vertical="center"/>
    </xf>
    <xf numFmtId="10" fontId="0" fillId="0" borderId="6" xfId="0" applyNumberFormat="1" applyBorder="1" applyAlignment="1">
      <alignment horizontal="center" vertical="center"/>
    </xf>
    <xf numFmtId="10" fontId="0" fillId="0" borderId="3" xfId="0" applyNumberFormat="1" applyBorder="1" applyAlignment="1">
      <alignment horizontal="center" vertical="center"/>
    </xf>
    <xf numFmtId="10" fontId="0" fillId="0" borderId="4" xfId="0" applyNumberForma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0" xfId="0" applyFont="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1" fillId="0" borderId="5" xfId="0" applyFont="1" applyBorder="1" applyAlignment="1">
      <alignment horizontal="right" indent="1"/>
    </xf>
    <xf numFmtId="0" fontId="1" fillId="0" borderId="6" xfId="0" applyFont="1" applyBorder="1" applyAlignment="1">
      <alignment horizontal="right" indent="1"/>
    </xf>
    <xf numFmtId="0" fontId="1" fillId="0" borderId="7" xfId="0" applyFont="1" applyBorder="1" applyAlignment="1">
      <alignment horizontal="right" indent="1"/>
    </xf>
    <xf numFmtId="0" fontId="1" fillId="0" borderId="9" xfId="0" applyFont="1" applyBorder="1" applyAlignment="1">
      <alignment horizontal="right" inden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0" borderId="2" xfId="0" applyFont="1" applyBorder="1" applyAlignment="1">
      <alignment horizontal="right" indent="1"/>
    </xf>
    <xf numFmtId="0" fontId="1" fillId="0" borderId="4" xfId="0" applyFont="1" applyBorder="1" applyAlignment="1">
      <alignment horizontal="right" indent="1"/>
    </xf>
    <xf numFmtId="0" fontId="1" fillId="0" borderId="7" xfId="0" applyFont="1" applyBorder="1" applyAlignment="1">
      <alignment horizontal="center"/>
    </xf>
    <xf numFmtId="0" fontId="1" fillId="0" borderId="9" xfId="0" applyFont="1" applyBorder="1" applyAlignment="1">
      <alignment horizontal="center"/>
    </xf>
    <xf numFmtId="0" fontId="1" fillId="0" borderId="0" xfId="0" applyFont="1" applyAlignment="1">
      <alignment horizontal="right" indent="1"/>
    </xf>
    <xf numFmtId="0" fontId="1" fillId="0" borderId="8" xfId="0" applyFont="1" applyBorder="1" applyAlignment="1">
      <alignment horizontal="right" indent="1"/>
    </xf>
    <xf numFmtId="0" fontId="1" fillId="0" borderId="3" xfId="0" applyFont="1" applyBorder="1" applyAlignment="1">
      <alignment horizontal="right" indent="1"/>
    </xf>
    <xf numFmtId="0" fontId="3" fillId="0" borderId="5" xfId="0" applyFont="1" applyBorder="1" applyAlignment="1">
      <alignment horizontal="center" vertical="center"/>
    </xf>
    <xf numFmtId="0" fontId="3" fillId="0" borderId="0" xfId="0" applyFont="1" applyAlignment="1">
      <alignment horizontal="center" vertical="center"/>
    </xf>
    <xf numFmtId="0" fontId="3" fillId="0" borderId="6"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10" fillId="2" borderId="10" xfId="0" applyFont="1" applyFill="1" applyBorder="1" applyAlignment="1">
      <alignment horizontal="center"/>
    </xf>
    <xf numFmtId="0" fontId="10" fillId="2" borderId="11" xfId="0" applyFont="1" applyFill="1" applyBorder="1" applyAlignment="1">
      <alignment horizontal="center"/>
    </xf>
    <xf numFmtId="0" fontId="10" fillId="2" borderId="12" xfId="0" applyFont="1" applyFill="1" applyBorder="1" applyAlignment="1">
      <alignment horizontal="center"/>
    </xf>
    <xf numFmtId="0" fontId="11" fillId="0" borderId="10" xfId="0" applyFont="1" applyBorder="1" applyAlignment="1">
      <alignment horizontal="left" vertical="center" wrapText="1" indent="1"/>
    </xf>
    <xf numFmtId="0" fontId="11" fillId="0" borderId="11" xfId="0" applyFont="1" applyBorder="1" applyAlignment="1">
      <alignment horizontal="left" vertical="center" wrapText="1" indent="1"/>
    </xf>
    <xf numFmtId="0" fontId="11" fillId="0" borderId="12" xfId="0" applyFont="1" applyBorder="1" applyAlignment="1">
      <alignment horizontal="left" vertical="center" wrapText="1" indent="1"/>
    </xf>
    <xf numFmtId="0" fontId="10" fillId="2" borderId="2" xfId="0" applyFont="1" applyFill="1" applyBorder="1" applyAlignment="1">
      <alignment horizontal="center"/>
    </xf>
    <xf numFmtId="0" fontId="10" fillId="2" borderId="4" xfId="0" applyFont="1" applyFill="1" applyBorder="1" applyAlignment="1">
      <alignment horizontal="center"/>
    </xf>
    <xf numFmtId="0" fontId="6" fillId="0" borderId="16" xfId="0" applyFont="1" applyBorder="1" applyAlignment="1">
      <alignment horizontal="center" vertical="center" textRotation="90"/>
    </xf>
    <xf numFmtId="0" fontId="6" fillId="0" borderId="17" xfId="0" applyFont="1" applyBorder="1" applyAlignment="1">
      <alignment horizontal="center" vertical="center" textRotation="90"/>
    </xf>
    <xf numFmtId="0" fontId="6" fillId="0" borderId="18" xfId="0" applyFont="1" applyBorder="1" applyAlignment="1">
      <alignment horizontal="center" vertical="center" textRotation="90"/>
    </xf>
    <xf numFmtId="0" fontId="2" fillId="0" borderId="2" xfId="0" applyFont="1" applyBorder="1" applyAlignment="1">
      <alignment horizontal="center"/>
    </xf>
    <xf numFmtId="0" fontId="2" fillId="0" borderId="4" xfId="0" applyFont="1" applyBorder="1" applyAlignment="1">
      <alignment horizont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0" fillId="2" borderId="3" xfId="0" applyFont="1" applyFill="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12" fillId="0" borderId="10" xfId="0" applyFont="1" applyBorder="1" applyAlignment="1">
      <alignment horizontal="center"/>
    </xf>
    <xf numFmtId="0" fontId="12" fillId="0" borderId="12" xfId="0" applyFont="1" applyBorder="1" applyAlignment="1">
      <alignment horizont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cellXfs>
  <cellStyles count="2">
    <cellStyle name="Normal" xfId="0" builtinId="0"/>
    <cellStyle name="Percent" xfId="1" builtinId="5"/>
  </cellStyles>
  <dxfs count="15">
    <dxf>
      <font>
        <color rgb="FF9C0006"/>
      </font>
      <fill>
        <patternFill>
          <bgColor rgb="FFFFC7CE"/>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numFmt numFmtId="165" formatCode="0.000"/>
    </dxf>
    <dxf>
      <numFmt numFmtId="165" formatCode="0.000"/>
    </dxf>
  </dxfs>
  <tableStyles count="0" defaultTableStyle="TableStyleMedium9"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Total Unit Product Demand By Product</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9216027050672721"/>
          <c:y val="0.19425634295713035"/>
          <c:w val="0.50201579532288187"/>
          <c:h val="0.7733362496354622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F35-44BB-8B80-E16A415B0645}"/>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1-FF35-44BB-8B80-E16A415B0645}"/>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2-FF35-44BB-8B80-E16A415B0645}"/>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'Exectutive Summary (Q1)'!$C$13:$E$13</c:f>
              <c:strCache>
                <c:ptCount val="3"/>
                <c:pt idx="0">
                  <c:v>AY-737</c:v>
                </c:pt>
                <c:pt idx="1">
                  <c:v>BX-411</c:v>
                </c:pt>
                <c:pt idx="2">
                  <c:v>CW-992</c:v>
                </c:pt>
              </c:strCache>
            </c:strRef>
          </c:cat>
          <c:val>
            <c:numRef>
              <c:f>'Exectutive Summary (Q1)'!$C$14:$E$14</c:f>
              <c:numCache>
                <c:formatCode>#,##0</c:formatCode>
                <c:ptCount val="3"/>
                <c:pt idx="0">
                  <c:v>212324</c:v>
                </c:pt>
                <c:pt idx="1">
                  <c:v>705055</c:v>
                </c:pt>
                <c:pt idx="2">
                  <c:v>32041</c:v>
                </c:pt>
              </c:numCache>
            </c:numRef>
          </c:val>
          <c:extLst>
            <c:ext xmlns:c16="http://schemas.microsoft.com/office/drawing/2014/chart" uri="{C3380CC4-5D6E-409C-BE32-E72D297353CC}">
              <c16:uniqueId val="{00000000-FF35-44BB-8B80-E16A415B06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a:solidFill>
                  <a:sysClr val="windowText" lastClr="000000"/>
                </a:solidFill>
              </a:rPr>
              <a:t>Average Inbound Order</a:t>
            </a:r>
            <a:r>
              <a:rPr lang="en-US" sz="1800" b="1" baseline="0">
                <a:solidFill>
                  <a:sysClr val="windowText" lastClr="000000"/>
                </a:solidFill>
              </a:rPr>
              <a:t> Lead-Time By Product</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1-81A8-49AC-BA38-F743E4552609}"/>
              </c:ext>
            </c:extLst>
          </c:dPt>
          <c:dPt>
            <c:idx val="2"/>
            <c:invertIfNegative val="0"/>
            <c:bubble3D val="0"/>
            <c:spPr>
              <a:solidFill>
                <a:srgbClr val="92D050"/>
              </a:solidFill>
              <a:ln>
                <a:noFill/>
              </a:ln>
              <a:effectLst/>
            </c:spPr>
            <c:extLst>
              <c:ext xmlns:c16="http://schemas.microsoft.com/office/drawing/2014/chart" uri="{C3380CC4-5D6E-409C-BE32-E72D297353CC}">
                <c16:uniqueId val="{00000002-81A8-49AC-BA38-F743E45526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'Exectutive Summary (Q2)'!$L$27:$N$27</c:f>
              <c:strCache>
                <c:ptCount val="3"/>
                <c:pt idx="0">
                  <c:v>AY-737</c:v>
                </c:pt>
                <c:pt idx="1">
                  <c:v>BX-411</c:v>
                </c:pt>
                <c:pt idx="2">
                  <c:v>CW-992</c:v>
                </c:pt>
              </c:strCache>
            </c:strRef>
          </c:cat>
          <c:val>
            <c:numRef>
              <c:f>'Exectutive Summary (Q2)'!$L$28:$N$28</c:f>
              <c:numCache>
                <c:formatCode>0.00</c:formatCode>
                <c:ptCount val="3"/>
                <c:pt idx="0">
                  <c:v>2.0769230769230771</c:v>
                </c:pt>
                <c:pt idx="1">
                  <c:v>4.3571428571428568</c:v>
                </c:pt>
                <c:pt idx="2">
                  <c:v>3.09375</c:v>
                </c:pt>
              </c:numCache>
            </c:numRef>
          </c:val>
          <c:extLst>
            <c:ext xmlns:c16="http://schemas.microsoft.com/office/drawing/2014/chart" uri="{C3380CC4-5D6E-409C-BE32-E72D297353CC}">
              <c16:uniqueId val="{00000000-81A8-49AC-BA38-F743E4552609}"/>
            </c:ext>
          </c:extLst>
        </c:ser>
        <c:dLbls>
          <c:dLblPos val="outEnd"/>
          <c:showLegendKey val="0"/>
          <c:showVal val="1"/>
          <c:showCatName val="0"/>
          <c:showSerName val="0"/>
          <c:showPercent val="0"/>
          <c:showBubbleSize val="0"/>
        </c:dLbls>
        <c:gapWidth val="219"/>
        <c:overlap val="-27"/>
        <c:axId val="1712634479"/>
        <c:axId val="1712626319"/>
      </c:barChart>
      <c:catAx>
        <c:axId val="17126344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2626319"/>
        <c:crosses val="autoZero"/>
        <c:auto val="1"/>
        <c:lblAlgn val="ctr"/>
        <c:lblOffset val="100"/>
        <c:noMultiLvlLbl val="0"/>
      </c:catAx>
      <c:valAx>
        <c:axId val="1712626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a:t>
                </a:r>
                <a:r>
                  <a:rPr lang="en-US" b="1" baseline="0"/>
                  <a:t> Leadtime (Weeks)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34479"/>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Seasonality of Inbound Demand by Product (Received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WeeklyInboundPivots!$BH$8</c:f>
              <c:strCache>
                <c:ptCount val="1"/>
                <c:pt idx="0">
                  <c:v>AY-737</c:v>
                </c:pt>
              </c:strCache>
            </c:strRef>
          </c:tx>
          <c:spPr>
            <a:ln w="28575" cap="rnd">
              <a:solidFill>
                <a:schemeClr val="accent1"/>
              </a:solidFill>
              <a:round/>
            </a:ln>
            <a:effectLst/>
          </c:spPr>
          <c:marker>
            <c:symbol val="none"/>
          </c:marker>
          <c:val>
            <c:numRef>
              <c:f>WeeklyInboundPivots!$BH$9:$BH$60</c:f>
              <c:numCache>
                <c:formatCode>General</c:formatCode>
                <c:ptCount val="52"/>
                <c:pt idx="0">
                  <c:v>0</c:v>
                </c:pt>
                <c:pt idx="1">
                  <c:v>0</c:v>
                </c:pt>
                <c:pt idx="2">
                  <c:v>0</c:v>
                </c:pt>
                <c:pt idx="3">
                  <c:v>7.4224077329894986E-2</c:v>
                </c:pt>
                <c:pt idx="4">
                  <c:v>0.11875852372783198</c:v>
                </c:pt>
                <c:pt idx="5">
                  <c:v>0.10676227608516836</c:v>
                </c:pt>
                <c:pt idx="6">
                  <c:v>0.11455911573047674</c:v>
                </c:pt>
                <c:pt idx="7">
                  <c:v>0.12235595537578513</c:v>
                </c:pt>
                <c:pt idx="8">
                  <c:v>0.1301527950210935</c:v>
                </c:pt>
                <c:pt idx="9">
                  <c:v>8.8466916446471908E-2</c:v>
                </c:pt>
                <c:pt idx="10">
                  <c:v>4.6781037871850291E-2</c:v>
                </c:pt>
                <c:pt idx="11">
                  <c:v>4.6781037871850291E-2</c:v>
                </c:pt>
                <c:pt idx="12">
                  <c:v>4.6781037871850291E-2</c:v>
                </c:pt>
                <c:pt idx="13">
                  <c:v>0.16766156101870802</c:v>
                </c:pt>
                <c:pt idx="14">
                  <c:v>0.31999829928629248</c:v>
                </c:pt>
                <c:pt idx="15">
                  <c:v>0.47233503755387701</c:v>
                </c:pt>
                <c:pt idx="16">
                  <c:v>0.62467177582146149</c:v>
                </c:pt>
                <c:pt idx="17">
                  <c:v>0.77700851408904592</c:v>
                </c:pt>
                <c:pt idx="18">
                  <c:v>0.92934525235663046</c:v>
                </c:pt>
                <c:pt idx="19">
                  <c:v>0.96080146747735717</c:v>
                </c:pt>
                <c:pt idx="20">
                  <c:v>0.96080146747735717</c:v>
                </c:pt>
                <c:pt idx="21">
                  <c:v>0.96080146747735717</c:v>
                </c:pt>
                <c:pt idx="22">
                  <c:v>0.63737360794338083</c:v>
                </c:pt>
                <c:pt idx="23">
                  <c:v>0.43806566498332922</c:v>
                </c:pt>
                <c:pt idx="24">
                  <c:v>0.23875772202327739</c:v>
                </c:pt>
                <c:pt idx="25">
                  <c:v>3.9449779063225644E-2</c:v>
                </c:pt>
                <c:pt idx="26">
                  <c:v>-0.15985816389682614</c:v>
                </c:pt>
                <c:pt idx="27">
                  <c:v>-0.35916610685687789</c:v>
                </c:pt>
                <c:pt idx="28">
                  <c:v>-0.23504619028295345</c:v>
                </c:pt>
                <c:pt idx="29">
                  <c:v>-0.23504619028295345</c:v>
                </c:pt>
                <c:pt idx="30">
                  <c:v>-0.23504619028295345</c:v>
                </c:pt>
                <c:pt idx="31">
                  <c:v>-7.8361845047463644E-2</c:v>
                </c:pt>
                <c:pt idx="32">
                  <c:v>7.8322500188026153E-2</c:v>
                </c:pt>
                <c:pt idx="33">
                  <c:v>0.23500684542351594</c:v>
                </c:pt>
                <c:pt idx="34">
                  <c:v>0.39169119065900571</c:v>
                </c:pt>
                <c:pt idx="35">
                  <c:v>0.5483755358944955</c:v>
                </c:pt>
                <c:pt idx="36">
                  <c:v>0.46048567738644874</c:v>
                </c:pt>
                <c:pt idx="37">
                  <c:v>0.21591147364291219</c:v>
                </c:pt>
                <c:pt idx="38">
                  <c:v>0.16928125773224137</c:v>
                </c:pt>
                <c:pt idx="39">
                  <c:v>0.12265104182157059</c:v>
                </c:pt>
                <c:pt idx="40">
                  <c:v>7.60208259108998E-2</c:v>
                </c:pt>
                <c:pt idx="41">
                  <c:v>2.939061000022904E-2</c:v>
                </c:pt>
                <c:pt idx="42">
                  <c:v>-0.15781223120604712</c:v>
                </c:pt>
                <c:pt idx="43">
                  <c:v>-0.34501507241232332</c:v>
                </c:pt>
                <c:pt idx="44">
                  <c:v>-0.58796957944232664</c:v>
                </c:pt>
                <c:pt idx="45">
                  <c:v>-0.83092408647232985</c:v>
                </c:pt>
                <c:pt idx="46">
                  <c:v>-1.0738785935023329</c:v>
                </c:pt>
                <c:pt idx="47">
                  <c:v>-1.3168331005323364</c:v>
                </c:pt>
                <c:pt idx="48">
                  <c:v>-1.1746407785231976</c:v>
                </c:pt>
                <c:pt idx="49">
                  <c:v>-0.69648925924906135</c:v>
                </c:pt>
                <c:pt idx="50">
                  <c:v>-0.3605300619840639</c:v>
                </c:pt>
                <c:pt idx="51">
                  <c:v>-2.4570864719066405E-2</c:v>
                </c:pt>
              </c:numCache>
            </c:numRef>
          </c:val>
          <c:smooth val="0"/>
          <c:extLst>
            <c:ext xmlns:c16="http://schemas.microsoft.com/office/drawing/2014/chart" uri="{C3380CC4-5D6E-409C-BE32-E72D297353CC}">
              <c16:uniqueId val="{00000000-3555-4BE3-8FB0-D1C85BD5D895}"/>
            </c:ext>
          </c:extLst>
        </c:ser>
        <c:ser>
          <c:idx val="1"/>
          <c:order val="1"/>
          <c:tx>
            <c:strRef>
              <c:f>WeeklyInboundPivots!$BI$8</c:f>
              <c:strCache>
                <c:ptCount val="1"/>
                <c:pt idx="0">
                  <c:v>BX-411</c:v>
                </c:pt>
              </c:strCache>
            </c:strRef>
          </c:tx>
          <c:spPr>
            <a:ln w="28575" cap="rnd">
              <a:solidFill>
                <a:schemeClr val="accent2"/>
              </a:solidFill>
              <a:round/>
            </a:ln>
            <a:effectLst/>
          </c:spPr>
          <c:marker>
            <c:symbol val="none"/>
          </c:marker>
          <c:val>
            <c:numRef>
              <c:f>WeeklyInboundPivots!$BI$9:$BI$60</c:f>
              <c:numCache>
                <c:formatCode>General</c:formatCode>
                <c:ptCount val="52"/>
                <c:pt idx="0">
                  <c:v>0.44158379638972128</c:v>
                </c:pt>
                <c:pt idx="1">
                  <c:v>0.44158379638972128</c:v>
                </c:pt>
                <c:pt idx="2">
                  <c:v>0.44158379638972128</c:v>
                </c:pt>
                <c:pt idx="3">
                  <c:v>0.47869583505466878</c:v>
                </c:pt>
                <c:pt idx="4">
                  <c:v>0.39671547396923207</c:v>
                </c:pt>
                <c:pt idx="5">
                  <c:v>0.32121896062496352</c:v>
                </c:pt>
                <c:pt idx="6">
                  <c:v>0.23236302635819162</c:v>
                </c:pt>
                <c:pt idx="7">
                  <c:v>0.14350709209141974</c:v>
                </c:pt>
                <c:pt idx="8">
                  <c:v>5.465115782464789E-2</c:v>
                </c:pt>
                <c:pt idx="9">
                  <c:v>-5.8946135552088989E-2</c:v>
                </c:pt>
                <c:pt idx="10">
                  <c:v>-1.4981742389206068E-2</c:v>
                </c:pt>
                <c:pt idx="11">
                  <c:v>4.9825590060987655E-2</c:v>
                </c:pt>
                <c:pt idx="12">
                  <c:v>0.12051428969693645</c:v>
                </c:pt>
                <c:pt idx="13">
                  <c:v>0.25164325090631418</c:v>
                </c:pt>
                <c:pt idx="14">
                  <c:v>0.37820328638106271</c:v>
                </c:pt>
                <c:pt idx="15">
                  <c:v>0.5047633218558113</c:v>
                </c:pt>
                <c:pt idx="16">
                  <c:v>0.55218457882629479</c:v>
                </c:pt>
                <c:pt idx="17">
                  <c:v>0.59960583579677829</c:v>
                </c:pt>
                <c:pt idx="18">
                  <c:v>0.74312217571160344</c:v>
                </c:pt>
                <c:pt idx="19">
                  <c:v>0.82619825405299985</c:v>
                </c:pt>
                <c:pt idx="20">
                  <c:v>0.83231824472839167</c:v>
                </c:pt>
                <c:pt idx="21">
                  <c:v>0.7065496290139156</c:v>
                </c:pt>
                <c:pt idx="22">
                  <c:v>0.42751716240076787</c:v>
                </c:pt>
                <c:pt idx="23">
                  <c:v>0.21054465407458242</c:v>
                </c:pt>
                <c:pt idx="24">
                  <c:v>-0.10252293719594489</c:v>
                </c:pt>
                <c:pt idx="25">
                  <c:v>-0.36022987887072522</c:v>
                </c:pt>
                <c:pt idx="26">
                  <c:v>-0.53641180714487213</c:v>
                </c:pt>
                <c:pt idx="27">
                  <c:v>-0.59371712755228923</c:v>
                </c:pt>
                <c:pt idx="28">
                  <c:v>-0.48930851819271831</c:v>
                </c:pt>
                <c:pt idx="29">
                  <c:v>-0.34638708457611167</c:v>
                </c:pt>
                <c:pt idx="30">
                  <c:v>-0.19108530285011147</c:v>
                </c:pt>
                <c:pt idx="31">
                  <c:v>-1.280199810211328E-2</c:v>
                </c:pt>
                <c:pt idx="32">
                  <c:v>0.16548130664588487</c:v>
                </c:pt>
                <c:pt idx="33">
                  <c:v>0.35677660991702131</c:v>
                </c:pt>
                <c:pt idx="34">
                  <c:v>0.36435989951951253</c:v>
                </c:pt>
                <c:pt idx="35">
                  <c:v>0.37667354888715754</c:v>
                </c:pt>
                <c:pt idx="36">
                  <c:v>0.20269285445691687</c:v>
                </c:pt>
                <c:pt idx="37">
                  <c:v>9.8176184225162791E-2</c:v>
                </c:pt>
                <c:pt idx="38">
                  <c:v>4.3980389375647987E-2</c:v>
                </c:pt>
                <c:pt idx="39">
                  <c:v>-1.021540547386674E-2</c:v>
                </c:pt>
                <c:pt idx="40">
                  <c:v>9.702448222648985E-3</c:v>
                </c:pt>
                <c:pt idx="41">
                  <c:v>5.3173844013906992E-2</c:v>
                </c:pt>
                <c:pt idx="42">
                  <c:v>7.7985820974085823E-2</c:v>
                </c:pt>
                <c:pt idx="43">
                  <c:v>6.9671242902326777E-2</c:v>
                </c:pt>
                <c:pt idx="44">
                  <c:v>-6.5253146087503835E-2</c:v>
                </c:pt>
                <c:pt idx="45">
                  <c:v>-0.38571431660790861</c:v>
                </c:pt>
                <c:pt idx="46">
                  <c:v>-0.59657712200569846</c:v>
                </c:pt>
                <c:pt idx="47">
                  <c:v>-0.88958255454200552</c:v>
                </c:pt>
                <c:pt idx="48">
                  <c:v>-0.80784659323480523</c:v>
                </c:pt>
                <c:pt idx="49">
                  <c:v>-0.67281067507939962</c:v>
                </c:pt>
                <c:pt idx="50">
                  <c:v>-0.46148582138816185</c:v>
                </c:pt>
                <c:pt idx="51">
                  <c:v>-0.10173715714280933</c:v>
                </c:pt>
              </c:numCache>
            </c:numRef>
          </c:val>
          <c:smooth val="0"/>
          <c:extLst>
            <c:ext xmlns:c16="http://schemas.microsoft.com/office/drawing/2014/chart" uri="{C3380CC4-5D6E-409C-BE32-E72D297353CC}">
              <c16:uniqueId val="{00000001-3555-4BE3-8FB0-D1C85BD5D895}"/>
            </c:ext>
          </c:extLst>
        </c:ser>
        <c:ser>
          <c:idx val="2"/>
          <c:order val="2"/>
          <c:tx>
            <c:strRef>
              <c:f>WeeklyInboundPivots!$BJ$8</c:f>
              <c:strCache>
                <c:ptCount val="1"/>
                <c:pt idx="0">
                  <c:v>CW-992</c:v>
                </c:pt>
              </c:strCache>
            </c:strRef>
          </c:tx>
          <c:spPr>
            <a:ln w="28575" cap="rnd">
              <a:solidFill>
                <a:schemeClr val="accent3"/>
              </a:solidFill>
              <a:round/>
            </a:ln>
            <a:effectLst/>
          </c:spPr>
          <c:marker>
            <c:symbol val="none"/>
          </c:marker>
          <c:val>
            <c:numRef>
              <c:f>WeeklyInboundPivots!$BJ$9:$BJ$60</c:f>
              <c:numCache>
                <c:formatCode>General</c:formatCode>
                <c:ptCount val="52"/>
                <c:pt idx="0">
                  <c:v>0.29438919759314752</c:v>
                </c:pt>
                <c:pt idx="1">
                  <c:v>0.29438919759314752</c:v>
                </c:pt>
                <c:pt idx="2">
                  <c:v>0.11314518727114788</c:v>
                </c:pt>
                <c:pt idx="3">
                  <c:v>7.8036052123366617E-2</c:v>
                </c:pt>
                <c:pt idx="4">
                  <c:v>7.6012528906316129E-2</c:v>
                </c:pt>
                <c:pt idx="5">
                  <c:v>5.3967886668803769E-2</c:v>
                </c:pt>
                <c:pt idx="6">
                  <c:v>-8.3937784736838814E-3</c:v>
                </c:pt>
                <c:pt idx="7">
                  <c:v>-7.0755443616171532E-2</c:v>
                </c:pt>
                <c:pt idx="8">
                  <c:v>-4.2495103597659366E-2</c:v>
                </c:pt>
                <c:pt idx="9">
                  <c:v>-6.189720003328493E-2</c:v>
                </c:pt>
                <c:pt idx="10">
                  <c:v>-5.0041794937959856E-2</c:v>
                </c:pt>
                <c:pt idx="11">
                  <c:v>-1.7490763083156068E-2</c:v>
                </c:pt>
                <c:pt idx="12">
                  <c:v>3.3941914811615084E-2</c:v>
                </c:pt>
                <c:pt idx="13">
                  <c:v>0.12566810042200549</c:v>
                </c:pt>
                <c:pt idx="14">
                  <c:v>0.22953574792214956</c:v>
                </c:pt>
                <c:pt idx="15">
                  <c:v>0.34405725186761899</c:v>
                </c:pt>
                <c:pt idx="16">
                  <c:v>0.40581957014357833</c:v>
                </c:pt>
                <c:pt idx="17">
                  <c:v>0.42632652941849047</c:v>
                </c:pt>
                <c:pt idx="18">
                  <c:v>0.57504669379162499</c:v>
                </c:pt>
                <c:pt idx="19">
                  <c:v>0.68347335044914048</c:v>
                </c:pt>
                <c:pt idx="20">
                  <c:v>0.72540853628314628</c:v>
                </c:pt>
                <c:pt idx="21">
                  <c:v>0.69539876919189514</c:v>
                </c:pt>
                <c:pt idx="22">
                  <c:v>0.56321310150152948</c:v>
                </c:pt>
                <c:pt idx="23">
                  <c:v>0.45222641542869979</c:v>
                </c:pt>
                <c:pt idx="24">
                  <c:v>0.25507525554717647</c:v>
                </c:pt>
                <c:pt idx="25">
                  <c:v>9.4831195396151063E-2</c:v>
                </c:pt>
                <c:pt idx="26">
                  <c:v>-1.1062855821118557E-2</c:v>
                </c:pt>
                <c:pt idx="27">
                  <c:v>-5.3686619795223184E-2</c:v>
                </c:pt>
                <c:pt idx="28">
                  <c:v>-7.6565421279468387E-2</c:v>
                </c:pt>
                <c:pt idx="29">
                  <c:v>-1.2339323684203913E-2</c:v>
                </c:pt>
                <c:pt idx="30">
                  <c:v>-2.7130612415661306E-2</c:v>
                </c:pt>
                <c:pt idx="31">
                  <c:v>-5.9129149626868847E-2</c:v>
                </c:pt>
                <c:pt idx="32">
                  <c:v>4.5219007882417374E-2</c:v>
                </c:pt>
                <c:pt idx="33">
                  <c:v>4.8189760771551869E-2</c:v>
                </c:pt>
                <c:pt idx="34">
                  <c:v>9.21205293088148E-2</c:v>
                </c:pt>
                <c:pt idx="35">
                  <c:v>0.1392048710228469</c:v>
                </c:pt>
                <c:pt idx="36">
                  <c:v>2.9564719710539953E-2</c:v>
                </c:pt>
                <c:pt idx="37">
                  <c:v>-1.2378183083606904E-3</c:v>
                </c:pt>
                <c:pt idx="38">
                  <c:v>-5.3859157918620615E-2</c:v>
                </c:pt>
                <c:pt idx="39">
                  <c:v>3.5715727733633901E-3</c:v>
                </c:pt>
                <c:pt idx="40">
                  <c:v>3.5041035090275154E-2</c:v>
                </c:pt>
                <c:pt idx="41">
                  <c:v>6.2321882142462627E-2</c:v>
                </c:pt>
                <c:pt idx="42">
                  <c:v>0.14533646400084421</c:v>
                </c:pt>
                <c:pt idx="43">
                  <c:v>0.20626667583793379</c:v>
                </c:pt>
                <c:pt idx="44">
                  <c:v>0.10180970418866754</c:v>
                </c:pt>
                <c:pt idx="45">
                  <c:v>-0.1673671363519863</c:v>
                </c:pt>
                <c:pt idx="46">
                  <c:v>-0.36347840014423022</c:v>
                </c:pt>
                <c:pt idx="47">
                  <c:v>-0.64370619003597418</c:v>
                </c:pt>
                <c:pt idx="48">
                  <c:v>-0.59754595819356515</c:v>
                </c:pt>
                <c:pt idx="49">
                  <c:v>-0.56186801451762269</c:v>
                </c:pt>
                <c:pt idx="50">
                  <c:v>-0.47533078048445915</c:v>
                </c:pt>
                <c:pt idx="51">
                  <c:v>-0.24881565821088078</c:v>
                </c:pt>
              </c:numCache>
            </c:numRef>
          </c:val>
          <c:smooth val="0"/>
          <c:extLst>
            <c:ext xmlns:c16="http://schemas.microsoft.com/office/drawing/2014/chart" uri="{C3380CC4-5D6E-409C-BE32-E72D297353CC}">
              <c16:uniqueId val="{00000002-3555-4BE3-8FB0-D1C85BD5D895}"/>
            </c:ext>
          </c:extLst>
        </c:ser>
        <c:ser>
          <c:idx val="3"/>
          <c:order val="3"/>
          <c:tx>
            <c:strRef>
              <c:f>WeeklyInboundPivots!$BK$8</c:f>
              <c:strCache>
                <c:ptCount val="1"/>
                <c:pt idx="0">
                  <c:v>0-CHECK</c:v>
                </c:pt>
              </c:strCache>
            </c:strRef>
          </c:tx>
          <c:spPr>
            <a:ln w="19050" cap="rnd">
              <a:solidFill>
                <a:schemeClr val="tx1"/>
              </a:solidFill>
              <a:prstDash val="dash"/>
              <a:round/>
            </a:ln>
            <a:effectLst/>
          </c:spPr>
          <c:marker>
            <c:symbol val="none"/>
          </c:marker>
          <c:val>
            <c:numRef>
              <c:f>WeeklyInboundPivots!$BK$9:$BK$60</c:f>
              <c:numCache>
                <c:formatCode>General</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3-3555-4BE3-8FB0-D1C85BD5D895}"/>
            </c:ext>
          </c:extLst>
        </c:ser>
        <c:dLbls>
          <c:showLegendKey val="0"/>
          <c:showVal val="0"/>
          <c:showCatName val="0"/>
          <c:showSerName val="0"/>
          <c:showPercent val="0"/>
          <c:showBubbleSize val="0"/>
        </c:dLbls>
        <c:smooth val="0"/>
        <c:axId val="1712613359"/>
        <c:axId val="1712642639"/>
      </c:lineChart>
      <c:catAx>
        <c:axId val="17126133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Week of 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2642639"/>
        <c:crosses val="autoZero"/>
        <c:auto val="1"/>
        <c:lblAlgn val="ctr"/>
        <c:lblOffset val="100"/>
        <c:tickLblSkip val="4"/>
        <c:noMultiLvlLbl val="0"/>
      </c:catAx>
      <c:valAx>
        <c:axId val="1712642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Seasonality Index (Z-Score)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13359"/>
        <c:crosses val="autoZero"/>
        <c:crossBetween val="between"/>
        <c:majorUnit val="1"/>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[Fillups Statistics Case Data .xlsx]WeeklyInboundPivots!PivotTable9</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Lead-Time Change Year-Over-Year</a:t>
            </a:r>
            <a:r>
              <a:rPr lang="en-US" sz="1600" b="1" baseline="0">
                <a:solidFill>
                  <a:sysClr val="windowText" lastClr="000000"/>
                </a:solidFill>
              </a:rPr>
              <a:t> By Product</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WeeklyInboundPivots!$BN$8:$BN$9</c:f>
              <c:strCache>
                <c:ptCount val="1"/>
                <c:pt idx="0">
                  <c:v>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WeeklyInboundPivots!$BM$10:$BM$13</c:f>
              <c:strCache>
                <c:ptCount val="3"/>
                <c:pt idx="0">
                  <c:v>AY-737</c:v>
                </c:pt>
                <c:pt idx="1">
                  <c:v>BX-411</c:v>
                </c:pt>
                <c:pt idx="2">
                  <c:v>CW-992</c:v>
                </c:pt>
              </c:strCache>
            </c:strRef>
          </c:cat>
          <c:val>
            <c:numRef>
              <c:f>WeeklyInboundPivots!$BN$10:$BN$13</c:f>
              <c:numCache>
                <c:formatCode>0.000</c:formatCode>
                <c:ptCount val="3"/>
                <c:pt idx="0">
                  <c:v>2.2857142857142856</c:v>
                </c:pt>
                <c:pt idx="1">
                  <c:v>4.4000000000000004</c:v>
                </c:pt>
                <c:pt idx="2">
                  <c:v>3</c:v>
                </c:pt>
              </c:numCache>
            </c:numRef>
          </c:val>
          <c:extLst>
            <c:ext xmlns:c16="http://schemas.microsoft.com/office/drawing/2014/chart" uri="{C3380CC4-5D6E-409C-BE32-E72D297353CC}">
              <c16:uniqueId val="{00000000-C613-4C1E-B8DB-526715651B62}"/>
            </c:ext>
          </c:extLst>
        </c:ser>
        <c:ser>
          <c:idx val="1"/>
          <c:order val="1"/>
          <c:tx>
            <c:strRef>
              <c:f>WeeklyInboundPivots!$BO$8:$BO$9</c:f>
              <c:strCache>
                <c:ptCount val="1"/>
                <c:pt idx="0">
                  <c:v>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WeeklyInboundPivots!$BM$10:$BM$13</c:f>
              <c:strCache>
                <c:ptCount val="3"/>
                <c:pt idx="0">
                  <c:v>AY-737</c:v>
                </c:pt>
                <c:pt idx="1">
                  <c:v>BX-411</c:v>
                </c:pt>
                <c:pt idx="2">
                  <c:v>CW-992</c:v>
                </c:pt>
              </c:strCache>
            </c:strRef>
          </c:cat>
          <c:val>
            <c:numRef>
              <c:f>WeeklyInboundPivots!$BO$10:$BO$13</c:f>
              <c:numCache>
                <c:formatCode>0.000</c:formatCode>
                <c:ptCount val="3"/>
                <c:pt idx="0">
                  <c:v>1.8333333333333333</c:v>
                </c:pt>
                <c:pt idx="1">
                  <c:v>4.3076923076923075</c:v>
                </c:pt>
                <c:pt idx="2">
                  <c:v>3.2</c:v>
                </c:pt>
              </c:numCache>
            </c:numRef>
          </c:val>
          <c:extLst>
            <c:ext xmlns:c16="http://schemas.microsoft.com/office/drawing/2014/chart" uri="{C3380CC4-5D6E-409C-BE32-E72D297353CC}">
              <c16:uniqueId val="{00000001-C613-4C1E-B8DB-526715651B62}"/>
            </c:ext>
          </c:extLst>
        </c:ser>
        <c:dLbls>
          <c:dLblPos val="outEnd"/>
          <c:showLegendKey val="0"/>
          <c:showVal val="1"/>
          <c:showCatName val="0"/>
          <c:showSerName val="0"/>
          <c:showPercent val="0"/>
          <c:showBubbleSize val="0"/>
        </c:dLbls>
        <c:gapWidth val="219"/>
        <c:overlap val="-27"/>
        <c:axId val="2098451663"/>
        <c:axId val="2098446863"/>
      </c:barChart>
      <c:catAx>
        <c:axId val="20984516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8446863"/>
        <c:crosses val="autoZero"/>
        <c:auto val="1"/>
        <c:lblAlgn val="ctr"/>
        <c:lblOffset val="100"/>
        <c:noMultiLvlLbl val="0"/>
      </c:catAx>
      <c:valAx>
        <c:axId val="209844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Leadtime</a:t>
                </a:r>
                <a:r>
                  <a:rPr lang="en-US" baseline="0"/>
                  <a:t> (Weeks)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5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YoY Change In Order Placement Frequency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v>Year 1</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WeeklyInboundPivots!$BM$16:$BM$18</c:f>
              <c:strCache>
                <c:ptCount val="3"/>
                <c:pt idx="0">
                  <c:v>AY-737</c:v>
                </c:pt>
                <c:pt idx="1">
                  <c:v>BX-411</c:v>
                </c:pt>
                <c:pt idx="2">
                  <c:v>CW-992</c:v>
                </c:pt>
              </c:strCache>
            </c:strRef>
          </c:cat>
          <c:val>
            <c:numRef>
              <c:f>WeeklyInboundPivots!$BN$16:$BN$18</c:f>
              <c:numCache>
                <c:formatCode>0.000</c:formatCode>
                <c:ptCount val="3"/>
                <c:pt idx="0">
                  <c:v>7.5</c:v>
                </c:pt>
                <c:pt idx="1">
                  <c:v>3.6428571428571428</c:v>
                </c:pt>
                <c:pt idx="2">
                  <c:v>3.125</c:v>
                </c:pt>
              </c:numCache>
            </c:numRef>
          </c:val>
          <c:extLst>
            <c:ext xmlns:c16="http://schemas.microsoft.com/office/drawing/2014/chart" uri="{C3380CC4-5D6E-409C-BE32-E72D297353CC}">
              <c16:uniqueId val="{00000000-7DB6-4ECA-B209-2046907D6997}"/>
            </c:ext>
          </c:extLst>
        </c:ser>
        <c:ser>
          <c:idx val="1"/>
          <c:order val="1"/>
          <c:tx>
            <c:v>Year 2</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WeeklyInboundPivots!$BM$16:$BM$18</c:f>
              <c:strCache>
                <c:ptCount val="3"/>
                <c:pt idx="0">
                  <c:v>AY-737</c:v>
                </c:pt>
                <c:pt idx="1">
                  <c:v>BX-411</c:v>
                </c:pt>
                <c:pt idx="2">
                  <c:v>CW-992</c:v>
                </c:pt>
              </c:strCache>
            </c:strRef>
          </c:cat>
          <c:val>
            <c:numRef>
              <c:f>WeeklyInboundPivots!$BO$16:$BO$18</c:f>
              <c:numCache>
                <c:formatCode>0.000</c:formatCode>
                <c:ptCount val="3"/>
                <c:pt idx="0">
                  <c:v>8</c:v>
                </c:pt>
                <c:pt idx="1">
                  <c:v>3.6923076923076925</c:v>
                </c:pt>
                <c:pt idx="2">
                  <c:v>3.1428571428571428</c:v>
                </c:pt>
              </c:numCache>
            </c:numRef>
          </c:val>
          <c:extLst>
            <c:ext xmlns:c16="http://schemas.microsoft.com/office/drawing/2014/chart" uri="{C3380CC4-5D6E-409C-BE32-E72D297353CC}">
              <c16:uniqueId val="{00000001-7DB6-4ECA-B209-2046907D6997}"/>
            </c:ext>
          </c:extLst>
        </c:ser>
        <c:dLbls>
          <c:dLblPos val="outEnd"/>
          <c:showLegendKey val="0"/>
          <c:showVal val="1"/>
          <c:showCatName val="0"/>
          <c:showSerName val="0"/>
          <c:showPercent val="0"/>
          <c:showBubbleSize val="0"/>
        </c:dLbls>
        <c:gapWidth val="219"/>
        <c:overlap val="-27"/>
        <c:axId val="2098438703"/>
        <c:axId val="2098441103"/>
      </c:barChart>
      <c:catAx>
        <c:axId val="209843870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8441103"/>
        <c:crosses val="autoZero"/>
        <c:auto val="1"/>
        <c:lblAlgn val="ctr"/>
        <c:lblOffset val="100"/>
        <c:noMultiLvlLbl val="0"/>
      </c:catAx>
      <c:valAx>
        <c:axId val="209844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Avg. Weeks </a:t>
                </a:r>
                <a:r>
                  <a:rPr lang="en-US" b="1" baseline="0"/>
                  <a:t>Between Orders Placed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38703"/>
        <c:crosses val="autoZero"/>
        <c:crossBetween val="between"/>
        <c:majorUnit val="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YoY Change In Order Arrival Frequency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Year 1</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WeeklyInboundPivots!$BM$21:$BM$23</c:f>
              <c:strCache>
                <c:ptCount val="3"/>
                <c:pt idx="0">
                  <c:v>AY-737</c:v>
                </c:pt>
                <c:pt idx="1">
                  <c:v>BX-411</c:v>
                </c:pt>
                <c:pt idx="2">
                  <c:v>CW-992</c:v>
                </c:pt>
              </c:strCache>
            </c:strRef>
          </c:cat>
          <c:val>
            <c:numRef>
              <c:f>WeeklyInboundPivots!$BN$21:$BN$23</c:f>
              <c:numCache>
                <c:formatCode>0.000</c:formatCode>
                <c:ptCount val="3"/>
                <c:pt idx="0">
                  <c:v>7.666666666666667</c:v>
                </c:pt>
                <c:pt idx="1">
                  <c:v>3.6666666666666665</c:v>
                </c:pt>
                <c:pt idx="2">
                  <c:v>3.2857142857142856</c:v>
                </c:pt>
              </c:numCache>
            </c:numRef>
          </c:val>
          <c:extLst>
            <c:ext xmlns:c16="http://schemas.microsoft.com/office/drawing/2014/chart" uri="{C3380CC4-5D6E-409C-BE32-E72D297353CC}">
              <c16:uniqueId val="{00000000-42C5-488A-BCEE-ABE26B4876C5}"/>
            </c:ext>
          </c:extLst>
        </c:ser>
        <c:ser>
          <c:idx val="1"/>
          <c:order val="1"/>
          <c:tx>
            <c:v>Year 2</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WeeklyInboundPivots!$BM$21:$BM$23</c:f>
              <c:strCache>
                <c:ptCount val="3"/>
                <c:pt idx="0">
                  <c:v>AY-737</c:v>
                </c:pt>
                <c:pt idx="1">
                  <c:v>BX-411</c:v>
                </c:pt>
                <c:pt idx="2">
                  <c:v>CW-992</c:v>
                </c:pt>
              </c:strCache>
            </c:strRef>
          </c:cat>
          <c:val>
            <c:numRef>
              <c:f>WeeklyInboundPivots!$BO$21:$BO$23</c:f>
              <c:numCache>
                <c:formatCode>0.000</c:formatCode>
                <c:ptCount val="3"/>
                <c:pt idx="0">
                  <c:v>7.833333333333333</c:v>
                </c:pt>
                <c:pt idx="1">
                  <c:v>3.6666666666666665</c:v>
                </c:pt>
                <c:pt idx="2">
                  <c:v>3.4</c:v>
                </c:pt>
              </c:numCache>
            </c:numRef>
          </c:val>
          <c:extLst>
            <c:ext xmlns:c16="http://schemas.microsoft.com/office/drawing/2014/chart" uri="{C3380CC4-5D6E-409C-BE32-E72D297353CC}">
              <c16:uniqueId val="{00000001-42C5-488A-BCEE-ABE26B4876C5}"/>
            </c:ext>
          </c:extLst>
        </c:ser>
        <c:dLbls>
          <c:dLblPos val="outEnd"/>
          <c:showLegendKey val="0"/>
          <c:showVal val="1"/>
          <c:showCatName val="0"/>
          <c:showSerName val="0"/>
          <c:showPercent val="0"/>
          <c:showBubbleSize val="0"/>
        </c:dLbls>
        <c:gapWidth val="219"/>
        <c:overlap val="-27"/>
        <c:axId val="2098790047"/>
        <c:axId val="2098791007"/>
      </c:barChart>
      <c:catAx>
        <c:axId val="20987900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8791007"/>
        <c:crosses val="autoZero"/>
        <c:auto val="1"/>
        <c:lblAlgn val="ctr"/>
        <c:lblOffset val="100"/>
        <c:noMultiLvlLbl val="0"/>
      </c:catAx>
      <c:valAx>
        <c:axId val="2098791007"/>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Avg. Weeks Between Orders Received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9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a:solidFill>
                  <a:sysClr val="windowText" lastClr="000000"/>
                </a:solidFill>
              </a:rPr>
              <a:t>Weekly Ending Inventory - AY-737</a:t>
            </a: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WeeklyInventoryPivots!$C$10:$C$114</c:f>
              <c:numCache>
                <c:formatCode>General</c:formatCode>
                <c:ptCount val="105"/>
                <c:pt idx="0">
                  <c:v>8894</c:v>
                </c:pt>
                <c:pt idx="1">
                  <c:v>8384</c:v>
                </c:pt>
                <c:pt idx="2">
                  <c:v>5264</c:v>
                </c:pt>
                <c:pt idx="3">
                  <c:v>4482</c:v>
                </c:pt>
                <c:pt idx="4">
                  <c:v>20191</c:v>
                </c:pt>
                <c:pt idx="5">
                  <c:v>19056</c:v>
                </c:pt>
                <c:pt idx="6">
                  <c:v>16760</c:v>
                </c:pt>
                <c:pt idx="7">
                  <c:v>15797</c:v>
                </c:pt>
                <c:pt idx="8">
                  <c:v>13945</c:v>
                </c:pt>
                <c:pt idx="9">
                  <c:v>13192</c:v>
                </c:pt>
                <c:pt idx="10">
                  <c:v>10495</c:v>
                </c:pt>
                <c:pt idx="11">
                  <c:v>9996</c:v>
                </c:pt>
                <c:pt idx="12">
                  <c:v>7185</c:v>
                </c:pt>
                <c:pt idx="13">
                  <c:v>5815</c:v>
                </c:pt>
                <c:pt idx="14">
                  <c:v>22110</c:v>
                </c:pt>
                <c:pt idx="15">
                  <c:v>20525</c:v>
                </c:pt>
                <c:pt idx="16">
                  <c:v>16834</c:v>
                </c:pt>
                <c:pt idx="17">
                  <c:v>16686</c:v>
                </c:pt>
                <c:pt idx="18">
                  <c:v>15564</c:v>
                </c:pt>
                <c:pt idx="19">
                  <c:v>14646</c:v>
                </c:pt>
                <c:pt idx="20">
                  <c:v>12200</c:v>
                </c:pt>
                <c:pt idx="21">
                  <c:v>10240</c:v>
                </c:pt>
                <c:pt idx="22">
                  <c:v>9205</c:v>
                </c:pt>
                <c:pt idx="23">
                  <c:v>21127</c:v>
                </c:pt>
                <c:pt idx="24">
                  <c:v>19724</c:v>
                </c:pt>
                <c:pt idx="25">
                  <c:v>17259</c:v>
                </c:pt>
                <c:pt idx="26">
                  <c:v>13550</c:v>
                </c:pt>
                <c:pt idx="27">
                  <c:v>12260</c:v>
                </c:pt>
                <c:pt idx="28">
                  <c:v>10703</c:v>
                </c:pt>
                <c:pt idx="29">
                  <c:v>8001</c:v>
                </c:pt>
                <c:pt idx="30">
                  <c:v>4232</c:v>
                </c:pt>
                <c:pt idx="31">
                  <c:v>2973</c:v>
                </c:pt>
                <c:pt idx="32">
                  <c:v>14253</c:v>
                </c:pt>
                <c:pt idx="33">
                  <c:v>12469</c:v>
                </c:pt>
                <c:pt idx="34">
                  <c:v>9693</c:v>
                </c:pt>
                <c:pt idx="35">
                  <c:v>8320</c:v>
                </c:pt>
                <c:pt idx="36">
                  <c:v>3902</c:v>
                </c:pt>
                <c:pt idx="37">
                  <c:v>16007</c:v>
                </c:pt>
                <c:pt idx="38">
                  <c:v>12835</c:v>
                </c:pt>
                <c:pt idx="39">
                  <c:v>11178</c:v>
                </c:pt>
                <c:pt idx="40">
                  <c:v>8827</c:v>
                </c:pt>
                <c:pt idx="41">
                  <c:v>6506</c:v>
                </c:pt>
                <c:pt idx="42">
                  <c:v>2366</c:v>
                </c:pt>
                <c:pt idx="43">
                  <c:v>11916</c:v>
                </c:pt>
                <c:pt idx="44">
                  <c:v>10652</c:v>
                </c:pt>
                <c:pt idx="45">
                  <c:v>7267</c:v>
                </c:pt>
                <c:pt idx="46">
                  <c:v>5666</c:v>
                </c:pt>
                <c:pt idx="47">
                  <c:v>2866</c:v>
                </c:pt>
                <c:pt idx="48">
                  <c:v>1661</c:v>
                </c:pt>
                <c:pt idx="49">
                  <c:v>-1242</c:v>
                </c:pt>
                <c:pt idx="50">
                  <c:v>15559</c:v>
                </c:pt>
                <c:pt idx="51">
                  <c:v>13296</c:v>
                </c:pt>
                <c:pt idx="52">
                  <c:v>11421</c:v>
                </c:pt>
                <c:pt idx="53">
                  <c:v>10277</c:v>
                </c:pt>
                <c:pt idx="54">
                  <c:v>7406</c:v>
                </c:pt>
                <c:pt idx="55">
                  <c:v>6720</c:v>
                </c:pt>
                <c:pt idx="56">
                  <c:v>6017</c:v>
                </c:pt>
                <c:pt idx="57">
                  <c:v>1333</c:v>
                </c:pt>
                <c:pt idx="58">
                  <c:v>16481</c:v>
                </c:pt>
                <c:pt idx="59">
                  <c:v>16143</c:v>
                </c:pt>
                <c:pt idx="60">
                  <c:v>15433</c:v>
                </c:pt>
                <c:pt idx="61">
                  <c:v>13687</c:v>
                </c:pt>
                <c:pt idx="62">
                  <c:v>12347</c:v>
                </c:pt>
                <c:pt idx="63">
                  <c:v>10500</c:v>
                </c:pt>
                <c:pt idx="64">
                  <c:v>9755</c:v>
                </c:pt>
                <c:pt idx="65">
                  <c:v>8612</c:v>
                </c:pt>
                <c:pt idx="66">
                  <c:v>6769</c:v>
                </c:pt>
                <c:pt idx="67">
                  <c:v>22788</c:v>
                </c:pt>
                <c:pt idx="68">
                  <c:v>20502</c:v>
                </c:pt>
                <c:pt idx="69">
                  <c:v>19204</c:v>
                </c:pt>
                <c:pt idx="70">
                  <c:v>16996</c:v>
                </c:pt>
                <c:pt idx="71">
                  <c:v>15984</c:v>
                </c:pt>
                <c:pt idx="72">
                  <c:v>13380</c:v>
                </c:pt>
                <c:pt idx="73">
                  <c:v>10647</c:v>
                </c:pt>
                <c:pt idx="74">
                  <c:v>8640</c:v>
                </c:pt>
                <c:pt idx="75">
                  <c:v>7411</c:v>
                </c:pt>
                <c:pt idx="76">
                  <c:v>22321</c:v>
                </c:pt>
                <c:pt idx="77">
                  <c:v>20578</c:v>
                </c:pt>
                <c:pt idx="78">
                  <c:v>16872</c:v>
                </c:pt>
                <c:pt idx="79">
                  <c:v>16242</c:v>
                </c:pt>
                <c:pt idx="80">
                  <c:v>13238</c:v>
                </c:pt>
                <c:pt idx="81">
                  <c:v>10798</c:v>
                </c:pt>
                <c:pt idx="82">
                  <c:v>7689</c:v>
                </c:pt>
                <c:pt idx="83">
                  <c:v>5966</c:v>
                </c:pt>
                <c:pt idx="84">
                  <c:v>21607</c:v>
                </c:pt>
                <c:pt idx="85">
                  <c:v>19253</c:v>
                </c:pt>
                <c:pt idx="86">
                  <c:v>17332</c:v>
                </c:pt>
                <c:pt idx="87">
                  <c:v>15668</c:v>
                </c:pt>
                <c:pt idx="88">
                  <c:v>12690</c:v>
                </c:pt>
                <c:pt idx="89">
                  <c:v>10751</c:v>
                </c:pt>
                <c:pt idx="90">
                  <c:v>7105</c:v>
                </c:pt>
                <c:pt idx="91">
                  <c:v>21961</c:v>
                </c:pt>
                <c:pt idx="92">
                  <c:v>18911</c:v>
                </c:pt>
                <c:pt idx="93">
                  <c:v>16741</c:v>
                </c:pt>
                <c:pt idx="94">
                  <c:v>14978</c:v>
                </c:pt>
                <c:pt idx="95">
                  <c:v>12257</c:v>
                </c:pt>
                <c:pt idx="96">
                  <c:v>10337</c:v>
                </c:pt>
                <c:pt idx="97">
                  <c:v>21894</c:v>
                </c:pt>
                <c:pt idx="98">
                  <c:v>19358</c:v>
                </c:pt>
                <c:pt idx="99">
                  <c:v>17147</c:v>
                </c:pt>
                <c:pt idx="100">
                  <c:v>14795</c:v>
                </c:pt>
                <c:pt idx="101">
                  <c:v>13565</c:v>
                </c:pt>
                <c:pt idx="102">
                  <c:v>11348</c:v>
                </c:pt>
                <c:pt idx="103">
                  <c:v>9952</c:v>
                </c:pt>
                <c:pt idx="104">
                  <c:v>8750</c:v>
                </c:pt>
              </c:numCache>
            </c:numRef>
          </c:val>
          <c:extLst>
            <c:ext xmlns:c16="http://schemas.microsoft.com/office/drawing/2014/chart" uri="{C3380CC4-5D6E-409C-BE32-E72D297353CC}">
              <c16:uniqueId val="{00000000-E23D-4051-9704-F9A5B8787D1E}"/>
            </c:ext>
          </c:extLst>
        </c:ser>
        <c:dLbls>
          <c:showLegendKey val="0"/>
          <c:showVal val="0"/>
          <c:showCatName val="0"/>
          <c:showSerName val="0"/>
          <c:showPercent val="0"/>
          <c:showBubbleSize val="0"/>
        </c:dLbls>
        <c:gapWidth val="94"/>
        <c:overlap val="-27"/>
        <c:axId val="837861647"/>
        <c:axId val="837864527"/>
      </c:barChart>
      <c:catAx>
        <c:axId val="8378616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Week Index</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7864527"/>
        <c:crosses val="autoZero"/>
        <c:auto val="1"/>
        <c:lblAlgn val="ctr"/>
        <c:lblOffset val="100"/>
        <c:tickLblSkip val="6"/>
        <c:tickMarkSkip val="6"/>
        <c:noMultiLvlLbl val="0"/>
      </c:catAx>
      <c:valAx>
        <c:axId val="83786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Ending Inventory Qty (Thousands)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6164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r>
              <a:rPr lang="en-US" sz="1800" b="1" i="0" u="none" strike="noStrike" kern="1200" spc="0" baseline="0">
                <a:solidFill>
                  <a:sysClr val="windowText" lastClr="000000"/>
                </a:solidFill>
                <a:latin typeface="+mn-lt"/>
                <a:ea typeface="+mn-ea"/>
                <a:cs typeface="+mn-cs"/>
              </a:rPr>
              <a:t>Weekly Ending Inventory - BX-411</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rgbClr val="C00000"/>
            </a:solidFill>
            <a:ln>
              <a:noFill/>
            </a:ln>
            <a:effectLst/>
          </c:spPr>
          <c:invertIfNegative val="0"/>
          <c:val>
            <c:numRef>
              <c:f>WeeklyInventoryPivots!$D$10:$D$114</c:f>
              <c:numCache>
                <c:formatCode>General</c:formatCode>
                <c:ptCount val="105"/>
                <c:pt idx="0">
                  <c:v>23068</c:v>
                </c:pt>
                <c:pt idx="1">
                  <c:v>18287</c:v>
                </c:pt>
                <c:pt idx="2">
                  <c:v>14131</c:v>
                </c:pt>
                <c:pt idx="3">
                  <c:v>9614</c:v>
                </c:pt>
                <c:pt idx="4">
                  <c:v>2776</c:v>
                </c:pt>
                <c:pt idx="5">
                  <c:v>23386</c:v>
                </c:pt>
                <c:pt idx="6">
                  <c:v>21852</c:v>
                </c:pt>
                <c:pt idx="7">
                  <c:v>17375</c:v>
                </c:pt>
                <c:pt idx="8">
                  <c:v>12321</c:v>
                </c:pt>
                <c:pt idx="9">
                  <c:v>6888</c:v>
                </c:pt>
                <c:pt idx="10">
                  <c:v>428</c:v>
                </c:pt>
                <c:pt idx="11">
                  <c:v>25844</c:v>
                </c:pt>
                <c:pt idx="12">
                  <c:v>22653</c:v>
                </c:pt>
                <c:pt idx="13">
                  <c:v>12425</c:v>
                </c:pt>
                <c:pt idx="14">
                  <c:v>9636</c:v>
                </c:pt>
                <c:pt idx="15">
                  <c:v>5358</c:v>
                </c:pt>
                <c:pt idx="16">
                  <c:v>833</c:v>
                </c:pt>
                <c:pt idx="17">
                  <c:v>18163</c:v>
                </c:pt>
                <c:pt idx="18">
                  <c:v>13566</c:v>
                </c:pt>
                <c:pt idx="19">
                  <c:v>9233</c:v>
                </c:pt>
                <c:pt idx="20">
                  <c:v>4369</c:v>
                </c:pt>
                <c:pt idx="21">
                  <c:v>-863</c:v>
                </c:pt>
                <c:pt idx="22">
                  <c:v>13369</c:v>
                </c:pt>
                <c:pt idx="23">
                  <c:v>3807</c:v>
                </c:pt>
                <c:pt idx="24">
                  <c:v>-6543</c:v>
                </c:pt>
                <c:pt idx="25">
                  <c:v>-18645</c:v>
                </c:pt>
                <c:pt idx="26">
                  <c:v>4441</c:v>
                </c:pt>
                <c:pt idx="27">
                  <c:v>-4798</c:v>
                </c:pt>
                <c:pt idx="28">
                  <c:v>10155</c:v>
                </c:pt>
                <c:pt idx="29">
                  <c:v>6147</c:v>
                </c:pt>
                <c:pt idx="30">
                  <c:v>-1515</c:v>
                </c:pt>
                <c:pt idx="31">
                  <c:v>16553</c:v>
                </c:pt>
                <c:pt idx="32">
                  <c:v>13467</c:v>
                </c:pt>
                <c:pt idx="33">
                  <c:v>-375</c:v>
                </c:pt>
                <c:pt idx="34">
                  <c:v>-5753</c:v>
                </c:pt>
                <c:pt idx="35">
                  <c:v>6072</c:v>
                </c:pt>
                <c:pt idx="36">
                  <c:v>-3395</c:v>
                </c:pt>
                <c:pt idx="37">
                  <c:v>-13008</c:v>
                </c:pt>
                <c:pt idx="38">
                  <c:v>8147</c:v>
                </c:pt>
                <c:pt idx="39">
                  <c:v>-8115</c:v>
                </c:pt>
                <c:pt idx="40">
                  <c:v>-16015</c:v>
                </c:pt>
                <c:pt idx="41">
                  <c:v>2221</c:v>
                </c:pt>
                <c:pt idx="42">
                  <c:v>-11587</c:v>
                </c:pt>
                <c:pt idx="43">
                  <c:v>-16001</c:v>
                </c:pt>
                <c:pt idx="44">
                  <c:v>2513</c:v>
                </c:pt>
                <c:pt idx="45">
                  <c:v>-2364</c:v>
                </c:pt>
                <c:pt idx="46">
                  <c:v>6468</c:v>
                </c:pt>
                <c:pt idx="47">
                  <c:v>-4</c:v>
                </c:pt>
                <c:pt idx="48">
                  <c:v>-10290</c:v>
                </c:pt>
                <c:pt idx="49">
                  <c:v>17115</c:v>
                </c:pt>
                <c:pt idx="50">
                  <c:v>9375</c:v>
                </c:pt>
                <c:pt idx="51">
                  <c:v>5239</c:v>
                </c:pt>
                <c:pt idx="52">
                  <c:v>-2075</c:v>
                </c:pt>
                <c:pt idx="53">
                  <c:v>14469</c:v>
                </c:pt>
                <c:pt idx="54">
                  <c:v>7883</c:v>
                </c:pt>
                <c:pt idx="55">
                  <c:v>3004</c:v>
                </c:pt>
                <c:pt idx="56">
                  <c:v>575</c:v>
                </c:pt>
                <c:pt idx="57">
                  <c:v>25679</c:v>
                </c:pt>
                <c:pt idx="58">
                  <c:v>22936</c:v>
                </c:pt>
                <c:pt idx="59">
                  <c:v>45106</c:v>
                </c:pt>
                <c:pt idx="60">
                  <c:v>42071</c:v>
                </c:pt>
                <c:pt idx="61">
                  <c:v>34862</c:v>
                </c:pt>
                <c:pt idx="62">
                  <c:v>28397</c:v>
                </c:pt>
                <c:pt idx="63">
                  <c:v>23579</c:v>
                </c:pt>
                <c:pt idx="64">
                  <c:v>20664</c:v>
                </c:pt>
                <c:pt idx="65">
                  <c:v>14316</c:v>
                </c:pt>
                <c:pt idx="66">
                  <c:v>10243</c:v>
                </c:pt>
                <c:pt idx="67">
                  <c:v>32498</c:v>
                </c:pt>
                <c:pt idx="68">
                  <c:v>24410</c:v>
                </c:pt>
                <c:pt idx="69">
                  <c:v>12922</c:v>
                </c:pt>
                <c:pt idx="70">
                  <c:v>11025</c:v>
                </c:pt>
                <c:pt idx="71">
                  <c:v>33262</c:v>
                </c:pt>
                <c:pt idx="72">
                  <c:v>28603</c:v>
                </c:pt>
                <c:pt idx="73">
                  <c:v>50887</c:v>
                </c:pt>
                <c:pt idx="74">
                  <c:v>45816</c:v>
                </c:pt>
                <c:pt idx="75">
                  <c:v>40139</c:v>
                </c:pt>
                <c:pt idx="76">
                  <c:v>32886</c:v>
                </c:pt>
                <c:pt idx="77">
                  <c:v>27880</c:v>
                </c:pt>
                <c:pt idx="78">
                  <c:v>19336</c:v>
                </c:pt>
                <c:pt idx="79">
                  <c:v>10720</c:v>
                </c:pt>
                <c:pt idx="80">
                  <c:v>33655</c:v>
                </c:pt>
                <c:pt idx="81">
                  <c:v>23855</c:v>
                </c:pt>
                <c:pt idx="82">
                  <c:v>46041</c:v>
                </c:pt>
                <c:pt idx="83">
                  <c:v>35688</c:v>
                </c:pt>
                <c:pt idx="84">
                  <c:v>25936</c:v>
                </c:pt>
                <c:pt idx="85">
                  <c:v>21155</c:v>
                </c:pt>
                <c:pt idx="86">
                  <c:v>7400</c:v>
                </c:pt>
                <c:pt idx="87">
                  <c:v>-1297</c:v>
                </c:pt>
                <c:pt idx="88">
                  <c:v>15812</c:v>
                </c:pt>
                <c:pt idx="89">
                  <c:v>28870</c:v>
                </c:pt>
                <c:pt idx="90">
                  <c:v>22791</c:v>
                </c:pt>
                <c:pt idx="91">
                  <c:v>43654</c:v>
                </c:pt>
                <c:pt idx="92">
                  <c:v>30872</c:v>
                </c:pt>
                <c:pt idx="93">
                  <c:v>21707</c:v>
                </c:pt>
                <c:pt idx="94">
                  <c:v>38487</c:v>
                </c:pt>
                <c:pt idx="95">
                  <c:v>31930</c:v>
                </c:pt>
                <c:pt idx="96">
                  <c:v>29358</c:v>
                </c:pt>
                <c:pt idx="97">
                  <c:v>46702</c:v>
                </c:pt>
                <c:pt idx="98">
                  <c:v>39544</c:v>
                </c:pt>
                <c:pt idx="99">
                  <c:v>34099</c:v>
                </c:pt>
                <c:pt idx="100">
                  <c:v>49766</c:v>
                </c:pt>
                <c:pt idx="101">
                  <c:v>37430</c:v>
                </c:pt>
                <c:pt idx="102">
                  <c:v>34985</c:v>
                </c:pt>
                <c:pt idx="103">
                  <c:v>32774</c:v>
                </c:pt>
                <c:pt idx="104">
                  <c:v>55516</c:v>
                </c:pt>
              </c:numCache>
            </c:numRef>
          </c:val>
          <c:extLst>
            <c:ext xmlns:c16="http://schemas.microsoft.com/office/drawing/2014/chart" uri="{C3380CC4-5D6E-409C-BE32-E72D297353CC}">
              <c16:uniqueId val="{00000000-A15A-416D-8B40-92CB79552B8D}"/>
            </c:ext>
          </c:extLst>
        </c:ser>
        <c:dLbls>
          <c:showLegendKey val="0"/>
          <c:showVal val="0"/>
          <c:showCatName val="0"/>
          <c:showSerName val="0"/>
          <c:showPercent val="0"/>
          <c:showBubbleSize val="0"/>
        </c:dLbls>
        <c:gapWidth val="94"/>
        <c:overlap val="-27"/>
        <c:axId val="842915327"/>
        <c:axId val="842913887"/>
      </c:barChart>
      <c:catAx>
        <c:axId val="8429153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Week Index</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2913887"/>
        <c:crosses val="autoZero"/>
        <c:auto val="1"/>
        <c:lblAlgn val="ctr"/>
        <c:lblOffset val="100"/>
        <c:tickLblSkip val="6"/>
        <c:tickMarkSkip val="6"/>
        <c:noMultiLvlLbl val="0"/>
      </c:catAx>
      <c:valAx>
        <c:axId val="842913887"/>
        <c:scaling>
          <c:orientation val="minMax"/>
          <c:min val="-2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ysClr val="windowText" lastClr="000000">
                        <a:lumMod val="65000"/>
                        <a:lumOff val="35000"/>
                      </a:sysClr>
                    </a:solidFill>
                  </a:rPr>
                  <a:t>Ending Inventory Qty (Thousands)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91532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r>
              <a:rPr lang="en-US" sz="1800" b="1" i="0" u="none" strike="noStrike" kern="1200" spc="0" baseline="0">
                <a:solidFill>
                  <a:sysClr val="windowText" lastClr="000000"/>
                </a:solidFill>
                <a:latin typeface="+mn-lt"/>
                <a:ea typeface="+mn-ea"/>
                <a:cs typeface="+mn-cs"/>
              </a:rPr>
              <a:t>Weekly Ending Inventory - CW-992</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val>
            <c:numRef>
              <c:f>WeeklyInventoryPivots!$E$10:$E$114</c:f>
              <c:numCache>
                <c:formatCode>General</c:formatCode>
                <c:ptCount val="105"/>
                <c:pt idx="0">
                  <c:v>981</c:v>
                </c:pt>
                <c:pt idx="1">
                  <c:v>820</c:v>
                </c:pt>
                <c:pt idx="2">
                  <c:v>663</c:v>
                </c:pt>
                <c:pt idx="3">
                  <c:v>330</c:v>
                </c:pt>
                <c:pt idx="4">
                  <c:v>442</c:v>
                </c:pt>
                <c:pt idx="5">
                  <c:v>1479</c:v>
                </c:pt>
                <c:pt idx="6">
                  <c:v>1237</c:v>
                </c:pt>
                <c:pt idx="7">
                  <c:v>1053</c:v>
                </c:pt>
                <c:pt idx="8">
                  <c:v>819</c:v>
                </c:pt>
                <c:pt idx="9">
                  <c:v>478</c:v>
                </c:pt>
                <c:pt idx="10">
                  <c:v>1407</c:v>
                </c:pt>
                <c:pt idx="11">
                  <c:v>1253</c:v>
                </c:pt>
                <c:pt idx="12">
                  <c:v>1009</c:v>
                </c:pt>
                <c:pt idx="13">
                  <c:v>698</c:v>
                </c:pt>
                <c:pt idx="14">
                  <c:v>370</c:v>
                </c:pt>
                <c:pt idx="15">
                  <c:v>1439</c:v>
                </c:pt>
                <c:pt idx="16">
                  <c:v>1259</c:v>
                </c:pt>
                <c:pt idx="17">
                  <c:v>939</c:v>
                </c:pt>
                <c:pt idx="18">
                  <c:v>1343</c:v>
                </c:pt>
                <c:pt idx="19">
                  <c:v>1322</c:v>
                </c:pt>
                <c:pt idx="20">
                  <c:v>1075</c:v>
                </c:pt>
                <c:pt idx="21">
                  <c:v>755</c:v>
                </c:pt>
                <c:pt idx="22">
                  <c:v>326</c:v>
                </c:pt>
                <c:pt idx="23">
                  <c:v>99</c:v>
                </c:pt>
                <c:pt idx="24">
                  <c:v>1064</c:v>
                </c:pt>
                <c:pt idx="25">
                  <c:v>2415</c:v>
                </c:pt>
                <c:pt idx="26">
                  <c:v>2251</c:v>
                </c:pt>
                <c:pt idx="27">
                  <c:v>1782</c:v>
                </c:pt>
                <c:pt idx="28">
                  <c:v>1448</c:v>
                </c:pt>
                <c:pt idx="29">
                  <c:v>1037</c:v>
                </c:pt>
                <c:pt idx="30">
                  <c:v>449</c:v>
                </c:pt>
                <c:pt idx="31">
                  <c:v>1145</c:v>
                </c:pt>
                <c:pt idx="32">
                  <c:v>951</c:v>
                </c:pt>
                <c:pt idx="33">
                  <c:v>1680</c:v>
                </c:pt>
                <c:pt idx="34">
                  <c:v>1329</c:v>
                </c:pt>
                <c:pt idx="35">
                  <c:v>2222</c:v>
                </c:pt>
                <c:pt idx="36">
                  <c:v>2048</c:v>
                </c:pt>
                <c:pt idx="37">
                  <c:v>1692</c:v>
                </c:pt>
                <c:pt idx="38">
                  <c:v>1276</c:v>
                </c:pt>
                <c:pt idx="39">
                  <c:v>1652</c:v>
                </c:pt>
                <c:pt idx="40">
                  <c:v>1240</c:v>
                </c:pt>
                <c:pt idx="41">
                  <c:v>1000</c:v>
                </c:pt>
                <c:pt idx="42">
                  <c:v>2009</c:v>
                </c:pt>
                <c:pt idx="43">
                  <c:v>1583</c:v>
                </c:pt>
                <c:pt idx="44">
                  <c:v>1029</c:v>
                </c:pt>
                <c:pt idx="45">
                  <c:v>846</c:v>
                </c:pt>
                <c:pt idx="46">
                  <c:v>991</c:v>
                </c:pt>
                <c:pt idx="47">
                  <c:v>583</c:v>
                </c:pt>
                <c:pt idx="48">
                  <c:v>794</c:v>
                </c:pt>
                <c:pt idx="49">
                  <c:v>504</c:v>
                </c:pt>
                <c:pt idx="50">
                  <c:v>1037</c:v>
                </c:pt>
                <c:pt idx="51">
                  <c:v>733</c:v>
                </c:pt>
                <c:pt idx="52">
                  <c:v>358</c:v>
                </c:pt>
                <c:pt idx="53">
                  <c:v>88</c:v>
                </c:pt>
                <c:pt idx="54">
                  <c:v>-357</c:v>
                </c:pt>
                <c:pt idx="55">
                  <c:v>-330</c:v>
                </c:pt>
                <c:pt idx="56">
                  <c:v>-374</c:v>
                </c:pt>
                <c:pt idx="57">
                  <c:v>-565</c:v>
                </c:pt>
                <c:pt idx="58">
                  <c:v>91</c:v>
                </c:pt>
                <c:pt idx="59">
                  <c:v>-12</c:v>
                </c:pt>
                <c:pt idx="60">
                  <c:v>-239</c:v>
                </c:pt>
                <c:pt idx="61">
                  <c:v>-344</c:v>
                </c:pt>
                <c:pt idx="62">
                  <c:v>144</c:v>
                </c:pt>
                <c:pt idx="63">
                  <c:v>-260</c:v>
                </c:pt>
                <c:pt idx="64">
                  <c:v>-366</c:v>
                </c:pt>
                <c:pt idx="65">
                  <c:v>645</c:v>
                </c:pt>
                <c:pt idx="66">
                  <c:v>441</c:v>
                </c:pt>
                <c:pt idx="67">
                  <c:v>255</c:v>
                </c:pt>
                <c:pt idx="68">
                  <c:v>-90</c:v>
                </c:pt>
                <c:pt idx="69">
                  <c:v>-642</c:v>
                </c:pt>
                <c:pt idx="70">
                  <c:v>-658</c:v>
                </c:pt>
                <c:pt idx="71">
                  <c:v>432</c:v>
                </c:pt>
                <c:pt idx="72">
                  <c:v>110</c:v>
                </c:pt>
                <c:pt idx="73">
                  <c:v>-208</c:v>
                </c:pt>
                <c:pt idx="74">
                  <c:v>1268</c:v>
                </c:pt>
                <c:pt idx="75">
                  <c:v>1133</c:v>
                </c:pt>
                <c:pt idx="76">
                  <c:v>1879</c:v>
                </c:pt>
                <c:pt idx="77">
                  <c:v>1685</c:v>
                </c:pt>
                <c:pt idx="78">
                  <c:v>1305</c:v>
                </c:pt>
                <c:pt idx="79">
                  <c:v>838</c:v>
                </c:pt>
                <c:pt idx="80">
                  <c:v>610</c:v>
                </c:pt>
                <c:pt idx="81">
                  <c:v>1180</c:v>
                </c:pt>
                <c:pt idx="82">
                  <c:v>956</c:v>
                </c:pt>
                <c:pt idx="83">
                  <c:v>404</c:v>
                </c:pt>
                <c:pt idx="84">
                  <c:v>539</c:v>
                </c:pt>
                <c:pt idx="85">
                  <c:v>65</c:v>
                </c:pt>
                <c:pt idx="86">
                  <c:v>248</c:v>
                </c:pt>
                <c:pt idx="87">
                  <c:v>-446</c:v>
                </c:pt>
                <c:pt idx="88">
                  <c:v>-830</c:v>
                </c:pt>
                <c:pt idx="89">
                  <c:v>-426</c:v>
                </c:pt>
                <c:pt idx="90">
                  <c:v>-729</c:v>
                </c:pt>
                <c:pt idx="91">
                  <c:v>516</c:v>
                </c:pt>
                <c:pt idx="92">
                  <c:v>128</c:v>
                </c:pt>
                <c:pt idx="93">
                  <c:v>-736</c:v>
                </c:pt>
                <c:pt idx="94">
                  <c:v>-990</c:v>
                </c:pt>
                <c:pt idx="95">
                  <c:v>1306</c:v>
                </c:pt>
                <c:pt idx="96">
                  <c:v>1120</c:v>
                </c:pt>
                <c:pt idx="97">
                  <c:v>626</c:v>
                </c:pt>
                <c:pt idx="98">
                  <c:v>1755</c:v>
                </c:pt>
                <c:pt idx="99">
                  <c:v>1384</c:v>
                </c:pt>
                <c:pt idx="100">
                  <c:v>1191</c:v>
                </c:pt>
                <c:pt idx="101">
                  <c:v>2121</c:v>
                </c:pt>
                <c:pt idx="102">
                  <c:v>1902</c:v>
                </c:pt>
                <c:pt idx="103">
                  <c:v>1624</c:v>
                </c:pt>
                <c:pt idx="104">
                  <c:v>1417</c:v>
                </c:pt>
              </c:numCache>
            </c:numRef>
          </c:val>
          <c:extLst>
            <c:ext xmlns:c16="http://schemas.microsoft.com/office/drawing/2014/chart" uri="{C3380CC4-5D6E-409C-BE32-E72D297353CC}">
              <c16:uniqueId val="{00000000-3674-4D2C-B401-E428E8226B9F}"/>
            </c:ext>
          </c:extLst>
        </c:ser>
        <c:dLbls>
          <c:showLegendKey val="0"/>
          <c:showVal val="0"/>
          <c:showCatName val="0"/>
          <c:showSerName val="0"/>
          <c:showPercent val="0"/>
          <c:showBubbleSize val="0"/>
        </c:dLbls>
        <c:gapWidth val="94"/>
        <c:overlap val="-27"/>
        <c:axId val="1196009456"/>
        <c:axId val="1195996016"/>
      </c:barChart>
      <c:catAx>
        <c:axId val="11960094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Week Index</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95996016"/>
        <c:crosses val="autoZero"/>
        <c:auto val="1"/>
        <c:lblAlgn val="ctr"/>
        <c:lblOffset val="100"/>
        <c:tickLblSkip val="6"/>
        <c:noMultiLvlLbl val="0"/>
      </c:catAx>
      <c:valAx>
        <c:axId val="119599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ysClr val="windowText" lastClr="000000">
                        <a:lumMod val="65000"/>
                        <a:lumOff val="35000"/>
                      </a:sysClr>
                    </a:solidFill>
                  </a:rPr>
                  <a:t>Ending Inventory Qty (Thousands)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009456"/>
        <c:crosses val="autoZero"/>
        <c:crossBetween val="between"/>
        <c:majorUnit val="1000"/>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AY-737</a:t>
            </a:r>
            <a:r>
              <a:rPr lang="en-US" sz="1800" b="1" i="0" u="none" strike="noStrike" baseline="0"/>
              <a:t> Weekly Demand Distribution</a:t>
            </a:r>
            <a:endParaRPr lang="en-US"/>
          </a:p>
        </c:rich>
      </c:tx>
      <c:overlay val="0"/>
    </c:title>
    <c:autoTitleDeleted val="0"/>
    <c:plotArea>
      <c:layout/>
      <c:barChart>
        <c:barDir val="col"/>
        <c:grouping val="clustered"/>
        <c:varyColors val="0"/>
        <c:ser>
          <c:idx val="0"/>
          <c:order val="0"/>
          <c:tx>
            <c:v>Frequency</c:v>
          </c:tx>
          <c:spPr>
            <a:solidFill>
              <a:schemeClr val="accent1"/>
            </a:solidFill>
          </c:spPr>
          <c:invertIfNegative val="0"/>
          <c:cat>
            <c:strRef>
              <c:f>WeeklyOutboundPivots!$O$10:$O$20</c:f>
              <c:strCache>
                <c:ptCount val="11"/>
                <c:pt idx="0">
                  <c:v>148</c:v>
                </c:pt>
                <c:pt idx="1">
                  <c:v>601.6</c:v>
                </c:pt>
                <c:pt idx="2">
                  <c:v>1055.2</c:v>
                </c:pt>
                <c:pt idx="3">
                  <c:v>1508.8</c:v>
                </c:pt>
                <c:pt idx="4">
                  <c:v>1962.4</c:v>
                </c:pt>
                <c:pt idx="5">
                  <c:v>2416</c:v>
                </c:pt>
                <c:pt idx="6">
                  <c:v>2869.6</c:v>
                </c:pt>
                <c:pt idx="7">
                  <c:v>3323.2</c:v>
                </c:pt>
                <c:pt idx="8">
                  <c:v>3776.8</c:v>
                </c:pt>
                <c:pt idx="9">
                  <c:v>4230.4</c:v>
                </c:pt>
                <c:pt idx="10">
                  <c:v>More</c:v>
                </c:pt>
              </c:strCache>
            </c:strRef>
          </c:cat>
          <c:val>
            <c:numRef>
              <c:f>WeeklyOutboundPivots!$P$10:$P$20</c:f>
              <c:numCache>
                <c:formatCode>General</c:formatCode>
                <c:ptCount val="11"/>
                <c:pt idx="0">
                  <c:v>1</c:v>
                </c:pt>
                <c:pt idx="1">
                  <c:v>3</c:v>
                </c:pt>
                <c:pt idx="2">
                  <c:v>12</c:v>
                </c:pt>
                <c:pt idx="3">
                  <c:v>20</c:v>
                </c:pt>
                <c:pt idx="4">
                  <c:v>19</c:v>
                </c:pt>
                <c:pt idx="5">
                  <c:v>14</c:v>
                </c:pt>
                <c:pt idx="6">
                  <c:v>15</c:v>
                </c:pt>
                <c:pt idx="7">
                  <c:v>9</c:v>
                </c:pt>
                <c:pt idx="8">
                  <c:v>6</c:v>
                </c:pt>
                <c:pt idx="9">
                  <c:v>2</c:v>
                </c:pt>
                <c:pt idx="10">
                  <c:v>3</c:v>
                </c:pt>
              </c:numCache>
            </c:numRef>
          </c:val>
          <c:extLst>
            <c:ext xmlns:c16="http://schemas.microsoft.com/office/drawing/2014/chart" uri="{C3380CC4-5D6E-409C-BE32-E72D297353CC}">
              <c16:uniqueId val="{00000000-B431-4BB2-B045-1016AF34E331}"/>
            </c:ext>
          </c:extLst>
        </c:ser>
        <c:dLbls>
          <c:showLegendKey val="0"/>
          <c:showVal val="0"/>
          <c:showCatName val="0"/>
          <c:showSerName val="0"/>
          <c:showPercent val="0"/>
          <c:showBubbleSize val="0"/>
        </c:dLbls>
        <c:gapWidth val="150"/>
        <c:axId val="842913407"/>
        <c:axId val="842889407"/>
      </c:barChart>
      <c:catAx>
        <c:axId val="842913407"/>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txPr>
          <a:bodyPr rot="-2700000" vert="horz"/>
          <a:lstStyle/>
          <a:p>
            <a:pPr>
              <a:defRPr/>
            </a:pPr>
            <a:endParaRPr lang="en-US"/>
          </a:p>
        </c:txPr>
        <c:crossAx val="842889407"/>
        <c:crosses val="autoZero"/>
        <c:auto val="1"/>
        <c:lblAlgn val="ctr"/>
        <c:lblOffset val="100"/>
        <c:noMultiLvlLbl val="0"/>
      </c:catAx>
      <c:valAx>
        <c:axId val="842889407"/>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842913407"/>
        <c:crosses val="autoZero"/>
        <c:crossBetween val="between"/>
      </c:valAx>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u="none" strike="noStrike" baseline="0">
                <a:effectLst/>
              </a:rPr>
              <a:t>CW-992</a:t>
            </a:r>
            <a:r>
              <a:rPr lang="en-US" sz="1800" b="1" i="0" u="none" strike="noStrike" kern="1200" baseline="0">
                <a:solidFill>
                  <a:sysClr val="windowText" lastClr="000000"/>
                </a:solidFill>
              </a:rPr>
              <a:t> Weekly Demand Distribution</a:t>
            </a:r>
          </a:p>
        </c:rich>
      </c:tx>
      <c:overlay val="0"/>
    </c:title>
    <c:autoTitleDeleted val="0"/>
    <c:plotArea>
      <c:layout/>
      <c:barChart>
        <c:barDir val="col"/>
        <c:grouping val="clustered"/>
        <c:varyColors val="0"/>
        <c:ser>
          <c:idx val="0"/>
          <c:order val="0"/>
          <c:tx>
            <c:v>Frequency</c:v>
          </c:tx>
          <c:spPr>
            <a:solidFill>
              <a:srgbClr val="92D050"/>
            </a:solidFill>
          </c:spPr>
          <c:invertIfNegative val="0"/>
          <c:cat>
            <c:strRef>
              <c:f>WeeklyOutboundPivots!$S$10:$S$20</c:f>
              <c:strCache>
                <c:ptCount val="11"/>
                <c:pt idx="0">
                  <c:v>16</c:v>
                </c:pt>
                <c:pt idx="1">
                  <c:v>100.8</c:v>
                </c:pt>
                <c:pt idx="2">
                  <c:v>185.6</c:v>
                </c:pt>
                <c:pt idx="3">
                  <c:v>270.4</c:v>
                </c:pt>
                <c:pt idx="4">
                  <c:v>355.2</c:v>
                </c:pt>
                <c:pt idx="5">
                  <c:v>440</c:v>
                </c:pt>
                <c:pt idx="6">
                  <c:v>524.8</c:v>
                </c:pt>
                <c:pt idx="7">
                  <c:v>609.6</c:v>
                </c:pt>
                <c:pt idx="8">
                  <c:v>694.4</c:v>
                </c:pt>
                <c:pt idx="9">
                  <c:v>779.2</c:v>
                </c:pt>
                <c:pt idx="10">
                  <c:v>More</c:v>
                </c:pt>
              </c:strCache>
            </c:strRef>
          </c:cat>
          <c:val>
            <c:numRef>
              <c:f>WeeklyOutboundPivots!$T$10:$T$20</c:f>
              <c:numCache>
                <c:formatCode>General</c:formatCode>
                <c:ptCount val="11"/>
                <c:pt idx="0">
                  <c:v>1</c:v>
                </c:pt>
                <c:pt idx="1">
                  <c:v>4</c:v>
                </c:pt>
                <c:pt idx="2">
                  <c:v>14</c:v>
                </c:pt>
                <c:pt idx="3">
                  <c:v>31</c:v>
                </c:pt>
                <c:pt idx="4">
                  <c:v>20</c:v>
                </c:pt>
                <c:pt idx="5">
                  <c:v>17</c:v>
                </c:pt>
                <c:pt idx="6">
                  <c:v>8</c:v>
                </c:pt>
                <c:pt idx="7">
                  <c:v>5</c:v>
                </c:pt>
                <c:pt idx="8">
                  <c:v>2</c:v>
                </c:pt>
                <c:pt idx="9">
                  <c:v>0</c:v>
                </c:pt>
                <c:pt idx="10">
                  <c:v>2</c:v>
                </c:pt>
              </c:numCache>
            </c:numRef>
          </c:val>
          <c:extLst>
            <c:ext xmlns:c16="http://schemas.microsoft.com/office/drawing/2014/chart" uri="{C3380CC4-5D6E-409C-BE32-E72D297353CC}">
              <c16:uniqueId val="{00000000-5792-406A-BF01-8F2E2FD273E0}"/>
            </c:ext>
          </c:extLst>
        </c:ser>
        <c:dLbls>
          <c:showLegendKey val="0"/>
          <c:showVal val="0"/>
          <c:showCatName val="0"/>
          <c:showSerName val="0"/>
          <c:showPercent val="0"/>
          <c:showBubbleSize val="0"/>
        </c:dLbls>
        <c:gapWidth val="150"/>
        <c:axId val="1197706432"/>
        <c:axId val="1197699712"/>
      </c:barChart>
      <c:catAx>
        <c:axId val="1197706432"/>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197699712"/>
        <c:crosses val="autoZero"/>
        <c:auto val="1"/>
        <c:lblAlgn val="ctr"/>
        <c:lblOffset val="100"/>
        <c:noMultiLvlLbl val="0"/>
      </c:catAx>
      <c:valAx>
        <c:axId val="1197699712"/>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197706432"/>
        <c:crosses val="autoZero"/>
        <c:crossBetween val="between"/>
      </c:valAx>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u="none" strike="noStrike" kern="1200" baseline="0">
                <a:solidFill>
                  <a:sysClr val="windowText" lastClr="000000"/>
                </a:solidFill>
                <a:effectLst/>
              </a:rPr>
              <a:t>BX-411</a:t>
            </a:r>
            <a:r>
              <a:rPr lang="en-US" sz="1800" b="1" i="0" u="none" strike="noStrike" kern="1200" baseline="0">
                <a:solidFill>
                  <a:sysClr val="windowText" lastClr="000000"/>
                </a:solidFill>
              </a:rPr>
              <a:t> Weekly Demand Distribution</a:t>
            </a:r>
          </a:p>
        </c:rich>
      </c:tx>
      <c:overlay val="0"/>
    </c:title>
    <c:autoTitleDeleted val="0"/>
    <c:plotArea>
      <c:layout/>
      <c:barChart>
        <c:barDir val="col"/>
        <c:grouping val="clustered"/>
        <c:varyColors val="0"/>
        <c:ser>
          <c:idx val="0"/>
          <c:order val="0"/>
          <c:tx>
            <c:v>Frequency</c:v>
          </c:tx>
          <c:spPr>
            <a:solidFill>
              <a:srgbClr val="C00000"/>
            </a:solidFill>
          </c:spPr>
          <c:invertIfNegative val="0"/>
          <c:cat>
            <c:strRef>
              <c:f>WeeklyOutboundPivots!$Q$10:$Q$20</c:f>
              <c:strCache>
                <c:ptCount val="11"/>
                <c:pt idx="0">
                  <c:v>1064</c:v>
                </c:pt>
                <c:pt idx="1">
                  <c:v>2583.8</c:v>
                </c:pt>
                <c:pt idx="2">
                  <c:v>4103.6</c:v>
                </c:pt>
                <c:pt idx="3">
                  <c:v>5623.4</c:v>
                </c:pt>
                <c:pt idx="4">
                  <c:v>7143.2</c:v>
                </c:pt>
                <c:pt idx="5">
                  <c:v>8663</c:v>
                </c:pt>
                <c:pt idx="6">
                  <c:v>10182.8</c:v>
                </c:pt>
                <c:pt idx="7">
                  <c:v>11702.6</c:v>
                </c:pt>
                <c:pt idx="8">
                  <c:v>13222.4</c:v>
                </c:pt>
                <c:pt idx="9">
                  <c:v>14742.2</c:v>
                </c:pt>
                <c:pt idx="10">
                  <c:v>More</c:v>
                </c:pt>
              </c:strCache>
            </c:strRef>
          </c:cat>
          <c:val>
            <c:numRef>
              <c:f>WeeklyOutboundPivots!$R$10:$R$20</c:f>
              <c:numCache>
                <c:formatCode>General</c:formatCode>
                <c:ptCount val="11"/>
                <c:pt idx="0">
                  <c:v>1</c:v>
                </c:pt>
                <c:pt idx="1">
                  <c:v>8</c:v>
                </c:pt>
                <c:pt idx="2">
                  <c:v>11</c:v>
                </c:pt>
                <c:pt idx="3">
                  <c:v>29</c:v>
                </c:pt>
                <c:pt idx="4">
                  <c:v>12</c:v>
                </c:pt>
                <c:pt idx="5">
                  <c:v>13</c:v>
                </c:pt>
                <c:pt idx="6">
                  <c:v>12</c:v>
                </c:pt>
                <c:pt idx="7">
                  <c:v>9</c:v>
                </c:pt>
                <c:pt idx="8">
                  <c:v>4</c:v>
                </c:pt>
                <c:pt idx="9">
                  <c:v>4</c:v>
                </c:pt>
                <c:pt idx="10">
                  <c:v>1</c:v>
                </c:pt>
              </c:numCache>
            </c:numRef>
          </c:val>
          <c:extLst>
            <c:ext xmlns:c16="http://schemas.microsoft.com/office/drawing/2014/chart" uri="{C3380CC4-5D6E-409C-BE32-E72D297353CC}">
              <c16:uniqueId val="{00000000-CC47-418C-98EE-A89B3651449B}"/>
            </c:ext>
          </c:extLst>
        </c:ser>
        <c:dLbls>
          <c:showLegendKey val="0"/>
          <c:showVal val="0"/>
          <c:showCatName val="0"/>
          <c:showSerName val="0"/>
          <c:showPercent val="0"/>
          <c:showBubbleSize val="0"/>
        </c:dLbls>
        <c:gapWidth val="150"/>
        <c:axId val="837853007"/>
        <c:axId val="837852527"/>
      </c:barChart>
      <c:catAx>
        <c:axId val="837853007"/>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837852527"/>
        <c:crosses val="autoZero"/>
        <c:auto val="1"/>
        <c:lblAlgn val="ctr"/>
        <c:lblOffset val="100"/>
        <c:noMultiLvlLbl val="0"/>
      </c:catAx>
      <c:valAx>
        <c:axId val="837852527"/>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837853007"/>
        <c:crosses val="autoZero"/>
        <c:crossBetween val="between"/>
      </c:valAx>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Weekly</a:t>
            </a:r>
            <a:r>
              <a:rPr lang="en-US" b="1" baseline="0">
                <a:solidFill>
                  <a:sysClr val="windowText" lastClr="000000"/>
                </a:solidFill>
              </a:rPr>
              <a:t> Demand Variability by Z-Score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708926768769288"/>
          <c:y val="0.17231126596980256"/>
          <c:w val="0.84067630007787486"/>
          <c:h val="0.56764977548538154"/>
        </c:manualLayout>
      </c:layout>
      <c:lineChart>
        <c:grouping val="standard"/>
        <c:varyColors val="0"/>
        <c:ser>
          <c:idx val="0"/>
          <c:order val="0"/>
          <c:tx>
            <c:strRef>
              <c:f>WeeklyOutboundPivots!$K$30</c:f>
              <c:strCache>
                <c:ptCount val="1"/>
                <c:pt idx="0">
                  <c:v>AY-737</c:v>
                </c:pt>
              </c:strCache>
            </c:strRef>
          </c:tx>
          <c:spPr>
            <a:ln w="19050" cap="rnd">
              <a:solidFill>
                <a:schemeClr val="accent1"/>
              </a:solidFill>
              <a:round/>
            </a:ln>
            <a:effectLst/>
          </c:spPr>
          <c:marker>
            <c:symbol val="none"/>
          </c:marker>
          <c:val>
            <c:numRef>
              <c:f>WeeklyOutboundPivots!$K$31:$K$134</c:f>
              <c:numCache>
                <c:formatCode>General</c:formatCode>
                <c:ptCount val="104"/>
                <c:pt idx="0">
                  <c:v>-1.5462622645551889</c:v>
                </c:pt>
                <c:pt idx="1">
                  <c:v>1.0887634071435408</c:v>
                </c:pt>
                <c:pt idx="2">
                  <c:v>-1.2716542252057428</c:v>
                </c:pt>
                <c:pt idx="3">
                  <c:v>-0.85671340104168991</c:v>
                </c:pt>
                <c:pt idx="4">
                  <c:v>-0.91526952707943943</c:v>
                </c:pt>
                <c:pt idx="5">
                  <c:v>0.25686258205551277</c:v>
                </c:pt>
                <c:pt idx="6">
                  <c:v>-1.0889187284327657</c:v>
                </c:pt>
                <c:pt idx="7">
                  <c:v>-0.19139465864725966</c:v>
                </c:pt>
                <c:pt idx="8">
                  <c:v>-1.3009322882246175</c:v>
                </c:pt>
                <c:pt idx="9">
                  <c:v>0.66170752241995356</c:v>
                </c:pt>
                <c:pt idx="10">
                  <c:v>-1.557367736734762</c:v>
                </c:pt>
                <c:pt idx="11">
                  <c:v>0.77680059773553034</c:v>
                </c:pt>
                <c:pt idx="12">
                  <c:v>-0.67801625778855767</c:v>
                </c:pt>
                <c:pt idx="13">
                  <c:v>-0.51042458671499857</c:v>
                </c:pt>
                <c:pt idx="14">
                  <c:v>-0.46095475609689984</c:v>
                </c:pt>
                <c:pt idx="15">
                  <c:v>1.6652383721013855</c:v>
                </c:pt>
                <c:pt idx="16">
                  <c:v>-1.911733258101143</c:v>
                </c:pt>
                <c:pt idx="17">
                  <c:v>-0.92839417601893504</c:v>
                </c:pt>
                <c:pt idx="18">
                  <c:v>-1.1343502055310197</c:v>
                </c:pt>
                <c:pt idx="19">
                  <c:v>0.40830083904969261</c:v>
                </c:pt>
                <c:pt idx="20">
                  <c:v>-8.2359113611450152E-2</c:v>
                </c:pt>
                <c:pt idx="21">
                  <c:v>-1.0162283650755592</c:v>
                </c:pt>
                <c:pt idx="22">
                  <c:v>0.4466651974882182</c:v>
                </c:pt>
                <c:pt idx="23">
                  <c:v>-0.64469984124983803</c:v>
                </c:pt>
                <c:pt idx="24">
                  <c:v>0.42748301826895541</c:v>
                </c:pt>
                <c:pt idx="25">
                  <c:v>1.683410962940687</c:v>
                </c:pt>
                <c:pt idx="26">
                  <c:v>-0.75878332818545358</c:v>
                </c:pt>
                <c:pt idx="27">
                  <c:v>-0.48922323073581342</c:v>
                </c:pt>
                <c:pt idx="28">
                  <c:v>0.66675546431975963</c:v>
                </c:pt>
                <c:pt idx="29">
                  <c:v>1.7439862657383591</c:v>
                </c:pt>
                <c:pt idx="30">
                  <c:v>-0.79008056796425075</c:v>
                </c:pt>
                <c:pt idx="31">
                  <c:v>2.4315159524919361</c:v>
                </c:pt>
                <c:pt idx="32">
                  <c:v>-0.26004666848462121</c:v>
                </c:pt>
                <c:pt idx="33">
                  <c:v>0.74146500443688834</c:v>
                </c:pt>
                <c:pt idx="34">
                  <c:v>-0.67498749264867408</c:v>
                </c:pt>
                <c:pt idx="35">
                  <c:v>2.3992091243331775</c:v>
                </c:pt>
                <c:pt idx="36">
                  <c:v>0.69098558543882838</c:v>
                </c:pt>
                <c:pt idx="37">
                  <c:v>1.1412620029015232</c:v>
                </c:pt>
                <c:pt idx="38">
                  <c:v>-0.38826439273969349</c:v>
                </c:pt>
                <c:pt idx="39">
                  <c:v>0.31238994295337874</c:v>
                </c:pt>
                <c:pt idx="40">
                  <c:v>0.28210229155454275</c:v>
                </c:pt>
                <c:pt idx="41">
                  <c:v>2.1185435547039644</c:v>
                </c:pt>
                <c:pt idx="42">
                  <c:v>1.0534278138448989</c:v>
                </c:pt>
                <c:pt idx="43">
                  <c:v>-0.78503262606444479</c:v>
                </c:pt>
                <c:pt idx="44">
                  <c:v>1.3563043278332587</c:v>
                </c:pt>
                <c:pt idx="45">
                  <c:v>-0.44480134201752064</c:v>
                </c:pt>
                <c:pt idx="46">
                  <c:v>0.76569512555595709</c:v>
                </c:pt>
                <c:pt idx="47">
                  <c:v>-0.84459834048215554</c:v>
                </c:pt>
                <c:pt idx="48">
                  <c:v>0.86968272869196062</c:v>
                </c:pt>
                <c:pt idx="49">
                  <c:v>-0.60431630605139008</c:v>
                </c:pt>
                <c:pt idx="50">
                  <c:v>0.22354616551679318</c:v>
                </c:pt>
                <c:pt idx="51">
                  <c:v>-0.16817412590815206</c:v>
                </c:pt>
                <c:pt idx="52">
                  <c:v>-0.90618323165978865</c:v>
                </c:pt>
                <c:pt idx="53">
                  <c:v>0.83737590053320232</c:v>
                </c:pt>
                <c:pt idx="54">
                  <c:v>-1.3685747096820178</c:v>
                </c:pt>
                <c:pt idx="55">
                  <c:v>-1.3514117072226774</c:v>
                </c:pt>
                <c:pt idx="56">
                  <c:v>2.6677596334028566</c:v>
                </c:pt>
                <c:pt idx="57">
                  <c:v>-0.78402303768448356</c:v>
                </c:pt>
                <c:pt idx="58">
                  <c:v>-1.7199114659085151</c:v>
                </c:pt>
                <c:pt idx="59">
                  <c:v>-1.344344588562949</c:v>
                </c:pt>
                <c:pt idx="60">
                  <c:v>-0.29841102692314675</c:v>
                </c:pt>
                <c:pt idx="61">
                  <c:v>-0.70830390918739361</c:v>
                </c:pt>
                <c:pt idx="62">
                  <c:v>-0.19644260054706564</c:v>
                </c:pt>
                <c:pt idx="63">
                  <c:v>-1.3090089952643071</c:v>
                </c:pt>
                <c:pt idx="64">
                  <c:v>-0.90719282003974988</c:v>
                </c:pt>
                <c:pt idx="65">
                  <c:v>-0.20048095406691044</c:v>
                </c:pt>
                <c:pt idx="66">
                  <c:v>0.14075991835997487</c:v>
                </c:pt>
                <c:pt idx="67">
                  <c:v>0.24676669825590078</c:v>
                </c:pt>
                <c:pt idx="68">
                  <c:v>-0.75070662114576403</c:v>
                </c:pt>
                <c:pt idx="69">
                  <c:v>0.16801880461892724</c:v>
                </c:pt>
                <c:pt idx="70">
                  <c:v>-1.039448897814667</c:v>
                </c:pt>
                <c:pt idx="71">
                  <c:v>0.56781580308356205</c:v>
                </c:pt>
                <c:pt idx="72">
                  <c:v>0.6980527040985568</c:v>
                </c:pt>
                <c:pt idx="73">
                  <c:v>-3.4908459753273786E-2</c:v>
                </c:pt>
                <c:pt idx="74">
                  <c:v>-0.82036821936308668</c:v>
                </c:pt>
                <c:pt idx="75">
                  <c:v>-1.1000242006123389</c:v>
                </c:pt>
                <c:pt idx="76">
                  <c:v>-0.30143979206303034</c:v>
                </c:pt>
                <c:pt idx="77">
                  <c:v>1.6803821978008036</c:v>
                </c:pt>
                <c:pt idx="78">
                  <c:v>-1.4251116589598449</c:v>
                </c:pt>
                <c:pt idx="79">
                  <c:v>0.97165115506804178</c:v>
                </c:pt>
                <c:pt idx="80">
                  <c:v>0.40224330876992542</c:v>
                </c:pt>
                <c:pt idx="81">
                  <c:v>1.0776579349639677</c:v>
                </c:pt>
                <c:pt idx="82">
                  <c:v>-0.32163155966225432</c:v>
                </c:pt>
                <c:pt idx="83">
                  <c:v>2.0064792445282711</c:v>
                </c:pt>
                <c:pt idx="84">
                  <c:v>0.31541870809326233</c:v>
                </c:pt>
                <c:pt idx="85">
                  <c:v>-0.12173306042993691</c:v>
                </c:pt>
                <c:pt idx="86">
                  <c:v>-0.38119727407996506</c:v>
                </c:pt>
                <c:pt idx="87">
                  <c:v>0.94540185718905057</c:v>
                </c:pt>
                <c:pt idx="88">
                  <c:v>-0.10356046959063533</c:v>
                </c:pt>
                <c:pt idx="89">
                  <c:v>1.6198068950031317</c:v>
                </c:pt>
                <c:pt idx="90">
                  <c:v>0.25787217043547395</c:v>
                </c:pt>
                <c:pt idx="91">
                  <c:v>1.0180922205462568</c:v>
                </c:pt>
                <c:pt idx="92">
                  <c:v>0.12965444618040167</c:v>
                </c:pt>
                <c:pt idx="93">
                  <c:v>-0.28124802446380637</c:v>
                </c:pt>
                <c:pt idx="94">
                  <c:v>0.68593764353902242</c:v>
                </c:pt>
                <c:pt idx="95">
                  <c:v>-0.12274264880989812</c:v>
                </c:pt>
                <c:pt idx="96">
                  <c:v>0.71117735303805241</c:v>
                </c:pt>
                <c:pt idx="97">
                  <c:v>0.49916379324620058</c:v>
                </c:pt>
                <c:pt idx="98">
                  <c:v>0.17104756975881083</c:v>
                </c:pt>
                <c:pt idx="99">
                  <c:v>0.31339953133333992</c:v>
                </c:pt>
                <c:pt idx="100">
                  <c:v>-0.81935863098312556</c:v>
                </c:pt>
                <c:pt idx="101">
                  <c:v>0.17710510003857804</c:v>
                </c:pt>
                <c:pt idx="102">
                  <c:v>-0.65176695990956646</c:v>
                </c:pt>
                <c:pt idx="103">
                  <c:v>-0.84762710562203913</c:v>
                </c:pt>
              </c:numCache>
            </c:numRef>
          </c:val>
          <c:smooth val="0"/>
          <c:extLst>
            <c:ext xmlns:c16="http://schemas.microsoft.com/office/drawing/2014/chart" uri="{C3380CC4-5D6E-409C-BE32-E72D297353CC}">
              <c16:uniqueId val="{00000000-72B3-4A88-82DE-D3C079B1EAFD}"/>
            </c:ext>
          </c:extLst>
        </c:ser>
        <c:ser>
          <c:idx val="1"/>
          <c:order val="1"/>
          <c:tx>
            <c:strRef>
              <c:f>WeeklyOutboundPivots!$L$30</c:f>
              <c:strCache>
                <c:ptCount val="1"/>
                <c:pt idx="0">
                  <c:v>BX-411</c:v>
                </c:pt>
              </c:strCache>
            </c:strRef>
          </c:tx>
          <c:spPr>
            <a:ln w="19050" cap="rnd">
              <a:solidFill>
                <a:schemeClr val="accent2"/>
              </a:solidFill>
              <a:round/>
            </a:ln>
            <a:effectLst/>
          </c:spPr>
          <c:marker>
            <c:symbol val="none"/>
          </c:marker>
          <c:val>
            <c:numRef>
              <c:f>WeeklyOutboundPivots!$L$31:$L$134</c:f>
              <c:numCache>
                <c:formatCode>General</c:formatCode>
                <c:ptCount val="104"/>
                <c:pt idx="0">
                  <c:v>-0.60524935275202196</c:v>
                </c:pt>
                <c:pt idx="1">
                  <c:v>-0.79454357704426626</c:v>
                </c:pt>
                <c:pt idx="2">
                  <c:v>-0.68520723309306597</c:v>
                </c:pt>
                <c:pt idx="3">
                  <c:v>1.7755798238612518E-2</c:v>
                </c:pt>
                <c:pt idx="4">
                  <c:v>-0.92901819398147667</c:v>
                </c:pt>
                <c:pt idx="5">
                  <c:v>-1.5886707067950896</c:v>
                </c:pt>
                <c:pt idx="6">
                  <c:v>-0.69732206344776959</c:v>
                </c:pt>
                <c:pt idx="7">
                  <c:v>-0.52256563558116964</c:v>
                </c:pt>
                <c:pt idx="8">
                  <c:v>-0.40777761797035272</c:v>
                </c:pt>
                <c:pt idx="9">
                  <c:v>-9.6729348613336846E-2</c:v>
                </c:pt>
                <c:pt idx="10">
                  <c:v>-1.2176540271822909</c:v>
                </c:pt>
                <c:pt idx="11">
                  <c:v>-1.0868138593514916</c:v>
                </c:pt>
                <c:pt idx="12">
                  <c:v>1.0444876707997457</c:v>
                </c:pt>
                <c:pt idx="13">
                  <c:v>-1.2085679044162632</c:v>
                </c:pt>
                <c:pt idx="14">
                  <c:v>-0.75759334446242022</c:v>
                </c:pt>
                <c:pt idx="15">
                  <c:v>-0.68278426702212525</c:v>
                </c:pt>
                <c:pt idx="16">
                  <c:v>0.92121927194063624</c:v>
                </c:pt>
                <c:pt idx="17">
                  <c:v>-0.66097757238365873</c:v>
                </c:pt>
                <c:pt idx="18">
                  <c:v>-0.74093545272470274</c:v>
                </c:pt>
                <c:pt idx="19">
                  <c:v>-0.58011107976601195</c:v>
                </c:pt>
                <c:pt idx="20">
                  <c:v>-0.46865464050273847</c:v>
                </c:pt>
                <c:pt idx="21">
                  <c:v>0.59381598160477045</c:v>
                </c:pt>
                <c:pt idx="22">
                  <c:v>0.84277574539393019</c:v>
                </c:pt>
                <c:pt idx="23">
                  <c:v>1.0814379033815917</c:v>
                </c:pt>
                <c:pt idx="24">
                  <c:v>1.612067472917611</c:v>
                </c:pt>
                <c:pt idx="25">
                  <c:v>-1.4905405809219903</c:v>
                </c:pt>
                <c:pt idx="26">
                  <c:v>0.74494849027969834</c:v>
                </c:pt>
                <c:pt idx="27">
                  <c:v>-0.37749054208359362</c:v>
                </c:pt>
                <c:pt idx="28">
                  <c:v>-0.83936844935666977</c:v>
                </c:pt>
                <c:pt idx="29">
                  <c:v>0.26732130354550743</c:v>
                </c:pt>
                <c:pt idx="30">
                  <c:v>1.1074847886442045</c:v>
                </c:pt>
                <c:pt idx="31">
                  <c:v>-1.1186152890325887</c:v>
                </c:pt>
                <c:pt idx="32">
                  <c:v>2.1390625933472194</c:v>
                </c:pt>
                <c:pt idx="33">
                  <c:v>-0.4244355097080702</c:v>
                </c:pt>
                <c:pt idx="34">
                  <c:v>1.0163206902250597</c:v>
                </c:pt>
                <c:pt idx="35">
                  <c:v>0.81400302330150898</c:v>
                </c:pt>
                <c:pt idx="36">
                  <c:v>0.8582221540961773</c:v>
                </c:pt>
                <c:pt idx="37">
                  <c:v>0.3642399463831365</c:v>
                </c:pt>
                <c:pt idx="38">
                  <c:v>2.8720098298067893</c:v>
                </c:pt>
                <c:pt idx="39">
                  <c:v>0.33940454415599408</c:v>
                </c:pt>
                <c:pt idx="40">
                  <c:v>-0.45896277621897558</c:v>
                </c:pt>
                <c:pt idx="41">
                  <c:v>2.1287649875457211</c:v>
                </c:pt>
                <c:pt idx="42">
                  <c:v>-0.7164029212564279</c:v>
                </c:pt>
                <c:pt idx="43">
                  <c:v>2.0842429859921854</c:v>
                </c:pt>
                <c:pt idx="44">
                  <c:v>-0.57617375990073327</c:v>
                </c:pt>
                <c:pt idx="45">
                  <c:v>1.4248933439374398</c:v>
                </c:pt>
                <c:pt idx="46">
                  <c:v>-9.309489950692576E-2</c:v>
                </c:pt>
                <c:pt idx="47">
                  <c:v>1.0620541748140659</c:v>
                </c:pt>
                <c:pt idx="48">
                  <c:v>-1.7310199634628574</c:v>
                </c:pt>
                <c:pt idx="49">
                  <c:v>0.29094522273717954</c:v>
                </c:pt>
                <c:pt idx="50">
                  <c:v>-0.80060099222161818</c:v>
                </c:pt>
                <c:pt idx="51">
                  <c:v>0.16192227945958579</c:v>
                </c:pt>
                <c:pt idx="52">
                  <c:v>1.7074717619609021</c:v>
                </c:pt>
                <c:pt idx="53">
                  <c:v>-5.8567632996020393E-2</c:v>
                </c:pt>
                <c:pt idx="54">
                  <c:v>-0.57556801838299809</c:v>
                </c:pt>
                <c:pt idx="55">
                  <c:v>-1.3176013776085957</c:v>
                </c:pt>
                <c:pt idx="56">
                  <c:v>-1.354551610190442</c:v>
                </c:pt>
                <c:pt idx="57">
                  <c:v>-1.2224999593241723</c:v>
                </c:pt>
                <c:pt idx="58">
                  <c:v>-0.99716411472668465</c:v>
                </c:pt>
                <c:pt idx="59">
                  <c:v>-1.1340616977348357</c:v>
                </c:pt>
                <c:pt idx="60">
                  <c:v>0.13012084977848876</c:v>
                </c:pt>
                <c:pt idx="61">
                  <c:v>-9.5214994818998894E-2</c:v>
                </c:pt>
                <c:pt idx="62">
                  <c:v>-0.59404313467392111</c:v>
                </c:pt>
                <c:pt idx="63">
                  <c:v>-1.1704061887989465</c:v>
                </c:pt>
                <c:pt idx="64">
                  <c:v>-0.13065087360650704</c:v>
                </c:pt>
                <c:pt idx="65">
                  <c:v>-0.81968185003027638</c:v>
                </c:pt>
                <c:pt idx="66">
                  <c:v>-0.4792551170631042</c:v>
                </c:pt>
                <c:pt idx="67">
                  <c:v>0.39634424682310115</c:v>
                </c:pt>
                <c:pt idx="68">
                  <c:v>1.4261048269729102</c:v>
                </c:pt>
                <c:pt idx="69">
                  <c:v>-1.4787286213261541</c:v>
                </c:pt>
                <c:pt idx="70">
                  <c:v>0.4717590657811313</c:v>
                </c:pt>
                <c:pt idx="71">
                  <c:v>-0.64219958533386812</c:v>
                </c:pt>
                <c:pt idx="72">
                  <c:v>-0.42201254363712948</c:v>
                </c:pt>
                <c:pt idx="73">
                  <c:v>-0.5174168326804206</c:v>
                </c:pt>
                <c:pt idx="74">
                  <c:v>-0.33387715280666053</c:v>
                </c:pt>
                <c:pt idx="75">
                  <c:v>0.14344716316866274</c:v>
                </c:pt>
                <c:pt idx="76">
                  <c:v>-0.53710343200681399</c:v>
                </c:pt>
                <c:pt idx="77">
                  <c:v>0.5344533128667226</c:v>
                </c:pt>
                <c:pt idx="78">
                  <c:v>0.55626000750518911</c:v>
                </c:pt>
                <c:pt idx="79">
                  <c:v>-0.37537044677152048</c:v>
                </c:pt>
                <c:pt idx="80">
                  <c:v>0.91485898600441684</c:v>
                </c:pt>
                <c:pt idx="81">
                  <c:v>-0.27330300103314237</c:v>
                </c:pt>
                <c:pt idx="82">
                  <c:v>1.0823465156581946</c:v>
                </c:pt>
                <c:pt idx="83">
                  <c:v>0.90032118957877239</c:v>
                </c:pt>
                <c:pt idx="84">
                  <c:v>-0.60524935275202196</c:v>
                </c:pt>
                <c:pt idx="85">
                  <c:v>2.1127128373257387</c:v>
                </c:pt>
                <c:pt idx="86">
                  <c:v>0.58079253897346406</c:v>
                </c:pt>
                <c:pt idx="87">
                  <c:v>0.55201981688104285</c:v>
                </c:pt>
                <c:pt idx="88">
                  <c:v>1.221969935496154</c:v>
                </c:pt>
                <c:pt idx="89">
                  <c:v>-0.21212310774188897</c:v>
                </c:pt>
                <c:pt idx="90">
                  <c:v>-7.2196817145061987E-2</c:v>
                </c:pt>
                <c:pt idx="91">
                  <c:v>1.818019588947573</c:v>
                </c:pt>
                <c:pt idx="92">
                  <c:v>0.72253605412349653</c:v>
                </c:pt>
                <c:pt idx="93">
                  <c:v>1.3721938318944791</c:v>
                </c:pt>
                <c:pt idx="94">
                  <c:v>-6.7350885003180525E-2</c:v>
                </c:pt>
                <c:pt idx="95">
                  <c:v>-1.2742908590905304</c:v>
                </c:pt>
                <c:pt idx="96">
                  <c:v>0.84853028981241441</c:v>
                </c:pt>
                <c:pt idx="97">
                  <c:v>0.11467444107624161</c:v>
                </c:pt>
                <c:pt idx="98">
                  <c:v>-0.40414316886394164</c:v>
                </c:pt>
                <c:pt idx="99">
                  <c:v>-0.14125135016687271</c:v>
                </c:pt>
                <c:pt idx="100">
                  <c:v>1.6829392304926274</c:v>
                </c:pt>
                <c:pt idx="101">
                  <c:v>-1.3127554454667143</c:v>
                </c:pt>
                <c:pt idx="102">
                  <c:v>-1.3836272030417307</c:v>
                </c:pt>
                <c:pt idx="103">
                  <c:v>-0.71912875808623622</c:v>
                </c:pt>
              </c:numCache>
            </c:numRef>
          </c:val>
          <c:smooth val="0"/>
          <c:extLst>
            <c:ext xmlns:c16="http://schemas.microsoft.com/office/drawing/2014/chart" uri="{C3380CC4-5D6E-409C-BE32-E72D297353CC}">
              <c16:uniqueId val="{00000001-72B3-4A88-82DE-D3C079B1EAFD}"/>
            </c:ext>
          </c:extLst>
        </c:ser>
        <c:ser>
          <c:idx val="2"/>
          <c:order val="2"/>
          <c:tx>
            <c:strRef>
              <c:f>WeeklyOutboundPivots!$M$30</c:f>
              <c:strCache>
                <c:ptCount val="1"/>
                <c:pt idx="0">
                  <c:v>CW-992</c:v>
                </c:pt>
              </c:strCache>
            </c:strRef>
          </c:tx>
          <c:spPr>
            <a:ln w="19050" cap="rnd">
              <a:solidFill>
                <a:schemeClr val="accent3"/>
              </a:solidFill>
              <a:round/>
            </a:ln>
            <a:effectLst/>
          </c:spPr>
          <c:marker>
            <c:symbol val="none"/>
          </c:marker>
          <c:val>
            <c:numRef>
              <c:f>WeeklyOutboundPivots!$M$31:$M$134</c:f>
              <c:numCache>
                <c:formatCode>General</c:formatCode>
                <c:ptCount val="104"/>
                <c:pt idx="0">
                  <c:v>-0.95679151685991259</c:v>
                </c:pt>
                <c:pt idx="1">
                  <c:v>-0.98281134238215384</c:v>
                </c:pt>
                <c:pt idx="2">
                  <c:v>0.1620609805964591</c:v>
                </c:pt>
                <c:pt idx="3">
                  <c:v>0.28565515182710483</c:v>
                </c:pt>
                <c:pt idx="4">
                  <c:v>-1.4967028964464175</c:v>
                </c:pt>
                <c:pt idx="5">
                  <c:v>-0.42989005003452829</c:v>
                </c:pt>
                <c:pt idx="6">
                  <c:v>-0.8071775201070257</c:v>
                </c:pt>
                <c:pt idx="7">
                  <c:v>-0.48192970107901068</c:v>
                </c:pt>
                <c:pt idx="8">
                  <c:v>0.21410063164094151</c:v>
                </c:pt>
                <c:pt idx="9">
                  <c:v>-1.1194154263739202</c:v>
                </c:pt>
                <c:pt idx="10">
                  <c:v>-1.0023262115238347</c:v>
                </c:pt>
                <c:pt idx="11">
                  <c:v>-0.41688013727340767</c:v>
                </c:pt>
                <c:pt idx="12">
                  <c:v>1.8951940224132473E-2</c:v>
                </c:pt>
                <c:pt idx="13">
                  <c:v>0.12953619869365759</c:v>
                </c:pt>
                <c:pt idx="14">
                  <c:v>-0.97630638600159358</c:v>
                </c:pt>
                <c:pt idx="15">
                  <c:v>-0.83319734562926695</c:v>
                </c:pt>
                <c:pt idx="16">
                  <c:v>7.7496547649175185E-2</c:v>
                </c:pt>
                <c:pt idx="17">
                  <c:v>0.98168548454705695</c:v>
                </c:pt>
                <c:pt idx="18">
                  <c:v>-1.8674854101383547</c:v>
                </c:pt>
                <c:pt idx="19">
                  <c:v>-0.39736526813172679</c:v>
                </c:pt>
                <c:pt idx="20">
                  <c:v>7.7496547649175185E-2</c:v>
                </c:pt>
                <c:pt idx="21">
                  <c:v>0.78653679313024794</c:v>
                </c:pt>
                <c:pt idx="22">
                  <c:v>-0.5274643957429328</c:v>
                </c:pt>
                <c:pt idx="23">
                  <c:v>-0.65105856697357856</c:v>
                </c:pt>
                <c:pt idx="24">
                  <c:v>2.5456896604692771E-2</c:v>
                </c:pt>
                <c:pt idx="25">
                  <c:v>-0.93727664771823171</c:v>
                </c:pt>
                <c:pt idx="26">
                  <c:v>1.0467350483526601</c:v>
                </c:pt>
                <c:pt idx="27">
                  <c:v>0.16856593697701938</c:v>
                </c:pt>
                <c:pt idx="28">
                  <c:v>0.66944757828016255</c:v>
                </c:pt>
                <c:pt idx="29">
                  <c:v>1.8208248576393358</c:v>
                </c:pt>
                <c:pt idx="30">
                  <c:v>1.521596864133562</c:v>
                </c:pt>
                <c:pt idx="31">
                  <c:v>-0.7421279563014227</c:v>
                </c:pt>
                <c:pt idx="32">
                  <c:v>3.2389053486014814</c:v>
                </c:pt>
                <c:pt idx="33">
                  <c:v>0.27915019544654451</c:v>
                </c:pt>
                <c:pt idx="34">
                  <c:v>0.18157584973814</c:v>
                </c:pt>
                <c:pt idx="35">
                  <c:v>-0.87222708391262871</c:v>
                </c:pt>
                <c:pt idx="36">
                  <c:v>0.31167497734934602</c:v>
                </c:pt>
                <c:pt idx="37">
                  <c:v>0.70197236018296405</c:v>
                </c:pt>
                <c:pt idx="38">
                  <c:v>2.2566569351368759</c:v>
                </c:pt>
                <c:pt idx="39">
                  <c:v>0.6759525346607228</c:v>
                </c:pt>
                <c:pt idx="40">
                  <c:v>-0.44289996279564886</c:v>
                </c:pt>
                <c:pt idx="41">
                  <c:v>-0.67057343611525944</c:v>
                </c:pt>
                <c:pt idx="42">
                  <c:v>0.76702192398856706</c:v>
                </c:pt>
                <c:pt idx="43">
                  <c:v>1.5996563407002855</c:v>
                </c:pt>
                <c:pt idx="44">
                  <c:v>-0.81368247648758607</c:v>
                </c:pt>
                <c:pt idx="45">
                  <c:v>-0.30629587880388259</c:v>
                </c:pt>
                <c:pt idx="46">
                  <c:v>0.64993270913848167</c:v>
                </c:pt>
                <c:pt idx="47">
                  <c:v>-0.35183057346780466</c:v>
                </c:pt>
                <c:pt idx="48">
                  <c:v>-0.11765214376763385</c:v>
                </c:pt>
                <c:pt idx="49">
                  <c:v>-0.38435535537060617</c:v>
                </c:pt>
                <c:pt idx="50">
                  <c:v>-2.6582754439789635E-2</c:v>
                </c:pt>
                <c:pt idx="51">
                  <c:v>0.43526914857999172</c:v>
                </c:pt>
                <c:pt idx="52">
                  <c:v>-0.24775127137883987</c:v>
                </c:pt>
                <c:pt idx="53">
                  <c:v>0.89061609521921281</c:v>
                </c:pt>
                <c:pt idx="54">
                  <c:v>-0.3388206607066841</c:v>
                </c:pt>
                <c:pt idx="55">
                  <c:v>-1.7178714133854678</c:v>
                </c:pt>
                <c:pt idx="56">
                  <c:v>-0.76164282544310358</c:v>
                </c:pt>
                <c:pt idx="57">
                  <c:v>0.59138810171343892</c:v>
                </c:pt>
                <c:pt idx="58">
                  <c:v>-1.3340789869324101</c:v>
                </c:pt>
                <c:pt idx="59">
                  <c:v>-0.5274643957429328</c:v>
                </c:pt>
                <c:pt idx="60">
                  <c:v>-1.3210690741712896</c:v>
                </c:pt>
                <c:pt idx="61">
                  <c:v>0.3962394102966299</c:v>
                </c:pt>
                <c:pt idx="62">
                  <c:v>0.62391288361624042</c:v>
                </c:pt>
                <c:pt idx="63">
                  <c:v>-1.3145641177907292</c:v>
                </c:pt>
                <c:pt idx="64">
                  <c:v>-1.4706830709241765</c:v>
                </c:pt>
                <c:pt idx="65">
                  <c:v>-0.67707839249581969</c:v>
                </c:pt>
                <c:pt idx="66">
                  <c:v>-0.79416760734590508</c:v>
                </c:pt>
                <c:pt idx="67">
                  <c:v>0.2401204571631827</c:v>
                </c:pt>
                <c:pt idx="68">
                  <c:v>1.586646427939165</c:v>
                </c:pt>
                <c:pt idx="69">
                  <c:v>-1.9000101920411563</c:v>
                </c:pt>
                <c:pt idx="70">
                  <c:v>1.0597449611137806</c:v>
                </c:pt>
                <c:pt idx="71">
                  <c:v>9.050646041029578E-2</c:v>
                </c:pt>
                <c:pt idx="72">
                  <c:v>6.4486634888054575E-2</c:v>
                </c:pt>
                <c:pt idx="73">
                  <c:v>-0.53396935212349306</c:v>
                </c:pt>
                <c:pt idx="74">
                  <c:v>-1.1259203827544804</c:v>
                </c:pt>
                <c:pt idx="75">
                  <c:v>0.60439801447455954</c:v>
                </c:pt>
                <c:pt idx="76">
                  <c:v>-0.7421279563014227</c:v>
                </c:pt>
                <c:pt idx="77">
                  <c:v>0.46779393048279322</c:v>
                </c:pt>
                <c:pt idx="78">
                  <c:v>1.0337251355915393</c:v>
                </c:pt>
                <c:pt idx="79">
                  <c:v>-0.52095943936237255</c:v>
                </c:pt>
                <c:pt idx="80">
                  <c:v>5.1476722126933973E-2</c:v>
                </c:pt>
                <c:pt idx="81">
                  <c:v>-0.54697926488461368</c:v>
                </c:pt>
                <c:pt idx="82">
                  <c:v>1.586646427939165</c:v>
                </c:pt>
                <c:pt idx="83">
                  <c:v>-0.72261308715974182</c:v>
                </c:pt>
                <c:pt idx="84">
                  <c:v>1.0792598302554615</c:v>
                </c:pt>
                <c:pt idx="85">
                  <c:v>0.47429888686335353</c:v>
                </c:pt>
                <c:pt idx="86">
                  <c:v>2.5103502339787278</c:v>
                </c:pt>
                <c:pt idx="87">
                  <c:v>0.49381375600503441</c:v>
                </c:pt>
                <c:pt idx="88">
                  <c:v>-0.24124631499827956</c:v>
                </c:pt>
                <c:pt idx="89">
                  <c:v>-3.3087710820349933E-2</c:v>
                </c:pt>
                <c:pt idx="90">
                  <c:v>1.2679035652917103</c:v>
                </c:pt>
                <c:pt idx="91">
                  <c:v>0.51983358152727566</c:v>
                </c:pt>
                <c:pt idx="92">
                  <c:v>3.6161928186739787</c:v>
                </c:pt>
                <c:pt idx="93">
                  <c:v>-0.35183057346780466</c:v>
                </c:pt>
                <c:pt idx="94">
                  <c:v>-0.5274643957429328</c:v>
                </c:pt>
                <c:pt idx="95">
                  <c:v>-0.79416760734590508</c:v>
                </c:pt>
                <c:pt idx="96">
                  <c:v>1.2093589578666675</c:v>
                </c:pt>
                <c:pt idx="97">
                  <c:v>-0.28678100966220166</c:v>
                </c:pt>
                <c:pt idx="98">
                  <c:v>0.40924932305775052</c:v>
                </c:pt>
                <c:pt idx="99">
                  <c:v>-0.74863291268198306</c:v>
                </c:pt>
                <c:pt idx="100">
                  <c:v>-0.32581074794556347</c:v>
                </c:pt>
                <c:pt idx="101">
                  <c:v>-0.57950404678741518</c:v>
                </c:pt>
                <c:pt idx="102">
                  <c:v>-0.19571162033435746</c:v>
                </c:pt>
                <c:pt idx="103">
                  <c:v>-0.65756352335413881</c:v>
                </c:pt>
              </c:numCache>
            </c:numRef>
          </c:val>
          <c:smooth val="0"/>
          <c:extLst>
            <c:ext xmlns:c16="http://schemas.microsoft.com/office/drawing/2014/chart" uri="{C3380CC4-5D6E-409C-BE32-E72D297353CC}">
              <c16:uniqueId val="{00000002-72B3-4A88-82DE-D3C079B1EAFD}"/>
            </c:ext>
          </c:extLst>
        </c:ser>
        <c:ser>
          <c:idx val="3"/>
          <c:order val="3"/>
          <c:tx>
            <c:v>0</c:v>
          </c:tx>
          <c:spPr>
            <a:ln w="22225" cap="rnd">
              <a:solidFill>
                <a:schemeClr val="tx1"/>
              </a:solidFill>
              <a:prstDash val="sysDash"/>
              <a:round/>
            </a:ln>
            <a:effectLst/>
          </c:spPr>
          <c:marker>
            <c:symbol val="none"/>
          </c:marker>
          <c:val>
            <c:numRef>
              <c:f>WeeklyOutboundPivots!$N$31:$N$134</c:f>
              <c:numCache>
                <c:formatCode>General</c:formatCode>
                <c:ptCount val="10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numCache>
            </c:numRef>
          </c:val>
          <c:smooth val="0"/>
          <c:extLst>
            <c:ext xmlns:c16="http://schemas.microsoft.com/office/drawing/2014/chart" uri="{C3380CC4-5D6E-409C-BE32-E72D297353CC}">
              <c16:uniqueId val="{00000003-72B3-4A88-82DE-D3C079B1EAFD}"/>
            </c:ext>
          </c:extLst>
        </c:ser>
        <c:dLbls>
          <c:showLegendKey val="0"/>
          <c:showVal val="0"/>
          <c:showCatName val="0"/>
          <c:showSerName val="0"/>
          <c:showPercent val="0"/>
          <c:showBubbleSize val="0"/>
        </c:dLbls>
        <c:smooth val="0"/>
        <c:axId val="837874127"/>
        <c:axId val="837866927"/>
      </c:lineChart>
      <c:catAx>
        <c:axId val="8378741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Week Index</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66927"/>
        <c:crosses val="autoZero"/>
        <c:auto val="1"/>
        <c:lblAlgn val="ctr"/>
        <c:lblOffset val="100"/>
        <c:noMultiLvlLbl val="0"/>
      </c:catAx>
      <c:valAx>
        <c:axId val="837866927"/>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Z-Score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74127"/>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Weekly</a:t>
            </a:r>
            <a:r>
              <a:rPr lang="en-US" b="1" baseline="0">
                <a:solidFill>
                  <a:sysClr val="windowText" lastClr="000000"/>
                </a:solidFill>
              </a:rPr>
              <a:t> Demand Variability by Z-Score (Smoothed)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736919999537502"/>
          <c:y val="0.21372787703734397"/>
          <c:w val="0.84032536681813452"/>
          <c:h val="0.56152496902420268"/>
        </c:manualLayout>
      </c:layout>
      <c:lineChart>
        <c:grouping val="standard"/>
        <c:varyColors val="0"/>
        <c:ser>
          <c:idx val="0"/>
          <c:order val="0"/>
          <c:tx>
            <c:strRef>
              <c:f>WeeklyOutboundPivots!$K$30</c:f>
              <c:strCache>
                <c:ptCount val="1"/>
                <c:pt idx="0">
                  <c:v>AY-737</c:v>
                </c:pt>
              </c:strCache>
            </c:strRef>
          </c:tx>
          <c:spPr>
            <a:ln w="19050" cap="rnd">
              <a:solidFill>
                <a:schemeClr val="accent1"/>
              </a:solidFill>
              <a:round/>
            </a:ln>
            <a:effectLst>
              <a:softEdge rad="1270000"/>
            </a:effectLst>
          </c:spPr>
          <c:marker>
            <c:symbol val="none"/>
          </c:marker>
          <c:trendline>
            <c:name>AY-737</c:name>
            <c:spPr>
              <a:ln w="19050" cap="rnd">
                <a:solidFill>
                  <a:schemeClr val="accent1"/>
                </a:solidFill>
                <a:prstDash val="solid"/>
              </a:ln>
              <a:effectLst/>
            </c:spPr>
            <c:trendlineType val="movingAvg"/>
            <c:period val="8"/>
            <c:dispRSqr val="0"/>
            <c:dispEq val="0"/>
          </c:trendline>
          <c:val>
            <c:numRef>
              <c:f>WeeklyOutboundPivots!$K$31:$K$134</c:f>
              <c:numCache>
                <c:formatCode>General</c:formatCode>
                <c:ptCount val="104"/>
                <c:pt idx="0">
                  <c:v>-1.5462622645551889</c:v>
                </c:pt>
                <c:pt idx="1">
                  <c:v>1.0887634071435408</c:v>
                </c:pt>
                <c:pt idx="2">
                  <c:v>-1.2716542252057428</c:v>
                </c:pt>
                <c:pt idx="3">
                  <c:v>-0.85671340104168991</c:v>
                </c:pt>
                <c:pt idx="4">
                  <c:v>-0.91526952707943943</c:v>
                </c:pt>
                <c:pt idx="5">
                  <c:v>0.25686258205551277</c:v>
                </c:pt>
                <c:pt idx="6">
                  <c:v>-1.0889187284327657</c:v>
                </c:pt>
                <c:pt idx="7">
                  <c:v>-0.19139465864725966</c:v>
                </c:pt>
                <c:pt idx="8">
                  <c:v>-1.3009322882246175</c:v>
                </c:pt>
                <c:pt idx="9">
                  <c:v>0.66170752241995356</c:v>
                </c:pt>
                <c:pt idx="10">
                  <c:v>-1.557367736734762</c:v>
                </c:pt>
                <c:pt idx="11">
                  <c:v>0.77680059773553034</c:v>
                </c:pt>
                <c:pt idx="12">
                  <c:v>-0.67801625778855767</c:v>
                </c:pt>
                <c:pt idx="13">
                  <c:v>-0.51042458671499857</c:v>
                </c:pt>
                <c:pt idx="14">
                  <c:v>-0.46095475609689984</c:v>
                </c:pt>
                <c:pt idx="15">
                  <c:v>1.6652383721013855</c:v>
                </c:pt>
                <c:pt idx="16">
                  <c:v>-1.911733258101143</c:v>
                </c:pt>
                <c:pt idx="17">
                  <c:v>-0.92839417601893504</c:v>
                </c:pt>
                <c:pt idx="18">
                  <c:v>-1.1343502055310197</c:v>
                </c:pt>
                <c:pt idx="19">
                  <c:v>0.40830083904969261</c:v>
                </c:pt>
                <c:pt idx="20">
                  <c:v>-8.2359113611450152E-2</c:v>
                </c:pt>
                <c:pt idx="21">
                  <c:v>-1.0162283650755592</c:v>
                </c:pt>
                <c:pt idx="22">
                  <c:v>0.4466651974882182</c:v>
                </c:pt>
                <c:pt idx="23">
                  <c:v>-0.64469984124983803</c:v>
                </c:pt>
                <c:pt idx="24">
                  <c:v>0.42748301826895541</c:v>
                </c:pt>
                <c:pt idx="25">
                  <c:v>1.683410962940687</c:v>
                </c:pt>
                <c:pt idx="26">
                  <c:v>-0.75878332818545358</c:v>
                </c:pt>
                <c:pt idx="27">
                  <c:v>-0.48922323073581342</c:v>
                </c:pt>
                <c:pt idx="28">
                  <c:v>0.66675546431975963</c:v>
                </c:pt>
                <c:pt idx="29">
                  <c:v>1.7439862657383591</c:v>
                </c:pt>
                <c:pt idx="30">
                  <c:v>-0.79008056796425075</c:v>
                </c:pt>
                <c:pt idx="31">
                  <c:v>2.4315159524919361</c:v>
                </c:pt>
                <c:pt idx="32">
                  <c:v>-0.26004666848462121</c:v>
                </c:pt>
                <c:pt idx="33">
                  <c:v>0.74146500443688834</c:v>
                </c:pt>
                <c:pt idx="34">
                  <c:v>-0.67498749264867408</c:v>
                </c:pt>
                <c:pt idx="35">
                  <c:v>2.3992091243331775</c:v>
                </c:pt>
                <c:pt idx="36">
                  <c:v>0.69098558543882838</c:v>
                </c:pt>
                <c:pt idx="37">
                  <c:v>1.1412620029015232</c:v>
                </c:pt>
                <c:pt idx="38">
                  <c:v>-0.38826439273969349</c:v>
                </c:pt>
                <c:pt idx="39">
                  <c:v>0.31238994295337874</c:v>
                </c:pt>
                <c:pt idx="40">
                  <c:v>0.28210229155454275</c:v>
                </c:pt>
                <c:pt idx="41">
                  <c:v>2.1185435547039644</c:v>
                </c:pt>
                <c:pt idx="42">
                  <c:v>1.0534278138448989</c:v>
                </c:pt>
                <c:pt idx="43">
                  <c:v>-0.78503262606444479</c:v>
                </c:pt>
                <c:pt idx="44">
                  <c:v>1.3563043278332587</c:v>
                </c:pt>
                <c:pt idx="45">
                  <c:v>-0.44480134201752064</c:v>
                </c:pt>
                <c:pt idx="46">
                  <c:v>0.76569512555595709</c:v>
                </c:pt>
                <c:pt idx="47">
                  <c:v>-0.84459834048215554</c:v>
                </c:pt>
                <c:pt idx="48">
                  <c:v>0.86968272869196062</c:v>
                </c:pt>
                <c:pt idx="49">
                  <c:v>-0.60431630605139008</c:v>
                </c:pt>
                <c:pt idx="50">
                  <c:v>0.22354616551679318</c:v>
                </c:pt>
                <c:pt idx="51">
                  <c:v>-0.16817412590815206</c:v>
                </c:pt>
                <c:pt idx="52">
                  <c:v>-0.90618323165978865</c:v>
                </c:pt>
                <c:pt idx="53">
                  <c:v>0.83737590053320232</c:v>
                </c:pt>
                <c:pt idx="54">
                  <c:v>-1.3685747096820178</c:v>
                </c:pt>
                <c:pt idx="55">
                  <c:v>-1.3514117072226774</c:v>
                </c:pt>
                <c:pt idx="56">
                  <c:v>2.6677596334028566</c:v>
                </c:pt>
                <c:pt idx="57">
                  <c:v>-0.78402303768448356</c:v>
                </c:pt>
                <c:pt idx="58">
                  <c:v>-1.7199114659085151</c:v>
                </c:pt>
                <c:pt idx="59">
                  <c:v>-1.344344588562949</c:v>
                </c:pt>
                <c:pt idx="60">
                  <c:v>-0.29841102692314675</c:v>
                </c:pt>
                <c:pt idx="61">
                  <c:v>-0.70830390918739361</c:v>
                </c:pt>
                <c:pt idx="62">
                  <c:v>-0.19644260054706564</c:v>
                </c:pt>
                <c:pt idx="63">
                  <c:v>-1.3090089952643071</c:v>
                </c:pt>
                <c:pt idx="64">
                  <c:v>-0.90719282003974988</c:v>
                </c:pt>
                <c:pt idx="65">
                  <c:v>-0.20048095406691044</c:v>
                </c:pt>
                <c:pt idx="66">
                  <c:v>0.14075991835997487</c:v>
                </c:pt>
                <c:pt idx="67">
                  <c:v>0.24676669825590078</c:v>
                </c:pt>
                <c:pt idx="68">
                  <c:v>-0.75070662114576403</c:v>
                </c:pt>
                <c:pt idx="69">
                  <c:v>0.16801880461892724</c:v>
                </c:pt>
                <c:pt idx="70">
                  <c:v>-1.039448897814667</c:v>
                </c:pt>
                <c:pt idx="71">
                  <c:v>0.56781580308356205</c:v>
                </c:pt>
                <c:pt idx="72">
                  <c:v>0.6980527040985568</c:v>
                </c:pt>
                <c:pt idx="73">
                  <c:v>-3.4908459753273786E-2</c:v>
                </c:pt>
                <c:pt idx="74">
                  <c:v>-0.82036821936308668</c:v>
                </c:pt>
                <c:pt idx="75">
                  <c:v>-1.1000242006123389</c:v>
                </c:pt>
                <c:pt idx="76">
                  <c:v>-0.30143979206303034</c:v>
                </c:pt>
                <c:pt idx="77">
                  <c:v>1.6803821978008036</c:v>
                </c:pt>
                <c:pt idx="78">
                  <c:v>-1.4251116589598449</c:v>
                </c:pt>
                <c:pt idx="79">
                  <c:v>0.97165115506804178</c:v>
                </c:pt>
                <c:pt idx="80">
                  <c:v>0.40224330876992542</c:v>
                </c:pt>
                <c:pt idx="81">
                  <c:v>1.0776579349639677</c:v>
                </c:pt>
                <c:pt idx="82">
                  <c:v>-0.32163155966225432</c:v>
                </c:pt>
                <c:pt idx="83">
                  <c:v>2.0064792445282711</c:v>
                </c:pt>
                <c:pt idx="84">
                  <c:v>0.31541870809326233</c:v>
                </c:pt>
                <c:pt idx="85">
                  <c:v>-0.12173306042993691</c:v>
                </c:pt>
                <c:pt idx="86">
                  <c:v>-0.38119727407996506</c:v>
                </c:pt>
                <c:pt idx="87">
                  <c:v>0.94540185718905057</c:v>
                </c:pt>
                <c:pt idx="88">
                  <c:v>-0.10356046959063533</c:v>
                </c:pt>
                <c:pt idx="89">
                  <c:v>1.6198068950031317</c:v>
                </c:pt>
                <c:pt idx="90">
                  <c:v>0.25787217043547395</c:v>
                </c:pt>
                <c:pt idx="91">
                  <c:v>1.0180922205462568</c:v>
                </c:pt>
                <c:pt idx="92">
                  <c:v>0.12965444618040167</c:v>
                </c:pt>
                <c:pt idx="93">
                  <c:v>-0.28124802446380637</c:v>
                </c:pt>
                <c:pt idx="94">
                  <c:v>0.68593764353902242</c:v>
                </c:pt>
                <c:pt idx="95">
                  <c:v>-0.12274264880989812</c:v>
                </c:pt>
                <c:pt idx="96">
                  <c:v>0.71117735303805241</c:v>
                </c:pt>
                <c:pt idx="97">
                  <c:v>0.49916379324620058</c:v>
                </c:pt>
                <c:pt idx="98">
                  <c:v>0.17104756975881083</c:v>
                </c:pt>
                <c:pt idx="99">
                  <c:v>0.31339953133333992</c:v>
                </c:pt>
                <c:pt idx="100">
                  <c:v>-0.81935863098312556</c:v>
                </c:pt>
                <c:pt idx="101">
                  <c:v>0.17710510003857804</c:v>
                </c:pt>
                <c:pt idx="102">
                  <c:v>-0.65176695990956646</c:v>
                </c:pt>
                <c:pt idx="103">
                  <c:v>-0.84762710562203913</c:v>
                </c:pt>
              </c:numCache>
            </c:numRef>
          </c:val>
          <c:smooth val="0"/>
          <c:extLst>
            <c:ext xmlns:c16="http://schemas.microsoft.com/office/drawing/2014/chart" uri="{C3380CC4-5D6E-409C-BE32-E72D297353CC}">
              <c16:uniqueId val="{00000000-3B0A-4DB8-86D2-1C5F623E8152}"/>
            </c:ext>
          </c:extLst>
        </c:ser>
        <c:ser>
          <c:idx val="1"/>
          <c:order val="1"/>
          <c:tx>
            <c:strRef>
              <c:f>WeeklyOutboundPivots!$L$30</c:f>
              <c:strCache>
                <c:ptCount val="1"/>
                <c:pt idx="0">
                  <c:v>BX-411</c:v>
                </c:pt>
              </c:strCache>
            </c:strRef>
          </c:tx>
          <c:spPr>
            <a:ln w="19050" cap="rnd">
              <a:solidFill>
                <a:schemeClr val="accent2"/>
              </a:solidFill>
              <a:round/>
            </a:ln>
            <a:effectLst>
              <a:softEdge rad="1270000"/>
            </a:effectLst>
          </c:spPr>
          <c:marker>
            <c:symbol val="none"/>
          </c:marker>
          <c:trendline>
            <c:name>BX-411</c:name>
            <c:spPr>
              <a:ln w="19050" cap="rnd">
                <a:solidFill>
                  <a:schemeClr val="accent2"/>
                </a:solidFill>
                <a:prstDash val="solid"/>
              </a:ln>
              <a:effectLst/>
            </c:spPr>
            <c:trendlineType val="movingAvg"/>
            <c:period val="8"/>
            <c:dispRSqr val="0"/>
            <c:dispEq val="0"/>
          </c:trendline>
          <c:val>
            <c:numRef>
              <c:f>WeeklyOutboundPivots!$L$31:$L$134</c:f>
              <c:numCache>
                <c:formatCode>General</c:formatCode>
                <c:ptCount val="104"/>
                <c:pt idx="0">
                  <c:v>-0.60524935275202196</c:v>
                </c:pt>
                <c:pt idx="1">
                  <c:v>-0.79454357704426626</c:v>
                </c:pt>
                <c:pt idx="2">
                  <c:v>-0.68520723309306597</c:v>
                </c:pt>
                <c:pt idx="3">
                  <c:v>1.7755798238612518E-2</c:v>
                </c:pt>
                <c:pt idx="4">
                  <c:v>-0.92901819398147667</c:v>
                </c:pt>
                <c:pt idx="5">
                  <c:v>-1.5886707067950896</c:v>
                </c:pt>
                <c:pt idx="6">
                  <c:v>-0.69732206344776959</c:v>
                </c:pt>
                <c:pt idx="7">
                  <c:v>-0.52256563558116964</c:v>
                </c:pt>
                <c:pt idx="8">
                  <c:v>-0.40777761797035272</c:v>
                </c:pt>
                <c:pt idx="9">
                  <c:v>-9.6729348613336846E-2</c:v>
                </c:pt>
                <c:pt idx="10">
                  <c:v>-1.2176540271822909</c:v>
                </c:pt>
                <c:pt idx="11">
                  <c:v>-1.0868138593514916</c:v>
                </c:pt>
                <c:pt idx="12">
                  <c:v>1.0444876707997457</c:v>
                </c:pt>
                <c:pt idx="13">
                  <c:v>-1.2085679044162632</c:v>
                </c:pt>
                <c:pt idx="14">
                  <c:v>-0.75759334446242022</c:v>
                </c:pt>
                <c:pt idx="15">
                  <c:v>-0.68278426702212525</c:v>
                </c:pt>
                <c:pt idx="16">
                  <c:v>0.92121927194063624</c:v>
                </c:pt>
                <c:pt idx="17">
                  <c:v>-0.66097757238365873</c:v>
                </c:pt>
                <c:pt idx="18">
                  <c:v>-0.74093545272470274</c:v>
                </c:pt>
                <c:pt idx="19">
                  <c:v>-0.58011107976601195</c:v>
                </c:pt>
                <c:pt idx="20">
                  <c:v>-0.46865464050273847</c:v>
                </c:pt>
                <c:pt idx="21">
                  <c:v>0.59381598160477045</c:v>
                </c:pt>
                <c:pt idx="22">
                  <c:v>0.84277574539393019</c:v>
                </c:pt>
                <c:pt idx="23">
                  <c:v>1.0814379033815917</c:v>
                </c:pt>
                <c:pt idx="24">
                  <c:v>1.612067472917611</c:v>
                </c:pt>
                <c:pt idx="25">
                  <c:v>-1.4905405809219903</c:v>
                </c:pt>
                <c:pt idx="26">
                  <c:v>0.74494849027969834</c:v>
                </c:pt>
                <c:pt idx="27">
                  <c:v>-0.37749054208359362</c:v>
                </c:pt>
                <c:pt idx="28">
                  <c:v>-0.83936844935666977</c:v>
                </c:pt>
                <c:pt idx="29">
                  <c:v>0.26732130354550743</c:v>
                </c:pt>
                <c:pt idx="30">
                  <c:v>1.1074847886442045</c:v>
                </c:pt>
                <c:pt idx="31">
                  <c:v>-1.1186152890325887</c:v>
                </c:pt>
                <c:pt idx="32">
                  <c:v>2.1390625933472194</c:v>
                </c:pt>
                <c:pt idx="33">
                  <c:v>-0.4244355097080702</c:v>
                </c:pt>
                <c:pt idx="34">
                  <c:v>1.0163206902250597</c:v>
                </c:pt>
                <c:pt idx="35">
                  <c:v>0.81400302330150898</c:v>
                </c:pt>
                <c:pt idx="36">
                  <c:v>0.8582221540961773</c:v>
                </c:pt>
                <c:pt idx="37">
                  <c:v>0.3642399463831365</c:v>
                </c:pt>
                <c:pt idx="38">
                  <c:v>2.8720098298067893</c:v>
                </c:pt>
                <c:pt idx="39">
                  <c:v>0.33940454415599408</c:v>
                </c:pt>
                <c:pt idx="40">
                  <c:v>-0.45896277621897558</c:v>
                </c:pt>
                <c:pt idx="41">
                  <c:v>2.1287649875457211</c:v>
                </c:pt>
                <c:pt idx="42">
                  <c:v>-0.7164029212564279</c:v>
                </c:pt>
                <c:pt idx="43">
                  <c:v>2.0842429859921854</c:v>
                </c:pt>
                <c:pt idx="44">
                  <c:v>-0.57617375990073327</c:v>
                </c:pt>
                <c:pt idx="45">
                  <c:v>1.4248933439374398</c:v>
                </c:pt>
                <c:pt idx="46">
                  <c:v>-9.309489950692576E-2</c:v>
                </c:pt>
                <c:pt idx="47">
                  <c:v>1.0620541748140659</c:v>
                </c:pt>
                <c:pt idx="48">
                  <c:v>-1.7310199634628574</c:v>
                </c:pt>
                <c:pt idx="49">
                  <c:v>0.29094522273717954</c:v>
                </c:pt>
                <c:pt idx="50">
                  <c:v>-0.80060099222161818</c:v>
                </c:pt>
                <c:pt idx="51">
                  <c:v>0.16192227945958579</c:v>
                </c:pt>
                <c:pt idx="52">
                  <c:v>1.7074717619609021</c:v>
                </c:pt>
                <c:pt idx="53">
                  <c:v>-5.8567632996020393E-2</c:v>
                </c:pt>
                <c:pt idx="54">
                  <c:v>-0.57556801838299809</c:v>
                </c:pt>
                <c:pt idx="55">
                  <c:v>-1.3176013776085957</c:v>
                </c:pt>
                <c:pt idx="56">
                  <c:v>-1.354551610190442</c:v>
                </c:pt>
                <c:pt idx="57">
                  <c:v>-1.2224999593241723</c:v>
                </c:pt>
                <c:pt idx="58">
                  <c:v>-0.99716411472668465</c:v>
                </c:pt>
                <c:pt idx="59">
                  <c:v>-1.1340616977348357</c:v>
                </c:pt>
                <c:pt idx="60">
                  <c:v>0.13012084977848876</c:v>
                </c:pt>
                <c:pt idx="61">
                  <c:v>-9.5214994818998894E-2</c:v>
                </c:pt>
                <c:pt idx="62">
                  <c:v>-0.59404313467392111</c:v>
                </c:pt>
                <c:pt idx="63">
                  <c:v>-1.1704061887989465</c:v>
                </c:pt>
                <c:pt idx="64">
                  <c:v>-0.13065087360650704</c:v>
                </c:pt>
                <c:pt idx="65">
                  <c:v>-0.81968185003027638</c:v>
                </c:pt>
                <c:pt idx="66">
                  <c:v>-0.4792551170631042</c:v>
                </c:pt>
                <c:pt idx="67">
                  <c:v>0.39634424682310115</c:v>
                </c:pt>
                <c:pt idx="68">
                  <c:v>1.4261048269729102</c:v>
                </c:pt>
                <c:pt idx="69">
                  <c:v>-1.4787286213261541</c:v>
                </c:pt>
                <c:pt idx="70">
                  <c:v>0.4717590657811313</c:v>
                </c:pt>
                <c:pt idx="71">
                  <c:v>-0.64219958533386812</c:v>
                </c:pt>
                <c:pt idx="72">
                  <c:v>-0.42201254363712948</c:v>
                </c:pt>
                <c:pt idx="73">
                  <c:v>-0.5174168326804206</c:v>
                </c:pt>
                <c:pt idx="74">
                  <c:v>-0.33387715280666053</c:v>
                </c:pt>
                <c:pt idx="75">
                  <c:v>0.14344716316866274</c:v>
                </c:pt>
                <c:pt idx="76">
                  <c:v>-0.53710343200681399</c:v>
                </c:pt>
                <c:pt idx="77">
                  <c:v>0.5344533128667226</c:v>
                </c:pt>
                <c:pt idx="78">
                  <c:v>0.55626000750518911</c:v>
                </c:pt>
                <c:pt idx="79">
                  <c:v>-0.37537044677152048</c:v>
                </c:pt>
                <c:pt idx="80">
                  <c:v>0.91485898600441684</c:v>
                </c:pt>
                <c:pt idx="81">
                  <c:v>-0.27330300103314237</c:v>
                </c:pt>
                <c:pt idx="82">
                  <c:v>1.0823465156581946</c:v>
                </c:pt>
                <c:pt idx="83">
                  <c:v>0.90032118957877239</c:v>
                </c:pt>
                <c:pt idx="84">
                  <c:v>-0.60524935275202196</c:v>
                </c:pt>
                <c:pt idx="85">
                  <c:v>2.1127128373257387</c:v>
                </c:pt>
                <c:pt idx="86">
                  <c:v>0.58079253897346406</c:v>
                </c:pt>
                <c:pt idx="87">
                  <c:v>0.55201981688104285</c:v>
                </c:pt>
                <c:pt idx="88">
                  <c:v>1.221969935496154</c:v>
                </c:pt>
                <c:pt idx="89">
                  <c:v>-0.21212310774188897</c:v>
                </c:pt>
                <c:pt idx="90">
                  <c:v>-7.2196817145061987E-2</c:v>
                </c:pt>
                <c:pt idx="91">
                  <c:v>1.818019588947573</c:v>
                </c:pt>
                <c:pt idx="92">
                  <c:v>0.72253605412349653</c:v>
                </c:pt>
                <c:pt idx="93">
                  <c:v>1.3721938318944791</c:v>
                </c:pt>
                <c:pt idx="94">
                  <c:v>-6.7350885003180525E-2</c:v>
                </c:pt>
                <c:pt idx="95">
                  <c:v>-1.2742908590905304</c:v>
                </c:pt>
                <c:pt idx="96">
                  <c:v>0.84853028981241441</c:v>
                </c:pt>
                <c:pt idx="97">
                  <c:v>0.11467444107624161</c:v>
                </c:pt>
                <c:pt idx="98">
                  <c:v>-0.40414316886394164</c:v>
                </c:pt>
                <c:pt idx="99">
                  <c:v>-0.14125135016687271</c:v>
                </c:pt>
                <c:pt idx="100">
                  <c:v>1.6829392304926274</c:v>
                </c:pt>
                <c:pt idx="101">
                  <c:v>-1.3127554454667143</c:v>
                </c:pt>
                <c:pt idx="102">
                  <c:v>-1.3836272030417307</c:v>
                </c:pt>
                <c:pt idx="103">
                  <c:v>-0.71912875808623622</c:v>
                </c:pt>
              </c:numCache>
            </c:numRef>
          </c:val>
          <c:smooth val="0"/>
          <c:extLst>
            <c:ext xmlns:c16="http://schemas.microsoft.com/office/drawing/2014/chart" uri="{C3380CC4-5D6E-409C-BE32-E72D297353CC}">
              <c16:uniqueId val="{00000001-3B0A-4DB8-86D2-1C5F623E8152}"/>
            </c:ext>
          </c:extLst>
        </c:ser>
        <c:ser>
          <c:idx val="2"/>
          <c:order val="2"/>
          <c:tx>
            <c:strRef>
              <c:f>WeeklyOutboundPivots!$M$30</c:f>
              <c:strCache>
                <c:ptCount val="1"/>
                <c:pt idx="0">
                  <c:v>CW-992</c:v>
                </c:pt>
              </c:strCache>
            </c:strRef>
          </c:tx>
          <c:spPr>
            <a:ln w="19050" cap="rnd">
              <a:solidFill>
                <a:schemeClr val="accent3"/>
              </a:solidFill>
              <a:round/>
            </a:ln>
            <a:effectLst>
              <a:softEdge rad="1270000"/>
            </a:effectLst>
          </c:spPr>
          <c:marker>
            <c:symbol val="none"/>
          </c:marker>
          <c:trendline>
            <c:name>CW-992</c:name>
            <c:spPr>
              <a:ln w="19050" cap="rnd">
                <a:solidFill>
                  <a:schemeClr val="accent3"/>
                </a:solidFill>
                <a:prstDash val="solid"/>
              </a:ln>
              <a:effectLst/>
            </c:spPr>
            <c:trendlineType val="movingAvg"/>
            <c:period val="8"/>
            <c:dispRSqr val="0"/>
            <c:dispEq val="0"/>
          </c:trendline>
          <c:val>
            <c:numRef>
              <c:f>WeeklyOutboundPivots!$M$31:$M$134</c:f>
              <c:numCache>
                <c:formatCode>General</c:formatCode>
                <c:ptCount val="104"/>
                <c:pt idx="0">
                  <c:v>-0.95679151685991259</c:v>
                </c:pt>
                <c:pt idx="1">
                  <c:v>-0.98281134238215384</c:v>
                </c:pt>
                <c:pt idx="2">
                  <c:v>0.1620609805964591</c:v>
                </c:pt>
                <c:pt idx="3">
                  <c:v>0.28565515182710483</c:v>
                </c:pt>
                <c:pt idx="4">
                  <c:v>-1.4967028964464175</c:v>
                </c:pt>
                <c:pt idx="5">
                  <c:v>-0.42989005003452829</c:v>
                </c:pt>
                <c:pt idx="6">
                  <c:v>-0.8071775201070257</c:v>
                </c:pt>
                <c:pt idx="7">
                  <c:v>-0.48192970107901068</c:v>
                </c:pt>
                <c:pt idx="8">
                  <c:v>0.21410063164094151</c:v>
                </c:pt>
                <c:pt idx="9">
                  <c:v>-1.1194154263739202</c:v>
                </c:pt>
                <c:pt idx="10">
                  <c:v>-1.0023262115238347</c:v>
                </c:pt>
                <c:pt idx="11">
                  <c:v>-0.41688013727340767</c:v>
                </c:pt>
                <c:pt idx="12">
                  <c:v>1.8951940224132473E-2</c:v>
                </c:pt>
                <c:pt idx="13">
                  <c:v>0.12953619869365759</c:v>
                </c:pt>
                <c:pt idx="14">
                  <c:v>-0.97630638600159358</c:v>
                </c:pt>
                <c:pt idx="15">
                  <c:v>-0.83319734562926695</c:v>
                </c:pt>
                <c:pt idx="16">
                  <c:v>7.7496547649175185E-2</c:v>
                </c:pt>
                <c:pt idx="17">
                  <c:v>0.98168548454705695</c:v>
                </c:pt>
                <c:pt idx="18">
                  <c:v>-1.8674854101383547</c:v>
                </c:pt>
                <c:pt idx="19">
                  <c:v>-0.39736526813172679</c:v>
                </c:pt>
                <c:pt idx="20">
                  <c:v>7.7496547649175185E-2</c:v>
                </c:pt>
                <c:pt idx="21">
                  <c:v>0.78653679313024794</c:v>
                </c:pt>
                <c:pt idx="22">
                  <c:v>-0.5274643957429328</c:v>
                </c:pt>
                <c:pt idx="23">
                  <c:v>-0.65105856697357856</c:v>
                </c:pt>
                <c:pt idx="24">
                  <c:v>2.5456896604692771E-2</c:v>
                </c:pt>
                <c:pt idx="25">
                  <c:v>-0.93727664771823171</c:v>
                </c:pt>
                <c:pt idx="26">
                  <c:v>1.0467350483526601</c:v>
                </c:pt>
                <c:pt idx="27">
                  <c:v>0.16856593697701938</c:v>
                </c:pt>
                <c:pt idx="28">
                  <c:v>0.66944757828016255</c:v>
                </c:pt>
                <c:pt idx="29">
                  <c:v>1.8208248576393358</c:v>
                </c:pt>
                <c:pt idx="30">
                  <c:v>1.521596864133562</c:v>
                </c:pt>
                <c:pt idx="31">
                  <c:v>-0.7421279563014227</c:v>
                </c:pt>
                <c:pt idx="32">
                  <c:v>3.2389053486014814</c:v>
                </c:pt>
                <c:pt idx="33">
                  <c:v>0.27915019544654451</c:v>
                </c:pt>
                <c:pt idx="34">
                  <c:v>0.18157584973814</c:v>
                </c:pt>
                <c:pt idx="35">
                  <c:v>-0.87222708391262871</c:v>
                </c:pt>
                <c:pt idx="36">
                  <c:v>0.31167497734934602</c:v>
                </c:pt>
                <c:pt idx="37">
                  <c:v>0.70197236018296405</c:v>
                </c:pt>
                <c:pt idx="38">
                  <c:v>2.2566569351368759</c:v>
                </c:pt>
                <c:pt idx="39">
                  <c:v>0.6759525346607228</c:v>
                </c:pt>
                <c:pt idx="40">
                  <c:v>-0.44289996279564886</c:v>
                </c:pt>
                <c:pt idx="41">
                  <c:v>-0.67057343611525944</c:v>
                </c:pt>
                <c:pt idx="42">
                  <c:v>0.76702192398856706</c:v>
                </c:pt>
                <c:pt idx="43">
                  <c:v>1.5996563407002855</c:v>
                </c:pt>
                <c:pt idx="44">
                  <c:v>-0.81368247648758607</c:v>
                </c:pt>
                <c:pt idx="45">
                  <c:v>-0.30629587880388259</c:v>
                </c:pt>
                <c:pt idx="46">
                  <c:v>0.64993270913848167</c:v>
                </c:pt>
                <c:pt idx="47">
                  <c:v>-0.35183057346780466</c:v>
                </c:pt>
                <c:pt idx="48">
                  <c:v>-0.11765214376763385</c:v>
                </c:pt>
                <c:pt idx="49">
                  <c:v>-0.38435535537060617</c:v>
                </c:pt>
                <c:pt idx="50">
                  <c:v>-2.6582754439789635E-2</c:v>
                </c:pt>
                <c:pt idx="51">
                  <c:v>0.43526914857999172</c:v>
                </c:pt>
                <c:pt idx="52">
                  <c:v>-0.24775127137883987</c:v>
                </c:pt>
                <c:pt idx="53">
                  <c:v>0.89061609521921281</c:v>
                </c:pt>
                <c:pt idx="54">
                  <c:v>-0.3388206607066841</c:v>
                </c:pt>
                <c:pt idx="55">
                  <c:v>-1.7178714133854678</c:v>
                </c:pt>
                <c:pt idx="56">
                  <c:v>-0.76164282544310358</c:v>
                </c:pt>
                <c:pt idx="57">
                  <c:v>0.59138810171343892</c:v>
                </c:pt>
                <c:pt idx="58">
                  <c:v>-1.3340789869324101</c:v>
                </c:pt>
                <c:pt idx="59">
                  <c:v>-0.5274643957429328</c:v>
                </c:pt>
                <c:pt idx="60">
                  <c:v>-1.3210690741712896</c:v>
                </c:pt>
                <c:pt idx="61">
                  <c:v>0.3962394102966299</c:v>
                </c:pt>
                <c:pt idx="62">
                  <c:v>0.62391288361624042</c:v>
                </c:pt>
                <c:pt idx="63">
                  <c:v>-1.3145641177907292</c:v>
                </c:pt>
                <c:pt idx="64">
                  <c:v>-1.4706830709241765</c:v>
                </c:pt>
                <c:pt idx="65">
                  <c:v>-0.67707839249581969</c:v>
                </c:pt>
                <c:pt idx="66">
                  <c:v>-0.79416760734590508</c:v>
                </c:pt>
                <c:pt idx="67">
                  <c:v>0.2401204571631827</c:v>
                </c:pt>
                <c:pt idx="68">
                  <c:v>1.586646427939165</c:v>
                </c:pt>
                <c:pt idx="69">
                  <c:v>-1.9000101920411563</c:v>
                </c:pt>
                <c:pt idx="70">
                  <c:v>1.0597449611137806</c:v>
                </c:pt>
                <c:pt idx="71">
                  <c:v>9.050646041029578E-2</c:v>
                </c:pt>
                <c:pt idx="72">
                  <c:v>6.4486634888054575E-2</c:v>
                </c:pt>
                <c:pt idx="73">
                  <c:v>-0.53396935212349306</c:v>
                </c:pt>
                <c:pt idx="74">
                  <c:v>-1.1259203827544804</c:v>
                </c:pt>
                <c:pt idx="75">
                  <c:v>0.60439801447455954</c:v>
                </c:pt>
                <c:pt idx="76">
                  <c:v>-0.7421279563014227</c:v>
                </c:pt>
                <c:pt idx="77">
                  <c:v>0.46779393048279322</c:v>
                </c:pt>
                <c:pt idx="78">
                  <c:v>1.0337251355915393</c:v>
                </c:pt>
                <c:pt idx="79">
                  <c:v>-0.52095943936237255</c:v>
                </c:pt>
                <c:pt idx="80">
                  <c:v>5.1476722126933973E-2</c:v>
                </c:pt>
                <c:pt idx="81">
                  <c:v>-0.54697926488461368</c:v>
                </c:pt>
                <c:pt idx="82">
                  <c:v>1.586646427939165</c:v>
                </c:pt>
                <c:pt idx="83">
                  <c:v>-0.72261308715974182</c:v>
                </c:pt>
                <c:pt idx="84">
                  <c:v>1.0792598302554615</c:v>
                </c:pt>
                <c:pt idx="85">
                  <c:v>0.47429888686335353</c:v>
                </c:pt>
                <c:pt idx="86">
                  <c:v>2.5103502339787278</c:v>
                </c:pt>
                <c:pt idx="87">
                  <c:v>0.49381375600503441</c:v>
                </c:pt>
                <c:pt idx="88">
                  <c:v>-0.24124631499827956</c:v>
                </c:pt>
                <c:pt idx="89">
                  <c:v>-3.3087710820349933E-2</c:v>
                </c:pt>
                <c:pt idx="90">
                  <c:v>1.2679035652917103</c:v>
                </c:pt>
                <c:pt idx="91">
                  <c:v>0.51983358152727566</c:v>
                </c:pt>
                <c:pt idx="92">
                  <c:v>3.6161928186739787</c:v>
                </c:pt>
                <c:pt idx="93">
                  <c:v>-0.35183057346780466</c:v>
                </c:pt>
                <c:pt idx="94">
                  <c:v>-0.5274643957429328</c:v>
                </c:pt>
                <c:pt idx="95">
                  <c:v>-0.79416760734590508</c:v>
                </c:pt>
                <c:pt idx="96">
                  <c:v>1.2093589578666675</c:v>
                </c:pt>
                <c:pt idx="97">
                  <c:v>-0.28678100966220166</c:v>
                </c:pt>
                <c:pt idx="98">
                  <c:v>0.40924932305775052</c:v>
                </c:pt>
                <c:pt idx="99">
                  <c:v>-0.74863291268198306</c:v>
                </c:pt>
                <c:pt idx="100">
                  <c:v>-0.32581074794556347</c:v>
                </c:pt>
                <c:pt idx="101">
                  <c:v>-0.57950404678741518</c:v>
                </c:pt>
                <c:pt idx="102">
                  <c:v>-0.19571162033435746</c:v>
                </c:pt>
                <c:pt idx="103">
                  <c:v>-0.65756352335413881</c:v>
                </c:pt>
              </c:numCache>
            </c:numRef>
          </c:val>
          <c:smooth val="0"/>
          <c:extLst>
            <c:ext xmlns:c16="http://schemas.microsoft.com/office/drawing/2014/chart" uri="{C3380CC4-5D6E-409C-BE32-E72D297353CC}">
              <c16:uniqueId val="{00000002-3B0A-4DB8-86D2-1C5F623E8152}"/>
            </c:ext>
          </c:extLst>
        </c:ser>
        <c:ser>
          <c:idx val="3"/>
          <c:order val="3"/>
          <c:tx>
            <c:v>0</c:v>
          </c:tx>
          <c:spPr>
            <a:ln w="19050" cap="rnd">
              <a:solidFill>
                <a:schemeClr val="tx1"/>
              </a:solidFill>
              <a:prstDash val="sysDash"/>
              <a:round/>
            </a:ln>
            <a:effectLst/>
          </c:spPr>
          <c:marker>
            <c:symbol val="none"/>
          </c:marker>
          <c:val>
            <c:numRef>
              <c:f>WeeklyOutboundPivots!$N$31:$N$134</c:f>
              <c:numCache>
                <c:formatCode>General</c:formatCode>
                <c:ptCount val="10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numCache>
            </c:numRef>
          </c:val>
          <c:smooth val="0"/>
          <c:extLst>
            <c:ext xmlns:c16="http://schemas.microsoft.com/office/drawing/2014/chart" uri="{C3380CC4-5D6E-409C-BE32-E72D297353CC}">
              <c16:uniqueId val="{00000006-3B0A-4DB8-86D2-1C5F623E8152}"/>
            </c:ext>
          </c:extLst>
        </c:ser>
        <c:dLbls>
          <c:showLegendKey val="0"/>
          <c:showVal val="0"/>
          <c:showCatName val="0"/>
          <c:showSerName val="0"/>
          <c:showPercent val="0"/>
          <c:showBubbleSize val="0"/>
        </c:dLbls>
        <c:smooth val="0"/>
        <c:axId val="837874127"/>
        <c:axId val="837866927"/>
      </c:lineChart>
      <c:catAx>
        <c:axId val="8378741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Week Index</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66927"/>
        <c:crosses val="autoZero"/>
        <c:auto val="1"/>
        <c:lblAlgn val="ctr"/>
        <c:lblOffset val="100"/>
        <c:noMultiLvlLbl val="0"/>
      </c:catAx>
      <c:valAx>
        <c:axId val="837866927"/>
        <c:scaling>
          <c:orientation val="minMax"/>
          <c:max val="2"/>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Z-Score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74127"/>
        <c:crosses val="autoZero"/>
        <c:crossBetween val="between"/>
        <c:majorUnit val="1"/>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Seasonality Index Analysis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3720610693517448E-2"/>
          <c:y val="0.17175885799172788"/>
          <c:w val="0.88206179251904693"/>
          <c:h val="0.5676232384929335"/>
        </c:manualLayout>
      </c:layout>
      <c:lineChart>
        <c:grouping val="standard"/>
        <c:varyColors val="0"/>
        <c:ser>
          <c:idx val="0"/>
          <c:order val="0"/>
          <c:tx>
            <c:strRef>
              <c:f>WeeklyOutboundPivots!$Y$25</c:f>
              <c:strCache>
                <c:ptCount val="1"/>
                <c:pt idx="0">
                  <c:v>AY-737</c:v>
                </c:pt>
              </c:strCache>
            </c:strRef>
          </c:tx>
          <c:spPr>
            <a:ln w="19050" cap="rnd">
              <a:solidFill>
                <a:schemeClr val="accent1"/>
              </a:solidFill>
              <a:round/>
            </a:ln>
            <a:effectLst/>
          </c:spPr>
          <c:marker>
            <c:symbol val="none"/>
          </c:marker>
          <c:val>
            <c:numRef>
              <c:f>WeeklyOutboundPivots!$Y$26:$Y$77</c:f>
              <c:numCache>
                <c:formatCode>General</c:formatCode>
                <c:ptCount val="52"/>
                <c:pt idx="0">
                  <c:v>-1.4351718962009627</c:v>
                </c:pt>
                <c:pt idx="1">
                  <c:v>1.1271773447410076</c:v>
                </c:pt>
                <c:pt idx="2">
                  <c:v>-1.5450628251415222</c:v>
                </c:pt>
                <c:pt idx="3">
                  <c:v>-1.2921955262890521</c:v>
                </c:pt>
                <c:pt idx="4">
                  <c:v>1.0255577760432859</c:v>
                </c:pt>
                <c:pt idx="5">
                  <c:v>-0.30849446883726955</c:v>
                </c:pt>
                <c:pt idx="6">
                  <c:v>-1.6437283366096589</c:v>
                </c:pt>
                <c:pt idx="7">
                  <c:v>-0.89871510330833904</c:v>
                </c:pt>
                <c:pt idx="8">
                  <c:v>-0.93593622440110924</c:v>
                </c:pt>
                <c:pt idx="9">
                  <c:v>-2.726822058078401E-2</c:v>
                </c:pt>
                <c:pt idx="10">
                  <c:v>-1.0263303756264082</c:v>
                </c:pt>
                <c:pt idx="11">
                  <c:v>-0.31144852606685453</c:v>
                </c:pt>
                <c:pt idx="12">
                  <c:v>-0.92766486415827143</c:v>
                </c:pt>
                <c:pt idx="13">
                  <c:v>-0.41602215199416109</c:v>
                </c:pt>
                <c:pt idx="14">
                  <c:v>-0.18737812242428734</c:v>
                </c:pt>
                <c:pt idx="15">
                  <c:v>1.1189059844981697</c:v>
                </c:pt>
                <c:pt idx="16">
                  <c:v>-1.558060676951696</c:v>
                </c:pt>
                <c:pt idx="17">
                  <c:v>-0.44497191284409343</c:v>
                </c:pt>
                <c:pt idx="18">
                  <c:v>-1.2721079371278745</c:v>
                </c:pt>
                <c:pt idx="19">
                  <c:v>0.57122377413312331</c:v>
                </c:pt>
                <c:pt idx="20">
                  <c:v>0.36030408794075913</c:v>
                </c:pt>
                <c:pt idx="21">
                  <c:v>-0.61512560926818549</c:v>
                </c:pt>
                <c:pt idx="22">
                  <c:v>-0.21869112905788762</c:v>
                </c:pt>
                <c:pt idx="23">
                  <c:v>-1.0210130726131552</c:v>
                </c:pt>
                <c:pt idx="24">
                  <c:v>7.3760536671020671E-2</c:v>
                </c:pt>
                <c:pt idx="25">
                  <c:v>1.9684928437267963</c:v>
                </c:pt>
                <c:pt idx="26">
                  <c:v>-1.2780160515870445</c:v>
                </c:pt>
                <c:pt idx="27">
                  <c:v>0.28231697707971687</c:v>
                </c:pt>
                <c:pt idx="28">
                  <c:v>0.62557842715748602</c:v>
                </c:pt>
                <c:pt idx="29">
                  <c:v>1.6512270972693746</c:v>
                </c:pt>
                <c:pt idx="30">
                  <c:v>-0.65057429602320471</c:v>
                </c:pt>
                <c:pt idx="31">
                  <c:v>2.59711622218247</c:v>
                </c:pt>
                <c:pt idx="32">
                  <c:v>3.2403735456831624E-2</c:v>
                </c:pt>
                <c:pt idx="33">
                  <c:v>0.36266733372442705</c:v>
                </c:pt>
                <c:pt idx="34">
                  <c:v>-0.61807966649777046</c:v>
                </c:pt>
                <c:pt idx="35">
                  <c:v>1.9572674262543734</c:v>
                </c:pt>
                <c:pt idx="36">
                  <c:v>0.34376136745508351</c:v>
                </c:pt>
                <c:pt idx="37">
                  <c:v>1.6157784105143553</c:v>
                </c:pt>
                <c:pt idx="38">
                  <c:v>-7.6305570591893884E-2</c:v>
                </c:pt>
                <c:pt idx="39">
                  <c:v>0.77859859164998557</c:v>
                </c:pt>
                <c:pt idx="40">
                  <c:v>0.24096017586552784</c:v>
                </c:pt>
                <c:pt idx="41">
                  <c:v>1.0751859375003128</c:v>
                </c:pt>
                <c:pt idx="42">
                  <c:v>1.017877227246365</c:v>
                </c:pt>
                <c:pt idx="43">
                  <c:v>-0.53123038394797351</c:v>
                </c:pt>
                <c:pt idx="44">
                  <c:v>1.2098909471693857</c:v>
                </c:pt>
                <c:pt idx="45">
                  <c:v>3.1812924010914637E-2</c:v>
                </c:pt>
                <c:pt idx="46">
                  <c:v>0.54818212774236075</c:v>
                </c:pt>
                <c:pt idx="47">
                  <c:v>-0.31085771462093753</c:v>
                </c:pt>
                <c:pt idx="48">
                  <c:v>2.944967822724669E-2</c:v>
                </c:pt>
                <c:pt idx="49">
                  <c:v>-0.25000413569148788</c:v>
                </c:pt>
                <c:pt idx="50">
                  <c:v>-0.25059494713740488</c:v>
                </c:pt>
                <c:pt idx="51">
                  <c:v>-0.59444720866109102</c:v>
                </c:pt>
              </c:numCache>
            </c:numRef>
          </c:val>
          <c:smooth val="0"/>
          <c:extLst>
            <c:ext xmlns:c16="http://schemas.microsoft.com/office/drawing/2014/chart" uri="{C3380CC4-5D6E-409C-BE32-E72D297353CC}">
              <c16:uniqueId val="{00000000-1F50-4BD7-9F9A-65D4ACAC868E}"/>
            </c:ext>
          </c:extLst>
        </c:ser>
        <c:ser>
          <c:idx val="1"/>
          <c:order val="1"/>
          <c:tx>
            <c:strRef>
              <c:f>WeeklyOutboundPivots!$Z$25</c:f>
              <c:strCache>
                <c:ptCount val="1"/>
                <c:pt idx="0">
                  <c:v>BX-411</c:v>
                </c:pt>
              </c:strCache>
            </c:strRef>
          </c:tx>
          <c:spPr>
            <a:ln w="19050" cap="rnd">
              <a:solidFill>
                <a:schemeClr val="accent2"/>
              </a:solidFill>
              <a:round/>
            </a:ln>
            <a:effectLst/>
          </c:spPr>
          <c:marker>
            <c:symbol val="none"/>
          </c:marker>
          <c:val>
            <c:numRef>
              <c:f>WeeklyOutboundPivots!$Z$26:$Z$77</c:f>
              <c:numCache>
                <c:formatCode>General</c:formatCode>
                <c:ptCount val="52"/>
                <c:pt idx="0">
                  <c:v>0.74336454847091082</c:v>
                </c:pt>
                <c:pt idx="1">
                  <c:v>-0.57535813475453412</c:v>
                </c:pt>
                <c:pt idx="2">
                  <c:v>-0.85029629021014885</c:v>
                </c:pt>
                <c:pt idx="3">
                  <c:v>-0.87664623230062011</c:v>
                </c:pt>
                <c:pt idx="4">
                  <c:v>-1.5400928362529505</c:v>
                </c:pt>
                <c:pt idx="5">
                  <c:v>-1.8959191860328026</c:v>
                </c:pt>
                <c:pt idx="6">
                  <c:v>-1.1428010737260779</c:v>
                </c:pt>
                <c:pt idx="7">
                  <c:v>-1.1172681841035281</c:v>
                </c:pt>
                <c:pt idx="8">
                  <c:v>-0.18725821249177924</c:v>
                </c:pt>
                <c:pt idx="9">
                  <c:v>-0.12945175038632678</c:v>
                </c:pt>
                <c:pt idx="10">
                  <c:v>-1.2218508999974915</c:v>
                </c:pt>
                <c:pt idx="11">
                  <c:v>-1.522321945075656</c:v>
                </c:pt>
                <c:pt idx="12">
                  <c:v>0.6163128897091037</c:v>
                </c:pt>
                <c:pt idx="13">
                  <c:v>-1.3678990286384756</c:v>
                </c:pt>
                <c:pt idx="14">
                  <c:v>-0.83415950396869742</c:v>
                </c:pt>
                <c:pt idx="15">
                  <c:v>-0.19318184288421075</c:v>
                </c:pt>
                <c:pt idx="16">
                  <c:v>1.5830902223773242</c:v>
                </c:pt>
                <c:pt idx="17">
                  <c:v>-1.4430678556872618</c:v>
                </c:pt>
                <c:pt idx="18">
                  <c:v>-0.1815388452163281</c:v>
                </c:pt>
                <c:pt idx="19">
                  <c:v>-0.82435487435363841</c:v>
                </c:pt>
                <c:pt idx="20">
                  <c:v>-0.60068676126010334</c:v>
                </c:pt>
                <c:pt idx="21">
                  <c:v>5.1525371258305218E-2</c:v>
                </c:pt>
                <c:pt idx="22">
                  <c:v>0.34321310230631258</c:v>
                </c:pt>
                <c:pt idx="23">
                  <c:v>0.82609111084797182</c:v>
                </c:pt>
                <c:pt idx="24">
                  <c:v>0.72498086794267513</c:v>
                </c:pt>
                <c:pt idx="25">
                  <c:v>-0.64480759452786918</c:v>
                </c:pt>
                <c:pt idx="26">
                  <c:v>0.87756541632703189</c:v>
                </c:pt>
                <c:pt idx="27">
                  <c:v>-0.50774704303402263</c:v>
                </c:pt>
                <c:pt idx="28">
                  <c:v>5.091258190736403E-2</c:v>
                </c:pt>
                <c:pt idx="29">
                  <c:v>-4.0341965603628467E-3</c:v>
                </c:pt>
                <c:pt idx="30">
                  <c:v>1.4768734015475176</c:v>
                </c:pt>
                <c:pt idx="31">
                  <c:v>-0.14722264156362136</c:v>
                </c:pt>
                <c:pt idx="32">
                  <c:v>1.034439490167977</c:v>
                </c:pt>
                <c:pt idx="33">
                  <c:v>1.1386136798279796</c:v>
                </c:pt>
                <c:pt idx="34">
                  <c:v>1.0771304816168801</c:v>
                </c:pt>
                <c:pt idx="35">
                  <c:v>0.92127772336083691</c:v>
                </c:pt>
                <c:pt idx="36">
                  <c:v>1.4029301532006138</c:v>
                </c:pt>
                <c:pt idx="37">
                  <c:v>0.10259115050340455</c:v>
                </c:pt>
                <c:pt idx="38">
                  <c:v>1.8882593191460377</c:v>
                </c:pt>
                <c:pt idx="39">
                  <c:v>1.4550172480306149</c:v>
                </c:pt>
                <c:pt idx="40">
                  <c:v>0.17775997755219075</c:v>
                </c:pt>
                <c:pt idx="41">
                  <c:v>2.3611284349556576</c:v>
                </c:pt>
                <c:pt idx="42">
                  <c:v>-0.5285818809660231</c:v>
                </c:pt>
                <c:pt idx="43">
                  <c:v>0.54625064058482742</c:v>
                </c:pt>
                <c:pt idx="44">
                  <c:v>0.18368360794462227</c:v>
                </c:pt>
                <c:pt idx="45">
                  <c:v>1.0383204893906046</c:v>
                </c:pt>
                <c:pt idx="46">
                  <c:v>-0.33534897230256727</c:v>
                </c:pt>
                <c:pt idx="47">
                  <c:v>0.62101094139965285</c:v>
                </c:pt>
                <c:pt idx="48">
                  <c:v>-3.2426769820638073E-2</c:v>
                </c:pt>
                <c:pt idx="49">
                  <c:v>-0.68913269091261542</c:v>
                </c:pt>
                <c:pt idx="50">
                  <c:v>-1.4730945338833803</c:v>
                </c:pt>
                <c:pt idx="51">
                  <c:v>-0.37579306946468594</c:v>
                </c:pt>
              </c:numCache>
            </c:numRef>
          </c:val>
          <c:smooth val="0"/>
          <c:extLst>
            <c:ext xmlns:c16="http://schemas.microsoft.com/office/drawing/2014/chart" uri="{C3380CC4-5D6E-409C-BE32-E72D297353CC}">
              <c16:uniqueId val="{00000001-1F50-4BD7-9F9A-65D4ACAC868E}"/>
            </c:ext>
          </c:extLst>
        </c:ser>
        <c:ser>
          <c:idx val="2"/>
          <c:order val="2"/>
          <c:tx>
            <c:strRef>
              <c:f>WeeklyOutboundPivots!$AA$25</c:f>
              <c:strCache>
                <c:ptCount val="1"/>
                <c:pt idx="0">
                  <c:v>CW-992</c:v>
                </c:pt>
              </c:strCache>
            </c:strRef>
          </c:tx>
          <c:spPr>
            <a:ln w="19050" cap="rnd">
              <a:solidFill>
                <a:schemeClr val="accent3"/>
              </a:solidFill>
              <a:round/>
            </a:ln>
            <a:effectLst/>
          </c:spPr>
          <c:marker>
            <c:symbol val="none"/>
          </c:marker>
          <c:val>
            <c:numRef>
              <c:f>WeeklyOutboundPivots!$AA$26:$AA$77</c:f>
              <c:numCache>
                <c:formatCode>General</c:formatCode>
                <c:ptCount val="52"/>
                <c:pt idx="0">
                  <c:v>-0.82710951087704543</c:v>
                </c:pt>
                <c:pt idx="1">
                  <c:v>-6.3306647576735042E-2</c:v>
                </c:pt>
                <c:pt idx="2">
                  <c:v>-0.12137353192120308</c:v>
                </c:pt>
                <c:pt idx="3">
                  <c:v>-0.98344343026599779</c:v>
                </c:pt>
                <c:pt idx="4">
                  <c:v>-1.5507122234773394</c:v>
                </c:pt>
                <c:pt idx="5">
                  <c:v>0.11089400545666907</c:v>
                </c:pt>
                <c:pt idx="6">
                  <c:v>-1.4703119220773067</c:v>
                </c:pt>
                <c:pt idx="7">
                  <c:v>-0.69310900854365765</c:v>
                </c:pt>
                <c:pt idx="8">
                  <c:v>-0.76010925971035148</c:v>
                </c:pt>
                <c:pt idx="9">
                  <c:v>-0.49657493845468886</c:v>
                </c:pt>
                <c:pt idx="10">
                  <c:v>-0.25984071766570377</c:v>
                </c:pt>
                <c:pt idx="11">
                  <c:v>-1.1889108671771924</c:v>
                </c:pt>
                <c:pt idx="12">
                  <c:v>-0.99684348049933658</c:v>
                </c:pt>
                <c:pt idx="13">
                  <c:v>-0.37597448635463987</c:v>
                </c:pt>
                <c:pt idx="14">
                  <c:v>-1.21571096764387</c:v>
                </c:pt>
                <c:pt idx="15">
                  <c:v>-0.40724127023243034</c:v>
                </c:pt>
                <c:pt idx="16">
                  <c:v>1.142697873423755</c:v>
                </c:pt>
                <c:pt idx="17">
                  <c:v>-0.6305754407880767</c:v>
                </c:pt>
                <c:pt idx="18">
                  <c:v>-0.55464182279915686</c:v>
                </c:pt>
                <c:pt idx="19">
                  <c:v>-0.21070720014346161</c:v>
                </c:pt>
                <c:pt idx="20">
                  <c:v>9.7493955223330292E-2</c:v>
                </c:pt>
                <c:pt idx="21">
                  <c:v>0.17342757321225002</c:v>
                </c:pt>
                <c:pt idx="22">
                  <c:v>-1.1353106662438373</c:v>
                </c:pt>
                <c:pt idx="23">
                  <c:v>-3.2039863698944564E-2</c:v>
                </c:pt>
                <c:pt idx="24">
                  <c:v>-0.49210825504357592</c:v>
                </c:pt>
                <c:pt idx="25">
                  <c:v>-0.32237428542128477</c:v>
                </c:pt>
                <c:pt idx="26">
                  <c:v>1.4285656117349823</c:v>
                </c:pt>
                <c:pt idx="27">
                  <c:v>-0.24197398402125209</c:v>
                </c:pt>
                <c:pt idx="28">
                  <c:v>0.49502877881238072</c:v>
                </c:pt>
                <c:pt idx="29">
                  <c:v>0.87469686875697938</c:v>
                </c:pt>
                <c:pt idx="30">
                  <c:v>2.1343015906908245</c:v>
                </c:pt>
                <c:pt idx="31">
                  <c:v>-1.0057768473215625</c:v>
                </c:pt>
                <c:pt idx="32">
                  <c:v>2.9651047051578288</c:v>
                </c:pt>
                <c:pt idx="33">
                  <c:v>0.5173621958679453</c:v>
                </c:pt>
                <c:pt idx="34">
                  <c:v>1.8484338523795973</c:v>
                </c:pt>
                <c:pt idx="35">
                  <c:v>-0.25984071766570377</c:v>
                </c:pt>
                <c:pt idx="36">
                  <c:v>4.8360437701088103E-2</c:v>
                </c:pt>
                <c:pt idx="37">
                  <c:v>0.4592953115234773</c:v>
                </c:pt>
                <c:pt idx="38">
                  <c:v>2.4201693290020518</c:v>
                </c:pt>
                <c:pt idx="39">
                  <c:v>0.82109666782362434</c:v>
                </c:pt>
                <c:pt idx="40">
                  <c:v>2.1789684248019539</c:v>
                </c:pt>
                <c:pt idx="41">
                  <c:v>-0.70204237536588343</c:v>
                </c:pt>
                <c:pt idx="42">
                  <c:v>0.16449420639002418</c:v>
                </c:pt>
                <c:pt idx="43">
                  <c:v>0.55309566315684877</c:v>
                </c:pt>
                <c:pt idx="44">
                  <c:v>0.27169460825673442</c:v>
                </c:pt>
                <c:pt idx="45">
                  <c:v>-0.40724127023243034</c:v>
                </c:pt>
                <c:pt idx="46">
                  <c:v>0.72729631619025281</c:v>
                </c:pt>
                <c:pt idx="47">
                  <c:v>-0.75564257629923859</c:v>
                </c:pt>
                <c:pt idx="48">
                  <c:v>-0.30450755177683303</c:v>
                </c:pt>
                <c:pt idx="49">
                  <c:v>-0.66184222466586717</c:v>
                </c:pt>
                <c:pt idx="50">
                  <c:v>-0.15264031579899356</c:v>
                </c:pt>
                <c:pt idx="51">
                  <c:v>-0.15264031579899356</c:v>
                </c:pt>
              </c:numCache>
            </c:numRef>
          </c:val>
          <c:smooth val="0"/>
          <c:extLst>
            <c:ext xmlns:c16="http://schemas.microsoft.com/office/drawing/2014/chart" uri="{C3380CC4-5D6E-409C-BE32-E72D297353CC}">
              <c16:uniqueId val="{00000002-1F50-4BD7-9F9A-65D4ACAC868E}"/>
            </c:ext>
          </c:extLst>
        </c:ser>
        <c:ser>
          <c:idx val="3"/>
          <c:order val="3"/>
          <c:tx>
            <c:v>0</c:v>
          </c:tx>
          <c:spPr>
            <a:ln w="19050" cap="rnd">
              <a:solidFill>
                <a:schemeClr val="tx1"/>
              </a:solidFill>
              <a:prstDash val="sysDash"/>
              <a:round/>
            </a:ln>
            <a:effectLst/>
          </c:spPr>
          <c:marker>
            <c:symbol val="none"/>
          </c:marker>
          <c:val>
            <c:numRef>
              <c:f>WeeklyOutboundPivots!$AB$26:$AB$77</c:f>
              <c:numCache>
                <c:formatCode>General</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3-1F50-4BD7-9F9A-65D4ACAC868E}"/>
            </c:ext>
          </c:extLst>
        </c:ser>
        <c:dLbls>
          <c:showLegendKey val="0"/>
          <c:showVal val="0"/>
          <c:showCatName val="0"/>
          <c:showSerName val="0"/>
          <c:showPercent val="0"/>
          <c:showBubbleSize val="0"/>
        </c:dLbls>
        <c:smooth val="0"/>
        <c:axId val="2027725775"/>
        <c:axId val="2027724815"/>
      </c:lineChart>
      <c:catAx>
        <c:axId val="20277257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Week of 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724815"/>
        <c:crosses val="autoZero"/>
        <c:auto val="1"/>
        <c:lblAlgn val="ctr"/>
        <c:lblOffset val="100"/>
        <c:tickLblSkip val="4"/>
        <c:noMultiLvlLbl val="0"/>
      </c:catAx>
      <c:valAx>
        <c:axId val="2027724815"/>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Seasonality</a:t>
                </a:r>
                <a:r>
                  <a:rPr lang="en-US" b="1" baseline="0"/>
                  <a:t> Index (Z-Score)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725775"/>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Seasonality Index Analysis By Product (Smoothed)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3720610693517448E-2"/>
          <c:y val="0.17180477756047816"/>
          <c:w val="0.88206179251904693"/>
          <c:h val="0.56287553788952527"/>
        </c:manualLayout>
      </c:layout>
      <c:lineChart>
        <c:grouping val="standard"/>
        <c:varyColors val="0"/>
        <c:ser>
          <c:idx val="0"/>
          <c:order val="0"/>
          <c:tx>
            <c:strRef>
              <c:f>WeeklyOutboundPivots!$Y$25</c:f>
              <c:strCache>
                <c:ptCount val="1"/>
                <c:pt idx="0">
                  <c:v>AY-737</c:v>
                </c:pt>
              </c:strCache>
            </c:strRef>
          </c:tx>
          <c:spPr>
            <a:ln w="19050" cap="rnd">
              <a:solidFill>
                <a:schemeClr val="accent1"/>
              </a:solidFill>
              <a:round/>
            </a:ln>
            <a:effectLst>
              <a:softEdge rad="1270000"/>
            </a:effectLst>
          </c:spPr>
          <c:marker>
            <c:symbol val="none"/>
          </c:marker>
          <c:trendline>
            <c:name>AY-737</c:name>
            <c:spPr>
              <a:ln w="19050" cap="rnd">
                <a:solidFill>
                  <a:schemeClr val="accent1"/>
                </a:solidFill>
                <a:prstDash val="solid"/>
              </a:ln>
              <a:effectLst/>
            </c:spPr>
            <c:trendlineType val="movingAvg"/>
            <c:period val="6"/>
            <c:dispRSqr val="0"/>
            <c:dispEq val="0"/>
          </c:trendline>
          <c:val>
            <c:numRef>
              <c:f>WeeklyOutboundPivots!$Y$26:$Y$77</c:f>
              <c:numCache>
                <c:formatCode>General</c:formatCode>
                <c:ptCount val="52"/>
                <c:pt idx="0">
                  <c:v>-1.4351718962009627</c:v>
                </c:pt>
                <c:pt idx="1">
                  <c:v>1.1271773447410076</c:v>
                </c:pt>
                <c:pt idx="2">
                  <c:v>-1.5450628251415222</c:v>
                </c:pt>
                <c:pt idx="3">
                  <c:v>-1.2921955262890521</c:v>
                </c:pt>
                <c:pt idx="4">
                  <c:v>1.0255577760432859</c:v>
                </c:pt>
                <c:pt idx="5">
                  <c:v>-0.30849446883726955</c:v>
                </c:pt>
                <c:pt idx="6">
                  <c:v>-1.6437283366096589</c:v>
                </c:pt>
                <c:pt idx="7">
                  <c:v>-0.89871510330833904</c:v>
                </c:pt>
                <c:pt idx="8">
                  <c:v>-0.93593622440110924</c:v>
                </c:pt>
                <c:pt idx="9">
                  <c:v>-2.726822058078401E-2</c:v>
                </c:pt>
                <c:pt idx="10">
                  <c:v>-1.0263303756264082</c:v>
                </c:pt>
                <c:pt idx="11">
                  <c:v>-0.31144852606685453</c:v>
                </c:pt>
                <c:pt idx="12">
                  <c:v>-0.92766486415827143</c:v>
                </c:pt>
                <c:pt idx="13">
                  <c:v>-0.41602215199416109</c:v>
                </c:pt>
                <c:pt idx="14">
                  <c:v>-0.18737812242428734</c:v>
                </c:pt>
                <c:pt idx="15">
                  <c:v>1.1189059844981697</c:v>
                </c:pt>
                <c:pt idx="16">
                  <c:v>-1.558060676951696</c:v>
                </c:pt>
                <c:pt idx="17">
                  <c:v>-0.44497191284409343</c:v>
                </c:pt>
                <c:pt idx="18">
                  <c:v>-1.2721079371278745</c:v>
                </c:pt>
                <c:pt idx="19">
                  <c:v>0.57122377413312331</c:v>
                </c:pt>
                <c:pt idx="20">
                  <c:v>0.36030408794075913</c:v>
                </c:pt>
                <c:pt idx="21">
                  <c:v>-0.61512560926818549</c:v>
                </c:pt>
                <c:pt idx="22">
                  <c:v>-0.21869112905788762</c:v>
                </c:pt>
                <c:pt idx="23">
                  <c:v>-1.0210130726131552</c:v>
                </c:pt>
                <c:pt idx="24">
                  <c:v>7.3760536671020671E-2</c:v>
                </c:pt>
                <c:pt idx="25">
                  <c:v>1.9684928437267963</c:v>
                </c:pt>
                <c:pt idx="26">
                  <c:v>-1.2780160515870445</c:v>
                </c:pt>
                <c:pt idx="27">
                  <c:v>0.28231697707971687</c:v>
                </c:pt>
                <c:pt idx="28">
                  <c:v>0.62557842715748602</c:v>
                </c:pt>
                <c:pt idx="29">
                  <c:v>1.6512270972693746</c:v>
                </c:pt>
                <c:pt idx="30">
                  <c:v>-0.65057429602320471</c:v>
                </c:pt>
                <c:pt idx="31">
                  <c:v>2.59711622218247</c:v>
                </c:pt>
                <c:pt idx="32">
                  <c:v>3.2403735456831624E-2</c:v>
                </c:pt>
                <c:pt idx="33">
                  <c:v>0.36266733372442705</c:v>
                </c:pt>
                <c:pt idx="34">
                  <c:v>-0.61807966649777046</c:v>
                </c:pt>
                <c:pt idx="35">
                  <c:v>1.9572674262543734</c:v>
                </c:pt>
                <c:pt idx="36">
                  <c:v>0.34376136745508351</c:v>
                </c:pt>
                <c:pt idx="37">
                  <c:v>1.6157784105143553</c:v>
                </c:pt>
                <c:pt idx="38">
                  <c:v>-7.6305570591893884E-2</c:v>
                </c:pt>
                <c:pt idx="39">
                  <c:v>0.77859859164998557</c:v>
                </c:pt>
                <c:pt idx="40">
                  <c:v>0.24096017586552784</c:v>
                </c:pt>
                <c:pt idx="41">
                  <c:v>1.0751859375003128</c:v>
                </c:pt>
                <c:pt idx="42">
                  <c:v>1.017877227246365</c:v>
                </c:pt>
                <c:pt idx="43">
                  <c:v>-0.53123038394797351</c:v>
                </c:pt>
                <c:pt idx="44">
                  <c:v>1.2098909471693857</c:v>
                </c:pt>
                <c:pt idx="45">
                  <c:v>3.1812924010914637E-2</c:v>
                </c:pt>
                <c:pt idx="46">
                  <c:v>0.54818212774236075</c:v>
                </c:pt>
                <c:pt idx="47">
                  <c:v>-0.31085771462093753</c:v>
                </c:pt>
                <c:pt idx="48">
                  <c:v>2.944967822724669E-2</c:v>
                </c:pt>
                <c:pt idx="49">
                  <c:v>-0.25000413569148788</c:v>
                </c:pt>
                <c:pt idx="50">
                  <c:v>-0.25059494713740488</c:v>
                </c:pt>
                <c:pt idx="51">
                  <c:v>-0.59444720866109102</c:v>
                </c:pt>
              </c:numCache>
            </c:numRef>
          </c:val>
          <c:smooth val="0"/>
          <c:extLst>
            <c:ext xmlns:c16="http://schemas.microsoft.com/office/drawing/2014/chart" uri="{C3380CC4-5D6E-409C-BE32-E72D297353CC}">
              <c16:uniqueId val="{00000000-62C6-4FFE-9A7A-EC7EB56117D2}"/>
            </c:ext>
          </c:extLst>
        </c:ser>
        <c:ser>
          <c:idx val="1"/>
          <c:order val="1"/>
          <c:tx>
            <c:strRef>
              <c:f>WeeklyOutboundPivots!$Z$25</c:f>
              <c:strCache>
                <c:ptCount val="1"/>
                <c:pt idx="0">
                  <c:v>BX-411</c:v>
                </c:pt>
              </c:strCache>
            </c:strRef>
          </c:tx>
          <c:spPr>
            <a:ln w="19050" cap="rnd">
              <a:solidFill>
                <a:schemeClr val="accent2"/>
              </a:solidFill>
              <a:round/>
            </a:ln>
            <a:effectLst>
              <a:softEdge rad="1270000"/>
            </a:effectLst>
          </c:spPr>
          <c:marker>
            <c:symbol val="none"/>
          </c:marker>
          <c:trendline>
            <c:name>BX-411</c:name>
            <c:spPr>
              <a:ln w="19050" cap="rnd">
                <a:solidFill>
                  <a:schemeClr val="accent2"/>
                </a:solidFill>
                <a:prstDash val="solid"/>
              </a:ln>
              <a:effectLst/>
            </c:spPr>
            <c:trendlineType val="movingAvg"/>
            <c:period val="6"/>
            <c:dispRSqr val="0"/>
            <c:dispEq val="0"/>
          </c:trendline>
          <c:val>
            <c:numRef>
              <c:f>WeeklyOutboundPivots!$Z$26:$Z$77</c:f>
              <c:numCache>
                <c:formatCode>General</c:formatCode>
                <c:ptCount val="52"/>
                <c:pt idx="0">
                  <c:v>0.74336454847091082</c:v>
                </c:pt>
                <c:pt idx="1">
                  <c:v>-0.57535813475453412</c:v>
                </c:pt>
                <c:pt idx="2">
                  <c:v>-0.85029629021014885</c:v>
                </c:pt>
                <c:pt idx="3">
                  <c:v>-0.87664623230062011</c:v>
                </c:pt>
                <c:pt idx="4">
                  <c:v>-1.5400928362529505</c:v>
                </c:pt>
                <c:pt idx="5">
                  <c:v>-1.8959191860328026</c:v>
                </c:pt>
                <c:pt idx="6">
                  <c:v>-1.1428010737260779</c:v>
                </c:pt>
                <c:pt idx="7">
                  <c:v>-1.1172681841035281</c:v>
                </c:pt>
                <c:pt idx="8">
                  <c:v>-0.18725821249177924</c:v>
                </c:pt>
                <c:pt idx="9">
                  <c:v>-0.12945175038632678</c:v>
                </c:pt>
                <c:pt idx="10">
                  <c:v>-1.2218508999974915</c:v>
                </c:pt>
                <c:pt idx="11">
                  <c:v>-1.522321945075656</c:v>
                </c:pt>
                <c:pt idx="12">
                  <c:v>0.6163128897091037</c:v>
                </c:pt>
                <c:pt idx="13">
                  <c:v>-1.3678990286384756</c:v>
                </c:pt>
                <c:pt idx="14">
                  <c:v>-0.83415950396869742</c:v>
                </c:pt>
                <c:pt idx="15">
                  <c:v>-0.19318184288421075</c:v>
                </c:pt>
                <c:pt idx="16">
                  <c:v>1.5830902223773242</c:v>
                </c:pt>
                <c:pt idx="17">
                  <c:v>-1.4430678556872618</c:v>
                </c:pt>
                <c:pt idx="18">
                  <c:v>-0.1815388452163281</c:v>
                </c:pt>
                <c:pt idx="19">
                  <c:v>-0.82435487435363841</c:v>
                </c:pt>
                <c:pt idx="20">
                  <c:v>-0.60068676126010334</c:v>
                </c:pt>
                <c:pt idx="21">
                  <c:v>5.1525371258305218E-2</c:v>
                </c:pt>
                <c:pt idx="22">
                  <c:v>0.34321310230631258</c:v>
                </c:pt>
                <c:pt idx="23">
                  <c:v>0.82609111084797182</c:v>
                </c:pt>
                <c:pt idx="24">
                  <c:v>0.72498086794267513</c:v>
                </c:pt>
                <c:pt idx="25">
                  <c:v>-0.64480759452786918</c:v>
                </c:pt>
                <c:pt idx="26">
                  <c:v>0.87756541632703189</c:v>
                </c:pt>
                <c:pt idx="27">
                  <c:v>-0.50774704303402263</c:v>
                </c:pt>
                <c:pt idx="28">
                  <c:v>5.091258190736403E-2</c:v>
                </c:pt>
                <c:pt idx="29">
                  <c:v>-4.0341965603628467E-3</c:v>
                </c:pt>
                <c:pt idx="30">
                  <c:v>1.4768734015475176</c:v>
                </c:pt>
                <c:pt idx="31">
                  <c:v>-0.14722264156362136</c:v>
                </c:pt>
                <c:pt idx="32">
                  <c:v>1.034439490167977</c:v>
                </c:pt>
                <c:pt idx="33">
                  <c:v>1.1386136798279796</c:v>
                </c:pt>
                <c:pt idx="34">
                  <c:v>1.0771304816168801</c:v>
                </c:pt>
                <c:pt idx="35">
                  <c:v>0.92127772336083691</c:v>
                </c:pt>
                <c:pt idx="36">
                  <c:v>1.4029301532006138</c:v>
                </c:pt>
                <c:pt idx="37">
                  <c:v>0.10259115050340455</c:v>
                </c:pt>
                <c:pt idx="38">
                  <c:v>1.8882593191460377</c:v>
                </c:pt>
                <c:pt idx="39">
                  <c:v>1.4550172480306149</c:v>
                </c:pt>
                <c:pt idx="40">
                  <c:v>0.17775997755219075</c:v>
                </c:pt>
                <c:pt idx="41">
                  <c:v>2.3611284349556576</c:v>
                </c:pt>
                <c:pt idx="42">
                  <c:v>-0.5285818809660231</c:v>
                </c:pt>
                <c:pt idx="43">
                  <c:v>0.54625064058482742</c:v>
                </c:pt>
                <c:pt idx="44">
                  <c:v>0.18368360794462227</c:v>
                </c:pt>
                <c:pt idx="45">
                  <c:v>1.0383204893906046</c:v>
                </c:pt>
                <c:pt idx="46">
                  <c:v>-0.33534897230256727</c:v>
                </c:pt>
                <c:pt idx="47">
                  <c:v>0.62101094139965285</c:v>
                </c:pt>
                <c:pt idx="48">
                  <c:v>-3.2426769820638073E-2</c:v>
                </c:pt>
                <c:pt idx="49">
                  <c:v>-0.68913269091261542</c:v>
                </c:pt>
                <c:pt idx="50">
                  <c:v>-1.4730945338833803</c:v>
                </c:pt>
                <c:pt idx="51">
                  <c:v>-0.37579306946468594</c:v>
                </c:pt>
              </c:numCache>
            </c:numRef>
          </c:val>
          <c:smooth val="0"/>
          <c:extLst>
            <c:ext xmlns:c16="http://schemas.microsoft.com/office/drawing/2014/chart" uri="{C3380CC4-5D6E-409C-BE32-E72D297353CC}">
              <c16:uniqueId val="{00000001-62C6-4FFE-9A7A-EC7EB56117D2}"/>
            </c:ext>
          </c:extLst>
        </c:ser>
        <c:ser>
          <c:idx val="2"/>
          <c:order val="2"/>
          <c:tx>
            <c:strRef>
              <c:f>WeeklyOutboundPivots!$AA$25</c:f>
              <c:strCache>
                <c:ptCount val="1"/>
                <c:pt idx="0">
                  <c:v>CW-992</c:v>
                </c:pt>
              </c:strCache>
            </c:strRef>
          </c:tx>
          <c:spPr>
            <a:ln w="19050" cap="rnd">
              <a:solidFill>
                <a:schemeClr val="accent3"/>
              </a:solidFill>
              <a:round/>
            </a:ln>
            <a:effectLst>
              <a:softEdge rad="1270000"/>
            </a:effectLst>
          </c:spPr>
          <c:marker>
            <c:symbol val="none"/>
          </c:marker>
          <c:trendline>
            <c:name>CW-992</c:name>
            <c:spPr>
              <a:ln w="19050" cap="rnd">
                <a:solidFill>
                  <a:schemeClr val="accent3"/>
                </a:solidFill>
                <a:prstDash val="solid"/>
              </a:ln>
              <a:effectLst/>
            </c:spPr>
            <c:trendlineType val="movingAvg"/>
            <c:period val="6"/>
            <c:dispRSqr val="0"/>
            <c:dispEq val="0"/>
          </c:trendline>
          <c:val>
            <c:numRef>
              <c:f>WeeklyOutboundPivots!$AA$26:$AA$77</c:f>
              <c:numCache>
                <c:formatCode>General</c:formatCode>
                <c:ptCount val="52"/>
                <c:pt idx="0">
                  <c:v>-0.82710951087704543</c:v>
                </c:pt>
                <c:pt idx="1">
                  <c:v>-6.3306647576735042E-2</c:v>
                </c:pt>
                <c:pt idx="2">
                  <c:v>-0.12137353192120308</c:v>
                </c:pt>
                <c:pt idx="3">
                  <c:v>-0.98344343026599779</c:v>
                </c:pt>
                <c:pt idx="4">
                  <c:v>-1.5507122234773394</c:v>
                </c:pt>
                <c:pt idx="5">
                  <c:v>0.11089400545666907</c:v>
                </c:pt>
                <c:pt idx="6">
                  <c:v>-1.4703119220773067</c:v>
                </c:pt>
                <c:pt idx="7">
                  <c:v>-0.69310900854365765</c:v>
                </c:pt>
                <c:pt idx="8">
                  <c:v>-0.76010925971035148</c:v>
                </c:pt>
                <c:pt idx="9">
                  <c:v>-0.49657493845468886</c:v>
                </c:pt>
                <c:pt idx="10">
                  <c:v>-0.25984071766570377</c:v>
                </c:pt>
                <c:pt idx="11">
                  <c:v>-1.1889108671771924</c:v>
                </c:pt>
                <c:pt idx="12">
                  <c:v>-0.99684348049933658</c:v>
                </c:pt>
                <c:pt idx="13">
                  <c:v>-0.37597448635463987</c:v>
                </c:pt>
                <c:pt idx="14">
                  <c:v>-1.21571096764387</c:v>
                </c:pt>
                <c:pt idx="15">
                  <c:v>-0.40724127023243034</c:v>
                </c:pt>
                <c:pt idx="16">
                  <c:v>1.142697873423755</c:v>
                </c:pt>
                <c:pt idx="17">
                  <c:v>-0.6305754407880767</c:v>
                </c:pt>
                <c:pt idx="18">
                  <c:v>-0.55464182279915686</c:v>
                </c:pt>
                <c:pt idx="19">
                  <c:v>-0.21070720014346161</c:v>
                </c:pt>
                <c:pt idx="20">
                  <c:v>9.7493955223330292E-2</c:v>
                </c:pt>
                <c:pt idx="21">
                  <c:v>0.17342757321225002</c:v>
                </c:pt>
                <c:pt idx="22">
                  <c:v>-1.1353106662438373</c:v>
                </c:pt>
                <c:pt idx="23">
                  <c:v>-3.2039863698944564E-2</c:v>
                </c:pt>
                <c:pt idx="24">
                  <c:v>-0.49210825504357592</c:v>
                </c:pt>
                <c:pt idx="25">
                  <c:v>-0.32237428542128477</c:v>
                </c:pt>
                <c:pt idx="26">
                  <c:v>1.4285656117349823</c:v>
                </c:pt>
                <c:pt idx="27">
                  <c:v>-0.24197398402125209</c:v>
                </c:pt>
                <c:pt idx="28">
                  <c:v>0.49502877881238072</c:v>
                </c:pt>
                <c:pt idx="29">
                  <c:v>0.87469686875697938</c:v>
                </c:pt>
                <c:pt idx="30">
                  <c:v>2.1343015906908245</c:v>
                </c:pt>
                <c:pt idx="31">
                  <c:v>-1.0057768473215625</c:v>
                </c:pt>
                <c:pt idx="32">
                  <c:v>2.9651047051578288</c:v>
                </c:pt>
                <c:pt idx="33">
                  <c:v>0.5173621958679453</c:v>
                </c:pt>
                <c:pt idx="34">
                  <c:v>1.8484338523795973</c:v>
                </c:pt>
                <c:pt idx="35">
                  <c:v>-0.25984071766570377</c:v>
                </c:pt>
                <c:pt idx="36">
                  <c:v>4.8360437701088103E-2</c:v>
                </c:pt>
                <c:pt idx="37">
                  <c:v>0.4592953115234773</c:v>
                </c:pt>
                <c:pt idx="38">
                  <c:v>2.4201693290020518</c:v>
                </c:pt>
                <c:pt idx="39">
                  <c:v>0.82109666782362434</c:v>
                </c:pt>
                <c:pt idx="40">
                  <c:v>2.1789684248019539</c:v>
                </c:pt>
                <c:pt idx="41">
                  <c:v>-0.70204237536588343</c:v>
                </c:pt>
                <c:pt idx="42">
                  <c:v>0.16449420639002418</c:v>
                </c:pt>
                <c:pt idx="43">
                  <c:v>0.55309566315684877</c:v>
                </c:pt>
                <c:pt idx="44">
                  <c:v>0.27169460825673442</c:v>
                </c:pt>
                <c:pt idx="45">
                  <c:v>-0.40724127023243034</c:v>
                </c:pt>
                <c:pt idx="46">
                  <c:v>0.72729631619025281</c:v>
                </c:pt>
                <c:pt idx="47">
                  <c:v>-0.75564257629923859</c:v>
                </c:pt>
                <c:pt idx="48">
                  <c:v>-0.30450755177683303</c:v>
                </c:pt>
                <c:pt idx="49">
                  <c:v>-0.66184222466586717</c:v>
                </c:pt>
                <c:pt idx="50">
                  <c:v>-0.15264031579899356</c:v>
                </c:pt>
                <c:pt idx="51">
                  <c:v>-0.15264031579899356</c:v>
                </c:pt>
              </c:numCache>
            </c:numRef>
          </c:val>
          <c:smooth val="0"/>
          <c:extLst>
            <c:ext xmlns:c16="http://schemas.microsoft.com/office/drawing/2014/chart" uri="{C3380CC4-5D6E-409C-BE32-E72D297353CC}">
              <c16:uniqueId val="{00000002-62C6-4FFE-9A7A-EC7EB56117D2}"/>
            </c:ext>
          </c:extLst>
        </c:ser>
        <c:ser>
          <c:idx val="3"/>
          <c:order val="3"/>
          <c:tx>
            <c:v>0</c:v>
          </c:tx>
          <c:spPr>
            <a:ln w="19050" cap="rnd">
              <a:solidFill>
                <a:schemeClr val="tx1"/>
              </a:solidFill>
              <a:prstDash val="sysDash"/>
              <a:round/>
            </a:ln>
            <a:effectLst/>
          </c:spPr>
          <c:marker>
            <c:symbol val="none"/>
          </c:marker>
          <c:val>
            <c:numRef>
              <c:f>WeeklyOutboundPivots!$AB$26:$AB$77</c:f>
              <c:numCache>
                <c:formatCode>General</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3-62C6-4FFE-9A7A-EC7EB56117D2}"/>
            </c:ext>
          </c:extLst>
        </c:ser>
        <c:dLbls>
          <c:showLegendKey val="0"/>
          <c:showVal val="0"/>
          <c:showCatName val="0"/>
          <c:showSerName val="0"/>
          <c:showPercent val="0"/>
          <c:showBubbleSize val="0"/>
        </c:dLbls>
        <c:smooth val="0"/>
        <c:axId val="2027725775"/>
        <c:axId val="2027724815"/>
      </c:lineChart>
      <c:catAx>
        <c:axId val="20277257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Week of 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724815"/>
        <c:crosses val="autoZero"/>
        <c:auto val="1"/>
        <c:lblAlgn val="ctr"/>
        <c:lblOffset val="100"/>
        <c:tickLblSkip val="4"/>
        <c:noMultiLvlLbl val="0"/>
      </c:catAx>
      <c:valAx>
        <c:axId val="2027724815"/>
        <c:scaling>
          <c:orientation val="minMax"/>
          <c:max val="2"/>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Seasonality</a:t>
                </a:r>
                <a:r>
                  <a:rPr lang="en-US" b="1" baseline="0"/>
                  <a:t> Index (Z-Score)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725775"/>
        <c:crosses val="autoZero"/>
        <c:crossBetween val="between"/>
        <c:majorUnit val="1"/>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a:solidFill>
                  <a:sysClr val="windowText" lastClr="000000"/>
                </a:solidFill>
              </a:rPr>
              <a:t>Average Inbound Order Qty By Product</a:t>
            </a: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1-D5C3-4E7B-A2C6-74F2AAB10D29}"/>
              </c:ext>
            </c:extLst>
          </c:dPt>
          <c:dPt>
            <c:idx val="2"/>
            <c:invertIfNegative val="0"/>
            <c:bubble3D val="0"/>
            <c:spPr>
              <a:solidFill>
                <a:srgbClr val="92D050"/>
              </a:solidFill>
              <a:ln>
                <a:noFill/>
              </a:ln>
              <a:effectLst/>
            </c:spPr>
            <c:extLst>
              <c:ext xmlns:c16="http://schemas.microsoft.com/office/drawing/2014/chart" uri="{C3380CC4-5D6E-409C-BE32-E72D297353CC}">
                <c16:uniqueId val="{00000002-D5C3-4E7B-A2C6-74F2AAB10D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'Exectutive Summary (Q2)'!$D$12:$F$12</c:f>
              <c:strCache>
                <c:ptCount val="3"/>
                <c:pt idx="0">
                  <c:v>AY-737</c:v>
                </c:pt>
                <c:pt idx="1">
                  <c:v>BX-411</c:v>
                </c:pt>
                <c:pt idx="2">
                  <c:v>CW-992</c:v>
                </c:pt>
              </c:strCache>
            </c:strRef>
          </c:cat>
          <c:val>
            <c:numRef>
              <c:f>'Exectutive Summary (Q2)'!$D$14:$F$14</c:f>
              <c:numCache>
                <c:formatCode>#,##0.0</c:formatCode>
                <c:ptCount val="3"/>
                <c:pt idx="0">
                  <c:v>16321.538461538461</c:v>
                </c:pt>
                <c:pt idx="1">
                  <c:v>26339.392857142859</c:v>
                </c:pt>
                <c:pt idx="2">
                  <c:v>1082.5666666666666</c:v>
                </c:pt>
              </c:numCache>
            </c:numRef>
          </c:val>
          <c:extLst>
            <c:ext xmlns:c16="http://schemas.microsoft.com/office/drawing/2014/chart" uri="{C3380CC4-5D6E-409C-BE32-E72D297353CC}">
              <c16:uniqueId val="{00000000-D5C3-4E7B-A2C6-74F2AAB10D29}"/>
            </c:ext>
          </c:extLst>
        </c:ser>
        <c:dLbls>
          <c:dLblPos val="outEnd"/>
          <c:showLegendKey val="0"/>
          <c:showVal val="1"/>
          <c:showCatName val="0"/>
          <c:showSerName val="0"/>
          <c:showPercent val="0"/>
          <c:showBubbleSize val="0"/>
        </c:dLbls>
        <c:gapWidth val="219"/>
        <c:overlap val="-27"/>
        <c:axId val="837880367"/>
        <c:axId val="837879887"/>
      </c:barChart>
      <c:catAx>
        <c:axId val="83788036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7879887"/>
        <c:crosses val="autoZero"/>
        <c:auto val="1"/>
        <c:lblAlgn val="ctr"/>
        <c:lblOffset val="100"/>
        <c:noMultiLvlLbl val="0"/>
      </c:catAx>
      <c:valAx>
        <c:axId val="83787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Avg Inbound Order Size (Thousands)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8036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image" Target="../media/image1.png"/><Relationship Id="rId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1</xdr:row>
      <xdr:rowOff>47625</xdr:rowOff>
    </xdr:from>
    <xdr:to>
      <xdr:col>4</xdr:col>
      <xdr:colOff>619125</xdr:colOff>
      <xdr:row>3</xdr:row>
      <xdr:rowOff>295274</xdr:rowOff>
    </xdr:to>
    <xdr:pic>
      <xdr:nvPicPr>
        <xdr:cNvPr id="2" name="Picture 1">
          <a:extLst>
            <a:ext uri="{FF2B5EF4-FFF2-40B4-BE49-F238E27FC236}">
              <a16:creationId xmlns:a16="http://schemas.microsoft.com/office/drawing/2014/main" id="{97615B41-9DD5-474F-8324-2CD9729FCC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6" y="219075"/>
          <a:ext cx="3619499" cy="933449"/>
        </a:xfrm>
        <a:prstGeom prst="rect">
          <a:avLst/>
        </a:prstGeom>
      </xdr:spPr>
    </xdr:pic>
    <xdr:clientData/>
  </xdr:twoCellAnchor>
  <xdr:twoCellAnchor>
    <xdr:from>
      <xdr:col>1</xdr:col>
      <xdr:colOff>38100</xdr:colOff>
      <xdr:row>18</xdr:row>
      <xdr:rowOff>28575</xdr:rowOff>
    </xdr:from>
    <xdr:to>
      <xdr:col>7</xdr:col>
      <xdr:colOff>571500</xdr:colOff>
      <xdr:row>35</xdr:row>
      <xdr:rowOff>152400</xdr:rowOff>
    </xdr:to>
    <xdr:sp macro="" textlink="">
      <xdr:nvSpPr>
        <xdr:cNvPr id="3" name="TextBox 2">
          <a:extLst>
            <a:ext uri="{FF2B5EF4-FFF2-40B4-BE49-F238E27FC236}">
              <a16:creationId xmlns:a16="http://schemas.microsoft.com/office/drawing/2014/main" id="{288DC4EC-FFD0-7DBB-7280-B0DCA9B2CECD}"/>
            </a:ext>
          </a:extLst>
        </xdr:cNvPr>
        <xdr:cNvSpPr txBox="1"/>
      </xdr:nvSpPr>
      <xdr:spPr>
        <a:xfrm>
          <a:off x="219075" y="3667125"/>
          <a:ext cx="5448300" cy="28765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Fillup</a:t>
          </a:r>
          <a:r>
            <a:rPr lang="en-US" sz="1100" baseline="0"/>
            <a:t> Electronics (FE) has three distinct products that it offers to its customers, and those three products have distinctly different demands.</a:t>
          </a:r>
        </a:p>
        <a:p>
          <a:endParaRPr lang="en-US" sz="1100" baseline="0"/>
        </a:p>
        <a:p>
          <a:r>
            <a:rPr lang="en-US" sz="1100" baseline="0"/>
            <a:t>Product CW-992 overall has a lower demand than the other two products, with total demand over this two-year analysis window totaling only ~32k units, compared to 200k and 705k units for the AY-737 and BX-411 SKUs respectively.</a:t>
          </a:r>
        </a:p>
        <a:p>
          <a:endParaRPr lang="en-US" sz="1100" baseline="0"/>
        </a:p>
        <a:p>
          <a:r>
            <a:rPr lang="en-US" sz="1100" baseline="0"/>
            <a:t>Product CW-992, somewhat naturally because of its lower weekly demand (308 units/wk.), has a lower overall standard deviation (153.7) than the other SKUs that FE carries (BX-411 -&gt; ~3300, AY-737 -&gt; ~990).</a:t>
          </a:r>
        </a:p>
        <a:p>
          <a:endParaRPr lang="en-US" sz="1100" baseline="0"/>
        </a:p>
        <a:p>
          <a:r>
            <a:rPr lang="en-US" sz="1100" baseline="0"/>
            <a:t>Building off of this understanding of the differing standard deviation of weekly demand by product that FE carries, it should be no surprise that the overall range of weekly demand is greatest in the BX-411 model, and least in the CW-992 model. This is important for FE's supply chain professionals to understand, as this increased flexibility in weekly demand will have a direct impact on the demands placed upon their inbound ordering schedule.</a:t>
          </a:r>
          <a:endParaRPr lang="en-US" sz="1100"/>
        </a:p>
      </xdr:txBody>
    </xdr:sp>
    <xdr:clientData/>
  </xdr:twoCellAnchor>
  <xdr:twoCellAnchor>
    <xdr:from>
      <xdr:col>9</xdr:col>
      <xdr:colOff>9525</xdr:colOff>
      <xdr:row>9</xdr:row>
      <xdr:rowOff>9525</xdr:rowOff>
    </xdr:from>
    <xdr:to>
      <xdr:col>15</xdr:col>
      <xdr:colOff>581025</xdr:colOff>
      <xdr:row>25</xdr:row>
      <xdr:rowOff>9525</xdr:rowOff>
    </xdr:to>
    <xdr:graphicFrame macro="">
      <xdr:nvGraphicFramePr>
        <xdr:cNvPr id="4" name="Chart 3">
          <a:extLst>
            <a:ext uri="{FF2B5EF4-FFF2-40B4-BE49-F238E27FC236}">
              <a16:creationId xmlns:a16="http://schemas.microsoft.com/office/drawing/2014/main" id="{49A5312F-DCD3-0B46-0C8D-78080B89E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25</xdr:row>
      <xdr:rowOff>19050</xdr:rowOff>
    </xdr:from>
    <xdr:to>
      <xdr:col>15</xdr:col>
      <xdr:colOff>590550</xdr:colOff>
      <xdr:row>35</xdr:row>
      <xdr:rowOff>133350</xdr:rowOff>
    </xdr:to>
    <xdr:sp macro="" textlink="">
      <xdr:nvSpPr>
        <xdr:cNvPr id="5" name="TextBox 4">
          <a:extLst>
            <a:ext uri="{FF2B5EF4-FFF2-40B4-BE49-F238E27FC236}">
              <a16:creationId xmlns:a16="http://schemas.microsoft.com/office/drawing/2014/main" id="{38C64DC9-43B2-4714-8F12-B6E58A0534A7}"/>
            </a:ext>
          </a:extLst>
        </xdr:cNvPr>
        <xdr:cNvSpPr txBox="1"/>
      </xdr:nvSpPr>
      <xdr:spPr>
        <a:xfrm>
          <a:off x="5895975" y="4791075"/>
          <a:ext cx="4238625" cy="17335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products that FE carries are not really similar at all in terms of overall volume during this two-year analysis window.</a:t>
          </a:r>
        </a:p>
        <a:p>
          <a:endParaRPr lang="en-US" sz="1100"/>
        </a:p>
        <a:p>
          <a:r>
            <a:rPr lang="en-US" sz="1100"/>
            <a:t>Model CW-992 sold</a:t>
          </a:r>
          <a:r>
            <a:rPr lang="en-US" sz="1100" baseline="0"/>
            <a:t> a total of 32,041 units, or about 308 units per week over the 104 week window, whereas the bestselling model, BX-411, sold over 705k units during the same window, which equates to about 6,780 units per week.</a:t>
          </a:r>
        </a:p>
        <a:p>
          <a:endParaRPr lang="en-US" sz="1100" baseline="0"/>
        </a:p>
        <a:p>
          <a:r>
            <a:rPr lang="en-US" sz="1100" baseline="0"/>
            <a:t>Model AY-737 brought up the middle with 212k total demand over the two-year window, which equals about 2042 units sold per week.</a:t>
          </a:r>
          <a:endParaRPr lang="en-US" sz="1100"/>
        </a:p>
      </xdr:txBody>
    </xdr:sp>
    <xdr:clientData/>
  </xdr:twoCellAnchor>
  <xdr:twoCellAnchor>
    <xdr:from>
      <xdr:col>17</xdr:col>
      <xdr:colOff>19051</xdr:colOff>
      <xdr:row>28</xdr:row>
      <xdr:rowOff>0</xdr:rowOff>
    </xdr:from>
    <xdr:to>
      <xdr:col>23</xdr:col>
      <xdr:colOff>581025</xdr:colOff>
      <xdr:row>46</xdr:row>
      <xdr:rowOff>152400</xdr:rowOff>
    </xdr:to>
    <xdr:graphicFrame macro="">
      <xdr:nvGraphicFramePr>
        <xdr:cNvPr id="6" name="Chart 5">
          <a:extLst>
            <a:ext uri="{FF2B5EF4-FFF2-40B4-BE49-F238E27FC236}">
              <a16:creationId xmlns:a16="http://schemas.microsoft.com/office/drawing/2014/main" id="{8D015A4B-98E0-404C-BB73-7CC4C832B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9525</xdr:colOff>
      <xdr:row>66</xdr:row>
      <xdr:rowOff>19051</xdr:rowOff>
    </xdr:from>
    <xdr:to>
      <xdr:col>23</xdr:col>
      <xdr:colOff>590550</xdr:colOff>
      <xdr:row>84</xdr:row>
      <xdr:rowOff>142875</xdr:rowOff>
    </xdr:to>
    <xdr:graphicFrame macro="">
      <xdr:nvGraphicFramePr>
        <xdr:cNvPr id="7" name="Chart 6">
          <a:extLst>
            <a:ext uri="{FF2B5EF4-FFF2-40B4-BE49-F238E27FC236}">
              <a16:creationId xmlns:a16="http://schemas.microsoft.com/office/drawing/2014/main" id="{5305910A-F93D-4107-86E5-AC3A1E8B0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19050</xdr:colOff>
      <xdr:row>47</xdr:row>
      <xdr:rowOff>0</xdr:rowOff>
    </xdr:from>
    <xdr:to>
      <xdr:col>23</xdr:col>
      <xdr:colOff>581025</xdr:colOff>
      <xdr:row>66</xdr:row>
      <xdr:rowOff>9525</xdr:rowOff>
    </xdr:to>
    <xdr:graphicFrame macro="">
      <xdr:nvGraphicFramePr>
        <xdr:cNvPr id="8" name="Chart 7">
          <a:extLst>
            <a:ext uri="{FF2B5EF4-FFF2-40B4-BE49-F238E27FC236}">
              <a16:creationId xmlns:a16="http://schemas.microsoft.com/office/drawing/2014/main" id="{BEA252D4-4CED-49FA-9E53-E602AF779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9</xdr:row>
      <xdr:rowOff>28574</xdr:rowOff>
    </xdr:from>
    <xdr:to>
      <xdr:col>23</xdr:col>
      <xdr:colOff>581025</xdr:colOff>
      <xdr:row>27</xdr:row>
      <xdr:rowOff>342900</xdr:rowOff>
    </xdr:to>
    <xdr:sp macro="" textlink="">
      <xdr:nvSpPr>
        <xdr:cNvPr id="9" name="TextBox 8">
          <a:extLst>
            <a:ext uri="{FF2B5EF4-FFF2-40B4-BE49-F238E27FC236}">
              <a16:creationId xmlns:a16="http://schemas.microsoft.com/office/drawing/2014/main" id="{336EDEB5-51C2-4F45-B0AC-63BE22A47E55}"/>
            </a:ext>
          </a:extLst>
        </xdr:cNvPr>
        <xdr:cNvSpPr txBox="1"/>
      </xdr:nvSpPr>
      <xdr:spPr>
        <a:xfrm>
          <a:off x="10334625" y="2057399"/>
          <a:ext cx="4238625" cy="34290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weekly demand distributions for FE's three products are shown below.</a:t>
          </a:r>
        </a:p>
        <a:p>
          <a:endParaRPr lang="en-US" sz="1100"/>
        </a:p>
        <a:p>
          <a:r>
            <a:rPr lang="en-US" sz="1100"/>
            <a:t>Product</a:t>
          </a:r>
          <a:r>
            <a:rPr lang="en-US" sz="1100" baseline="0"/>
            <a:t> AY-737 has the most normal distribution of weekly demand of any of the 3 products that Fe carries, with the vast majority of weeks falling in bins between 1056 and 2870 units per week.</a:t>
          </a:r>
        </a:p>
        <a:p>
          <a:endParaRPr lang="en-US" sz="1100" baseline="0"/>
        </a:p>
        <a:p>
          <a:r>
            <a:rPr lang="en-US" sz="1100" baseline="0"/>
            <a:t>Product BX-411 has a flatter demand distribution, suggesting more weeks with off-peak demand than a more normally distributed demand curve. The most frequent weekly demand bin seems to be between 4104 and 5623 units of BX-411 demanded per week. The distribution does appear to be right skewed, meaning more weeks have higher demand than average than compared to a more "normal" distribution.</a:t>
          </a:r>
        </a:p>
        <a:p>
          <a:endParaRPr lang="en-US" sz="1100" baseline="0"/>
        </a:p>
        <a:p>
          <a:r>
            <a:rPr lang="en-US" sz="1100" baseline="0"/>
            <a:t>Product CW-992 is the lowest product in terms of weekly and overall demand, with a majority of its weekly demand totals falling between the 186 - 355 bins. There is more than one member of the overflow bin, which upon searching represents weeks 33 &amp; 93 respectively.</a:t>
          </a:r>
          <a:endParaRPr lang="en-US" sz="1100"/>
        </a:p>
      </xdr:txBody>
    </xdr:sp>
    <xdr:clientData/>
  </xdr:twoCellAnchor>
  <xdr:twoCellAnchor>
    <xdr:from>
      <xdr:col>25</xdr:col>
      <xdr:colOff>0</xdr:colOff>
      <xdr:row>30</xdr:row>
      <xdr:rowOff>19050</xdr:rowOff>
    </xdr:from>
    <xdr:to>
      <xdr:col>31</xdr:col>
      <xdr:colOff>581025</xdr:colOff>
      <xdr:row>46</xdr:row>
      <xdr:rowOff>152400</xdr:rowOff>
    </xdr:to>
    <xdr:graphicFrame macro="">
      <xdr:nvGraphicFramePr>
        <xdr:cNvPr id="10" name="Chart 9">
          <a:extLst>
            <a:ext uri="{FF2B5EF4-FFF2-40B4-BE49-F238E27FC236}">
              <a16:creationId xmlns:a16="http://schemas.microsoft.com/office/drawing/2014/main" id="{79945CA5-0DD7-48FE-9233-BD3363A25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9525</xdr:colOff>
      <xdr:row>47</xdr:row>
      <xdr:rowOff>9526</xdr:rowOff>
    </xdr:from>
    <xdr:to>
      <xdr:col>31</xdr:col>
      <xdr:colOff>581025</xdr:colOff>
      <xdr:row>66</xdr:row>
      <xdr:rowOff>142875</xdr:rowOff>
    </xdr:to>
    <xdr:graphicFrame macro="">
      <xdr:nvGraphicFramePr>
        <xdr:cNvPr id="11" name="Chart 10">
          <a:extLst>
            <a:ext uri="{FF2B5EF4-FFF2-40B4-BE49-F238E27FC236}">
              <a16:creationId xmlns:a16="http://schemas.microsoft.com/office/drawing/2014/main" id="{407EFDC8-5164-43CA-8618-746771AA9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19050</xdr:colOff>
      <xdr:row>9</xdr:row>
      <xdr:rowOff>19050</xdr:rowOff>
    </xdr:from>
    <xdr:to>
      <xdr:col>31</xdr:col>
      <xdr:colOff>600075</xdr:colOff>
      <xdr:row>24</xdr:row>
      <xdr:rowOff>304801</xdr:rowOff>
    </xdr:to>
    <xdr:sp macro="" textlink="">
      <xdr:nvSpPr>
        <xdr:cNvPr id="12" name="TextBox 11">
          <a:extLst>
            <a:ext uri="{FF2B5EF4-FFF2-40B4-BE49-F238E27FC236}">
              <a16:creationId xmlns:a16="http://schemas.microsoft.com/office/drawing/2014/main" id="{6797232E-7B0F-4CE9-B83C-B741CEB09EFF}"/>
            </a:ext>
          </a:extLst>
        </xdr:cNvPr>
        <xdr:cNvSpPr txBox="1"/>
      </xdr:nvSpPr>
      <xdr:spPr>
        <a:xfrm>
          <a:off x="14801850" y="2047875"/>
          <a:ext cx="4333875" cy="511492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Looking</a:t>
          </a:r>
          <a:r>
            <a:rPr lang="en-US" sz="1100" baseline="0"/>
            <a:t> at standard deviation of weekly demand, it appears each product has different weekly variability. However, this might be due to the drastically different magnitudes of weekly demand (CW_992 selling less than 1/10th the units of BX-411).</a:t>
          </a:r>
        </a:p>
        <a:p>
          <a:endParaRPr lang="en-US" sz="1100" baseline="0"/>
        </a:p>
        <a:p>
          <a:r>
            <a:rPr lang="en-US" sz="1100" baseline="0"/>
            <a:t>Therefore, we look at Coefficient of Variation (Std. Dev / Mean), which adjusts for this difference in magnitude. Looking at this coefficient for each product, we notice that their weekly variations only have a range of about 1.4% between the products. This suggests that each product has roughly equivalent weekly variation in outbound demand.</a:t>
          </a:r>
        </a:p>
        <a:p>
          <a:endParaRPr lang="en-US" sz="1100" baseline="0"/>
        </a:p>
        <a:p>
          <a:r>
            <a:rPr lang="en-US" sz="1100" baseline="0"/>
            <a:t>Digging a step deeper, we can look at each products weekly demand as a "z-score", which normalizes the weekly demand figure for each product's 104-week average and standard deviation. Looking at the first chart below, we can see there are some spikes and valleys in weekly demand for each product, but the graph is too noisy to really pick out any discernable trends in weekly variation, apart from what we already discussed that none of the three products appear to have any peaks or valleys that are categorically greater in magnitude than the others.</a:t>
          </a:r>
        </a:p>
        <a:p>
          <a:endParaRPr lang="en-US" sz="1100" baseline="0"/>
        </a:p>
        <a:p>
          <a:r>
            <a:rPr lang="en-US" sz="1100" baseline="0"/>
            <a:t>That brings us to the 2nd graph below, which is a smoothed out version of the first graph. This graph makes it very clear that each of the 3 product lines that FE carries does see weekly variation in demand that has a cyclical trend throughout the year(s).</a:t>
          </a:r>
        </a:p>
        <a:p>
          <a:endParaRPr lang="en-US" sz="1100" baseline="0"/>
        </a:p>
        <a:p>
          <a:r>
            <a:rPr lang="en-US" sz="1100" baseline="0"/>
            <a:t>More of this will be discussed in the "seasonality" assessment, but for now, the takeaway is that the three products do see changes in weekly demand variation, and that these changes are roughly equal in magnitude when adjusting for overall demand.</a:t>
          </a:r>
          <a:endParaRPr lang="en-US" sz="1100"/>
        </a:p>
      </xdr:txBody>
    </xdr:sp>
    <xdr:clientData/>
  </xdr:twoCellAnchor>
  <xdr:twoCellAnchor>
    <xdr:from>
      <xdr:col>33</xdr:col>
      <xdr:colOff>19049</xdr:colOff>
      <xdr:row>38</xdr:row>
      <xdr:rowOff>133350</xdr:rowOff>
    </xdr:from>
    <xdr:to>
      <xdr:col>39</xdr:col>
      <xdr:colOff>809624</xdr:colOff>
      <xdr:row>54</xdr:row>
      <xdr:rowOff>153865</xdr:rowOff>
    </xdr:to>
    <xdr:graphicFrame macro="">
      <xdr:nvGraphicFramePr>
        <xdr:cNvPr id="13" name="Chart 12">
          <a:extLst>
            <a:ext uri="{FF2B5EF4-FFF2-40B4-BE49-F238E27FC236}">
              <a16:creationId xmlns:a16="http://schemas.microsoft.com/office/drawing/2014/main" id="{A6F6A6E7-8456-4852-B514-6EFA13E03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21980</xdr:colOff>
      <xdr:row>54</xdr:row>
      <xdr:rowOff>153866</xdr:rowOff>
    </xdr:from>
    <xdr:to>
      <xdr:col>39</xdr:col>
      <xdr:colOff>812555</xdr:colOff>
      <xdr:row>71</xdr:row>
      <xdr:rowOff>133350</xdr:rowOff>
    </xdr:to>
    <xdr:graphicFrame macro="">
      <xdr:nvGraphicFramePr>
        <xdr:cNvPr id="14" name="Chart 13">
          <a:extLst>
            <a:ext uri="{FF2B5EF4-FFF2-40B4-BE49-F238E27FC236}">
              <a16:creationId xmlns:a16="http://schemas.microsoft.com/office/drawing/2014/main" id="{9BA5BEC5-80C9-4624-AF8C-D8092BE27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14654</xdr:colOff>
      <xdr:row>9</xdr:row>
      <xdr:rowOff>31507</xdr:rowOff>
    </xdr:from>
    <xdr:to>
      <xdr:col>39</xdr:col>
      <xdr:colOff>827942</xdr:colOff>
      <xdr:row>38</xdr:row>
      <xdr:rowOff>104775</xdr:rowOff>
    </xdr:to>
    <xdr:sp macro="" textlink="">
      <xdr:nvSpPr>
        <xdr:cNvPr id="15" name="TextBox 14">
          <a:extLst>
            <a:ext uri="{FF2B5EF4-FFF2-40B4-BE49-F238E27FC236}">
              <a16:creationId xmlns:a16="http://schemas.microsoft.com/office/drawing/2014/main" id="{22A6784B-303E-46B9-9684-712AF4909D8E}"/>
            </a:ext>
          </a:extLst>
        </xdr:cNvPr>
        <xdr:cNvSpPr txBox="1"/>
      </xdr:nvSpPr>
      <xdr:spPr>
        <a:xfrm>
          <a:off x="19340879" y="2060332"/>
          <a:ext cx="5899638" cy="5369168"/>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Firstly, we adjusted the raw week value for a "week in year" value, that accounts for which week of a given year each weekly demand figure belongs</a:t>
          </a:r>
          <a:r>
            <a:rPr lang="en-US" sz="1100" baseline="0"/>
            <a:t> to (1-52). We then plotted the z-scores (magnitude adjusted demand variation) for each product on the first plot below.</a:t>
          </a:r>
        </a:p>
        <a:p>
          <a:endParaRPr lang="en-US" sz="1100" baseline="0"/>
        </a:p>
        <a:p>
          <a:r>
            <a:rPr lang="en-US" sz="1100" baseline="0"/>
            <a:t>The same issue arises as during the weekly variability analysis in that this plot seems too noisy to glean any trend/insights from. Therefore, we adjusted the graph again to smooth out these trends over the 52-week window of analysis (assumes a 52-week year).</a:t>
          </a:r>
        </a:p>
        <a:p>
          <a:endParaRPr lang="en-US" sz="1100" baseline="0"/>
        </a:p>
        <a:p>
          <a:r>
            <a:rPr lang="en-US" sz="1100" baseline="0"/>
            <a:t>The 2nd plot below shows that all three products follow a similar trend in seasonality, with only the slightest of differences between them. Demand for FE's products peaks during weeks 33-43 of each year, which correlates to ~ Aug. 15 - Oct 27 (this might seem different than typical consumer peak-demand times, but FE is a wholesaler, so their customers are actually ordering in advance of consumer peak-demand).</a:t>
          </a:r>
        </a:p>
        <a:p>
          <a:endParaRPr lang="en-US" sz="1100" baseline="0"/>
        </a:p>
        <a:p>
          <a:r>
            <a:rPr lang="en-US" sz="1100" baseline="0"/>
            <a:t>Each product also sees its dip in demand from weeks 5-11 each year, or Feb. 7 - Mar. 11. This again leads consumer demand-troughs as our customers are themselves DTC businesses.</a:t>
          </a:r>
        </a:p>
        <a:p>
          <a:endParaRPr lang="en-US" sz="1100" baseline="0"/>
        </a:p>
        <a:p>
          <a:r>
            <a:rPr lang="en-US" sz="1100" baseline="0"/>
            <a:t>The slight differences mentioned are that product CW-992 seems to hit its peak in week 33/34, whereas BX-411 hits its peak later in that peak window around week 41-43. Demand for AY-737 seems to be a bit more flat across the duration of that peak-window.</a:t>
          </a:r>
        </a:p>
        <a:p>
          <a:endParaRPr lang="en-US" sz="1100" baseline="0"/>
        </a:p>
        <a:p>
          <a:r>
            <a:rPr lang="en-US" sz="1100" baseline="0"/>
            <a:t>Demand troughs also seem to be a bit more pronounces for BX-411 in weeks 6-8 than for other products that FE carries, despite all products having relatively lower demand during the "down" period when compared to the rest of the year.</a:t>
          </a:r>
        </a:p>
        <a:p>
          <a:endParaRPr lang="en-US" sz="1100" baseline="0"/>
        </a:p>
        <a:p>
          <a:r>
            <a:rPr lang="en-US" sz="1100" baseline="0"/>
            <a:t>The takeaway for FE's supply chain managers is that Q1 and Q2 see lower customer demand, and D3 and D4 are our key demand periods across all three products. This has a direct impact in our inbound procurement manager's strategy in building up a "stockpile" of certain product just ahead of these peak quarters, as well as knowing when these peak seasons are going to end, to allow stock to bleed back down to normal levels so as to not overstock for off-peak season.</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4</xdr:col>
      <xdr:colOff>438149</xdr:colOff>
      <xdr:row>3</xdr:row>
      <xdr:rowOff>304800</xdr:rowOff>
    </xdr:to>
    <xdr:pic>
      <xdr:nvPicPr>
        <xdr:cNvPr id="2" name="Picture 1">
          <a:extLst>
            <a:ext uri="{FF2B5EF4-FFF2-40B4-BE49-F238E27FC236}">
              <a16:creationId xmlns:a16="http://schemas.microsoft.com/office/drawing/2014/main" id="{9EED5ACF-86F6-4F67-800E-A0D2E12F88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125" y="219075"/>
          <a:ext cx="2762249" cy="942975"/>
        </a:xfrm>
        <a:prstGeom prst="rect">
          <a:avLst/>
        </a:prstGeom>
      </xdr:spPr>
    </xdr:pic>
    <xdr:clientData/>
  </xdr:twoCellAnchor>
  <xdr:twoCellAnchor>
    <xdr:from>
      <xdr:col>1</xdr:col>
      <xdr:colOff>9525</xdr:colOff>
      <xdr:row>19</xdr:row>
      <xdr:rowOff>9525</xdr:rowOff>
    </xdr:from>
    <xdr:to>
      <xdr:col>7</xdr:col>
      <xdr:colOff>704850</xdr:colOff>
      <xdr:row>39</xdr:row>
      <xdr:rowOff>152400</xdr:rowOff>
    </xdr:to>
    <xdr:sp macro="" textlink="">
      <xdr:nvSpPr>
        <xdr:cNvPr id="3" name="TextBox 2">
          <a:extLst>
            <a:ext uri="{FF2B5EF4-FFF2-40B4-BE49-F238E27FC236}">
              <a16:creationId xmlns:a16="http://schemas.microsoft.com/office/drawing/2014/main" id="{25B1D34E-D940-310F-BDD3-18AEB05EB702}"/>
            </a:ext>
          </a:extLst>
        </xdr:cNvPr>
        <xdr:cNvSpPr txBox="1"/>
      </xdr:nvSpPr>
      <xdr:spPr>
        <a:xfrm>
          <a:off x="190500" y="3733800"/>
          <a:ext cx="5219700" cy="3381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inbound order statistics</a:t>
          </a:r>
          <a:r>
            <a:rPr lang="en-US" sz="1100" baseline="0"/>
            <a:t> reflect a somewhat similar picture to outbound demand statistics by product.</a:t>
          </a:r>
        </a:p>
        <a:p>
          <a:endParaRPr lang="en-US" sz="1100" baseline="0"/>
        </a:p>
        <a:p>
          <a:r>
            <a:rPr lang="en-US" sz="1100" baseline="0"/>
            <a:t>Product BX-411 still has the highest total and average units inbound for the 3 products that FE carries. However, when assessing the average order qty by product, it appears that although BX-411 has a 3.5x greater total inbound qty during the 2-year analysis window than product AY-737, the avg. order size of BX-411 is only ~1.35x as large as AY-737, suggesting that product BX-411 is having to be ordered more frequently relative to AY-747 to keep up w/ outbound demand.</a:t>
          </a:r>
        </a:p>
        <a:p>
          <a:endParaRPr lang="en-US" sz="1100" baseline="0"/>
        </a:p>
        <a:p>
          <a:r>
            <a:rPr lang="en-US" sz="1100" baseline="0"/>
            <a:t>Unlike outbound demand, the variability of inbound demand by product differs greatly. AY-737 and BX-411 both have CV's in the ~11.5% neighborhood, but CW-992 has a CV of 45.28%. This suggests that over this 2-year window, FE's inbound orders of CW-992 have changed more in quantity relative to the other products. This could reflect a change in order frequency, or a change in order quantity.</a:t>
          </a:r>
        </a:p>
      </xdr:txBody>
    </xdr:sp>
    <xdr:clientData/>
  </xdr:twoCellAnchor>
  <xdr:twoCellAnchor>
    <xdr:from>
      <xdr:col>9</xdr:col>
      <xdr:colOff>19050</xdr:colOff>
      <xdr:row>30</xdr:row>
      <xdr:rowOff>104775</xdr:rowOff>
    </xdr:from>
    <xdr:to>
      <xdr:col>15</xdr:col>
      <xdr:colOff>723900</xdr:colOff>
      <xdr:row>58</xdr:row>
      <xdr:rowOff>142875</xdr:rowOff>
    </xdr:to>
    <xdr:sp macro="" textlink="">
      <xdr:nvSpPr>
        <xdr:cNvPr id="4" name="TextBox 3">
          <a:extLst>
            <a:ext uri="{FF2B5EF4-FFF2-40B4-BE49-F238E27FC236}">
              <a16:creationId xmlns:a16="http://schemas.microsoft.com/office/drawing/2014/main" id="{48059CE7-6200-49DA-AF28-F40DF19E05EE}"/>
            </a:ext>
          </a:extLst>
        </xdr:cNvPr>
        <xdr:cNvSpPr txBox="1"/>
      </xdr:nvSpPr>
      <xdr:spPr>
        <a:xfrm>
          <a:off x="5619750" y="5819775"/>
          <a:ext cx="5219700" cy="45910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inbound order</a:t>
          </a:r>
          <a:r>
            <a:rPr lang="en-US" sz="1100" baseline="0"/>
            <a:t> statistics by the week in which orders were placed suggests the same takeaway as the overall inbound stats when it comes to products AY-737 and BX-411. Previously, it was asserted that BX-411 must be ordered more frequently to keep up w/ demand based on its average order qty, and the avg. weeks in between orders in the first table above suggest that FE has been placing a new order for BX-411 apx. every 3.66 weeks (or every 25.5 business days), compared to every 7.75 weeks (or ~40 days) for AY-737. Product CW-992 has a similar order frequency to BX-411, with FE having placed new inbound orders for CW-992 every 3.13 weeks, or every 22 days over the past 2 years.</a:t>
          </a:r>
        </a:p>
        <a:p>
          <a:endParaRPr lang="en-US" sz="1100" baseline="0"/>
        </a:p>
        <a:p>
          <a:r>
            <a:rPr lang="en-US" sz="1100" baseline="0"/>
            <a:t>Products BX-411 and CW-992 seem to have higher variability relative to their order size/frequency as evidenced by their higher CV values for both weeks-between-orders-placed, and weeks-between-orders-received as compared to AY-737. This means that FE's ordering policy on AY-737 has been the most consistent of its 3 products during this 2 year window.</a:t>
          </a:r>
        </a:p>
        <a:p>
          <a:endParaRPr lang="en-US" sz="1100" baseline="0"/>
        </a:p>
        <a:p>
          <a:r>
            <a:rPr lang="en-US" sz="1100" baseline="0"/>
            <a:t>When it comes to lead times by product, more can be understood about FE's ordering policy and habits over the past two year. AY-737, which was previously asserted as FE's most consistently ordered product, has the lowest average lead time of 2.08 weeks. Having a lower lead time means that FE's inventory managers can have a tighter control over inventory amounts, and order on shorter notice.</a:t>
          </a:r>
        </a:p>
        <a:p>
          <a:endParaRPr lang="en-US" sz="1100" baseline="0"/>
        </a:p>
        <a:p>
          <a:r>
            <a:rPr lang="en-US" sz="1100" baseline="0"/>
            <a:t>Products BX-411 and CW-992 have a 4.36 and 3.09 week Leadtime on average, placing a higher burden on inventory managers to forecast and appropriately order enough inventory of these two products to avoid stockouts and meet varying client demand.</a:t>
          </a:r>
          <a:endParaRPr lang="en-US" sz="1100"/>
        </a:p>
      </xdr:txBody>
    </xdr:sp>
    <xdr:clientData/>
  </xdr:twoCellAnchor>
  <xdr:twoCellAnchor>
    <xdr:from>
      <xdr:col>17</xdr:col>
      <xdr:colOff>9524</xdr:colOff>
      <xdr:row>9</xdr:row>
      <xdr:rowOff>9525</xdr:rowOff>
    </xdr:from>
    <xdr:to>
      <xdr:col>23</xdr:col>
      <xdr:colOff>800099</xdr:colOff>
      <xdr:row>24</xdr:row>
      <xdr:rowOff>104775</xdr:rowOff>
    </xdr:to>
    <xdr:graphicFrame macro="">
      <xdr:nvGraphicFramePr>
        <xdr:cNvPr id="6" name="Chart 5">
          <a:extLst>
            <a:ext uri="{FF2B5EF4-FFF2-40B4-BE49-F238E27FC236}">
              <a16:creationId xmlns:a16="http://schemas.microsoft.com/office/drawing/2014/main" id="{901FFA8D-C994-0EFE-BEEB-B51D5B4A9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24</xdr:row>
      <xdr:rowOff>123825</xdr:rowOff>
    </xdr:from>
    <xdr:to>
      <xdr:col>23</xdr:col>
      <xdr:colOff>790575</xdr:colOff>
      <xdr:row>41</xdr:row>
      <xdr:rowOff>38100</xdr:rowOff>
    </xdr:to>
    <xdr:graphicFrame macro="">
      <xdr:nvGraphicFramePr>
        <xdr:cNvPr id="7" name="Chart 6">
          <a:extLst>
            <a:ext uri="{FF2B5EF4-FFF2-40B4-BE49-F238E27FC236}">
              <a16:creationId xmlns:a16="http://schemas.microsoft.com/office/drawing/2014/main" id="{A7314974-E0E9-FDAD-CD5A-8F90C766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9525</xdr:colOff>
      <xdr:row>41</xdr:row>
      <xdr:rowOff>57150</xdr:rowOff>
    </xdr:from>
    <xdr:to>
      <xdr:col>23</xdr:col>
      <xdr:colOff>809625</xdr:colOff>
      <xdr:row>64</xdr:row>
      <xdr:rowOff>161926</xdr:rowOff>
    </xdr:to>
    <xdr:sp macro="" textlink="">
      <xdr:nvSpPr>
        <xdr:cNvPr id="8" name="TextBox 7">
          <a:extLst>
            <a:ext uri="{FF2B5EF4-FFF2-40B4-BE49-F238E27FC236}">
              <a16:creationId xmlns:a16="http://schemas.microsoft.com/office/drawing/2014/main" id="{99D3FBB6-63B9-4A97-8FE8-9A98BE693F27}"/>
            </a:ext>
          </a:extLst>
        </xdr:cNvPr>
        <xdr:cNvSpPr txBox="1"/>
      </xdr:nvSpPr>
      <xdr:spPr>
        <a:xfrm>
          <a:off x="11058525" y="7562850"/>
          <a:ext cx="5715000" cy="385762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we've</a:t>
          </a:r>
          <a:r>
            <a:rPr lang="en-US" sz="1100" baseline="0"/>
            <a:t> seen so far, there are differences in qty of outbound demand by product, so it should make sense that there is a difference in qty of inbound demand. This is backed up by the first chart above in the fact that our least demanded product, CW-992, has an average inbound order qty of only 1.1k, whereas our most demanded product, BX-411, sees an average order size of 26.3k.</a:t>
          </a:r>
        </a:p>
        <a:p>
          <a:endParaRPr lang="en-US" sz="1100" baseline="0"/>
        </a:p>
        <a:p>
          <a:r>
            <a:rPr lang="en-US" sz="1100" baseline="0"/>
            <a:t>This is important for FE's management to know as there are two key features behind inventory management: order size and order frequency. There are economies of scale to be taken advantage of by increasing or decreasing each of these key features, and in order to profitably take advantage of the optimal combination of order size and order frequency for each product, FE's management must first understand where they currently stand in terms of each of these metrics. The order qty portion of this analysis is what the first chart above details.</a:t>
          </a:r>
        </a:p>
        <a:p>
          <a:endParaRPr lang="en-US" sz="1100" baseline="0"/>
        </a:p>
        <a:p>
          <a:r>
            <a:rPr lang="en-US" sz="1100" baseline="0"/>
            <a:t>Another ancillary metric for FE's managers to understand and manage is lead-time. Different products have different vendors, and those vendors can have differing amounts of time it takes them to receive our order and have the corresponding SKUs hit our warehouse (aka lead-time).</a:t>
          </a:r>
        </a:p>
        <a:p>
          <a:endParaRPr lang="en-US" sz="1100" baseline="0"/>
        </a:p>
        <a:p>
          <a:r>
            <a:rPr lang="en-US" sz="1100" baseline="0"/>
            <a:t>By analyzing the lead-time by product, FE sees a differing Leadtime for their products, ranging from 2.08 weeks for AY-737, to 4.36 weeks for BX-411. This difference of Leadtime by product is another key insight for FE's management to understand as they manage their inventory on-hand for each product, as it can take up to two more weeks for certain products to arrive in stock than others, even if the orders were placed at the same time.</a:t>
          </a:r>
          <a:endParaRPr lang="en-US" sz="1100"/>
        </a:p>
      </xdr:txBody>
    </xdr:sp>
    <xdr:clientData/>
  </xdr:twoCellAnchor>
  <xdr:twoCellAnchor>
    <xdr:from>
      <xdr:col>25</xdr:col>
      <xdr:colOff>0</xdr:colOff>
      <xdr:row>9</xdr:row>
      <xdr:rowOff>28574</xdr:rowOff>
    </xdr:from>
    <xdr:to>
      <xdr:col>31</xdr:col>
      <xdr:colOff>1019175</xdr:colOff>
      <xdr:row>35</xdr:row>
      <xdr:rowOff>95249</xdr:rowOff>
    </xdr:to>
    <xdr:graphicFrame macro="">
      <xdr:nvGraphicFramePr>
        <xdr:cNvPr id="10" name="Chart 9">
          <a:extLst>
            <a:ext uri="{FF2B5EF4-FFF2-40B4-BE49-F238E27FC236}">
              <a16:creationId xmlns:a16="http://schemas.microsoft.com/office/drawing/2014/main" id="{76487BBB-95E7-4A30-A5DE-754049563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9526</xdr:colOff>
      <xdr:row>35</xdr:row>
      <xdr:rowOff>142874</xdr:rowOff>
    </xdr:from>
    <xdr:to>
      <xdr:col>31</xdr:col>
      <xdr:colOff>1009650</xdr:colOff>
      <xdr:row>59</xdr:row>
      <xdr:rowOff>152399</xdr:rowOff>
    </xdr:to>
    <xdr:sp macro="" textlink="">
      <xdr:nvSpPr>
        <xdr:cNvPr id="11" name="TextBox 10">
          <a:extLst>
            <a:ext uri="{FF2B5EF4-FFF2-40B4-BE49-F238E27FC236}">
              <a16:creationId xmlns:a16="http://schemas.microsoft.com/office/drawing/2014/main" id="{62E03AC3-EE19-433F-9687-9C131083F361}"/>
            </a:ext>
          </a:extLst>
        </xdr:cNvPr>
        <xdr:cNvSpPr txBox="1"/>
      </xdr:nvSpPr>
      <xdr:spPr>
        <a:xfrm>
          <a:off x="16973551" y="6667499"/>
          <a:ext cx="7286624" cy="3914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inbound</a:t>
          </a:r>
          <a:r>
            <a:rPr lang="en-US" sz="1100" baseline="0"/>
            <a:t> demand for FE's products do have seasonal trends over the 2-year window of analysis, but those trends don't necessarily follow the same seasonality trends as their outbound demand. While there are slight variations in seasonality by product, the overall seasonality trend in inbound order qty is the same for all 3 of FE's products.</a:t>
          </a:r>
        </a:p>
        <a:p>
          <a:endParaRPr lang="en-US" sz="1100" baseline="0"/>
        </a:p>
        <a:p>
          <a:r>
            <a:rPr lang="en-US" sz="1100" baseline="0"/>
            <a:t>On the graph above, there are annotations to denote the peak and low outbound-demand seasons as described in Q1's seasonality assessment. The seasonality of inbound orders clearly don't follow the same trend as outbound demand. This actually makes sense from an inventory management perspective.</a:t>
          </a:r>
        </a:p>
        <a:p>
          <a:endParaRPr lang="en-US" sz="1100" baseline="0"/>
        </a:p>
        <a:p>
          <a:r>
            <a:rPr lang="en-US" sz="1100" baseline="0"/>
            <a:t>FE sees each of its products experience outbound demand peaks during weeks 33-43, but its inbound demand qty peaks for each product during weeks 17-23. This means that FE is ordering more qty in Q2 relative to the rest of the year, in order to prepare for larger outbound demand in Q3 &amp; Q4.</a:t>
          </a:r>
        </a:p>
        <a:p>
          <a:endParaRPr lang="en-US" sz="1100" baseline="0"/>
        </a:p>
        <a:p>
          <a:r>
            <a:rPr lang="en-US" sz="1100" baseline="0"/>
            <a:t>A bad business practice is trying to keep up w/ outbound demand by ordering more qty of product in the same timeframe that their outbound demand is high. It is much more advisable to try and avoid stockouts and handle varying lead-times by placing orders for highly-demanded products ahead of peak-season (i.e. ordering Black Friday goods in advance of Black Friday) to build inventory and satiate outbound demand as it builds.</a:t>
          </a:r>
        </a:p>
        <a:p>
          <a:endParaRPr lang="en-US" sz="1100" baseline="0"/>
        </a:p>
        <a:p>
          <a:r>
            <a:rPr lang="en-US" sz="1100" baseline="0"/>
            <a:t>This doesn't mean that FE isn't placing orders in Q3 &amp; Q4, it just means their order qty during these months are not as high as they are stocking up for Q1 &amp; Q2 of the following year (i.e. non-peak outbound demand times).</a:t>
          </a:r>
        </a:p>
        <a:p>
          <a:endParaRPr lang="en-US" sz="1100"/>
        </a:p>
        <a:p>
          <a:r>
            <a:rPr lang="en-US" sz="1100"/>
            <a:t>FE's down-season in terms of inbound demand QTY for all 3</a:t>
          </a:r>
          <a:r>
            <a:rPr lang="en-US" sz="1100" baseline="0"/>
            <a:t> products seems to be weeks 47-51 (mid-Nov - mid-Dec). There is also a dip in order qty in weeks 26-29 (June 26 - July 15 -&gt; Probably due to summer holiday's both at FE and at vendors).</a:t>
          </a:r>
          <a:endParaRPr lang="en-US" sz="1100"/>
        </a:p>
      </xdr:txBody>
    </xdr:sp>
    <xdr:clientData/>
  </xdr:twoCellAnchor>
  <xdr:twoCellAnchor>
    <xdr:from>
      <xdr:col>29</xdr:col>
      <xdr:colOff>490537</xdr:colOff>
      <xdr:row>16</xdr:row>
      <xdr:rowOff>33339</xdr:rowOff>
    </xdr:from>
    <xdr:to>
      <xdr:col>30</xdr:col>
      <xdr:colOff>752474</xdr:colOff>
      <xdr:row>17</xdr:row>
      <xdr:rowOff>142879</xdr:rowOff>
    </xdr:to>
    <xdr:sp macro="" textlink="">
      <xdr:nvSpPr>
        <xdr:cNvPr id="12" name="Left Brace 11">
          <a:extLst>
            <a:ext uri="{FF2B5EF4-FFF2-40B4-BE49-F238E27FC236}">
              <a16:creationId xmlns:a16="http://schemas.microsoft.com/office/drawing/2014/main" id="{56476998-CC1D-C721-6215-4E3DD19A8636}"/>
            </a:ext>
          </a:extLst>
        </xdr:cNvPr>
        <xdr:cNvSpPr/>
      </xdr:nvSpPr>
      <xdr:spPr>
        <a:xfrm rot="5400000">
          <a:off x="22159911" y="2805115"/>
          <a:ext cx="280990" cy="1309687"/>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29</xdr:col>
      <xdr:colOff>609600</xdr:colOff>
      <xdr:row>13</xdr:row>
      <xdr:rowOff>57150</xdr:rowOff>
    </xdr:from>
    <xdr:to>
      <xdr:col>30</xdr:col>
      <xdr:colOff>666750</xdr:colOff>
      <xdr:row>16</xdr:row>
      <xdr:rowOff>38100</xdr:rowOff>
    </xdr:to>
    <xdr:sp macro="" textlink="">
      <xdr:nvSpPr>
        <xdr:cNvPr id="13" name="TextBox 12">
          <a:extLst>
            <a:ext uri="{FF2B5EF4-FFF2-40B4-BE49-F238E27FC236}">
              <a16:creationId xmlns:a16="http://schemas.microsoft.com/office/drawing/2014/main" id="{7D552083-53A0-F0A1-AF6F-FAC32C8FEF7E}"/>
            </a:ext>
          </a:extLst>
        </xdr:cNvPr>
        <xdr:cNvSpPr txBox="1"/>
      </xdr:nvSpPr>
      <xdr:spPr>
        <a:xfrm>
          <a:off x="21764625" y="2847975"/>
          <a:ext cx="1104900" cy="4762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Peak Outbound</a:t>
          </a:r>
          <a:r>
            <a:rPr lang="en-US" sz="1100" baseline="0"/>
            <a:t> Demand Season</a:t>
          </a:r>
          <a:endParaRPr lang="en-US" sz="1100"/>
        </a:p>
      </xdr:txBody>
    </xdr:sp>
    <xdr:clientData/>
  </xdr:twoCellAnchor>
  <xdr:twoCellAnchor>
    <xdr:from>
      <xdr:col>26</xdr:col>
      <xdr:colOff>52389</xdr:colOff>
      <xdr:row>24</xdr:row>
      <xdr:rowOff>33340</xdr:rowOff>
    </xdr:from>
    <xdr:to>
      <xdr:col>27</xdr:col>
      <xdr:colOff>66678</xdr:colOff>
      <xdr:row>25</xdr:row>
      <xdr:rowOff>152405</xdr:rowOff>
    </xdr:to>
    <xdr:sp macro="" textlink="">
      <xdr:nvSpPr>
        <xdr:cNvPr id="14" name="Left Brace 13">
          <a:extLst>
            <a:ext uri="{FF2B5EF4-FFF2-40B4-BE49-F238E27FC236}">
              <a16:creationId xmlns:a16="http://schemas.microsoft.com/office/drawing/2014/main" id="{EEE2D5CF-8144-4A49-BFA8-C9339D9C84DA}"/>
            </a:ext>
          </a:extLst>
        </xdr:cNvPr>
        <xdr:cNvSpPr/>
      </xdr:nvSpPr>
      <xdr:spPr>
        <a:xfrm rot="16200000">
          <a:off x="18454689" y="4319590"/>
          <a:ext cx="280990" cy="1062039"/>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33</xdr:col>
      <xdr:colOff>19049</xdr:colOff>
      <xdr:row>9</xdr:row>
      <xdr:rowOff>19050</xdr:rowOff>
    </xdr:from>
    <xdr:to>
      <xdr:col>39</xdr:col>
      <xdr:colOff>809624</xdr:colOff>
      <xdr:row>27</xdr:row>
      <xdr:rowOff>133350</xdr:rowOff>
    </xdr:to>
    <xdr:graphicFrame macro="">
      <xdr:nvGraphicFramePr>
        <xdr:cNvPr id="16" name="Chart 15">
          <a:extLst>
            <a:ext uri="{FF2B5EF4-FFF2-40B4-BE49-F238E27FC236}">
              <a16:creationId xmlns:a16="http://schemas.microsoft.com/office/drawing/2014/main" id="{C939C02B-91AA-4D0B-AFDB-0D378747F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19050</xdr:colOff>
      <xdr:row>73</xdr:row>
      <xdr:rowOff>133348</xdr:rowOff>
    </xdr:from>
    <xdr:to>
      <xdr:col>39</xdr:col>
      <xdr:colOff>790575</xdr:colOff>
      <xdr:row>108</xdr:row>
      <xdr:rowOff>133350</xdr:rowOff>
    </xdr:to>
    <xdr:sp macro="" textlink="">
      <xdr:nvSpPr>
        <xdr:cNvPr id="17" name="TextBox 16">
          <a:extLst>
            <a:ext uri="{FF2B5EF4-FFF2-40B4-BE49-F238E27FC236}">
              <a16:creationId xmlns:a16="http://schemas.microsoft.com/office/drawing/2014/main" id="{A1A3C568-5E7B-4D4B-82CF-2AA5063006B9}"/>
            </a:ext>
          </a:extLst>
        </xdr:cNvPr>
        <xdr:cNvSpPr txBox="1"/>
      </xdr:nvSpPr>
      <xdr:spPr>
        <a:xfrm>
          <a:off x="24498300" y="12858748"/>
          <a:ext cx="5686425" cy="567690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After completing analysis</a:t>
          </a:r>
          <a:r>
            <a:rPr lang="en-US" sz="1100" baseline="0"/>
            <a:t> on ending inventory (Q3), I became curious about the root cause of an increase in stockouts in year 2 of the analysis window. I wanted to analyze the lead-times and frequency of inbound orders placed to see if a change in those KPIs YoY drove the stockout issues that FE experienced, specifically with product CW-992.</a:t>
          </a:r>
        </a:p>
        <a:p>
          <a:endParaRPr lang="en-US" sz="1100" baseline="0"/>
        </a:p>
        <a:p>
          <a:r>
            <a:rPr lang="en-US" sz="1100" baseline="0"/>
            <a:t>The first chart above details YoY change in lead-time by product. AY-737 and BX-411 saw lead-times shrink in year-2, whereas CW-992 saw lead-times grow by a marginal amount. This alone probably was not the cause of the increase in stockout frequency for CW-992, but it certainly played a contributing factor. An increase in .2 weeks (1.5 days) in Leadtime can throw a wrench in operations, especially if internal processes at our distribution center exponentiate this 1.5 day delay into a much larger one.</a:t>
          </a:r>
        </a:p>
        <a:p>
          <a:endParaRPr lang="en-US" sz="1100" baseline="0"/>
        </a:p>
        <a:p>
          <a:r>
            <a:rPr lang="en-US" sz="1100" baseline="0"/>
            <a:t>The second chart shows the change in order placement frequency YoY by product. All products seem to have been ordered slightly less frequently in year 2 of the analysis window, albeit my sometimes miniscule amounts. However, as mentioned before, in the case of CW-992, this is another contributing factor to the stockout issue identified via Q3 analysis.</a:t>
          </a:r>
        </a:p>
        <a:p>
          <a:endParaRPr lang="en-US" sz="1100" baseline="0"/>
        </a:p>
        <a:p>
          <a:r>
            <a:rPr lang="en-US" sz="1100" baseline="0"/>
            <a:t>The third chart shows the YoY change in order receiving frequency (frequency in this analysis representing the number of weeks between orders, thus a higher number indicates receiving orders less frequently. This might be a bit counterintuitive, so it deserved to be called out explicitly here, as well as in any future dissemination of said information). Again, CW-992 saw an increase in the amount of time between receiving orders in year-2 compared to year-1.</a:t>
          </a:r>
        </a:p>
        <a:p>
          <a:endParaRPr lang="en-US" sz="1100" baseline="0"/>
        </a:p>
        <a:p>
          <a:r>
            <a:rPr lang="en-US" sz="1100" baseline="0"/>
            <a:t>This appears to be a case of the snowball effect. CW-992 doesn't have any drastic KPI changed from Y1 to Y2, but each of them do show some unfavorable shifts in year-2, which compound (aka snowball) into a much bigger problem in a downstream metric, which in this case is stockout frequency.</a:t>
          </a:r>
        </a:p>
        <a:p>
          <a:endParaRPr lang="en-US" sz="1100" baseline="0"/>
        </a:p>
        <a:p>
          <a:r>
            <a:rPr lang="en-US" sz="1100" baseline="0"/>
            <a:t>Product BX-411 saw more stockouts in year 1 than in year 2, and that seems to be attributable to a decrease in Leadtime in year-2, which will lead to a positive (decrease) impact on stockout rate in the long haul, as was evidenced in BX-411's year-2 stockout rate being substantially less than in year-1.</a:t>
          </a:r>
        </a:p>
        <a:p>
          <a:endParaRPr lang="en-US" sz="1100" baseline="0"/>
        </a:p>
        <a:p>
          <a:endParaRPr lang="en-US" sz="1100" baseline="0"/>
        </a:p>
      </xdr:txBody>
    </xdr:sp>
    <xdr:clientData/>
  </xdr:twoCellAnchor>
  <xdr:twoCellAnchor>
    <xdr:from>
      <xdr:col>33</xdr:col>
      <xdr:colOff>19050</xdr:colOff>
      <xdr:row>27</xdr:row>
      <xdr:rowOff>142875</xdr:rowOff>
    </xdr:from>
    <xdr:to>
      <xdr:col>39</xdr:col>
      <xdr:colOff>809625</xdr:colOff>
      <xdr:row>51</xdr:row>
      <xdr:rowOff>9525</xdr:rowOff>
    </xdr:to>
    <xdr:graphicFrame macro="">
      <xdr:nvGraphicFramePr>
        <xdr:cNvPr id="18" name="Chart 17">
          <a:extLst>
            <a:ext uri="{FF2B5EF4-FFF2-40B4-BE49-F238E27FC236}">
              <a16:creationId xmlns:a16="http://schemas.microsoft.com/office/drawing/2014/main" id="{EF4C08FF-E074-4F90-9451-838A7585F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19050</xdr:colOff>
      <xdr:row>51</xdr:row>
      <xdr:rowOff>19050</xdr:rowOff>
    </xdr:from>
    <xdr:to>
      <xdr:col>39</xdr:col>
      <xdr:colOff>800100</xdr:colOff>
      <xdr:row>73</xdr:row>
      <xdr:rowOff>123825</xdr:rowOff>
    </xdr:to>
    <xdr:graphicFrame macro="">
      <xdr:nvGraphicFramePr>
        <xdr:cNvPr id="19" name="Chart 18">
          <a:extLst>
            <a:ext uri="{FF2B5EF4-FFF2-40B4-BE49-F238E27FC236}">
              <a16:creationId xmlns:a16="http://schemas.microsoft.com/office/drawing/2014/main" id="{B8C755FF-4274-4517-9757-C40FB3B70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0.15037</cdr:x>
      <cdr:y>0.64788</cdr:y>
    </cdr:from>
    <cdr:to>
      <cdr:x>0.30161</cdr:x>
      <cdr:y>0.75226</cdr:y>
    </cdr:to>
    <cdr:sp macro="" textlink="">
      <cdr:nvSpPr>
        <cdr:cNvPr id="2" name="TextBox 12">
          <a:extLst xmlns:a="http://schemas.openxmlformats.org/drawingml/2006/main">
            <a:ext uri="{FF2B5EF4-FFF2-40B4-BE49-F238E27FC236}">
              <a16:creationId xmlns:a16="http://schemas.microsoft.com/office/drawing/2014/main" id="{7D552083-53A0-F0A1-AF6F-FAC32C8FEF7E}"/>
            </a:ext>
          </a:extLst>
        </cdr:cNvPr>
        <cdr:cNvSpPr txBox="1"/>
      </cdr:nvSpPr>
      <cdr:spPr>
        <a:xfrm xmlns:a="http://schemas.openxmlformats.org/drawingml/2006/main">
          <a:off x="1098550" y="2955925"/>
          <a:ext cx="1104900" cy="476250"/>
        </a:xfrm>
        <a:prstGeom xmlns:a="http://schemas.openxmlformats.org/drawingml/2006/main" prst="rect">
          <a:avLst/>
        </a:prstGeom>
        <a:solidFill xmlns:a="http://schemas.openxmlformats.org/drawingml/2006/main">
          <a:schemeClr val="lt1"/>
        </a:solidFill>
        <a:ln xmlns:a="http://schemas.openxmlformats.org/drawingml/2006/main" w="9525" cmpd="sng">
          <a:solidFill>
            <a:sysClr val="windowText" lastClr="00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Low Outbound</a:t>
          </a:r>
          <a:r>
            <a:rPr lang="en-US" sz="1100" baseline="0"/>
            <a:t> Demand Season</a:t>
          </a:r>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xdr:col>
      <xdr:colOff>38100</xdr:colOff>
      <xdr:row>1</xdr:row>
      <xdr:rowOff>47624</xdr:rowOff>
    </xdr:from>
    <xdr:to>
      <xdr:col>4</xdr:col>
      <xdr:colOff>609599</xdr:colOff>
      <xdr:row>3</xdr:row>
      <xdr:rowOff>304799</xdr:rowOff>
    </xdr:to>
    <xdr:pic>
      <xdr:nvPicPr>
        <xdr:cNvPr id="2" name="Picture 1">
          <a:extLst>
            <a:ext uri="{FF2B5EF4-FFF2-40B4-BE49-F238E27FC236}">
              <a16:creationId xmlns:a16="http://schemas.microsoft.com/office/drawing/2014/main" id="{C0362101-DFD8-4FF0-B823-5F110D9371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219074"/>
          <a:ext cx="2876549" cy="942975"/>
        </a:xfrm>
        <a:prstGeom prst="rect">
          <a:avLst/>
        </a:prstGeom>
      </xdr:spPr>
    </xdr:pic>
    <xdr:clientData/>
  </xdr:twoCellAnchor>
  <xdr:twoCellAnchor>
    <xdr:from>
      <xdr:col>1</xdr:col>
      <xdr:colOff>28575</xdr:colOff>
      <xdr:row>20</xdr:row>
      <xdr:rowOff>28574</xdr:rowOff>
    </xdr:from>
    <xdr:to>
      <xdr:col>7</xdr:col>
      <xdr:colOff>571500</xdr:colOff>
      <xdr:row>42</xdr:row>
      <xdr:rowOff>133349</xdr:rowOff>
    </xdr:to>
    <xdr:sp macro="" textlink="">
      <xdr:nvSpPr>
        <xdr:cNvPr id="3" name="TextBox 2">
          <a:extLst>
            <a:ext uri="{FF2B5EF4-FFF2-40B4-BE49-F238E27FC236}">
              <a16:creationId xmlns:a16="http://schemas.microsoft.com/office/drawing/2014/main" id="{E4A857CB-6D55-671C-2DD2-A60EB9C7E182}"/>
            </a:ext>
          </a:extLst>
        </xdr:cNvPr>
        <xdr:cNvSpPr txBox="1"/>
      </xdr:nvSpPr>
      <xdr:spPr>
        <a:xfrm>
          <a:off x="209550" y="3905249"/>
          <a:ext cx="4752975" cy="36861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Product AY-737 saw more</a:t>
          </a:r>
          <a:r>
            <a:rPr lang="en-US" sz="1100" baseline="0"/>
            <a:t> outbound units than inbound over the 2-year window, meaning the ending inventory for this product was smaller than the initial inventory at the start of the analysis period. Products BX-411 and CW-992 saw more inbound, therefore the final inventory figures for these products amount to a net increase in inventory over the 2-year window.</a:t>
          </a:r>
        </a:p>
        <a:p>
          <a:endParaRPr lang="en-US" sz="1100" baseline="0"/>
        </a:p>
        <a:p>
          <a:r>
            <a:rPr lang="en-US" sz="1100" baseline="0"/>
            <a:t>The best selling product that FE carries in terms of overall units outbound, BX-411, also saw the most stockout orders (orders when inventory was negative, thus causing a delay until new units arrived) at over 122.5k during the 2-year window. AY-737 only saw a stockout occur for 1 week, and CW-992 saw a surprising 8,602 units on backorder throughout the 2-year period, which is actually &gt;25% of overall outbound units during the time period. Basically 1 out of every 4 CW-992 units sold by FE during this window experienced some sort of downstream impact due to a stockout.</a:t>
          </a:r>
        </a:p>
        <a:p>
          <a:endParaRPr lang="en-US" sz="1100" baseline="0"/>
        </a:p>
        <a:p>
          <a:r>
            <a:rPr lang="en-US" sz="1100" baseline="0"/>
            <a:t>This problem is further highlighted by the stockout rate of 18.27% for CW-992, which slightly outpaces BX-411's 17.31%. As previously mentioned AY-737 saw only 1 stockout week, and thus its stockout rate was only 0.96%, which makes AY-737 the "healthiest" product that FE carries in terms of its inventory management policies and procedures.</a:t>
          </a:r>
          <a:endParaRPr lang="en-US" sz="1100"/>
        </a:p>
      </xdr:txBody>
    </xdr:sp>
    <xdr:clientData/>
  </xdr:twoCellAnchor>
  <xdr:twoCellAnchor>
    <xdr:from>
      <xdr:col>9</xdr:col>
      <xdr:colOff>19049</xdr:colOff>
      <xdr:row>9</xdr:row>
      <xdr:rowOff>19050</xdr:rowOff>
    </xdr:from>
    <xdr:to>
      <xdr:col>15</xdr:col>
      <xdr:colOff>790574</xdr:colOff>
      <xdr:row>25</xdr:row>
      <xdr:rowOff>104775</xdr:rowOff>
    </xdr:to>
    <xdr:graphicFrame macro="">
      <xdr:nvGraphicFramePr>
        <xdr:cNvPr id="4" name="Chart 3">
          <a:extLst>
            <a:ext uri="{FF2B5EF4-FFF2-40B4-BE49-F238E27FC236}">
              <a16:creationId xmlns:a16="http://schemas.microsoft.com/office/drawing/2014/main" id="{307D9697-2360-44B6-835A-AD0B27FED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25</xdr:row>
      <xdr:rowOff>114299</xdr:rowOff>
    </xdr:from>
    <xdr:to>
      <xdr:col>15</xdr:col>
      <xdr:colOff>791718</xdr:colOff>
      <xdr:row>42</xdr:row>
      <xdr:rowOff>142874</xdr:rowOff>
    </xdr:to>
    <xdr:graphicFrame macro="">
      <xdr:nvGraphicFramePr>
        <xdr:cNvPr id="5" name="Chart 4">
          <a:extLst>
            <a:ext uri="{FF2B5EF4-FFF2-40B4-BE49-F238E27FC236}">
              <a16:creationId xmlns:a16="http://schemas.microsoft.com/office/drawing/2014/main" id="{16016971-CE3A-42FA-955D-1515870E5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23812</xdr:colOff>
      <xdr:row>42</xdr:row>
      <xdr:rowOff>152400</xdr:rowOff>
    </xdr:from>
    <xdr:to>
      <xdr:col>15</xdr:col>
      <xdr:colOff>796480</xdr:colOff>
      <xdr:row>59</xdr:row>
      <xdr:rowOff>142875</xdr:rowOff>
    </xdr:to>
    <xdr:graphicFrame macro="">
      <xdr:nvGraphicFramePr>
        <xdr:cNvPr id="6" name="Chart 5">
          <a:extLst>
            <a:ext uri="{FF2B5EF4-FFF2-40B4-BE49-F238E27FC236}">
              <a16:creationId xmlns:a16="http://schemas.microsoft.com/office/drawing/2014/main" id="{A36527DF-8819-4533-BC67-85E215A92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19050</xdr:colOff>
      <xdr:row>9</xdr:row>
      <xdr:rowOff>19050</xdr:rowOff>
    </xdr:from>
    <xdr:to>
      <xdr:col>23</xdr:col>
      <xdr:colOff>800100</xdr:colOff>
      <xdr:row>25</xdr:row>
      <xdr:rowOff>114300</xdr:rowOff>
    </xdr:to>
    <xdr:sp macro="" textlink="">
      <xdr:nvSpPr>
        <xdr:cNvPr id="7" name="TextBox 6">
          <a:extLst>
            <a:ext uri="{FF2B5EF4-FFF2-40B4-BE49-F238E27FC236}">
              <a16:creationId xmlns:a16="http://schemas.microsoft.com/office/drawing/2014/main" id="{88755D06-B79A-4A9A-95F0-C6E7ACB1BE30}"/>
            </a:ext>
          </a:extLst>
        </xdr:cNvPr>
        <xdr:cNvSpPr txBox="1"/>
      </xdr:nvSpPr>
      <xdr:spPr>
        <a:xfrm>
          <a:off x="11115675" y="2047875"/>
          <a:ext cx="5695950" cy="27527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mentioned</a:t>
          </a:r>
          <a:r>
            <a:rPr lang="en-US" sz="1100" baseline="0"/>
            <a:t> previously, AY-737 has a relatively "healthy" inventory when viewed in a time-series format. The inventory bleeds down slowly, with orders coming in regularly to restock the inventory to somewhere over ~15k units. Inventory on hand has crept back up to over 20k at its peak towards the end of year-2, but the pacing and quantity of inbound orders seem to both be at a sustainable rate.</a:t>
          </a:r>
        </a:p>
        <a:p>
          <a:endParaRPr lang="en-US" sz="1100" baseline="0"/>
        </a:p>
        <a:p>
          <a:r>
            <a:rPr lang="en-US" sz="1100" baseline="0"/>
            <a:t>Peak outbound demand falls in weeks 33-43 of each year, which correlates to Week Index 33-43, and 85-95 in the graph to the left. It appears that FE did a better job in weathering the peak-demand in year-2 than it did in year-1 for AY-737, as it never saw its on-hand inventory dip below 5k units in year-2.</a:t>
          </a:r>
        </a:p>
        <a:p>
          <a:endParaRPr lang="en-US" sz="1100" baseline="0"/>
        </a:p>
        <a:p>
          <a:r>
            <a:rPr lang="en-US" sz="1100" baseline="0"/>
            <a:t>Depending on how management values inventory on-hand, this could be too much to be keeping on-hand, or it could be an acceptable amount if FE's management wants to avoid stockouts at the cost of keeping more inventory on hand. (This would be a strategic decision point made by FE's senior managers)</a:t>
          </a:r>
          <a:endParaRPr lang="en-US" sz="1100"/>
        </a:p>
      </xdr:txBody>
    </xdr:sp>
    <xdr:clientData/>
  </xdr:twoCellAnchor>
  <xdr:twoCellAnchor>
    <xdr:from>
      <xdr:col>17</xdr:col>
      <xdr:colOff>19050</xdr:colOff>
      <xdr:row>25</xdr:row>
      <xdr:rowOff>133350</xdr:rowOff>
    </xdr:from>
    <xdr:to>
      <xdr:col>23</xdr:col>
      <xdr:colOff>800100</xdr:colOff>
      <xdr:row>42</xdr:row>
      <xdr:rowOff>123825</xdr:rowOff>
    </xdr:to>
    <xdr:sp macro="" textlink="">
      <xdr:nvSpPr>
        <xdr:cNvPr id="8" name="TextBox 7">
          <a:extLst>
            <a:ext uri="{FF2B5EF4-FFF2-40B4-BE49-F238E27FC236}">
              <a16:creationId xmlns:a16="http://schemas.microsoft.com/office/drawing/2014/main" id="{E69A22BD-1700-472A-AACE-70AA594004EF}"/>
            </a:ext>
          </a:extLst>
        </xdr:cNvPr>
        <xdr:cNvSpPr txBox="1"/>
      </xdr:nvSpPr>
      <xdr:spPr>
        <a:xfrm>
          <a:off x="11115675" y="4819650"/>
          <a:ext cx="5695950" cy="27527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BX-411, FE's most popular product in terms of units out</a:t>
          </a:r>
          <a:r>
            <a:rPr lang="en-US" sz="1100" baseline="0"/>
            <a:t> the door, experienced some turbulent inventory over the 2-year analysis window. FE saw a flurry of stockouts for this product during peak outbound demand season in year-1 (week indexes 33-43 as indicated in Q1 analysis). These stockouts amounted to an overall stockout rate of 17.31%. However, since most of these stockouts occurred during the first year of operations within this window, the stockout rate for that year is closer to 34.5% for BX-411.</a:t>
          </a:r>
        </a:p>
        <a:p>
          <a:endParaRPr lang="en-US" sz="1100" baseline="0"/>
        </a:p>
        <a:p>
          <a:r>
            <a:rPr lang="en-US" sz="1100" baseline="0"/>
            <a:t>FE's management needs to set SLA (service level agreement) standards for stockout rate, and actively manage their procurement specialists on this metric. A stockout rate of 35% in a single year is unacceptable, especially for a company's leading product.</a:t>
          </a:r>
        </a:p>
        <a:p>
          <a:endParaRPr lang="en-US" sz="1100" baseline="0"/>
        </a:p>
        <a:p>
          <a:r>
            <a:rPr lang="en-US" sz="1100" baseline="0"/>
            <a:t>It does seem that FE made a turnaround in year-2, only stocking out once, and keeping inventory at a healthy 10-20k units on hand most weeks during year-2, with peaks reaching 40k-50k units on hand.</a:t>
          </a:r>
          <a:endParaRPr lang="en-US" sz="1100"/>
        </a:p>
      </xdr:txBody>
    </xdr:sp>
    <xdr:clientData/>
  </xdr:twoCellAnchor>
  <xdr:twoCellAnchor>
    <xdr:from>
      <xdr:col>17</xdr:col>
      <xdr:colOff>28575</xdr:colOff>
      <xdr:row>42</xdr:row>
      <xdr:rowOff>114300</xdr:rowOff>
    </xdr:from>
    <xdr:to>
      <xdr:col>23</xdr:col>
      <xdr:colOff>809625</xdr:colOff>
      <xdr:row>60</xdr:row>
      <xdr:rowOff>57150</xdr:rowOff>
    </xdr:to>
    <xdr:sp macro="" textlink="">
      <xdr:nvSpPr>
        <xdr:cNvPr id="9" name="TextBox 8">
          <a:extLst>
            <a:ext uri="{FF2B5EF4-FFF2-40B4-BE49-F238E27FC236}">
              <a16:creationId xmlns:a16="http://schemas.microsoft.com/office/drawing/2014/main" id="{B1AFBFF6-9FC2-41DD-B7BE-85DDA1CAECCB}"/>
            </a:ext>
          </a:extLst>
        </xdr:cNvPr>
        <xdr:cNvSpPr txBox="1"/>
      </xdr:nvSpPr>
      <xdr:spPr>
        <a:xfrm>
          <a:off x="11125200" y="7572375"/>
          <a:ext cx="5695950" cy="28765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CW-992's inventory remained fairly</a:t>
          </a:r>
          <a:r>
            <a:rPr lang="en-US" sz="1100" baseline="0"/>
            <a:t> healthy in year-1 of this analysis, with only a slightly concerning dip below 50-units on hand during a single-week of year-1.</a:t>
          </a:r>
        </a:p>
        <a:p>
          <a:endParaRPr lang="en-US" sz="1100" baseline="0"/>
        </a:p>
        <a:p>
          <a:r>
            <a:rPr lang="en-US" sz="1100" baseline="0"/>
            <a:t>However, year 2 for this product was simply unacceptable in terms of inventory on hand and stockout rate. CW-992 saw a year-2 stockout rate of almost 40% (adjusting for just year-2 weeks), with inventory on-hand not exceeding 1k units until almost mid-year. This lack of a quick recovery suggests poor crisis management by FE's procurement manager in charge of CW-992 inbound quantities and frequencies.</a:t>
          </a:r>
        </a:p>
        <a:p>
          <a:endParaRPr lang="en-US" sz="1100" baseline="0"/>
        </a:p>
        <a:p>
          <a:r>
            <a:rPr lang="en-US" sz="1100" baseline="0"/>
            <a:t>What is peculiar about the timing of the first major stockout rush on CW-992 (week indexes ~55 - 73) is that they fall outside of the peak outbound demand time for CW-992. This suggest that FE did a good job handling the peak demand season for CW-992, but did not come off the back end of that peak with enough inventory on-hand or on-order to sustain its inventory through quarter-1 and 2 of year-2. The second window of stockouts (week indexes 87 - 84) fall within the peak outbound demand stretch of year-2, so at least those are more "understandable" than the first series of stockouts.</a:t>
          </a:r>
          <a:endParaRPr lang="en-US" sz="1100"/>
        </a:p>
      </xdr:txBody>
    </xdr:sp>
    <xdr:clientData/>
  </xdr:twoCellAnchor>
  <xdr:twoCellAnchor>
    <xdr:from>
      <xdr:col>25</xdr:col>
      <xdr:colOff>9525</xdr:colOff>
      <xdr:row>9</xdr:row>
      <xdr:rowOff>28575</xdr:rowOff>
    </xdr:from>
    <xdr:to>
      <xdr:col>31</xdr:col>
      <xdr:colOff>790575</xdr:colOff>
      <xdr:row>18</xdr:row>
      <xdr:rowOff>152400</xdr:rowOff>
    </xdr:to>
    <xdr:sp macro="" textlink="">
      <xdr:nvSpPr>
        <xdr:cNvPr id="10" name="TextBox 9">
          <a:extLst>
            <a:ext uri="{FF2B5EF4-FFF2-40B4-BE49-F238E27FC236}">
              <a16:creationId xmlns:a16="http://schemas.microsoft.com/office/drawing/2014/main" id="{E15D96C8-2846-4711-8E32-D91C630DDC7B}"/>
            </a:ext>
          </a:extLst>
        </xdr:cNvPr>
        <xdr:cNvSpPr txBox="1"/>
      </xdr:nvSpPr>
      <xdr:spPr>
        <a:xfrm>
          <a:off x="17021175" y="2057400"/>
          <a:ext cx="5695950"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After reviewing Fillup</a:t>
          </a:r>
          <a:r>
            <a:rPr lang="en-US" sz="1100" baseline="0"/>
            <a:t> Electronics' inventory data from the past two years, there are multiple improvements that can be made to the policies and internal operational decisions that FE makes re: its mix of 3-products. Not all of the data has been bad though, and the recommendations will also reflect some of the good things that FE has done and should continue to do as it enters a new era of inventory management, built on analytical decision-making and continuous monitoring of said analytical measures.</a:t>
          </a:r>
        </a:p>
        <a:p>
          <a:endParaRPr lang="en-US" sz="1100" baseline="0"/>
        </a:p>
        <a:p>
          <a:r>
            <a:rPr lang="en-US" sz="1100" baseline="0"/>
            <a:t>The following recommendation are submitted to senior management in the form of a traffic-light-analysis:</a:t>
          </a:r>
          <a:endParaRPr lang="en-US" sz="1100"/>
        </a:p>
        <a:p>
          <a:endParaRPr lang="en-US" sz="1100"/>
        </a:p>
        <a:p>
          <a:endParaRPr lang="en-US" sz="1100"/>
        </a:p>
      </xdr:txBody>
    </xdr:sp>
    <xdr:clientData/>
  </xdr:twoCellAnchor>
  <xdr:twoCellAnchor>
    <xdr:from>
      <xdr:col>25</xdr:col>
      <xdr:colOff>9525</xdr:colOff>
      <xdr:row>19</xdr:row>
      <xdr:rowOff>19048</xdr:rowOff>
    </xdr:from>
    <xdr:to>
      <xdr:col>31</xdr:col>
      <xdr:colOff>800100</xdr:colOff>
      <xdr:row>30</xdr:row>
      <xdr:rowOff>85725</xdr:rowOff>
    </xdr:to>
    <xdr:sp macro="" textlink="">
      <xdr:nvSpPr>
        <xdr:cNvPr id="11" name="TextBox 10">
          <a:extLst>
            <a:ext uri="{FF2B5EF4-FFF2-40B4-BE49-F238E27FC236}">
              <a16:creationId xmlns:a16="http://schemas.microsoft.com/office/drawing/2014/main" id="{EE470A92-210E-9EEC-DA4E-7C8104220D64}"/>
            </a:ext>
          </a:extLst>
        </xdr:cNvPr>
        <xdr:cNvSpPr txBox="1"/>
      </xdr:nvSpPr>
      <xdr:spPr>
        <a:xfrm>
          <a:off x="17021175" y="3724273"/>
          <a:ext cx="5705475" cy="1866902"/>
        </a:xfrm>
        <a:prstGeom prst="rect">
          <a:avLst/>
        </a:prstGeom>
        <a:solidFill>
          <a:srgbClr val="92D050"/>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Green Light (Continue/Start</a:t>
          </a:r>
          <a:r>
            <a:rPr lang="en-US" sz="1400" b="1" baseline="0">
              <a:solidFill>
                <a:schemeClr val="dk1"/>
              </a:solidFill>
              <a:effectLst/>
              <a:latin typeface="+mn-lt"/>
              <a:ea typeface="+mn-ea"/>
              <a:cs typeface="+mn-cs"/>
            </a:rPr>
            <a:t> Doing</a:t>
          </a:r>
          <a:r>
            <a:rPr lang="en-US" sz="1400" b="1">
              <a:solidFill>
                <a:schemeClr val="dk1"/>
              </a:solidFill>
              <a:effectLst/>
              <a:latin typeface="+mn-lt"/>
              <a:ea typeface="+mn-ea"/>
              <a:cs typeface="+mn-cs"/>
            </a:rPr>
            <a:t>):</a:t>
          </a:r>
          <a:endParaRPr lang="en-US" sz="1400" b="1">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 Continue</a:t>
          </a:r>
          <a:r>
            <a:rPr lang="en-US" sz="1100" b="1" baseline="0">
              <a:solidFill>
                <a:schemeClr val="dk1"/>
              </a:solidFill>
              <a:effectLst/>
              <a:latin typeface="+mn-lt"/>
              <a:ea typeface="+mn-ea"/>
              <a:cs typeface="+mn-cs"/>
            </a:rPr>
            <a:t> i</a:t>
          </a:r>
          <a:r>
            <a:rPr lang="en-US" sz="1100" b="1">
              <a:solidFill>
                <a:schemeClr val="dk1"/>
              </a:solidFill>
              <a:effectLst/>
              <a:latin typeface="+mn-lt"/>
              <a:ea typeface="+mn-ea"/>
              <a:cs typeface="+mn-cs"/>
            </a:rPr>
            <a:t>ncreasing inbound</a:t>
          </a:r>
          <a:r>
            <a:rPr lang="en-US" sz="1100" b="1" baseline="0">
              <a:solidFill>
                <a:schemeClr val="dk1"/>
              </a:solidFill>
              <a:effectLst/>
              <a:latin typeface="+mn-lt"/>
              <a:ea typeface="+mn-ea"/>
              <a:cs typeface="+mn-cs"/>
            </a:rPr>
            <a:t> order sizes ahead of peak outbound demand season to build a stockpile and avoid stockouts during peak-season.</a:t>
          </a:r>
        </a:p>
        <a:p>
          <a:endParaRPr lang="en-US" b="1">
            <a:effectLst/>
          </a:endParaRPr>
        </a:p>
        <a:p>
          <a:r>
            <a:rPr lang="en-US" sz="1100" b="1" baseline="0">
              <a:solidFill>
                <a:schemeClr val="dk1"/>
              </a:solidFill>
              <a:effectLst/>
              <a:latin typeface="+mn-lt"/>
              <a:ea typeface="+mn-ea"/>
              <a:cs typeface="+mn-cs"/>
            </a:rPr>
            <a:t>- Establish a monthly dashboard w/ several of this report's KPIs to continually improve inventory management performance (set up touchpoints with managers to align incentives w/ these metrics)</a:t>
          </a:r>
        </a:p>
        <a:p>
          <a:endParaRPr lang="en-US" b="1">
            <a:effectLst/>
          </a:endParaRPr>
        </a:p>
        <a:p>
          <a:r>
            <a:rPr lang="en-US" sz="1100" b="1" baseline="0">
              <a:solidFill>
                <a:schemeClr val="dk1"/>
              </a:solidFill>
              <a:effectLst/>
              <a:latin typeface="+mn-lt"/>
              <a:ea typeface="+mn-ea"/>
              <a:cs typeface="+mn-cs"/>
            </a:rPr>
            <a:t>- Continue the successes of AY-737's inventory management policy.</a:t>
          </a:r>
          <a:endParaRPr lang="en-US" b="1">
            <a:effectLst/>
          </a:endParaRPr>
        </a:p>
      </xdr:txBody>
    </xdr:sp>
    <xdr:clientData/>
  </xdr:twoCellAnchor>
  <xdr:twoCellAnchor>
    <xdr:from>
      <xdr:col>25</xdr:col>
      <xdr:colOff>9525</xdr:colOff>
      <xdr:row>30</xdr:row>
      <xdr:rowOff>47625</xdr:rowOff>
    </xdr:from>
    <xdr:to>
      <xdr:col>31</xdr:col>
      <xdr:colOff>800100</xdr:colOff>
      <xdr:row>45</xdr:row>
      <xdr:rowOff>152400</xdr:rowOff>
    </xdr:to>
    <xdr:sp macro="" textlink="">
      <xdr:nvSpPr>
        <xdr:cNvPr id="12" name="TextBox 11">
          <a:extLst>
            <a:ext uri="{FF2B5EF4-FFF2-40B4-BE49-F238E27FC236}">
              <a16:creationId xmlns:a16="http://schemas.microsoft.com/office/drawing/2014/main" id="{5E11313C-430C-4FD9-A4E2-6CEE5B86BF6D}"/>
            </a:ext>
          </a:extLst>
        </xdr:cNvPr>
        <xdr:cNvSpPr txBox="1"/>
      </xdr:nvSpPr>
      <xdr:spPr>
        <a:xfrm>
          <a:off x="17021175" y="5553075"/>
          <a:ext cx="5705475" cy="2552700"/>
        </a:xfrm>
        <a:prstGeom prst="rect">
          <a:avLst/>
        </a:prstGeom>
        <a:solidFill>
          <a:srgbClr val="FFFF00"/>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Yellow (Watch/Monitor Closely):</a:t>
          </a:r>
          <a:endParaRPr lang="en-US" sz="1400" b="1">
            <a:effectLst/>
          </a:endParaRPr>
        </a:p>
        <a:p>
          <a:pPr eaLnBrk="1" fontAlgn="auto" latinLnBrk="0" hangingPunct="1"/>
          <a:endParaRPr lang="en-US" sz="1100" b="1" baseline="0">
            <a:solidFill>
              <a:schemeClr val="dk1"/>
            </a:solidFill>
            <a:effectLst/>
            <a:latin typeface="+mn-lt"/>
            <a:ea typeface="+mn-ea"/>
            <a:cs typeface="+mn-cs"/>
          </a:endParaRPr>
        </a:p>
        <a:p>
          <a:pPr eaLnBrk="1" fontAlgn="auto" latinLnBrk="0" hangingPunct="1"/>
          <a:r>
            <a:rPr lang="en-US" sz="1100" b="1" baseline="0">
              <a:solidFill>
                <a:schemeClr val="dk1"/>
              </a:solidFill>
              <a:effectLst/>
              <a:latin typeface="+mn-lt"/>
              <a:ea typeface="+mn-ea"/>
              <a:cs typeface="+mn-cs"/>
            </a:rPr>
            <a:t>- Proactively use a formula of seasonality-index, inventory on-hand, and estimated lead-times to decrease the likelihood of experiencing a stockout. (Can leverage a machine learning solution to notify procurement manager's of impending stockouts months ahead of time)</a:t>
          </a:r>
        </a:p>
        <a:p>
          <a:pPr eaLnBrk="1" fontAlgn="auto" latinLnBrk="0" hangingPunct="1"/>
          <a:endParaRPr lang="en-US" b="1">
            <a:effectLst/>
          </a:endParaRPr>
        </a:p>
        <a:p>
          <a:r>
            <a:rPr lang="en-US" sz="1100" b="1">
              <a:solidFill>
                <a:schemeClr val="dk1"/>
              </a:solidFill>
              <a:effectLst/>
              <a:latin typeface="+mn-lt"/>
              <a:ea typeface="+mn-ea"/>
              <a:cs typeface="+mn-cs"/>
            </a:rPr>
            <a:t>- Bring in profitability figures to assess which of</a:t>
          </a:r>
          <a:r>
            <a:rPr lang="en-US" sz="1100" b="1" baseline="0">
              <a:solidFill>
                <a:schemeClr val="dk1"/>
              </a:solidFill>
              <a:effectLst/>
              <a:latin typeface="+mn-lt"/>
              <a:ea typeface="+mn-ea"/>
              <a:cs typeface="+mn-cs"/>
            </a:rPr>
            <a:t> FE's 3 products gets priority in terms of advanced ordering and express shipping options. (Decide whether CW-992's problems are "worth" prioritizing in terms of the bottom-line, or if continued success of AY-737 &amp; BX-411 are larger profit-drivers)</a:t>
          </a:r>
        </a:p>
        <a:p>
          <a:endParaRPr lang="en-US" b="1">
            <a:effectLst/>
          </a:endParaRPr>
        </a:p>
        <a:p>
          <a:r>
            <a:rPr lang="en-US" sz="1100" b="1" baseline="0">
              <a:solidFill>
                <a:schemeClr val="dk1"/>
              </a:solidFill>
              <a:effectLst/>
              <a:latin typeface="+mn-lt"/>
              <a:ea typeface="+mn-ea"/>
              <a:cs typeface="+mn-cs"/>
            </a:rPr>
            <a:t>- Continue to monitor BX-411's inventory management policy. This was much improved during year-2, but should be watched closely to avoid the stockout flurry that happened during peak-demand season of year-1.</a:t>
          </a:r>
          <a:endParaRPr lang="en-US" b="1">
            <a:effectLst/>
          </a:endParaRPr>
        </a:p>
      </xdr:txBody>
    </xdr:sp>
    <xdr:clientData/>
  </xdr:twoCellAnchor>
  <xdr:twoCellAnchor>
    <xdr:from>
      <xdr:col>25</xdr:col>
      <xdr:colOff>9525</xdr:colOff>
      <xdr:row>45</xdr:row>
      <xdr:rowOff>123823</xdr:rowOff>
    </xdr:from>
    <xdr:to>
      <xdr:col>31</xdr:col>
      <xdr:colOff>800100</xdr:colOff>
      <xdr:row>67</xdr:row>
      <xdr:rowOff>152399</xdr:rowOff>
    </xdr:to>
    <xdr:sp macro="" textlink="">
      <xdr:nvSpPr>
        <xdr:cNvPr id="13" name="TextBox 12">
          <a:extLst>
            <a:ext uri="{FF2B5EF4-FFF2-40B4-BE49-F238E27FC236}">
              <a16:creationId xmlns:a16="http://schemas.microsoft.com/office/drawing/2014/main" id="{60399927-C3E0-47BE-9182-468F2F158C21}"/>
            </a:ext>
          </a:extLst>
        </xdr:cNvPr>
        <xdr:cNvSpPr txBox="1"/>
      </xdr:nvSpPr>
      <xdr:spPr>
        <a:xfrm>
          <a:off x="17021175" y="8077198"/>
          <a:ext cx="5705475" cy="3600451"/>
        </a:xfrm>
        <a:prstGeom prst="rect">
          <a:avLst/>
        </a:prstGeom>
        <a:solidFill>
          <a:srgbClr val="FF3300"/>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Red (Stop/Change Immediately):</a:t>
          </a:r>
        </a:p>
        <a:p>
          <a:endParaRPr lang="en-US" b="1">
            <a:effectLst/>
          </a:endParaRPr>
        </a:p>
        <a:p>
          <a:r>
            <a:rPr lang="en-US" sz="1100" b="1">
              <a:solidFill>
                <a:schemeClr val="dk1"/>
              </a:solidFill>
              <a:effectLst/>
              <a:latin typeface="+mn-lt"/>
              <a:ea typeface="+mn-ea"/>
              <a:cs typeface="+mn-cs"/>
            </a:rPr>
            <a:t>- Establish a "red-line"</a:t>
          </a:r>
          <a:r>
            <a:rPr lang="en-US" sz="1100" b="1" baseline="0">
              <a:solidFill>
                <a:schemeClr val="dk1"/>
              </a:solidFill>
              <a:effectLst/>
              <a:latin typeface="+mn-lt"/>
              <a:ea typeface="+mn-ea"/>
              <a:cs typeface="+mn-cs"/>
            </a:rPr>
            <a:t> for stockout rate as a performance metric for procurement managers. Updates need to be made to avoid stockouts in successive weeks, as well as decreasing the frequency of stockouts occurring in general. Corrective actions need to be taken proactively, not reactively.</a:t>
          </a:r>
          <a:endParaRPr lang="en-US" sz="1100" b="1">
            <a:solidFill>
              <a:schemeClr val="dk1"/>
            </a:solidFill>
            <a:effectLst/>
            <a:latin typeface="+mn-lt"/>
            <a:ea typeface="+mn-ea"/>
            <a:cs typeface="+mn-cs"/>
          </a:endParaRPr>
        </a:p>
        <a:p>
          <a:endParaRPr lang="en-US" b="1">
            <a:effectLst/>
          </a:endParaRPr>
        </a:p>
        <a:p>
          <a:r>
            <a:rPr lang="en-US" sz="1100" b="1">
              <a:solidFill>
                <a:schemeClr val="dk1"/>
              </a:solidFill>
              <a:effectLst/>
              <a:latin typeface="+mn-lt"/>
              <a:ea typeface="+mn-ea"/>
              <a:cs typeface="+mn-cs"/>
            </a:rPr>
            <a:t>-</a:t>
          </a:r>
          <a:r>
            <a:rPr lang="en-US" sz="1100" b="1" baseline="0">
              <a:solidFill>
                <a:schemeClr val="dk1"/>
              </a:solidFill>
              <a:effectLst/>
              <a:latin typeface="+mn-lt"/>
              <a:ea typeface="+mn-ea"/>
              <a:cs typeface="+mn-cs"/>
            </a:rPr>
            <a:t> Evaluate lead-time trends to potentially source new vendors. If vendor-X for product-Y has unreliable lead-times, or if FE notices that the vendor's ordering policies are incapable of servicing FE's product-needs during certain (i.e. peak) seasons, then FE needs to shop vendors to see if they can get favorable shipping agreements to meet customer demand. This is a priority as it will directly contribute to the stockout-rate redline metric mentioned above.</a:t>
          </a:r>
        </a:p>
        <a:p>
          <a:endParaRPr lang="en-US" b="1">
            <a:effectLst/>
          </a:endParaRPr>
        </a:p>
        <a:p>
          <a:r>
            <a:rPr lang="en-US" sz="1100" b="1" baseline="0">
              <a:solidFill>
                <a:schemeClr val="dk1"/>
              </a:solidFill>
              <a:effectLst/>
              <a:latin typeface="+mn-lt"/>
              <a:ea typeface="+mn-ea"/>
              <a:cs typeface="+mn-cs"/>
            </a:rPr>
            <a:t>- Fe has to change CW-992's inventory management policy. In-depth conversations need to be had w/ the manager responsible for this product's performance in year-2, and an improvement roadmap needs to be laid out within the next week. Reliability is the forefront of any B2B company (like FE), and having shipping delays because of stockouts is likely artificially decreasing customer satisfaction scores (cross-reference other analyses for this correlation), which in turn can and will lead to higher churn among clients. CW-992 needs to improve it's ordering policy to improve inventory on-hand, which will in turn decrease stockout rate.</a:t>
          </a:r>
          <a:endParaRPr lang="en-US" b="1">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1</xdr:row>
      <xdr:rowOff>19050</xdr:rowOff>
    </xdr:from>
    <xdr:to>
      <xdr:col>4</xdr:col>
      <xdr:colOff>342901</xdr:colOff>
      <xdr:row>3</xdr:row>
      <xdr:rowOff>314326</xdr:rowOff>
    </xdr:to>
    <xdr:pic>
      <xdr:nvPicPr>
        <xdr:cNvPr id="2" name="Picture 1">
          <a:extLst>
            <a:ext uri="{FF2B5EF4-FFF2-40B4-BE49-F238E27FC236}">
              <a16:creationId xmlns:a16="http://schemas.microsoft.com/office/drawing/2014/main" id="{B9C4273B-5E92-4A28-8457-C995E9DDE6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125" y="190500"/>
          <a:ext cx="2343151" cy="9810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xdr:colOff>
      <xdr:row>1</xdr:row>
      <xdr:rowOff>28574</xdr:rowOff>
    </xdr:from>
    <xdr:to>
      <xdr:col>4</xdr:col>
      <xdr:colOff>1019175</xdr:colOff>
      <xdr:row>3</xdr:row>
      <xdr:rowOff>323850</xdr:rowOff>
    </xdr:to>
    <xdr:pic>
      <xdr:nvPicPr>
        <xdr:cNvPr id="3" name="Picture 2">
          <a:extLst>
            <a:ext uri="{FF2B5EF4-FFF2-40B4-BE49-F238E27FC236}">
              <a16:creationId xmlns:a16="http://schemas.microsoft.com/office/drawing/2014/main" id="{8FA1CCEF-9375-3EAB-0A7A-B1C7B5D8FA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200024"/>
          <a:ext cx="3400425" cy="9810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1</xdr:row>
      <xdr:rowOff>28574</xdr:rowOff>
    </xdr:from>
    <xdr:to>
      <xdr:col>3</xdr:col>
      <xdr:colOff>342901</xdr:colOff>
      <xdr:row>3</xdr:row>
      <xdr:rowOff>304800</xdr:rowOff>
    </xdr:to>
    <xdr:pic>
      <xdr:nvPicPr>
        <xdr:cNvPr id="2" name="Picture 1">
          <a:extLst>
            <a:ext uri="{FF2B5EF4-FFF2-40B4-BE49-F238E27FC236}">
              <a16:creationId xmlns:a16="http://schemas.microsoft.com/office/drawing/2014/main" id="{A717CC0D-7328-4F64-8D6D-BE02B5168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125" y="200024"/>
          <a:ext cx="2343151" cy="96202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38099</xdr:colOff>
      <xdr:row>1</xdr:row>
      <xdr:rowOff>28574</xdr:rowOff>
    </xdr:from>
    <xdr:to>
      <xdr:col>4</xdr:col>
      <xdr:colOff>371474</xdr:colOff>
      <xdr:row>3</xdr:row>
      <xdr:rowOff>276225</xdr:rowOff>
    </xdr:to>
    <xdr:pic>
      <xdr:nvPicPr>
        <xdr:cNvPr id="2" name="Picture 1">
          <a:extLst>
            <a:ext uri="{FF2B5EF4-FFF2-40B4-BE49-F238E27FC236}">
              <a16:creationId xmlns:a16="http://schemas.microsoft.com/office/drawing/2014/main" id="{E1219290-6D05-466B-B4B9-6C7FD37624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4" y="200024"/>
          <a:ext cx="3324225" cy="93345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bert Mepham" id="{2CF9C141-52BD-4A66-8C5A-E1648629B4B6}" userId="317eb793688051c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Mepham" refreshedDate="45377.965696874999" createdVersion="8" refreshedVersion="8" minRefreshableVersion="3" recordCount="1410" xr:uid="{C9EF776C-3C48-46DE-9BEA-7BDE0D6CFE5D}">
  <cacheSource type="worksheet">
    <worksheetSource ref="A1:D1411" sheet="Outbound"/>
  </cacheSource>
  <cacheFields count="4">
    <cacheField name="Cust_Order_Week" numFmtId="0">
      <sharedItems containsSemiMixedTypes="0" containsString="0" containsNumber="1" containsInteger="1" minValue="1" maxValue="104" count="10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sharedItems>
    </cacheField>
    <cacheField name="Customer_ID" numFmtId="0">
      <sharedItems/>
    </cacheField>
    <cacheField name="Product_ID" numFmtId="0">
      <sharedItems count="3">
        <s v="AY-737"/>
        <s v="BX-411"/>
        <s v="CW-992"/>
      </sharedItems>
    </cacheField>
    <cacheField name="Units Ordered" numFmtId="0">
      <sharedItems containsSemiMixedTypes="0" containsString="0" containsNumber="1" containsInteger="1" minValue="6" maxValue="100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Mepham" refreshedDate="45378.426069791669" createdVersion="8" refreshedVersion="8" minRefreshableVersion="3" recordCount="1410" xr:uid="{1CE6D26E-FF20-4B09-8554-EF85E8593782}">
  <cacheSource type="worksheet">
    <worksheetSource ref="A1:E1411" sheet="Outbound"/>
  </cacheSource>
  <cacheFields count="5">
    <cacheField name="Cust_Order_Week" numFmtId="0">
      <sharedItems containsSemiMixedTypes="0" containsString="0" containsNumber="1" containsInteger="1" minValue="1" maxValue="104"/>
    </cacheField>
    <cacheField name="Customer_ID" numFmtId="0">
      <sharedItems/>
    </cacheField>
    <cacheField name="Product_ID" numFmtId="0">
      <sharedItems count="3">
        <s v="AY-737"/>
        <s v="BX-411"/>
        <s v="CW-992"/>
      </sharedItems>
    </cacheField>
    <cacheField name="Units Ordered" numFmtId="0">
      <sharedItems containsSemiMixedTypes="0" containsString="0" containsNumber="1" containsInteger="1" minValue="6" maxValue="10027"/>
    </cacheField>
    <cacheField name="Week Of Year" numFmtId="0">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Mepham" refreshedDate="45379.502281944442" createdVersion="8" refreshedVersion="8" minRefreshableVersion="3" recordCount="73" xr:uid="{F4874E79-84F3-41E4-9777-9EB91A8099CA}">
  <cacheSource type="worksheet">
    <worksheetSource ref="A1:F74" sheet="Inbound"/>
  </cacheSource>
  <cacheFields count="6">
    <cacheField name="Prod_Order_Week" numFmtId="0">
      <sharedItems containsSemiMixedTypes="0" containsString="0" containsNumber="1" containsInteger="1" minValue="1" maxValue="100" count="57">
        <n v="1"/>
        <n v="2"/>
        <n v="3"/>
        <n v="7"/>
        <n v="12"/>
        <n v="13"/>
        <n v="16"/>
        <n v="17"/>
        <n v="20"/>
        <n v="21"/>
        <n v="23"/>
        <n v="24"/>
        <n v="27"/>
        <n v="29"/>
        <n v="31"/>
        <n v="33"/>
        <n v="34"/>
        <n v="35"/>
        <n v="36"/>
        <n v="37"/>
        <n v="39"/>
        <n v="41"/>
        <n v="42"/>
        <n v="44"/>
        <n v="47"/>
        <n v="48"/>
        <n v="51"/>
        <n v="52"/>
        <n v="54"/>
        <n v="55"/>
        <n v="56"/>
        <n v="58"/>
        <n v="62"/>
        <n v="66"/>
        <n v="67"/>
        <n v="68"/>
        <n v="70"/>
        <n v="71"/>
        <n v="73"/>
        <n v="74"/>
        <n v="75"/>
        <n v="78"/>
        <n v="80"/>
        <n v="82"/>
        <n v="83"/>
        <n v="84"/>
        <n v="86"/>
        <n v="87"/>
        <n v="88"/>
        <n v="89"/>
        <n v="90"/>
        <n v="91"/>
        <n v="93"/>
        <n v="95"/>
        <n v="96"/>
        <n v="98"/>
        <n v="100"/>
      </sharedItems>
    </cacheField>
    <cacheField name="ProductID" numFmtId="0">
      <sharedItems count="3">
        <s v="BX-411"/>
        <s v="CW-992"/>
        <s v="AY-737"/>
      </sharedItems>
    </cacheField>
    <cacheField name="Prod_Received_Week" numFmtId="0">
      <sharedItems containsSemiMixedTypes="0" containsString="0" containsNumber="1" containsInteger="1" minValue="4" maxValue="104" count="56">
        <n v="5"/>
        <n v="4"/>
        <n v="11"/>
        <n v="10"/>
        <n v="14"/>
        <n v="15"/>
        <n v="17"/>
        <n v="18"/>
        <n v="22"/>
        <n v="24"/>
        <n v="23"/>
        <n v="26"/>
        <n v="25"/>
        <n v="28"/>
        <n v="31"/>
        <n v="32"/>
        <n v="35"/>
        <n v="33"/>
        <n v="38"/>
        <n v="37"/>
        <n v="39"/>
        <n v="41"/>
        <n v="44"/>
        <n v="42"/>
        <n v="43"/>
        <n v="46"/>
        <n v="49"/>
        <n v="48"/>
        <n v="50"/>
        <n v="53"/>
        <n v="55"/>
        <n v="57"/>
        <n v="58"/>
        <n v="59"/>
        <n v="62"/>
        <n v="67"/>
        <n v="65"/>
        <n v="71"/>
        <n v="73"/>
        <n v="74"/>
        <n v="76"/>
        <n v="80"/>
        <n v="82"/>
        <n v="81"/>
        <n v="84"/>
        <n v="88"/>
        <n v="86"/>
        <n v="89"/>
        <n v="91"/>
        <n v="94"/>
        <n v="95"/>
        <n v="97"/>
        <n v="98"/>
        <n v="100"/>
        <n v="101"/>
        <n v="104"/>
      </sharedItems>
    </cacheField>
    <cacheField name="Units" numFmtId="0">
      <sharedItems containsSemiMixedTypes="0" containsString="0" containsNumber="1" containsInteger="1" minValue="283" maxValue="32175"/>
    </cacheField>
    <cacheField name="Order_Week Of Year" numFmtId="0">
      <sharedItems containsSemiMixedTypes="0" containsString="0" containsNumber="1" containsInteger="1" minValue="1" maxValue="52"/>
    </cacheField>
    <cacheField name="Received_Week_Of_Year" numFmtId="0">
      <sharedItems containsSemiMixedTypes="0" containsString="0" containsNumber="1" containsInteger="1" minValue="1" maxValue="5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Mepham" refreshedDate="45379.527573263891" createdVersion="8" refreshedVersion="8" minRefreshableVersion="3" recordCount="73" xr:uid="{077E3027-796F-4CCD-9F1B-5E1BB86D6232}">
  <cacheSource type="worksheet">
    <worksheetSource ref="A1:G74" sheet="Inbound"/>
  </cacheSource>
  <cacheFields count="7">
    <cacheField name="Prod_Order_Week" numFmtId="0">
      <sharedItems containsSemiMixedTypes="0" containsString="0" containsNumber="1" containsInteger="1" minValue="1" maxValue="100" count="57">
        <n v="1"/>
        <n v="2"/>
        <n v="3"/>
        <n v="7"/>
        <n v="12"/>
        <n v="13"/>
        <n v="16"/>
        <n v="17"/>
        <n v="20"/>
        <n v="21"/>
        <n v="23"/>
        <n v="24"/>
        <n v="27"/>
        <n v="29"/>
        <n v="31"/>
        <n v="33"/>
        <n v="34"/>
        <n v="35"/>
        <n v="36"/>
        <n v="37"/>
        <n v="39"/>
        <n v="41"/>
        <n v="42"/>
        <n v="44"/>
        <n v="47"/>
        <n v="48"/>
        <n v="51"/>
        <n v="52"/>
        <n v="54"/>
        <n v="55"/>
        <n v="56"/>
        <n v="58"/>
        <n v="62"/>
        <n v="66"/>
        <n v="67"/>
        <n v="68"/>
        <n v="70"/>
        <n v="71"/>
        <n v="73"/>
        <n v="74"/>
        <n v="75"/>
        <n v="78"/>
        <n v="80"/>
        <n v="82"/>
        <n v="83"/>
        <n v="84"/>
        <n v="86"/>
        <n v="87"/>
        <n v="88"/>
        <n v="89"/>
        <n v="90"/>
        <n v="91"/>
        <n v="93"/>
        <n v="95"/>
        <n v="96"/>
        <n v="98"/>
        <n v="100"/>
      </sharedItems>
    </cacheField>
    <cacheField name="ProductID" numFmtId="0">
      <sharedItems count="3">
        <s v="BX-411"/>
        <s v="CW-992"/>
        <s v="AY-737"/>
      </sharedItems>
    </cacheField>
    <cacheField name="Prod_Received_Week" numFmtId="0">
      <sharedItems containsSemiMixedTypes="0" containsString="0" containsNumber="1" containsInteger="1" minValue="4" maxValue="104" count="56">
        <n v="5"/>
        <n v="4"/>
        <n v="11"/>
        <n v="10"/>
        <n v="14"/>
        <n v="15"/>
        <n v="17"/>
        <n v="18"/>
        <n v="22"/>
        <n v="24"/>
        <n v="23"/>
        <n v="26"/>
        <n v="25"/>
        <n v="28"/>
        <n v="31"/>
        <n v="32"/>
        <n v="35"/>
        <n v="33"/>
        <n v="38"/>
        <n v="37"/>
        <n v="39"/>
        <n v="41"/>
        <n v="44"/>
        <n v="42"/>
        <n v="43"/>
        <n v="46"/>
        <n v="49"/>
        <n v="48"/>
        <n v="50"/>
        <n v="53"/>
        <n v="55"/>
        <n v="57"/>
        <n v="58"/>
        <n v="59"/>
        <n v="62"/>
        <n v="67"/>
        <n v="65"/>
        <n v="71"/>
        <n v="73"/>
        <n v="74"/>
        <n v="76"/>
        <n v="80"/>
        <n v="82"/>
        <n v="81"/>
        <n v="84"/>
        <n v="88"/>
        <n v="86"/>
        <n v="89"/>
        <n v="91"/>
        <n v="94"/>
        <n v="95"/>
        <n v="97"/>
        <n v="98"/>
        <n v="100"/>
        <n v="101"/>
        <n v="104"/>
      </sharedItems>
    </cacheField>
    <cacheField name="Units" numFmtId="0">
      <sharedItems containsSemiMixedTypes="0" containsString="0" containsNumber="1" containsInteger="1" minValue="283" maxValue="32175"/>
    </cacheField>
    <cacheField name="Order_Week Of Year" numFmtId="0">
      <sharedItems containsSemiMixedTypes="0" containsString="0" containsNumber="1" containsInteger="1" minValue="1" maxValue="52" count="43">
        <n v="1"/>
        <n v="2"/>
        <n v="3"/>
        <n v="7"/>
        <n v="12"/>
        <n v="13"/>
        <n v="16"/>
        <n v="17"/>
        <n v="20"/>
        <n v="21"/>
        <n v="23"/>
        <n v="24"/>
        <n v="27"/>
        <n v="29"/>
        <n v="31"/>
        <n v="33"/>
        <n v="34"/>
        <n v="35"/>
        <n v="36"/>
        <n v="37"/>
        <n v="39"/>
        <n v="41"/>
        <n v="42"/>
        <n v="44"/>
        <n v="47"/>
        <n v="48"/>
        <n v="51"/>
        <n v="52"/>
        <n v="4"/>
        <n v="6"/>
        <n v="10"/>
        <n v="14"/>
        <n v="15"/>
        <n v="18"/>
        <n v="19"/>
        <n v="22"/>
        <n v="26"/>
        <n v="28"/>
        <n v="30"/>
        <n v="32"/>
        <n v="38"/>
        <n v="43"/>
        <n v="46"/>
      </sharedItems>
    </cacheField>
    <cacheField name="Received_Week_Of_Year" numFmtId="0">
      <sharedItems containsSemiMixedTypes="0" containsString="0" containsNumber="1" containsInteger="1" minValue="1" maxValue="52" count="42">
        <n v="5"/>
        <n v="4"/>
        <n v="11"/>
        <n v="10"/>
        <n v="14"/>
        <n v="15"/>
        <n v="17"/>
        <n v="18"/>
        <n v="22"/>
        <n v="24"/>
        <n v="23"/>
        <n v="26"/>
        <n v="25"/>
        <n v="28"/>
        <n v="31"/>
        <n v="32"/>
        <n v="35"/>
        <n v="33"/>
        <n v="38"/>
        <n v="37"/>
        <n v="39"/>
        <n v="41"/>
        <n v="44"/>
        <n v="42"/>
        <n v="43"/>
        <n v="46"/>
        <n v="49"/>
        <n v="48"/>
        <n v="50"/>
        <n v="1"/>
        <n v="3"/>
        <n v="6"/>
        <n v="7"/>
        <n v="13"/>
        <n v="19"/>
        <n v="21"/>
        <n v="30"/>
        <n v="29"/>
        <n v="36"/>
        <n v="34"/>
        <n v="45"/>
        <n v="52"/>
      </sharedItems>
    </cacheField>
    <cacheField name="Lead Time" numFmtId="0">
      <sharedItems containsSemiMixedTypes="0" containsString="0" containsNumber="1" containsInteger="1" minValue="1" maxValue="6" count="6">
        <n v="4"/>
        <n v="3"/>
        <n v="2"/>
        <n v="5"/>
        <n v="1"/>
        <n v="6"/>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Mepham" refreshedDate="45379.980402893518" createdVersion="8" refreshedVersion="8" minRefreshableVersion="3" recordCount="73" xr:uid="{79C33B07-48E5-4EB8-B9FB-B5901BB7011D}">
  <cacheSource type="worksheet">
    <worksheetSource ref="A1:H74" sheet="Inbound"/>
  </cacheSource>
  <cacheFields count="8">
    <cacheField name="Prod_Order_Week" numFmtId="0">
      <sharedItems containsSemiMixedTypes="0" containsString="0" containsNumber="1" containsInteger="1" minValue="1" maxValue="100"/>
    </cacheField>
    <cacheField name="ProductID" numFmtId="0">
      <sharedItems count="3">
        <s v="BX-411"/>
        <s v="CW-992"/>
        <s v="AY-737"/>
      </sharedItems>
    </cacheField>
    <cacheField name="Prod_Received_Week" numFmtId="0">
      <sharedItems containsSemiMixedTypes="0" containsString="0" containsNumber="1" containsInteger="1" minValue="4" maxValue="104"/>
    </cacheField>
    <cacheField name="Units" numFmtId="0">
      <sharedItems containsSemiMixedTypes="0" containsString="0" containsNumber="1" containsInteger="1" minValue="283" maxValue="32175"/>
    </cacheField>
    <cacheField name="Order_Week Of Year" numFmtId="0">
      <sharedItems containsSemiMixedTypes="0" containsString="0" containsNumber="1" containsInteger="1" minValue="1" maxValue="52"/>
    </cacheField>
    <cacheField name="Received_Week_Of_Year" numFmtId="0">
      <sharedItems containsSemiMixedTypes="0" containsString="0" containsNumber="1" containsInteger="1" minValue="1" maxValue="52"/>
    </cacheField>
    <cacheField name="Lead Time" numFmtId="0">
      <sharedItems containsSemiMixedTypes="0" containsString="0" containsNumber="1" containsInteger="1" minValue="1" maxValue="6"/>
    </cacheField>
    <cacheField name="Year" numFmtId="0">
      <sharedItems containsSemiMixedTypes="0" containsString="0" containsNumber="1" containsInteger="1" minValue="1" maxValue="2" count="2">
        <n v="1"/>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0">
  <r>
    <x v="0"/>
    <s v="AS"/>
    <x v="0"/>
    <n v="120"/>
  </r>
  <r>
    <x v="0"/>
    <s v="AS"/>
    <x v="1"/>
    <n v="496"/>
  </r>
  <r>
    <x v="0"/>
    <s v="AS"/>
    <x v="2"/>
    <n v="18"/>
  </r>
  <r>
    <x v="0"/>
    <s v="BB"/>
    <x v="1"/>
    <n v="1689"/>
  </r>
  <r>
    <x v="0"/>
    <s v="KM"/>
    <x v="0"/>
    <n v="85"/>
  </r>
  <r>
    <x v="0"/>
    <s v="KM"/>
    <x v="2"/>
    <n v="104"/>
  </r>
  <r>
    <x v="0"/>
    <s v="MJ"/>
    <x v="0"/>
    <n v="75"/>
  </r>
  <r>
    <x v="0"/>
    <s v="MJ"/>
    <x v="1"/>
    <n v="2596"/>
  </r>
  <r>
    <x v="0"/>
    <s v="MJ"/>
    <x v="2"/>
    <n v="22"/>
  </r>
  <r>
    <x v="0"/>
    <s v="RC"/>
    <x v="2"/>
    <n v="17"/>
  </r>
  <r>
    <x v="0"/>
    <s v="WM"/>
    <x v="0"/>
    <n v="230"/>
  </r>
  <r>
    <x v="1"/>
    <s v="AS"/>
    <x v="0"/>
    <n v="133"/>
  </r>
  <r>
    <x v="1"/>
    <s v="AS"/>
    <x v="1"/>
    <n v="517"/>
  </r>
  <r>
    <x v="1"/>
    <s v="AS"/>
    <x v="2"/>
    <n v="19"/>
  </r>
  <r>
    <x v="1"/>
    <s v="BB"/>
    <x v="0"/>
    <n v="1469"/>
  </r>
  <r>
    <x v="1"/>
    <s v="BB"/>
    <x v="1"/>
    <n v="1930"/>
  </r>
  <r>
    <x v="1"/>
    <s v="BB"/>
    <x v="2"/>
    <n v="79"/>
  </r>
  <r>
    <x v="1"/>
    <s v="CC"/>
    <x v="0"/>
    <n v="879"/>
  </r>
  <r>
    <x v="1"/>
    <s v="KM"/>
    <x v="0"/>
    <n v="148"/>
  </r>
  <r>
    <x v="1"/>
    <s v="KM"/>
    <x v="1"/>
    <n v="554"/>
  </r>
  <r>
    <x v="1"/>
    <s v="MJ"/>
    <x v="0"/>
    <n v="257"/>
  </r>
  <r>
    <x v="1"/>
    <s v="RC"/>
    <x v="1"/>
    <n v="545"/>
  </r>
  <r>
    <x v="1"/>
    <s v="RC"/>
    <x v="2"/>
    <n v="19"/>
  </r>
  <r>
    <x v="1"/>
    <s v="TS"/>
    <x v="1"/>
    <n v="610"/>
  </r>
  <r>
    <x v="1"/>
    <s v="WM"/>
    <x v="0"/>
    <n v="234"/>
  </r>
  <r>
    <x v="1"/>
    <s v="WM"/>
    <x v="2"/>
    <n v="40"/>
  </r>
  <r>
    <x v="2"/>
    <s v="AS"/>
    <x v="0"/>
    <n v="74"/>
  </r>
  <r>
    <x v="2"/>
    <s v="AS"/>
    <x v="1"/>
    <n v="291"/>
  </r>
  <r>
    <x v="2"/>
    <s v="AS"/>
    <x v="2"/>
    <n v="14"/>
  </r>
  <r>
    <x v="2"/>
    <s v="BB"/>
    <x v="1"/>
    <n v="1416"/>
  </r>
  <r>
    <x v="2"/>
    <s v="BB"/>
    <x v="2"/>
    <n v="83"/>
  </r>
  <r>
    <x v="2"/>
    <s v="CC"/>
    <x v="2"/>
    <n v="72"/>
  </r>
  <r>
    <x v="2"/>
    <s v="KM"/>
    <x v="0"/>
    <n v="178"/>
  </r>
  <r>
    <x v="2"/>
    <s v="KM"/>
    <x v="1"/>
    <n v="317"/>
  </r>
  <r>
    <x v="2"/>
    <s v="MJ"/>
    <x v="2"/>
    <n v="34"/>
  </r>
  <r>
    <x v="2"/>
    <s v="RC"/>
    <x v="0"/>
    <n v="345"/>
  </r>
  <r>
    <x v="2"/>
    <s v="RC"/>
    <x v="1"/>
    <n v="433"/>
  </r>
  <r>
    <x v="2"/>
    <s v="RC"/>
    <x v="2"/>
    <n v="39"/>
  </r>
  <r>
    <x v="2"/>
    <s v="TS"/>
    <x v="1"/>
    <n v="2060"/>
  </r>
  <r>
    <x v="2"/>
    <s v="WM"/>
    <x v="0"/>
    <n v="185"/>
  </r>
  <r>
    <x v="2"/>
    <s v="WM"/>
    <x v="2"/>
    <n v="91"/>
  </r>
  <r>
    <x v="3"/>
    <s v="AS"/>
    <x v="0"/>
    <n v="119"/>
  </r>
  <r>
    <x v="3"/>
    <s v="AS"/>
    <x v="1"/>
    <n v="389"/>
  </r>
  <r>
    <x v="3"/>
    <s v="AS"/>
    <x v="2"/>
    <n v="17"/>
  </r>
  <r>
    <x v="3"/>
    <s v="BB"/>
    <x v="1"/>
    <n v="1348"/>
  </r>
  <r>
    <x v="3"/>
    <s v="BB"/>
    <x v="2"/>
    <n v="170"/>
  </r>
  <r>
    <x v="3"/>
    <s v="CC"/>
    <x v="0"/>
    <n v="621"/>
  </r>
  <r>
    <x v="3"/>
    <s v="CC"/>
    <x v="1"/>
    <n v="3731"/>
  </r>
  <r>
    <x v="3"/>
    <s v="CC"/>
    <x v="2"/>
    <n v="153"/>
  </r>
  <r>
    <x v="3"/>
    <s v="KM"/>
    <x v="1"/>
    <n v="289"/>
  </r>
  <r>
    <x v="3"/>
    <s v="RC"/>
    <x v="1"/>
    <n v="1081"/>
  </r>
  <r>
    <x v="3"/>
    <s v="TS"/>
    <x v="2"/>
    <n v="12"/>
  </r>
  <r>
    <x v="3"/>
    <s v="WM"/>
    <x v="0"/>
    <n v="453"/>
  </r>
  <r>
    <x v="4"/>
    <s v="AS"/>
    <x v="0"/>
    <n v="114"/>
  </r>
  <r>
    <x v="4"/>
    <s v="AS"/>
    <x v="1"/>
    <n v="367"/>
  </r>
  <r>
    <x v="4"/>
    <s v="AS"/>
    <x v="2"/>
    <n v="17"/>
  </r>
  <r>
    <x v="4"/>
    <s v="BB"/>
    <x v="0"/>
    <n v="807"/>
  </r>
  <r>
    <x v="4"/>
    <s v="BB"/>
    <x v="1"/>
    <n v="3017"/>
  </r>
  <r>
    <x v="4"/>
    <s v="KM"/>
    <x v="0"/>
    <n v="92"/>
  </r>
  <r>
    <x v="4"/>
    <s v="KM"/>
    <x v="1"/>
    <n v="328"/>
  </r>
  <r>
    <x v="4"/>
    <s v="RC"/>
    <x v="2"/>
    <n v="41"/>
  </r>
  <r>
    <x v="4"/>
    <s v="TS"/>
    <x v="0"/>
    <n v="122"/>
  </r>
  <r>
    <x v="4"/>
    <s v="TS"/>
    <x v="2"/>
    <n v="20"/>
  </r>
  <r>
    <x v="5"/>
    <s v="AS"/>
    <x v="0"/>
    <n v="124"/>
  </r>
  <r>
    <x v="5"/>
    <s v="AS"/>
    <x v="1"/>
    <n v="448"/>
  </r>
  <r>
    <x v="5"/>
    <s v="AS"/>
    <x v="2"/>
    <n v="17"/>
  </r>
  <r>
    <x v="5"/>
    <s v="CC"/>
    <x v="0"/>
    <n v="610"/>
  </r>
  <r>
    <x v="5"/>
    <s v="KM"/>
    <x v="0"/>
    <n v="410"/>
  </r>
  <r>
    <x v="5"/>
    <s v="KM"/>
    <x v="1"/>
    <n v="1086"/>
  </r>
  <r>
    <x v="5"/>
    <s v="RC"/>
    <x v="0"/>
    <n v="404"/>
  </r>
  <r>
    <x v="5"/>
    <s v="TS"/>
    <x v="0"/>
    <n v="535"/>
  </r>
  <r>
    <x v="5"/>
    <s v="TS"/>
    <x v="2"/>
    <n v="88"/>
  </r>
  <r>
    <x v="5"/>
    <s v="WM"/>
    <x v="0"/>
    <n v="213"/>
  </r>
  <r>
    <x v="5"/>
    <s v="WM"/>
    <x v="2"/>
    <n v="137"/>
  </r>
  <r>
    <x v="6"/>
    <s v="AS"/>
    <x v="0"/>
    <n v="109"/>
  </r>
  <r>
    <x v="6"/>
    <s v="AS"/>
    <x v="1"/>
    <n v="363"/>
  </r>
  <r>
    <x v="6"/>
    <s v="AS"/>
    <x v="2"/>
    <n v="16"/>
  </r>
  <r>
    <x v="6"/>
    <s v="BB"/>
    <x v="0"/>
    <n v="559"/>
  </r>
  <r>
    <x v="6"/>
    <s v="BB"/>
    <x v="1"/>
    <n v="1564"/>
  </r>
  <r>
    <x v="6"/>
    <s v="BB"/>
    <x v="2"/>
    <n v="73"/>
  </r>
  <r>
    <x v="6"/>
    <s v="CC"/>
    <x v="2"/>
    <n v="84"/>
  </r>
  <r>
    <x v="6"/>
    <s v="MJ"/>
    <x v="0"/>
    <n v="44"/>
  </r>
  <r>
    <x v="6"/>
    <s v="RC"/>
    <x v="1"/>
    <n v="278"/>
  </r>
  <r>
    <x v="6"/>
    <s v="RC"/>
    <x v="2"/>
    <n v="11"/>
  </r>
  <r>
    <x v="6"/>
    <s v="WM"/>
    <x v="0"/>
    <n v="251"/>
  </r>
  <r>
    <x v="6"/>
    <s v="WM"/>
    <x v="1"/>
    <n v="2272"/>
  </r>
  <r>
    <x v="7"/>
    <s v="AS"/>
    <x v="0"/>
    <n v="103"/>
  </r>
  <r>
    <x v="7"/>
    <s v="AS"/>
    <x v="1"/>
    <n v="375"/>
  </r>
  <r>
    <x v="7"/>
    <s v="AS"/>
    <x v="2"/>
    <n v="13"/>
  </r>
  <r>
    <x v="7"/>
    <s v="BB"/>
    <x v="0"/>
    <n v="555"/>
  </r>
  <r>
    <x v="7"/>
    <s v="BB"/>
    <x v="1"/>
    <n v="1727"/>
  </r>
  <r>
    <x v="7"/>
    <s v="BB"/>
    <x v="2"/>
    <n v="95"/>
  </r>
  <r>
    <x v="7"/>
    <s v="CC"/>
    <x v="0"/>
    <n v="830"/>
  </r>
  <r>
    <x v="7"/>
    <s v="CC"/>
    <x v="1"/>
    <n v="1358"/>
  </r>
  <r>
    <x v="7"/>
    <s v="KM"/>
    <x v="2"/>
    <n v="99"/>
  </r>
  <r>
    <x v="7"/>
    <s v="MJ"/>
    <x v="0"/>
    <n v="162"/>
  </r>
  <r>
    <x v="7"/>
    <s v="MJ"/>
    <x v="2"/>
    <n v="14"/>
  </r>
  <r>
    <x v="7"/>
    <s v="RC"/>
    <x v="1"/>
    <n v="313"/>
  </r>
  <r>
    <x v="7"/>
    <s v="RC"/>
    <x v="2"/>
    <n v="13"/>
  </r>
  <r>
    <x v="7"/>
    <s v="TS"/>
    <x v="1"/>
    <n v="1281"/>
  </r>
  <r>
    <x v="7"/>
    <s v="WM"/>
    <x v="0"/>
    <n v="202"/>
  </r>
  <r>
    <x v="8"/>
    <s v="AS"/>
    <x v="0"/>
    <n v="121"/>
  </r>
  <r>
    <x v="8"/>
    <s v="AS"/>
    <x v="1"/>
    <n v="493"/>
  </r>
  <r>
    <x v="8"/>
    <s v="AS"/>
    <x v="2"/>
    <n v="16"/>
  </r>
  <r>
    <x v="8"/>
    <s v="BB"/>
    <x v="0"/>
    <n v="450"/>
  </r>
  <r>
    <x v="8"/>
    <s v="BB"/>
    <x v="1"/>
    <n v="1383"/>
  </r>
  <r>
    <x v="8"/>
    <s v="BB"/>
    <x v="2"/>
    <n v="142"/>
  </r>
  <r>
    <x v="8"/>
    <s v="CC"/>
    <x v="1"/>
    <n v="1731"/>
  </r>
  <r>
    <x v="8"/>
    <s v="CC"/>
    <x v="2"/>
    <n v="73"/>
  </r>
  <r>
    <x v="8"/>
    <s v="KM"/>
    <x v="1"/>
    <n v="1457"/>
  </r>
  <r>
    <x v="8"/>
    <s v="RC"/>
    <x v="1"/>
    <n v="369"/>
  </r>
  <r>
    <x v="8"/>
    <s v="RC"/>
    <x v="2"/>
    <n v="110"/>
  </r>
  <r>
    <x v="8"/>
    <s v="WM"/>
    <x v="0"/>
    <n v="182"/>
  </r>
  <r>
    <x v="9"/>
    <s v="AS"/>
    <x v="0"/>
    <n v="113"/>
  </r>
  <r>
    <x v="9"/>
    <s v="AS"/>
    <x v="1"/>
    <n v="375"/>
  </r>
  <r>
    <x v="9"/>
    <s v="AS"/>
    <x v="2"/>
    <n v="15"/>
  </r>
  <r>
    <x v="9"/>
    <s v="BB"/>
    <x v="0"/>
    <n v="1341"/>
  </r>
  <r>
    <x v="9"/>
    <s v="BB"/>
    <x v="1"/>
    <n v="1372"/>
  </r>
  <r>
    <x v="9"/>
    <s v="CC"/>
    <x v="0"/>
    <n v="568"/>
  </r>
  <r>
    <x v="9"/>
    <s v="CC"/>
    <x v="1"/>
    <n v="3331"/>
  </r>
  <r>
    <x v="9"/>
    <s v="CC"/>
    <x v="2"/>
    <n v="60"/>
  </r>
  <r>
    <x v="9"/>
    <s v="KM"/>
    <x v="0"/>
    <n v="109"/>
  </r>
  <r>
    <x v="9"/>
    <s v="MJ"/>
    <x v="2"/>
    <n v="27"/>
  </r>
  <r>
    <x v="9"/>
    <s v="RC"/>
    <x v="0"/>
    <n v="215"/>
  </r>
  <r>
    <x v="9"/>
    <s v="RC"/>
    <x v="1"/>
    <n v="289"/>
  </r>
  <r>
    <x v="9"/>
    <s v="TS"/>
    <x v="0"/>
    <n v="202"/>
  </r>
  <r>
    <x v="9"/>
    <s v="TS"/>
    <x v="2"/>
    <n v="13"/>
  </r>
  <r>
    <x v="9"/>
    <s v="WM"/>
    <x v="0"/>
    <n v="149"/>
  </r>
  <r>
    <x v="9"/>
    <s v="WM"/>
    <x v="1"/>
    <n v="1093"/>
  </r>
  <r>
    <x v="9"/>
    <s v="WM"/>
    <x v="2"/>
    <n v="21"/>
  </r>
  <r>
    <x v="10"/>
    <s v="AS"/>
    <x v="0"/>
    <n v="124"/>
  </r>
  <r>
    <x v="10"/>
    <s v="AS"/>
    <x v="1"/>
    <n v="350"/>
  </r>
  <r>
    <x v="10"/>
    <s v="AS"/>
    <x v="2"/>
    <n v="22"/>
  </r>
  <r>
    <x v="10"/>
    <s v="BB"/>
    <x v="1"/>
    <n v="1261"/>
  </r>
  <r>
    <x v="10"/>
    <s v="BB"/>
    <x v="2"/>
    <n v="50"/>
  </r>
  <r>
    <x v="10"/>
    <s v="CC"/>
    <x v="2"/>
    <n v="32"/>
  </r>
  <r>
    <x v="10"/>
    <s v="KM"/>
    <x v="0"/>
    <n v="106"/>
  </r>
  <r>
    <x v="10"/>
    <s v="MJ"/>
    <x v="0"/>
    <n v="63"/>
  </r>
  <r>
    <x v="10"/>
    <s v="RC"/>
    <x v="1"/>
    <n v="805"/>
  </r>
  <r>
    <x v="10"/>
    <s v="TS"/>
    <x v="1"/>
    <n v="343"/>
  </r>
  <r>
    <x v="10"/>
    <s v="TS"/>
    <x v="2"/>
    <n v="19"/>
  </r>
  <r>
    <x v="10"/>
    <s v="WM"/>
    <x v="0"/>
    <n v="206"/>
  </r>
  <r>
    <x v="10"/>
    <s v="WM"/>
    <x v="2"/>
    <n v="31"/>
  </r>
  <r>
    <x v="11"/>
    <s v="AS"/>
    <x v="0"/>
    <n v="77"/>
  </r>
  <r>
    <x v="11"/>
    <s v="AS"/>
    <x v="1"/>
    <n v="294"/>
  </r>
  <r>
    <x v="11"/>
    <s v="AS"/>
    <x v="2"/>
    <n v="14"/>
  </r>
  <r>
    <x v="11"/>
    <s v="BB"/>
    <x v="1"/>
    <n v="1863"/>
  </r>
  <r>
    <x v="11"/>
    <s v="BB"/>
    <x v="2"/>
    <n v="68"/>
  </r>
  <r>
    <x v="11"/>
    <s v="CC"/>
    <x v="0"/>
    <n v="351"/>
  </r>
  <r>
    <x v="11"/>
    <s v="CC"/>
    <x v="2"/>
    <n v="59"/>
  </r>
  <r>
    <x v="11"/>
    <s v="KM"/>
    <x v="0"/>
    <n v="128"/>
  </r>
  <r>
    <x v="11"/>
    <s v="MJ"/>
    <x v="0"/>
    <n v="246"/>
  </r>
  <r>
    <x v="11"/>
    <s v="RC"/>
    <x v="0"/>
    <n v="160"/>
  </r>
  <r>
    <x v="11"/>
    <s v="TS"/>
    <x v="0"/>
    <n v="147"/>
  </r>
  <r>
    <x v="11"/>
    <s v="TS"/>
    <x v="1"/>
    <n v="409"/>
  </r>
  <r>
    <x v="11"/>
    <s v="TS"/>
    <x v="2"/>
    <n v="38"/>
  </r>
  <r>
    <x v="11"/>
    <s v="WM"/>
    <x v="0"/>
    <n v="1702"/>
  </r>
  <r>
    <x v="11"/>
    <s v="WM"/>
    <x v="1"/>
    <n v="625"/>
  </r>
  <r>
    <x v="11"/>
    <s v="WM"/>
    <x v="2"/>
    <n v="65"/>
  </r>
  <r>
    <x v="12"/>
    <s v="AS"/>
    <x v="0"/>
    <n v="81"/>
  </r>
  <r>
    <x v="12"/>
    <s v="AS"/>
    <x v="1"/>
    <n v="276"/>
  </r>
  <r>
    <x v="12"/>
    <s v="AS"/>
    <x v="2"/>
    <n v="13"/>
  </r>
  <r>
    <x v="12"/>
    <s v="BB"/>
    <x v="0"/>
    <n v="440"/>
  </r>
  <r>
    <x v="12"/>
    <s v="BB"/>
    <x v="1"/>
    <n v="3221"/>
  </r>
  <r>
    <x v="12"/>
    <s v="BB"/>
    <x v="2"/>
    <n v="57"/>
  </r>
  <r>
    <x v="12"/>
    <s v="CC"/>
    <x v="0"/>
    <n v="350"/>
  </r>
  <r>
    <x v="12"/>
    <s v="CC"/>
    <x v="1"/>
    <n v="2711"/>
  </r>
  <r>
    <x v="12"/>
    <s v="CC"/>
    <x v="2"/>
    <n v="206"/>
  </r>
  <r>
    <x v="12"/>
    <s v="KM"/>
    <x v="0"/>
    <n v="100"/>
  </r>
  <r>
    <x v="12"/>
    <s v="KM"/>
    <x v="1"/>
    <n v="1230"/>
  </r>
  <r>
    <x v="12"/>
    <s v="MJ"/>
    <x v="2"/>
    <n v="35"/>
  </r>
  <r>
    <x v="12"/>
    <s v="RC"/>
    <x v="0"/>
    <n v="129"/>
  </r>
  <r>
    <x v="12"/>
    <s v="RC"/>
    <x v="1"/>
    <n v="1159"/>
  </r>
  <r>
    <x v="12"/>
    <s v="TS"/>
    <x v="0"/>
    <n v="270"/>
  </r>
  <r>
    <x v="12"/>
    <s v="TS"/>
    <x v="1"/>
    <n v="821"/>
  </r>
  <r>
    <x v="12"/>
    <s v="WM"/>
    <x v="1"/>
    <n v="810"/>
  </r>
  <r>
    <x v="13"/>
    <s v="AS"/>
    <x v="0"/>
    <n v="142"/>
  </r>
  <r>
    <x v="13"/>
    <s v="AS"/>
    <x v="1"/>
    <n v="428"/>
  </r>
  <r>
    <x v="13"/>
    <s v="AS"/>
    <x v="2"/>
    <n v="22"/>
  </r>
  <r>
    <x v="13"/>
    <s v="BB"/>
    <x v="0"/>
    <n v="460"/>
  </r>
  <r>
    <x v="13"/>
    <s v="BB"/>
    <x v="2"/>
    <n v="74"/>
  </r>
  <r>
    <x v="13"/>
    <s v="CC"/>
    <x v="0"/>
    <n v="581"/>
  </r>
  <r>
    <x v="13"/>
    <s v="KM"/>
    <x v="0"/>
    <n v="240"/>
  </r>
  <r>
    <x v="13"/>
    <s v="KM"/>
    <x v="2"/>
    <n v="52"/>
  </r>
  <r>
    <x v="13"/>
    <s v="RC"/>
    <x v="0"/>
    <n v="113"/>
  </r>
  <r>
    <x v="13"/>
    <s v="TS"/>
    <x v="2"/>
    <n v="45"/>
  </r>
  <r>
    <x v="13"/>
    <s v="WM"/>
    <x v="1"/>
    <n v="2361"/>
  </r>
  <r>
    <x v="13"/>
    <s v="WM"/>
    <x v="2"/>
    <n v="135"/>
  </r>
  <r>
    <x v="14"/>
    <s v="AS"/>
    <x v="0"/>
    <n v="151"/>
  </r>
  <r>
    <x v="14"/>
    <s v="AS"/>
    <x v="1"/>
    <n v="425"/>
  </r>
  <r>
    <x v="14"/>
    <s v="AS"/>
    <x v="2"/>
    <n v="19"/>
  </r>
  <r>
    <x v="14"/>
    <s v="BB"/>
    <x v="0"/>
    <n v="411"/>
  </r>
  <r>
    <x v="14"/>
    <s v="BB"/>
    <x v="1"/>
    <n v="1438"/>
  </r>
  <r>
    <x v="14"/>
    <s v="BB"/>
    <x v="2"/>
    <n v="63"/>
  </r>
  <r>
    <x v="14"/>
    <s v="CC"/>
    <x v="0"/>
    <n v="493"/>
  </r>
  <r>
    <x v="14"/>
    <s v="CC"/>
    <x v="1"/>
    <n v="1508"/>
  </r>
  <r>
    <x v="14"/>
    <s v="MJ"/>
    <x v="1"/>
    <n v="476"/>
  </r>
  <r>
    <x v="14"/>
    <s v="RC"/>
    <x v="0"/>
    <n v="406"/>
  </r>
  <r>
    <x v="14"/>
    <s v="RC"/>
    <x v="2"/>
    <n v="76"/>
  </r>
  <r>
    <x v="14"/>
    <s v="TS"/>
    <x v="0"/>
    <n v="124"/>
  </r>
  <r>
    <x v="14"/>
    <s v="TS"/>
    <x v="1"/>
    <n v="431"/>
  </r>
  <r>
    <x v="15"/>
    <s v="AS"/>
    <x v="0"/>
    <n v="102"/>
  </r>
  <r>
    <x v="15"/>
    <s v="AS"/>
    <x v="1"/>
    <n v="393"/>
  </r>
  <r>
    <x v="15"/>
    <s v="AS"/>
    <x v="2"/>
    <n v="13"/>
  </r>
  <r>
    <x v="15"/>
    <s v="BB"/>
    <x v="0"/>
    <n v="1400"/>
  </r>
  <r>
    <x v="15"/>
    <s v="BB"/>
    <x v="1"/>
    <n v="1298"/>
  </r>
  <r>
    <x v="15"/>
    <s v="BB"/>
    <x v="2"/>
    <n v="42"/>
  </r>
  <r>
    <x v="15"/>
    <s v="CC"/>
    <x v="0"/>
    <n v="1554"/>
  </r>
  <r>
    <x v="15"/>
    <s v="CC"/>
    <x v="1"/>
    <n v="1076"/>
  </r>
  <r>
    <x v="15"/>
    <s v="CC"/>
    <x v="2"/>
    <n v="55"/>
  </r>
  <r>
    <x v="15"/>
    <s v="KM"/>
    <x v="0"/>
    <n v="173"/>
  </r>
  <r>
    <x v="15"/>
    <s v="KM"/>
    <x v="1"/>
    <n v="334"/>
  </r>
  <r>
    <x v="15"/>
    <s v="MJ"/>
    <x v="0"/>
    <n v="246"/>
  </r>
  <r>
    <x v="15"/>
    <s v="RC"/>
    <x v="1"/>
    <n v="1078"/>
  </r>
  <r>
    <x v="15"/>
    <s v="TS"/>
    <x v="0"/>
    <n v="216"/>
  </r>
  <r>
    <x v="15"/>
    <s v="TS"/>
    <x v="1"/>
    <n v="346"/>
  </r>
  <r>
    <x v="15"/>
    <s v="TS"/>
    <x v="2"/>
    <n v="70"/>
  </r>
  <r>
    <x v="16"/>
    <s v="AS"/>
    <x v="0"/>
    <n v="148"/>
  </r>
  <r>
    <x v="16"/>
    <s v="AS"/>
    <x v="1"/>
    <n v="519"/>
  </r>
  <r>
    <x v="16"/>
    <s v="AS"/>
    <x v="2"/>
    <n v="20"/>
  </r>
  <r>
    <x v="16"/>
    <s v="BB"/>
    <x v="1"/>
    <n v="1267"/>
  </r>
  <r>
    <x v="16"/>
    <s v="BB"/>
    <x v="2"/>
    <n v="58"/>
  </r>
  <r>
    <x v="16"/>
    <s v="CC"/>
    <x v="1"/>
    <n v="2761"/>
  </r>
  <r>
    <x v="16"/>
    <s v="CC"/>
    <x v="2"/>
    <n v="60"/>
  </r>
  <r>
    <x v="16"/>
    <s v="KM"/>
    <x v="1"/>
    <n v="1035"/>
  </r>
  <r>
    <x v="16"/>
    <s v="KM"/>
    <x v="2"/>
    <n v="113"/>
  </r>
  <r>
    <x v="16"/>
    <s v="MJ"/>
    <x v="1"/>
    <n v="415"/>
  </r>
  <r>
    <x v="16"/>
    <s v="MJ"/>
    <x v="2"/>
    <n v="69"/>
  </r>
  <r>
    <x v="16"/>
    <s v="TS"/>
    <x v="1"/>
    <n v="349"/>
  </r>
  <r>
    <x v="16"/>
    <s v="WM"/>
    <x v="1"/>
    <n v="3475"/>
  </r>
  <r>
    <x v="17"/>
    <s v="AS"/>
    <x v="0"/>
    <n v="95"/>
  </r>
  <r>
    <x v="17"/>
    <s v="AS"/>
    <x v="1"/>
    <n v="362"/>
  </r>
  <r>
    <x v="17"/>
    <s v="AS"/>
    <x v="2"/>
    <n v="17"/>
  </r>
  <r>
    <x v="17"/>
    <s v="BB"/>
    <x v="1"/>
    <n v="3469"/>
  </r>
  <r>
    <x v="17"/>
    <s v="BB"/>
    <x v="2"/>
    <n v="153"/>
  </r>
  <r>
    <x v="17"/>
    <s v="CC"/>
    <x v="2"/>
    <n v="137"/>
  </r>
  <r>
    <x v="17"/>
    <s v="KM"/>
    <x v="0"/>
    <n v="883"/>
  </r>
  <r>
    <x v="17"/>
    <s v="TS"/>
    <x v="0"/>
    <n v="144"/>
  </r>
  <r>
    <x v="17"/>
    <s v="TS"/>
    <x v="1"/>
    <n v="766"/>
  </r>
  <r>
    <x v="17"/>
    <s v="WM"/>
    <x v="2"/>
    <n v="152"/>
  </r>
  <r>
    <x v="18"/>
    <s v="AS"/>
    <x v="0"/>
    <n v="124"/>
  </r>
  <r>
    <x v="18"/>
    <s v="AS"/>
    <x v="1"/>
    <n v="361"/>
  </r>
  <r>
    <x v="18"/>
    <s v="AS"/>
    <x v="2"/>
    <n v="21"/>
  </r>
  <r>
    <x v="18"/>
    <s v="BB"/>
    <x v="0"/>
    <n v="399"/>
  </r>
  <r>
    <x v="18"/>
    <s v="CC"/>
    <x v="1"/>
    <n v="2608"/>
  </r>
  <r>
    <x v="18"/>
    <s v="MJ"/>
    <x v="1"/>
    <n v="170"/>
  </r>
  <r>
    <x v="18"/>
    <s v="RC"/>
    <x v="0"/>
    <n v="101"/>
  </r>
  <r>
    <x v="18"/>
    <s v="RC"/>
    <x v="1"/>
    <n v="1194"/>
  </r>
  <r>
    <x v="18"/>
    <s v="TS"/>
    <x v="0"/>
    <n v="294"/>
  </r>
  <r>
    <x v="19"/>
    <s v="AS"/>
    <x v="0"/>
    <n v="101"/>
  </r>
  <r>
    <x v="19"/>
    <s v="AS"/>
    <x v="1"/>
    <n v="408"/>
  </r>
  <r>
    <x v="19"/>
    <s v="AS"/>
    <x v="2"/>
    <n v="15"/>
  </r>
  <r>
    <x v="19"/>
    <s v="BB"/>
    <x v="0"/>
    <n v="316"/>
  </r>
  <r>
    <x v="19"/>
    <s v="BB"/>
    <x v="1"/>
    <n v="1093"/>
  </r>
  <r>
    <x v="19"/>
    <s v="BB"/>
    <x v="2"/>
    <n v="49"/>
  </r>
  <r>
    <x v="19"/>
    <s v="CC"/>
    <x v="0"/>
    <n v="1352"/>
  </r>
  <r>
    <x v="19"/>
    <s v="CC"/>
    <x v="2"/>
    <n v="139"/>
  </r>
  <r>
    <x v="19"/>
    <s v="KM"/>
    <x v="1"/>
    <n v="921"/>
  </r>
  <r>
    <x v="19"/>
    <s v="MJ"/>
    <x v="0"/>
    <n v="335"/>
  </r>
  <r>
    <x v="19"/>
    <s v="MJ"/>
    <x v="1"/>
    <n v="1882"/>
  </r>
  <r>
    <x v="19"/>
    <s v="RC"/>
    <x v="0"/>
    <n v="143"/>
  </r>
  <r>
    <x v="19"/>
    <s v="RC"/>
    <x v="2"/>
    <n v="21"/>
  </r>
  <r>
    <x v="19"/>
    <s v="TS"/>
    <x v="1"/>
    <n v="560"/>
  </r>
  <r>
    <x v="19"/>
    <s v="TS"/>
    <x v="2"/>
    <n v="23"/>
  </r>
  <r>
    <x v="19"/>
    <s v="WM"/>
    <x v="0"/>
    <n v="199"/>
  </r>
  <r>
    <x v="20"/>
    <s v="AS"/>
    <x v="0"/>
    <n v="211"/>
  </r>
  <r>
    <x v="20"/>
    <s v="AS"/>
    <x v="1"/>
    <n v="670"/>
  </r>
  <r>
    <x v="20"/>
    <s v="AS"/>
    <x v="2"/>
    <n v="31"/>
  </r>
  <r>
    <x v="20"/>
    <s v="BB"/>
    <x v="0"/>
    <n v="756"/>
  </r>
  <r>
    <x v="20"/>
    <s v="BB"/>
    <x v="1"/>
    <n v="2304"/>
  </r>
  <r>
    <x v="20"/>
    <s v="BB"/>
    <x v="2"/>
    <n v="249"/>
  </r>
  <r>
    <x v="20"/>
    <s v="CC"/>
    <x v="1"/>
    <n v="1698"/>
  </r>
  <r>
    <x v="20"/>
    <s v="RC"/>
    <x v="0"/>
    <n v="103"/>
  </r>
  <r>
    <x v="20"/>
    <s v="RC"/>
    <x v="2"/>
    <n v="16"/>
  </r>
  <r>
    <x v="20"/>
    <s v="TS"/>
    <x v="0"/>
    <n v="646"/>
  </r>
  <r>
    <x v="20"/>
    <s v="TS"/>
    <x v="1"/>
    <n v="560"/>
  </r>
  <r>
    <x v="20"/>
    <s v="TS"/>
    <x v="2"/>
    <n v="24"/>
  </r>
  <r>
    <x v="20"/>
    <s v="WM"/>
    <x v="0"/>
    <n v="244"/>
  </r>
  <r>
    <x v="21"/>
    <s v="AS"/>
    <x v="0"/>
    <n v="112"/>
  </r>
  <r>
    <x v="21"/>
    <s v="AS"/>
    <x v="1"/>
    <n v="429"/>
  </r>
  <r>
    <x v="21"/>
    <s v="AS"/>
    <x v="2"/>
    <n v="18"/>
  </r>
  <r>
    <x v="21"/>
    <s v="BB"/>
    <x v="0"/>
    <n v="411"/>
  </r>
  <r>
    <x v="21"/>
    <s v="BB"/>
    <x v="1"/>
    <n v="1529"/>
  </r>
  <r>
    <x v="21"/>
    <s v="CC"/>
    <x v="1"/>
    <n v="3385"/>
  </r>
  <r>
    <x v="21"/>
    <s v="CC"/>
    <x v="2"/>
    <n v="269"/>
  </r>
  <r>
    <x v="21"/>
    <s v="KM"/>
    <x v="1"/>
    <n v="537"/>
  </r>
  <r>
    <x v="21"/>
    <s v="RC"/>
    <x v="0"/>
    <n v="243"/>
  </r>
  <r>
    <x v="21"/>
    <s v="RC"/>
    <x v="1"/>
    <n v="1372"/>
  </r>
  <r>
    <x v="21"/>
    <s v="RC"/>
    <x v="2"/>
    <n v="60"/>
  </r>
  <r>
    <x v="21"/>
    <s v="TS"/>
    <x v="1"/>
    <n v="596"/>
  </r>
  <r>
    <x v="21"/>
    <s v="TS"/>
    <x v="2"/>
    <n v="82"/>
  </r>
  <r>
    <x v="21"/>
    <s v="WM"/>
    <x v="0"/>
    <n v="269"/>
  </r>
  <r>
    <x v="21"/>
    <s v="WM"/>
    <x v="1"/>
    <n v="892"/>
  </r>
  <r>
    <x v="22"/>
    <s v="AS"/>
    <x v="0"/>
    <n v="213"/>
  </r>
  <r>
    <x v="22"/>
    <s v="AS"/>
    <x v="1"/>
    <n v="606"/>
  </r>
  <r>
    <x v="22"/>
    <s v="AS"/>
    <x v="2"/>
    <n v="31"/>
  </r>
  <r>
    <x v="22"/>
    <s v="BB"/>
    <x v="0"/>
    <n v="683"/>
  </r>
  <r>
    <x v="22"/>
    <s v="BB"/>
    <x v="1"/>
    <n v="2240"/>
  </r>
  <r>
    <x v="22"/>
    <s v="CC"/>
    <x v="0"/>
    <n v="1079"/>
  </r>
  <r>
    <x v="22"/>
    <s v="KM"/>
    <x v="1"/>
    <n v="352"/>
  </r>
  <r>
    <x v="22"/>
    <s v="KM"/>
    <x v="2"/>
    <n v="116"/>
  </r>
  <r>
    <x v="22"/>
    <s v="TS"/>
    <x v="1"/>
    <n v="619"/>
  </r>
  <r>
    <x v="22"/>
    <s v="WM"/>
    <x v="0"/>
    <n v="509"/>
  </r>
  <r>
    <x v="22"/>
    <s v="WM"/>
    <x v="1"/>
    <n v="5745"/>
  </r>
  <r>
    <x v="22"/>
    <s v="WM"/>
    <x v="2"/>
    <n v="80"/>
  </r>
  <r>
    <x v="23"/>
    <s v="AS"/>
    <x v="0"/>
    <n v="197"/>
  </r>
  <r>
    <x v="23"/>
    <s v="AS"/>
    <x v="1"/>
    <n v="628"/>
  </r>
  <r>
    <x v="23"/>
    <s v="AS"/>
    <x v="2"/>
    <n v="35"/>
  </r>
  <r>
    <x v="23"/>
    <s v="BB"/>
    <x v="0"/>
    <n v="940"/>
  </r>
  <r>
    <x v="23"/>
    <s v="BB"/>
    <x v="1"/>
    <n v="2710"/>
  </r>
  <r>
    <x v="23"/>
    <s v="BB"/>
    <x v="2"/>
    <n v="164"/>
  </r>
  <r>
    <x v="23"/>
    <s v="CC"/>
    <x v="1"/>
    <n v="1856"/>
  </r>
  <r>
    <x v="23"/>
    <s v="KM"/>
    <x v="1"/>
    <n v="3686"/>
  </r>
  <r>
    <x v="23"/>
    <s v="MJ"/>
    <x v="2"/>
    <n v="9"/>
  </r>
  <r>
    <x v="23"/>
    <s v="RC"/>
    <x v="0"/>
    <n v="266"/>
  </r>
  <r>
    <x v="23"/>
    <s v="TS"/>
    <x v="1"/>
    <n v="1470"/>
  </r>
  <r>
    <x v="24"/>
    <s v="AS"/>
    <x v="0"/>
    <n v="147"/>
  </r>
  <r>
    <x v="24"/>
    <s v="AS"/>
    <x v="1"/>
    <n v="497"/>
  </r>
  <r>
    <x v="24"/>
    <s v="AS"/>
    <x v="2"/>
    <n v="19"/>
  </r>
  <r>
    <x v="24"/>
    <s v="BB"/>
    <x v="0"/>
    <n v="686"/>
  </r>
  <r>
    <x v="24"/>
    <s v="BB"/>
    <x v="1"/>
    <n v="8508"/>
  </r>
  <r>
    <x v="24"/>
    <s v="BB"/>
    <x v="2"/>
    <n v="169"/>
  </r>
  <r>
    <x v="24"/>
    <s v="CC"/>
    <x v="0"/>
    <n v="457"/>
  </r>
  <r>
    <x v="24"/>
    <s v="CC"/>
    <x v="1"/>
    <n v="1453"/>
  </r>
  <r>
    <x v="24"/>
    <s v="KM"/>
    <x v="0"/>
    <n v="187"/>
  </r>
  <r>
    <x v="24"/>
    <s v="MJ"/>
    <x v="0"/>
    <n v="400"/>
  </r>
  <r>
    <x v="24"/>
    <s v="MJ"/>
    <x v="2"/>
    <n v="11"/>
  </r>
  <r>
    <x v="24"/>
    <s v="RC"/>
    <x v="1"/>
    <n v="1644"/>
  </r>
  <r>
    <x v="24"/>
    <s v="RC"/>
    <x v="2"/>
    <n v="19"/>
  </r>
  <r>
    <x v="24"/>
    <s v="TS"/>
    <x v="0"/>
    <n v="319"/>
  </r>
  <r>
    <x v="24"/>
    <s v="TS"/>
    <x v="2"/>
    <n v="50"/>
  </r>
  <r>
    <x v="24"/>
    <s v="WM"/>
    <x v="0"/>
    <n v="269"/>
  </r>
  <r>
    <x v="24"/>
    <s v="WM"/>
    <x v="2"/>
    <n v="44"/>
  </r>
  <r>
    <x v="25"/>
    <s v="AS"/>
    <x v="0"/>
    <n v="189"/>
  </r>
  <r>
    <x v="25"/>
    <s v="AS"/>
    <x v="1"/>
    <n v="550"/>
  </r>
  <r>
    <x v="25"/>
    <s v="AS"/>
    <x v="2"/>
    <n v="28"/>
  </r>
  <r>
    <x v="25"/>
    <s v="BB"/>
    <x v="0"/>
    <n v="1353"/>
  </r>
  <r>
    <x v="25"/>
    <s v="CC"/>
    <x v="0"/>
    <n v="320"/>
  </r>
  <r>
    <x v="25"/>
    <s v="CC"/>
    <x v="1"/>
    <n v="1308"/>
  </r>
  <r>
    <x v="25"/>
    <s v="CC"/>
    <x v="2"/>
    <n v="41"/>
  </r>
  <r>
    <x v="25"/>
    <s v="KM"/>
    <x v="0"/>
    <n v="326"/>
  </r>
  <r>
    <x v="25"/>
    <s v="MJ"/>
    <x v="2"/>
    <n v="36"/>
  </r>
  <r>
    <x v="25"/>
    <s v="RC"/>
    <x v="0"/>
    <n v="609"/>
  </r>
  <r>
    <x v="25"/>
    <s v="RC"/>
    <x v="2"/>
    <n v="25"/>
  </r>
  <r>
    <x v="25"/>
    <s v="WM"/>
    <x v="0"/>
    <n v="912"/>
  </r>
  <r>
    <x v="25"/>
    <s v="WM"/>
    <x v="2"/>
    <n v="34"/>
  </r>
  <r>
    <x v="26"/>
    <s v="AS"/>
    <x v="0"/>
    <n v="236"/>
  </r>
  <r>
    <x v="26"/>
    <s v="AS"/>
    <x v="1"/>
    <n v="669"/>
  </r>
  <r>
    <x v="26"/>
    <s v="AS"/>
    <x v="2"/>
    <n v="41"/>
  </r>
  <r>
    <x v="26"/>
    <s v="BB"/>
    <x v="2"/>
    <n v="114"/>
  </r>
  <r>
    <x v="26"/>
    <s v="CC"/>
    <x v="0"/>
    <n v="889"/>
  </r>
  <r>
    <x v="26"/>
    <s v="CC"/>
    <x v="1"/>
    <n v="4694"/>
  </r>
  <r>
    <x v="26"/>
    <s v="CC"/>
    <x v="2"/>
    <n v="114"/>
  </r>
  <r>
    <x v="26"/>
    <s v="RC"/>
    <x v="2"/>
    <n v="98"/>
  </r>
  <r>
    <x v="26"/>
    <s v="TS"/>
    <x v="0"/>
    <n v="165"/>
  </r>
  <r>
    <x v="26"/>
    <s v="TS"/>
    <x v="1"/>
    <n v="3876"/>
  </r>
  <r>
    <x v="26"/>
    <s v="TS"/>
    <x v="2"/>
    <n v="30"/>
  </r>
  <r>
    <x v="26"/>
    <s v="WM"/>
    <x v="2"/>
    <n v="72"/>
  </r>
  <r>
    <x v="27"/>
    <s v="AS"/>
    <x v="0"/>
    <n v="155"/>
  </r>
  <r>
    <x v="27"/>
    <s v="AS"/>
    <x v="1"/>
    <n v="637"/>
  </r>
  <r>
    <x v="27"/>
    <s v="AS"/>
    <x v="2"/>
    <n v="26"/>
  </r>
  <r>
    <x v="27"/>
    <s v="BB"/>
    <x v="0"/>
    <n v="764"/>
  </r>
  <r>
    <x v="27"/>
    <s v="BB"/>
    <x v="2"/>
    <n v="99"/>
  </r>
  <r>
    <x v="27"/>
    <s v="KM"/>
    <x v="0"/>
    <n v="372"/>
  </r>
  <r>
    <x v="27"/>
    <s v="KM"/>
    <x v="2"/>
    <n v="77"/>
  </r>
  <r>
    <x v="27"/>
    <s v="MJ"/>
    <x v="1"/>
    <n v="715"/>
  </r>
  <r>
    <x v="27"/>
    <s v="MJ"/>
    <x v="2"/>
    <n v="18"/>
  </r>
  <r>
    <x v="27"/>
    <s v="RC"/>
    <x v="1"/>
    <n v="4181"/>
  </r>
  <r>
    <x v="27"/>
    <s v="TS"/>
    <x v="0"/>
    <n v="266"/>
  </r>
  <r>
    <x v="27"/>
    <s v="TS"/>
    <x v="2"/>
    <n v="67"/>
  </r>
  <r>
    <x v="27"/>
    <s v="WM"/>
    <x v="2"/>
    <n v="47"/>
  </r>
  <r>
    <x v="28"/>
    <s v="AS"/>
    <x v="0"/>
    <n v="146"/>
  </r>
  <r>
    <x v="28"/>
    <s v="AS"/>
    <x v="1"/>
    <n v="414"/>
  </r>
  <r>
    <x v="28"/>
    <s v="AS"/>
    <x v="2"/>
    <n v="22"/>
  </r>
  <r>
    <x v="28"/>
    <s v="BB"/>
    <x v="0"/>
    <n v="1126"/>
  </r>
  <r>
    <x v="28"/>
    <s v="BB"/>
    <x v="1"/>
    <n v="2281"/>
  </r>
  <r>
    <x v="28"/>
    <s v="BB"/>
    <x v="2"/>
    <n v="82"/>
  </r>
  <r>
    <x v="28"/>
    <s v="CC"/>
    <x v="0"/>
    <n v="467"/>
  </r>
  <r>
    <x v="28"/>
    <s v="CC"/>
    <x v="2"/>
    <n v="63"/>
  </r>
  <r>
    <x v="28"/>
    <s v="MJ"/>
    <x v="0"/>
    <n v="94"/>
  </r>
  <r>
    <x v="28"/>
    <s v="MJ"/>
    <x v="2"/>
    <n v="13"/>
  </r>
  <r>
    <x v="28"/>
    <s v="RC"/>
    <x v="0"/>
    <n v="509"/>
  </r>
  <r>
    <x v="28"/>
    <s v="WM"/>
    <x v="0"/>
    <n v="360"/>
  </r>
  <r>
    <x v="28"/>
    <s v="WM"/>
    <x v="1"/>
    <n v="1313"/>
  </r>
  <r>
    <x v="28"/>
    <s v="WM"/>
    <x v="2"/>
    <n v="231"/>
  </r>
  <r>
    <x v="29"/>
    <s v="AS"/>
    <x v="0"/>
    <n v="202"/>
  </r>
  <r>
    <x v="29"/>
    <s v="AS"/>
    <x v="1"/>
    <n v="647"/>
  </r>
  <r>
    <x v="29"/>
    <s v="AS"/>
    <x v="2"/>
    <n v="34"/>
  </r>
  <r>
    <x v="29"/>
    <s v="BB"/>
    <x v="1"/>
    <n v="2081"/>
  </r>
  <r>
    <x v="29"/>
    <s v="BB"/>
    <x v="2"/>
    <n v="200"/>
  </r>
  <r>
    <x v="29"/>
    <s v="CC"/>
    <x v="0"/>
    <n v="1197"/>
  </r>
  <r>
    <x v="29"/>
    <s v="CC"/>
    <x v="1"/>
    <n v="2305"/>
  </r>
  <r>
    <x v="29"/>
    <s v="CC"/>
    <x v="2"/>
    <n v="267"/>
  </r>
  <r>
    <x v="29"/>
    <s v="KM"/>
    <x v="0"/>
    <n v="124"/>
  </r>
  <r>
    <x v="29"/>
    <s v="MJ"/>
    <x v="0"/>
    <n v="235"/>
  </r>
  <r>
    <x v="29"/>
    <s v="MJ"/>
    <x v="1"/>
    <n v="1209"/>
  </r>
  <r>
    <x v="29"/>
    <s v="MJ"/>
    <x v="2"/>
    <n v="37"/>
  </r>
  <r>
    <x v="29"/>
    <s v="RC"/>
    <x v="2"/>
    <n v="50"/>
  </r>
  <r>
    <x v="29"/>
    <s v="TS"/>
    <x v="0"/>
    <n v="893"/>
  </r>
  <r>
    <x v="29"/>
    <s v="WM"/>
    <x v="0"/>
    <n v="1118"/>
  </r>
  <r>
    <x v="29"/>
    <s v="WM"/>
    <x v="1"/>
    <n v="1420"/>
  </r>
  <r>
    <x v="30"/>
    <s v="AS"/>
    <x v="0"/>
    <n v="223"/>
  </r>
  <r>
    <x v="30"/>
    <s v="AS"/>
    <x v="1"/>
    <n v="702"/>
  </r>
  <r>
    <x v="30"/>
    <s v="AS"/>
    <x v="2"/>
    <n v="36"/>
  </r>
  <r>
    <x v="30"/>
    <s v="BB"/>
    <x v="0"/>
    <n v="698"/>
  </r>
  <r>
    <x v="30"/>
    <s v="BB"/>
    <x v="1"/>
    <n v="4503"/>
  </r>
  <r>
    <x v="30"/>
    <s v="CC"/>
    <x v="1"/>
    <n v="1929"/>
  </r>
  <r>
    <x v="30"/>
    <s v="KM"/>
    <x v="0"/>
    <n v="338"/>
  </r>
  <r>
    <x v="30"/>
    <s v="KM"/>
    <x v="1"/>
    <n v="577"/>
  </r>
  <r>
    <x v="30"/>
    <s v="KM"/>
    <x v="2"/>
    <n v="283"/>
  </r>
  <r>
    <x v="30"/>
    <s v="TS"/>
    <x v="2"/>
    <n v="223"/>
  </r>
  <r>
    <x v="30"/>
    <s v="WM"/>
    <x v="1"/>
    <n v="2725"/>
  </r>
  <r>
    <x v="31"/>
    <s v="AS"/>
    <x v="0"/>
    <n v="264"/>
  </r>
  <r>
    <x v="31"/>
    <s v="AS"/>
    <x v="1"/>
    <n v="852"/>
  </r>
  <r>
    <x v="31"/>
    <s v="AS"/>
    <x v="2"/>
    <n v="39"/>
  </r>
  <r>
    <x v="31"/>
    <s v="BB"/>
    <x v="0"/>
    <n v="2527"/>
  </r>
  <r>
    <x v="31"/>
    <s v="BB"/>
    <x v="2"/>
    <n v="91"/>
  </r>
  <r>
    <x v="31"/>
    <s v="CC"/>
    <x v="0"/>
    <n v="1328"/>
  </r>
  <r>
    <x v="31"/>
    <s v="CC"/>
    <x v="1"/>
    <n v="1582"/>
  </r>
  <r>
    <x v="31"/>
    <s v="KM"/>
    <x v="1"/>
    <n v="652"/>
  </r>
  <r>
    <x v="31"/>
    <s v="MJ"/>
    <x v="0"/>
    <n v="101"/>
  </r>
  <r>
    <x v="31"/>
    <s v="MJ"/>
    <x v="2"/>
    <n v="14"/>
  </r>
  <r>
    <x v="31"/>
    <s v="RC"/>
    <x v="0"/>
    <n v="230"/>
  </r>
  <r>
    <x v="31"/>
    <s v="RC"/>
    <x v="2"/>
    <n v="50"/>
  </r>
  <r>
    <x v="32"/>
    <s v="AS"/>
    <x v="0"/>
    <n v="233"/>
  </r>
  <r>
    <x v="32"/>
    <s v="AS"/>
    <x v="1"/>
    <n v="739"/>
  </r>
  <r>
    <x v="32"/>
    <s v="AS"/>
    <x v="2"/>
    <n v="42"/>
  </r>
  <r>
    <x v="32"/>
    <s v="BB"/>
    <x v="1"/>
    <n v="3091"/>
  </r>
  <r>
    <x v="32"/>
    <s v="BB"/>
    <x v="2"/>
    <n v="259"/>
  </r>
  <r>
    <x v="32"/>
    <s v="CC"/>
    <x v="1"/>
    <n v="4482"/>
  </r>
  <r>
    <x v="32"/>
    <s v="CC"/>
    <x v="2"/>
    <n v="386"/>
  </r>
  <r>
    <x v="32"/>
    <s v="KM"/>
    <x v="0"/>
    <n v="504"/>
  </r>
  <r>
    <x v="32"/>
    <s v="KM"/>
    <x v="1"/>
    <n v="493"/>
  </r>
  <r>
    <x v="32"/>
    <s v="MJ"/>
    <x v="0"/>
    <n v="505"/>
  </r>
  <r>
    <x v="32"/>
    <s v="MJ"/>
    <x v="1"/>
    <n v="742"/>
  </r>
  <r>
    <x v="32"/>
    <s v="MJ"/>
    <x v="2"/>
    <n v="11"/>
  </r>
  <r>
    <x v="32"/>
    <s v="RC"/>
    <x v="0"/>
    <n v="151"/>
  </r>
  <r>
    <x v="32"/>
    <s v="TS"/>
    <x v="1"/>
    <n v="571"/>
  </r>
  <r>
    <x v="32"/>
    <s v="WM"/>
    <x v="0"/>
    <n v="391"/>
  </r>
  <r>
    <x v="32"/>
    <s v="WM"/>
    <x v="1"/>
    <n v="3724"/>
  </r>
  <r>
    <x v="32"/>
    <s v="WM"/>
    <x v="2"/>
    <n v="108"/>
  </r>
  <r>
    <x v="33"/>
    <s v="AS"/>
    <x v="0"/>
    <n v="239"/>
  </r>
  <r>
    <x v="33"/>
    <s v="AS"/>
    <x v="1"/>
    <n v="715"/>
  </r>
  <r>
    <x v="33"/>
    <s v="AS"/>
    <x v="2"/>
    <n v="39"/>
  </r>
  <r>
    <x v="33"/>
    <s v="BB"/>
    <x v="1"/>
    <n v="3533"/>
  </r>
  <r>
    <x v="33"/>
    <s v="CC"/>
    <x v="0"/>
    <n v="1075"/>
  </r>
  <r>
    <x v="33"/>
    <s v="KM"/>
    <x v="1"/>
    <n v="484"/>
  </r>
  <r>
    <x v="33"/>
    <s v="MJ"/>
    <x v="2"/>
    <n v="65"/>
  </r>
  <r>
    <x v="33"/>
    <s v="RC"/>
    <x v="0"/>
    <n v="245"/>
  </r>
  <r>
    <x v="33"/>
    <s v="RC"/>
    <x v="2"/>
    <n v="247"/>
  </r>
  <r>
    <x v="33"/>
    <s v="TS"/>
    <x v="0"/>
    <n v="429"/>
  </r>
  <r>
    <x v="33"/>
    <s v="TS"/>
    <x v="1"/>
    <n v="646"/>
  </r>
  <r>
    <x v="33"/>
    <s v="WM"/>
    <x v="0"/>
    <n v="788"/>
  </r>
  <r>
    <x v="34"/>
    <s v="AS"/>
    <x v="0"/>
    <n v="232"/>
  </r>
  <r>
    <x v="34"/>
    <s v="AS"/>
    <x v="1"/>
    <n v="695"/>
  </r>
  <r>
    <x v="34"/>
    <s v="AS"/>
    <x v="2"/>
    <n v="42"/>
  </r>
  <r>
    <x v="34"/>
    <s v="BB"/>
    <x v="0"/>
    <n v="829"/>
  </r>
  <r>
    <x v="34"/>
    <s v="BB"/>
    <x v="1"/>
    <n v="2463"/>
  </r>
  <r>
    <x v="34"/>
    <s v="BB"/>
    <x v="2"/>
    <n v="219"/>
  </r>
  <r>
    <x v="34"/>
    <s v="CC"/>
    <x v="1"/>
    <n v="4378"/>
  </r>
  <r>
    <x v="34"/>
    <s v="KM"/>
    <x v="1"/>
    <n v="705"/>
  </r>
  <r>
    <x v="34"/>
    <s v="MJ"/>
    <x v="1"/>
    <n v="243"/>
  </r>
  <r>
    <x v="34"/>
    <s v="RC"/>
    <x v="0"/>
    <n v="312"/>
  </r>
  <r>
    <x v="34"/>
    <s v="RC"/>
    <x v="1"/>
    <n v="1085"/>
  </r>
  <r>
    <x v="34"/>
    <s v="TS"/>
    <x v="1"/>
    <n v="566"/>
  </r>
  <r>
    <x v="34"/>
    <s v="WM"/>
    <x v="2"/>
    <n v="75"/>
  </r>
  <r>
    <x v="35"/>
    <s v="AS"/>
    <x v="0"/>
    <n v="282"/>
  </r>
  <r>
    <x v="35"/>
    <s v="AS"/>
    <x v="1"/>
    <n v="964"/>
  </r>
  <r>
    <x v="35"/>
    <s v="AS"/>
    <x v="2"/>
    <n v="49"/>
  </r>
  <r>
    <x v="35"/>
    <s v="BB"/>
    <x v="0"/>
    <n v="714"/>
  </r>
  <r>
    <x v="35"/>
    <s v="BB"/>
    <x v="1"/>
    <n v="2299"/>
  </r>
  <r>
    <x v="35"/>
    <s v="CC"/>
    <x v="0"/>
    <n v="699"/>
  </r>
  <r>
    <x v="35"/>
    <s v="KM"/>
    <x v="0"/>
    <n v="540"/>
  </r>
  <r>
    <x v="35"/>
    <s v="KM"/>
    <x v="1"/>
    <n v="1075"/>
  </r>
  <r>
    <x v="35"/>
    <s v="MJ"/>
    <x v="1"/>
    <n v="1023"/>
  </r>
  <r>
    <x v="35"/>
    <s v="TS"/>
    <x v="0"/>
    <n v="206"/>
  </r>
  <r>
    <x v="35"/>
    <s v="TS"/>
    <x v="1"/>
    <n v="2216"/>
  </r>
  <r>
    <x v="35"/>
    <s v="WM"/>
    <x v="0"/>
    <n v="1977"/>
  </r>
  <r>
    <x v="35"/>
    <s v="WM"/>
    <x v="1"/>
    <n v="1890"/>
  </r>
  <r>
    <x v="35"/>
    <s v="WM"/>
    <x v="2"/>
    <n v="125"/>
  </r>
  <r>
    <x v="36"/>
    <s v="AS"/>
    <x v="0"/>
    <n v="227"/>
  </r>
  <r>
    <x v="36"/>
    <s v="AS"/>
    <x v="1"/>
    <n v="908"/>
  </r>
  <r>
    <x v="36"/>
    <s v="AS"/>
    <x v="2"/>
    <n v="41"/>
  </r>
  <r>
    <x v="36"/>
    <s v="BB"/>
    <x v="0"/>
    <n v="819"/>
  </r>
  <r>
    <x v="36"/>
    <s v="BB"/>
    <x v="1"/>
    <n v="2696"/>
  </r>
  <r>
    <x v="36"/>
    <s v="BB"/>
    <x v="2"/>
    <n v="127"/>
  </r>
  <r>
    <x v="36"/>
    <s v="CC"/>
    <x v="0"/>
    <n v="618"/>
  </r>
  <r>
    <x v="36"/>
    <s v="CC"/>
    <x v="1"/>
    <n v="4212"/>
  </r>
  <r>
    <x v="36"/>
    <s v="CC"/>
    <x v="2"/>
    <n v="188"/>
  </r>
  <r>
    <x v="36"/>
    <s v="RC"/>
    <x v="0"/>
    <n v="631"/>
  </r>
  <r>
    <x v="36"/>
    <s v="RC"/>
    <x v="1"/>
    <n v="690"/>
  </r>
  <r>
    <x v="36"/>
    <s v="TS"/>
    <x v="0"/>
    <n v="431"/>
  </r>
  <r>
    <x v="36"/>
    <s v="WM"/>
    <x v="1"/>
    <n v="1107"/>
  </r>
  <r>
    <x v="37"/>
    <s v="AS"/>
    <x v="0"/>
    <n v="156"/>
  </r>
  <r>
    <x v="37"/>
    <s v="AS"/>
    <x v="1"/>
    <n v="517"/>
  </r>
  <r>
    <x v="37"/>
    <s v="AS"/>
    <x v="2"/>
    <n v="21"/>
  </r>
  <r>
    <x v="37"/>
    <s v="BB"/>
    <x v="0"/>
    <n v="2211"/>
  </r>
  <r>
    <x v="37"/>
    <s v="BB"/>
    <x v="1"/>
    <n v="2388"/>
  </r>
  <r>
    <x v="37"/>
    <s v="BB"/>
    <x v="2"/>
    <n v="256"/>
  </r>
  <r>
    <x v="37"/>
    <s v="CC"/>
    <x v="0"/>
    <n v="719"/>
  </r>
  <r>
    <x v="37"/>
    <s v="KM"/>
    <x v="1"/>
    <n v="897"/>
  </r>
  <r>
    <x v="37"/>
    <s v="MJ"/>
    <x v="0"/>
    <n v="86"/>
  </r>
  <r>
    <x v="37"/>
    <s v="MJ"/>
    <x v="2"/>
    <n v="15"/>
  </r>
  <r>
    <x v="37"/>
    <s v="RC"/>
    <x v="1"/>
    <n v="2634"/>
  </r>
  <r>
    <x v="37"/>
    <s v="TS"/>
    <x v="2"/>
    <n v="35"/>
  </r>
  <r>
    <x v="37"/>
    <s v="WM"/>
    <x v="1"/>
    <n v="1546"/>
  </r>
  <r>
    <x v="37"/>
    <s v="WM"/>
    <x v="2"/>
    <n v="89"/>
  </r>
  <r>
    <x v="38"/>
    <s v="AS"/>
    <x v="0"/>
    <n v="252"/>
  </r>
  <r>
    <x v="38"/>
    <s v="AS"/>
    <x v="1"/>
    <n v="721"/>
  </r>
  <r>
    <x v="38"/>
    <s v="AS"/>
    <x v="2"/>
    <n v="39"/>
  </r>
  <r>
    <x v="38"/>
    <s v="BB"/>
    <x v="1"/>
    <n v="3637"/>
  </r>
  <r>
    <x v="38"/>
    <s v="CC"/>
    <x v="0"/>
    <n v="482"/>
  </r>
  <r>
    <x v="38"/>
    <s v="CC"/>
    <x v="1"/>
    <n v="1949"/>
  </r>
  <r>
    <x v="38"/>
    <s v="CC"/>
    <x v="2"/>
    <n v="154"/>
  </r>
  <r>
    <x v="38"/>
    <s v="KM"/>
    <x v="0"/>
    <n v="346"/>
  </r>
  <r>
    <x v="38"/>
    <s v="KM"/>
    <x v="1"/>
    <n v="580"/>
  </r>
  <r>
    <x v="38"/>
    <s v="MJ"/>
    <x v="0"/>
    <n v="354"/>
  </r>
  <r>
    <x v="38"/>
    <s v="MJ"/>
    <x v="1"/>
    <n v="842"/>
  </r>
  <r>
    <x v="38"/>
    <s v="MJ"/>
    <x v="2"/>
    <n v="91"/>
  </r>
  <r>
    <x v="38"/>
    <s v="TS"/>
    <x v="0"/>
    <n v="223"/>
  </r>
  <r>
    <x v="38"/>
    <s v="TS"/>
    <x v="1"/>
    <n v="1403"/>
  </r>
  <r>
    <x v="38"/>
    <s v="TS"/>
    <x v="2"/>
    <n v="71"/>
  </r>
  <r>
    <x v="38"/>
    <s v="WM"/>
    <x v="1"/>
    <n v="7130"/>
  </r>
  <r>
    <x v="38"/>
    <s v="WM"/>
    <x v="2"/>
    <n v="300"/>
  </r>
  <r>
    <x v="39"/>
    <s v="AS"/>
    <x v="0"/>
    <n v="218"/>
  </r>
  <r>
    <x v="39"/>
    <s v="AS"/>
    <x v="1"/>
    <n v="890"/>
  </r>
  <r>
    <x v="39"/>
    <s v="AS"/>
    <x v="2"/>
    <n v="36"/>
  </r>
  <r>
    <x v="39"/>
    <s v="BB"/>
    <x v="1"/>
    <n v="2275"/>
  </r>
  <r>
    <x v="39"/>
    <s v="BB"/>
    <x v="2"/>
    <n v="376"/>
  </r>
  <r>
    <x v="39"/>
    <s v="CC"/>
    <x v="0"/>
    <n v="553"/>
  </r>
  <r>
    <x v="39"/>
    <s v="CC"/>
    <x v="1"/>
    <n v="3585"/>
  </r>
  <r>
    <x v="39"/>
    <s v="KM"/>
    <x v="1"/>
    <n v="1150"/>
  </r>
  <r>
    <x v="39"/>
    <s v="RC"/>
    <x v="0"/>
    <n v="609"/>
  </r>
  <r>
    <x v="39"/>
    <s v="TS"/>
    <x v="0"/>
    <n v="617"/>
  </r>
  <r>
    <x v="39"/>
    <s v="WM"/>
    <x v="0"/>
    <n v="354"/>
  </r>
  <r>
    <x v="40"/>
    <s v="AS"/>
    <x v="0"/>
    <n v="193"/>
  </r>
  <r>
    <x v="40"/>
    <s v="AS"/>
    <x v="1"/>
    <n v="775"/>
  </r>
  <r>
    <x v="40"/>
    <s v="AS"/>
    <x v="2"/>
    <n v="34"/>
  </r>
  <r>
    <x v="40"/>
    <s v="BB"/>
    <x v="0"/>
    <n v="804"/>
  </r>
  <r>
    <x v="40"/>
    <s v="BB"/>
    <x v="1"/>
    <n v="3239"/>
  </r>
  <r>
    <x v="40"/>
    <s v="CC"/>
    <x v="0"/>
    <n v="460"/>
  </r>
  <r>
    <x v="40"/>
    <s v="CC"/>
    <x v="2"/>
    <n v="176"/>
  </r>
  <r>
    <x v="40"/>
    <s v="KM"/>
    <x v="0"/>
    <n v="346"/>
  </r>
  <r>
    <x v="40"/>
    <s v="MJ"/>
    <x v="1"/>
    <n v="687"/>
  </r>
  <r>
    <x v="40"/>
    <s v="TS"/>
    <x v="1"/>
    <n v="563"/>
  </r>
  <r>
    <x v="40"/>
    <s v="TS"/>
    <x v="2"/>
    <n v="30"/>
  </r>
  <r>
    <x v="40"/>
    <s v="WM"/>
    <x v="0"/>
    <n v="518"/>
  </r>
  <r>
    <x v="41"/>
    <s v="AS"/>
    <x v="0"/>
    <n v="126"/>
  </r>
  <r>
    <x v="41"/>
    <s v="AS"/>
    <x v="1"/>
    <n v="522"/>
  </r>
  <r>
    <x v="41"/>
    <s v="AS"/>
    <x v="2"/>
    <n v="19"/>
  </r>
  <r>
    <x v="41"/>
    <s v="BB"/>
    <x v="0"/>
    <n v="1807"/>
  </r>
  <r>
    <x v="41"/>
    <s v="BB"/>
    <x v="1"/>
    <n v="3588"/>
  </r>
  <r>
    <x v="41"/>
    <s v="CC"/>
    <x v="0"/>
    <n v="648"/>
  </r>
  <r>
    <x v="41"/>
    <s v="CC"/>
    <x v="1"/>
    <n v="4684"/>
  </r>
  <r>
    <x v="41"/>
    <s v="KM"/>
    <x v="1"/>
    <n v="1968"/>
  </r>
  <r>
    <x v="41"/>
    <s v="KM"/>
    <x v="2"/>
    <n v="110"/>
  </r>
  <r>
    <x v="41"/>
    <s v="MJ"/>
    <x v="0"/>
    <n v="362"/>
  </r>
  <r>
    <x v="41"/>
    <s v="RC"/>
    <x v="1"/>
    <n v="1476"/>
  </r>
  <r>
    <x v="41"/>
    <s v="RC"/>
    <x v="2"/>
    <n v="45"/>
  </r>
  <r>
    <x v="41"/>
    <s v="TS"/>
    <x v="1"/>
    <n v="1570"/>
  </r>
  <r>
    <x v="41"/>
    <s v="TS"/>
    <x v="2"/>
    <n v="31"/>
  </r>
  <r>
    <x v="41"/>
    <s v="WM"/>
    <x v="0"/>
    <n v="1197"/>
  </r>
  <r>
    <x v="42"/>
    <s v="AS"/>
    <x v="0"/>
    <n v="264"/>
  </r>
  <r>
    <x v="42"/>
    <s v="AS"/>
    <x v="1"/>
    <n v="761"/>
  </r>
  <r>
    <x v="42"/>
    <s v="AS"/>
    <x v="2"/>
    <n v="36"/>
  </r>
  <r>
    <x v="42"/>
    <s v="BB"/>
    <x v="1"/>
    <n v="2184"/>
  </r>
  <r>
    <x v="42"/>
    <s v="BB"/>
    <x v="2"/>
    <n v="78"/>
  </r>
  <r>
    <x v="42"/>
    <s v="CC"/>
    <x v="0"/>
    <n v="1438"/>
  </r>
  <r>
    <x v="42"/>
    <s v="CC"/>
    <x v="2"/>
    <n v="125"/>
  </r>
  <r>
    <x v="42"/>
    <s v="KM"/>
    <x v="0"/>
    <n v="207"/>
  </r>
  <r>
    <x v="42"/>
    <s v="MJ"/>
    <x v="1"/>
    <n v="1469"/>
  </r>
  <r>
    <x v="42"/>
    <s v="RC"/>
    <x v="0"/>
    <n v="304"/>
  </r>
  <r>
    <x v="42"/>
    <s v="TS"/>
    <x v="0"/>
    <n v="872"/>
  </r>
  <r>
    <x v="42"/>
    <s v="TS"/>
    <x v="2"/>
    <n v="33"/>
  </r>
  <r>
    <x v="42"/>
    <s v="WM"/>
    <x v="2"/>
    <n v="154"/>
  </r>
  <r>
    <x v="43"/>
    <s v="AS"/>
    <x v="0"/>
    <n v="231"/>
  </r>
  <r>
    <x v="43"/>
    <s v="AS"/>
    <x v="1"/>
    <n v="672"/>
  </r>
  <r>
    <x v="43"/>
    <s v="AS"/>
    <x v="2"/>
    <n v="32"/>
  </r>
  <r>
    <x v="43"/>
    <s v="BB"/>
    <x v="0"/>
    <n v="863"/>
  </r>
  <r>
    <x v="43"/>
    <s v="BB"/>
    <x v="1"/>
    <n v="2808"/>
  </r>
  <r>
    <x v="43"/>
    <s v="BB"/>
    <x v="2"/>
    <n v="221"/>
  </r>
  <r>
    <x v="43"/>
    <s v="CC"/>
    <x v="1"/>
    <n v="5570"/>
  </r>
  <r>
    <x v="43"/>
    <s v="CC"/>
    <x v="2"/>
    <n v="183"/>
  </r>
  <r>
    <x v="43"/>
    <s v="KM"/>
    <x v="0"/>
    <n v="170"/>
  </r>
  <r>
    <x v="43"/>
    <s v="RC"/>
    <x v="2"/>
    <n v="82"/>
  </r>
  <r>
    <x v="43"/>
    <s v="TS"/>
    <x v="1"/>
    <n v="2147"/>
  </r>
  <r>
    <x v="43"/>
    <s v="TS"/>
    <x v="2"/>
    <n v="36"/>
  </r>
  <r>
    <x v="43"/>
    <s v="WM"/>
    <x v="1"/>
    <n v="2464"/>
  </r>
  <r>
    <x v="44"/>
    <s v="AS"/>
    <x v="0"/>
    <n v="174"/>
  </r>
  <r>
    <x v="44"/>
    <s v="AS"/>
    <x v="1"/>
    <n v="618"/>
  </r>
  <r>
    <x v="44"/>
    <s v="AS"/>
    <x v="2"/>
    <n v="25"/>
  </r>
  <r>
    <x v="44"/>
    <s v="BB"/>
    <x v="0"/>
    <n v="639"/>
  </r>
  <r>
    <x v="44"/>
    <s v="BB"/>
    <x v="1"/>
    <n v="2386"/>
  </r>
  <r>
    <x v="44"/>
    <s v="CC"/>
    <x v="0"/>
    <n v="605"/>
  </r>
  <r>
    <x v="44"/>
    <s v="KM"/>
    <x v="0"/>
    <n v="645"/>
  </r>
  <r>
    <x v="44"/>
    <s v="KM"/>
    <x v="1"/>
    <n v="800"/>
  </r>
  <r>
    <x v="44"/>
    <s v="MJ"/>
    <x v="2"/>
    <n v="30"/>
  </r>
  <r>
    <x v="44"/>
    <s v="RC"/>
    <x v="0"/>
    <n v="163"/>
  </r>
  <r>
    <x v="44"/>
    <s v="RC"/>
    <x v="1"/>
    <n v="1073"/>
  </r>
  <r>
    <x v="44"/>
    <s v="TS"/>
    <x v="2"/>
    <n v="128"/>
  </r>
  <r>
    <x v="44"/>
    <s v="WM"/>
    <x v="0"/>
    <n v="1159"/>
  </r>
  <r>
    <x v="45"/>
    <s v="AS"/>
    <x v="0"/>
    <n v="123"/>
  </r>
  <r>
    <x v="45"/>
    <s v="AS"/>
    <x v="1"/>
    <n v="500"/>
  </r>
  <r>
    <x v="45"/>
    <s v="AS"/>
    <x v="2"/>
    <n v="18"/>
  </r>
  <r>
    <x v="45"/>
    <s v="BB"/>
    <x v="0"/>
    <n v="628"/>
  </r>
  <r>
    <x v="45"/>
    <s v="BB"/>
    <x v="1"/>
    <n v="10027"/>
  </r>
  <r>
    <x v="45"/>
    <s v="BB"/>
    <x v="2"/>
    <n v="104"/>
  </r>
  <r>
    <x v="45"/>
    <s v="CC"/>
    <x v="0"/>
    <n v="506"/>
  </r>
  <r>
    <x v="45"/>
    <s v="CC"/>
    <x v="2"/>
    <n v="76"/>
  </r>
  <r>
    <x v="45"/>
    <s v="KM"/>
    <x v="2"/>
    <n v="19"/>
  </r>
  <r>
    <x v="45"/>
    <s v="MJ"/>
    <x v="0"/>
    <n v="83"/>
  </r>
  <r>
    <x v="45"/>
    <s v="RC"/>
    <x v="0"/>
    <n v="261"/>
  </r>
  <r>
    <x v="45"/>
    <s v="WM"/>
    <x v="1"/>
    <n v="957"/>
  </r>
  <r>
    <x v="45"/>
    <s v="WM"/>
    <x v="2"/>
    <n v="44"/>
  </r>
  <r>
    <x v="46"/>
    <s v="AS"/>
    <x v="0"/>
    <n v="95"/>
  </r>
  <r>
    <x v="46"/>
    <s v="AS"/>
    <x v="1"/>
    <n v="355"/>
  </r>
  <r>
    <x v="46"/>
    <s v="AS"/>
    <x v="2"/>
    <n v="13"/>
  </r>
  <r>
    <x v="46"/>
    <s v="BB"/>
    <x v="0"/>
    <n v="1905"/>
  </r>
  <r>
    <x v="46"/>
    <s v="BB"/>
    <x v="2"/>
    <n v="74"/>
  </r>
  <r>
    <x v="46"/>
    <s v="CC"/>
    <x v="0"/>
    <n v="495"/>
  </r>
  <r>
    <x v="46"/>
    <s v="CC"/>
    <x v="1"/>
    <n v="1525"/>
  </r>
  <r>
    <x v="46"/>
    <s v="CC"/>
    <x v="2"/>
    <n v="78"/>
  </r>
  <r>
    <x v="46"/>
    <s v="KM"/>
    <x v="1"/>
    <n v="2635"/>
  </r>
  <r>
    <x v="46"/>
    <s v="KM"/>
    <x v="2"/>
    <n v="38"/>
  </r>
  <r>
    <x v="46"/>
    <s v="MJ"/>
    <x v="0"/>
    <n v="97"/>
  </r>
  <r>
    <x v="46"/>
    <s v="MJ"/>
    <x v="2"/>
    <n v="13"/>
  </r>
  <r>
    <x v="46"/>
    <s v="RC"/>
    <x v="1"/>
    <n v="465"/>
  </r>
  <r>
    <x v="46"/>
    <s v="TS"/>
    <x v="0"/>
    <n v="208"/>
  </r>
  <r>
    <x v="46"/>
    <s v="TS"/>
    <x v="1"/>
    <n v="693"/>
  </r>
  <r>
    <x v="46"/>
    <s v="WM"/>
    <x v="1"/>
    <n v="799"/>
  </r>
  <r>
    <x v="46"/>
    <s v="WM"/>
    <x v="2"/>
    <n v="192"/>
  </r>
  <r>
    <x v="47"/>
    <s v="AS"/>
    <x v="0"/>
    <n v="231"/>
  </r>
  <r>
    <x v="47"/>
    <s v="AS"/>
    <x v="1"/>
    <n v="650"/>
  </r>
  <r>
    <x v="47"/>
    <s v="AS"/>
    <x v="2"/>
    <n v="36"/>
  </r>
  <r>
    <x v="47"/>
    <s v="BB"/>
    <x v="2"/>
    <n v="88"/>
  </r>
  <r>
    <x v="47"/>
    <s v="CC"/>
    <x v="0"/>
    <n v="425"/>
  </r>
  <r>
    <x v="47"/>
    <s v="CC"/>
    <x v="1"/>
    <n v="3499"/>
  </r>
  <r>
    <x v="47"/>
    <s v="CC"/>
    <x v="2"/>
    <n v="65"/>
  </r>
  <r>
    <x v="47"/>
    <s v="MJ"/>
    <x v="0"/>
    <n v="239"/>
  </r>
  <r>
    <x v="47"/>
    <s v="MJ"/>
    <x v="1"/>
    <n v="517"/>
  </r>
  <r>
    <x v="47"/>
    <s v="MJ"/>
    <x v="2"/>
    <n v="22"/>
  </r>
  <r>
    <x v="47"/>
    <s v="RC"/>
    <x v="0"/>
    <n v="131"/>
  </r>
  <r>
    <x v="47"/>
    <s v="RC"/>
    <x v="1"/>
    <n v="476"/>
  </r>
  <r>
    <x v="47"/>
    <s v="RC"/>
    <x v="2"/>
    <n v="43"/>
  </r>
  <r>
    <x v="47"/>
    <s v="TS"/>
    <x v="0"/>
    <n v="179"/>
  </r>
  <r>
    <x v="47"/>
    <s v="TS"/>
    <x v="1"/>
    <n v="3242"/>
  </r>
  <r>
    <x v="47"/>
    <s v="WM"/>
    <x v="1"/>
    <n v="1902"/>
  </r>
  <r>
    <x v="48"/>
    <s v="AS"/>
    <x v="0"/>
    <n v="151"/>
  </r>
  <r>
    <x v="48"/>
    <s v="AS"/>
    <x v="1"/>
    <n v="420"/>
  </r>
  <r>
    <x v="48"/>
    <s v="AS"/>
    <x v="2"/>
    <n v="24"/>
  </r>
  <r>
    <x v="48"/>
    <s v="BB"/>
    <x v="2"/>
    <n v="99"/>
  </r>
  <r>
    <x v="48"/>
    <s v="CC"/>
    <x v="0"/>
    <n v="1576"/>
  </r>
  <r>
    <x v="48"/>
    <s v="CC"/>
    <x v="2"/>
    <n v="97"/>
  </r>
  <r>
    <x v="48"/>
    <s v="KM"/>
    <x v="2"/>
    <n v="24"/>
  </r>
  <r>
    <x v="48"/>
    <s v="RC"/>
    <x v="0"/>
    <n v="337"/>
  </r>
  <r>
    <x v="48"/>
    <s v="RC"/>
    <x v="1"/>
    <n v="644"/>
  </r>
  <r>
    <x v="48"/>
    <s v="TS"/>
    <x v="0"/>
    <n v="320"/>
  </r>
  <r>
    <x v="48"/>
    <s v="TS"/>
    <x v="2"/>
    <n v="46"/>
  </r>
  <r>
    <x v="48"/>
    <s v="WM"/>
    <x v="0"/>
    <n v="519"/>
  </r>
  <r>
    <x v="49"/>
    <s v="AS"/>
    <x v="0"/>
    <n v="170"/>
  </r>
  <r>
    <x v="49"/>
    <s v="AS"/>
    <x v="1"/>
    <n v="601"/>
  </r>
  <r>
    <x v="49"/>
    <s v="AS"/>
    <x v="2"/>
    <n v="27"/>
  </r>
  <r>
    <x v="49"/>
    <s v="BB"/>
    <x v="0"/>
    <n v="401"/>
  </r>
  <r>
    <x v="49"/>
    <s v="BB"/>
    <x v="2"/>
    <n v="56"/>
  </r>
  <r>
    <x v="49"/>
    <s v="CC"/>
    <x v="1"/>
    <n v="5052"/>
  </r>
  <r>
    <x v="49"/>
    <s v="CC"/>
    <x v="2"/>
    <n v="86"/>
  </r>
  <r>
    <x v="49"/>
    <s v="KM"/>
    <x v="0"/>
    <n v="872"/>
  </r>
  <r>
    <x v="49"/>
    <s v="KM"/>
    <x v="2"/>
    <n v="46"/>
  </r>
  <r>
    <x v="49"/>
    <s v="MJ"/>
    <x v="1"/>
    <n v="659"/>
  </r>
  <r>
    <x v="49"/>
    <s v="MJ"/>
    <x v="2"/>
    <n v="14"/>
  </r>
  <r>
    <x v="49"/>
    <s v="RC"/>
    <x v="1"/>
    <n v="422"/>
  </r>
  <r>
    <x v="49"/>
    <s v="RC"/>
    <x v="2"/>
    <n v="20"/>
  </r>
  <r>
    <x v="49"/>
    <s v="WM"/>
    <x v="1"/>
    <n v="1006"/>
  </r>
  <r>
    <x v="50"/>
    <s v="AS"/>
    <x v="0"/>
    <n v="139"/>
  </r>
  <r>
    <x v="50"/>
    <s v="AS"/>
    <x v="1"/>
    <n v="411"/>
  </r>
  <r>
    <x v="50"/>
    <s v="AS"/>
    <x v="2"/>
    <n v="23"/>
  </r>
  <r>
    <x v="50"/>
    <s v="BB"/>
    <x v="0"/>
    <n v="836"/>
  </r>
  <r>
    <x v="50"/>
    <s v="BB"/>
    <x v="1"/>
    <n v="2360"/>
  </r>
  <r>
    <x v="50"/>
    <s v="BB"/>
    <x v="2"/>
    <n v="102"/>
  </r>
  <r>
    <x v="50"/>
    <s v="CC"/>
    <x v="2"/>
    <n v="73"/>
  </r>
  <r>
    <x v="50"/>
    <s v="MJ"/>
    <x v="0"/>
    <n v="46"/>
  </r>
  <r>
    <x v="50"/>
    <s v="MJ"/>
    <x v="2"/>
    <n v="27"/>
  </r>
  <r>
    <x v="50"/>
    <s v="RC"/>
    <x v="0"/>
    <n v="506"/>
  </r>
  <r>
    <x v="50"/>
    <s v="RC"/>
    <x v="1"/>
    <n v="431"/>
  </r>
  <r>
    <x v="50"/>
    <s v="RC"/>
    <x v="2"/>
    <n v="54"/>
  </r>
  <r>
    <x v="50"/>
    <s v="TS"/>
    <x v="0"/>
    <n v="187"/>
  </r>
  <r>
    <x v="50"/>
    <s v="TS"/>
    <x v="2"/>
    <n v="25"/>
  </r>
  <r>
    <x v="50"/>
    <s v="WM"/>
    <x v="0"/>
    <n v="549"/>
  </r>
  <r>
    <x v="50"/>
    <s v="WM"/>
    <x v="1"/>
    <n v="934"/>
  </r>
  <r>
    <x v="51"/>
    <s v="AS"/>
    <x v="0"/>
    <n v="178"/>
  </r>
  <r>
    <x v="51"/>
    <s v="AS"/>
    <x v="1"/>
    <n v="563"/>
  </r>
  <r>
    <x v="51"/>
    <s v="AS"/>
    <x v="2"/>
    <n v="31"/>
  </r>
  <r>
    <x v="51"/>
    <s v="BB"/>
    <x v="0"/>
    <n v="436"/>
  </r>
  <r>
    <x v="51"/>
    <s v="BB"/>
    <x v="1"/>
    <n v="1709"/>
  </r>
  <r>
    <x v="51"/>
    <s v="BB"/>
    <x v="2"/>
    <n v="130"/>
  </r>
  <r>
    <x v="51"/>
    <s v="CC"/>
    <x v="0"/>
    <n v="1059"/>
  </r>
  <r>
    <x v="51"/>
    <s v="CC"/>
    <x v="2"/>
    <n v="92"/>
  </r>
  <r>
    <x v="51"/>
    <s v="KM"/>
    <x v="2"/>
    <n v="39"/>
  </r>
  <r>
    <x v="51"/>
    <s v="MJ"/>
    <x v="0"/>
    <n v="83"/>
  </r>
  <r>
    <x v="51"/>
    <s v="RC"/>
    <x v="1"/>
    <n v="509"/>
  </r>
  <r>
    <x v="51"/>
    <s v="TS"/>
    <x v="0"/>
    <n v="119"/>
  </r>
  <r>
    <x v="51"/>
    <s v="TS"/>
    <x v="2"/>
    <n v="33"/>
  </r>
  <r>
    <x v="51"/>
    <s v="WM"/>
    <x v="1"/>
    <n v="4533"/>
  </r>
  <r>
    <x v="51"/>
    <s v="WM"/>
    <x v="2"/>
    <n v="50"/>
  </r>
  <r>
    <x v="52"/>
    <s v="AS"/>
    <x v="0"/>
    <n v="122"/>
  </r>
  <r>
    <x v="52"/>
    <s v="AS"/>
    <x v="1"/>
    <n v="425"/>
  </r>
  <r>
    <x v="52"/>
    <s v="AS"/>
    <x v="2"/>
    <n v="19"/>
  </r>
  <r>
    <x v="52"/>
    <s v="BB"/>
    <x v="0"/>
    <n v="400"/>
  </r>
  <r>
    <x v="52"/>
    <s v="BB"/>
    <x v="1"/>
    <n v="1246"/>
  </r>
  <r>
    <x v="52"/>
    <s v="CC"/>
    <x v="1"/>
    <n v="9850"/>
  </r>
  <r>
    <x v="52"/>
    <s v="CC"/>
    <x v="2"/>
    <n v="153"/>
  </r>
  <r>
    <x v="52"/>
    <s v="KM"/>
    <x v="1"/>
    <n v="404"/>
  </r>
  <r>
    <x v="52"/>
    <s v="MJ"/>
    <x v="0"/>
    <n v="276"/>
  </r>
  <r>
    <x v="52"/>
    <s v="MJ"/>
    <x v="1"/>
    <n v="197"/>
  </r>
  <r>
    <x v="52"/>
    <s v="RC"/>
    <x v="1"/>
    <n v="295"/>
  </r>
  <r>
    <x v="52"/>
    <s v="TS"/>
    <x v="0"/>
    <n v="120"/>
  </r>
  <r>
    <x v="52"/>
    <s v="WM"/>
    <x v="0"/>
    <n v="226"/>
  </r>
  <r>
    <x v="52"/>
    <s v="WM"/>
    <x v="2"/>
    <n v="98"/>
  </r>
  <r>
    <x v="53"/>
    <s v="AS"/>
    <x v="0"/>
    <n v="138"/>
  </r>
  <r>
    <x v="53"/>
    <s v="AS"/>
    <x v="1"/>
    <n v="392"/>
  </r>
  <r>
    <x v="53"/>
    <s v="AS"/>
    <x v="2"/>
    <n v="19"/>
  </r>
  <r>
    <x v="53"/>
    <s v="BB"/>
    <x v="0"/>
    <n v="927"/>
  </r>
  <r>
    <x v="53"/>
    <s v="BB"/>
    <x v="1"/>
    <n v="1642"/>
  </r>
  <r>
    <x v="53"/>
    <s v="BB"/>
    <x v="2"/>
    <n v="145"/>
  </r>
  <r>
    <x v="53"/>
    <s v="CC"/>
    <x v="0"/>
    <n v="796"/>
  </r>
  <r>
    <x v="53"/>
    <s v="KM"/>
    <x v="1"/>
    <n v="521"/>
  </r>
  <r>
    <x v="53"/>
    <s v="KM"/>
    <x v="2"/>
    <n v="62"/>
  </r>
  <r>
    <x v="53"/>
    <s v="MJ"/>
    <x v="1"/>
    <n v="198"/>
  </r>
  <r>
    <x v="53"/>
    <s v="MJ"/>
    <x v="2"/>
    <n v="12"/>
  </r>
  <r>
    <x v="53"/>
    <s v="RC"/>
    <x v="1"/>
    <n v="3179"/>
  </r>
  <r>
    <x v="53"/>
    <s v="RC"/>
    <x v="2"/>
    <n v="130"/>
  </r>
  <r>
    <x v="53"/>
    <s v="TS"/>
    <x v="0"/>
    <n v="625"/>
  </r>
  <r>
    <x v="53"/>
    <s v="TS"/>
    <x v="1"/>
    <n v="654"/>
  </r>
  <r>
    <x v="53"/>
    <s v="TS"/>
    <x v="2"/>
    <n v="77"/>
  </r>
  <r>
    <x v="53"/>
    <s v="WM"/>
    <x v="0"/>
    <n v="385"/>
  </r>
  <r>
    <x v="54"/>
    <s v="AS"/>
    <x v="0"/>
    <n v="102"/>
  </r>
  <r>
    <x v="54"/>
    <s v="AS"/>
    <x v="1"/>
    <n v="320"/>
  </r>
  <r>
    <x v="54"/>
    <s v="AS"/>
    <x v="2"/>
    <n v="14"/>
  </r>
  <r>
    <x v="54"/>
    <s v="BB"/>
    <x v="1"/>
    <n v="1386"/>
  </r>
  <r>
    <x v="54"/>
    <s v="CC"/>
    <x v="2"/>
    <n v="84"/>
  </r>
  <r>
    <x v="54"/>
    <s v="KM"/>
    <x v="1"/>
    <n v="1556"/>
  </r>
  <r>
    <x v="54"/>
    <s v="MJ"/>
    <x v="1"/>
    <n v="901"/>
  </r>
  <r>
    <x v="54"/>
    <s v="MJ"/>
    <x v="2"/>
    <n v="59"/>
  </r>
  <r>
    <x v="54"/>
    <s v="RC"/>
    <x v="0"/>
    <n v="99"/>
  </r>
  <r>
    <x v="54"/>
    <s v="TS"/>
    <x v="1"/>
    <n v="716"/>
  </r>
  <r>
    <x v="54"/>
    <s v="WM"/>
    <x v="0"/>
    <n v="485"/>
  </r>
  <r>
    <x v="54"/>
    <s v="WM"/>
    <x v="2"/>
    <n v="99"/>
  </r>
  <r>
    <x v="55"/>
    <s v="AS"/>
    <x v="0"/>
    <n v="71"/>
  </r>
  <r>
    <x v="55"/>
    <s v="AS"/>
    <x v="1"/>
    <n v="267"/>
  </r>
  <r>
    <x v="55"/>
    <s v="AS"/>
    <x v="2"/>
    <n v="11"/>
  </r>
  <r>
    <x v="55"/>
    <s v="BB"/>
    <x v="0"/>
    <n v="240"/>
  </r>
  <r>
    <x v="55"/>
    <s v="BB"/>
    <x v="1"/>
    <n v="2162"/>
  </r>
  <r>
    <x v="55"/>
    <s v="BB"/>
    <x v="2"/>
    <n v="33"/>
  </r>
  <r>
    <x v="55"/>
    <s v="CC"/>
    <x v="0"/>
    <n v="325"/>
  </r>
  <r>
    <x v="55"/>
    <s v="RC"/>
    <x v="0"/>
    <n v="67"/>
  </r>
  <r>
    <x v="56"/>
    <s v="AS"/>
    <x v="0"/>
    <n v="113"/>
  </r>
  <r>
    <x v="56"/>
    <s v="AS"/>
    <x v="1"/>
    <n v="374"/>
  </r>
  <r>
    <x v="56"/>
    <s v="AS"/>
    <x v="2"/>
    <n v="20"/>
  </r>
  <r>
    <x v="56"/>
    <s v="BB"/>
    <x v="0"/>
    <n v="2569"/>
  </r>
  <r>
    <x v="56"/>
    <s v="BB"/>
    <x v="2"/>
    <n v="63"/>
  </r>
  <r>
    <x v="56"/>
    <s v="CC"/>
    <x v="0"/>
    <n v="1082"/>
  </r>
  <r>
    <x v="56"/>
    <s v="CC"/>
    <x v="2"/>
    <n v="108"/>
  </r>
  <r>
    <x v="56"/>
    <s v="KM"/>
    <x v="0"/>
    <n v="471"/>
  </r>
  <r>
    <x v="56"/>
    <s v="RC"/>
    <x v="0"/>
    <n v="248"/>
  </r>
  <r>
    <x v="56"/>
    <s v="TS"/>
    <x v="1"/>
    <n v="1196"/>
  </r>
  <r>
    <x v="56"/>
    <s v="WM"/>
    <x v="0"/>
    <n v="201"/>
  </r>
  <r>
    <x v="56"/>
    <s v="WM"/>
    <x v="1"/>
    <n v="737"/>
  </r>
  <r>
    <x v="57"/>
    <s v="AS"/>
    <x v="0"/>
    <n v="101"/>
  </r>
  <r>
    <x v="57"/>
    <s v="AS"/>
    <x v="1"/>
    <n v="356"/>
  </r>
  <r>
    <x v="57"/>
    <s v="AS"/>
    <x v="2"/>
    <n v="13"/>
  </r>
  <r>
    <x v="57"/>
    <s v="BB"/>
    <x v="1"/>
    <n v="1606"/>
  </r>
  <r>
    <x v="57"/>
    <s v="BB"/>
    <x v="2"/>
    <n v="183"/>
  </r>
  <r>
    <x v="57"/>
    <s v="KM"/>
    <x v="2"/>
    <n v="15"/>
  </r>
  <r>
    <x v="57"/>
    <s v="MJ"/>
    <x v="0"/>
    <n v="121"/>
  </r>
  <r>
    <x v="57"/>
    <s v="TS"/>
    <x v="2"/>
    <n v="33"/>
  </r>
  <r>
    <x v="57"/>
    <s v="WM"/>
    <x v="0"/>
    <n v="1043"/>
  </r>
  <r>
    <x v="57"/>
    <s v="WM"/>
    <x v="1"/>
    <n v="781"/>
  </r>
  <r>
    <x v="57"/>
    <s v="WM"/>
    <x v="2"/>
    <n v="155"/>
  </r>
  <r>
    <x v="58"/>
    <s v="AS"/>
    <x v="0"/>
    <n v="143"/>
  </r>
  <r>
    <x v="58"/>
    <s v="AS"/>
    <x v="1"/>
    <n v="442"/>
  </r>
  <r>
    <x v="58"/>
    <s v="AS"/>
    <x v="2"/>
    <n v="20"/>
  </r>
  <r>
    <x v="58"/>
    <s v="BB"/>
    <x v="1"/>
    <n v="1227"/>
  </r>
  <r>
    <x v="58"/>
    <s v="CC"/>
    <x v="2"/>
    <n v="66"/>
  </r>
  <r>
    <x v="58"/>
    <s v="KM"/>
    <x v="2"/>
    <n v="17"/>
  </r>
  <r>
    <x v="58"/>
    <s v="RC"/>
    <x v="0"/>
    <n v="76"/>
  </r>
  <r>
    <x v="58"/>
    <s v="TS"/>
    <x v="0"/>
    <n v="119"/>
  </r>
  <r>
    <x v="58"/>
    <s v="WM"/>
    <x v="1"/>
    <n v="1818"/>
  </r>
  <r>
    <x v="59"/>
    <s v="AS"/>
    <x v="0"/>
    <n v="117"/>
  </r>
  <r>
    <x v="59"/>
    <s v="AS"/>
    <x v="1"/>
    <n v="358"/>
  </r>
  <r>
    <x v="59"/>
    <s v="AS"/>
    <x v="2"/>
    <n v="16"/>
  </r>
  <r>
    <x v="59"/>
    <s v="BB"/>
    <x v="1"/>
    <n v="960"/>
  </r>
  <r>
    <x v="59"/>
    <s v="CC"/>
    <x v="0"/>
    <n v="219"/>
  </r>
  <r>
    <x v="59"/>
    <s v="CC"/>
    <x v="2"/>
    <n v="123"/>
  </r>
  <r>
    <x v="59"/>
    <s v="KM"/>
    <x v="1"/>
    <n v="1010"/>
  </r>
  <r>
    <x v="59"/>
    <s v="KM"/>
    <x v="2"/>
    <n v="41"/>
  </r>
  <r>
    <x v="59"/>
    <s v="MJ"/>
    <x v="0"/>
    <n v="52"/>
  </r>
  <r>
    <x v="59"/>
    <s v="MJ"/>
    <x v="1"/>
    <n v="359"/>
  </r>
  <r>
    <x v="59"/>
    <s v="RC"/>
    <x v="0"/>
    <n v="96"/>
  </r>
  <r>
    <x v="59"/>
    <s v="TS"/>
    <x v="0"/>
    <n v="226"/>
  </r>
  <r>
    <x v="59"/>
    <s v="TS"/>
    <x v="1"/>
    <n v="348"/>
  </r>
  <r>
    <x v="59"/>
    <s v="TS"/>
    <x v="2"/>
    <n v="47"/>
  </r>
  <r>
    <x v="60"/>
    <s v="AS"/>
    <x v="0"/>
    <n v="118"/>
  </r>
  <r>
    <x v="60"/>
    <s v="AS"/>
    <x v="1"/>
    <n v="384"/>
  </r>
  <r>
    <x v="60"/>
    <s v="AS"/>
    <x v="2"/>
    <n v="18"/>
  </r>
  <r>
    <x v="60"/>
    <s v="BB"/>
    <x v="1"/>
    <n v="2136"/>
  </r>
  <r>
    <x v="60"/>
    <s v="BB"/>
    <x v="2"/>
    <n v="87"/>
  </r>
  <r>
    <x v="60"/>
    <s v="CC"/>
    <x v="0"/>
    <n v="1367"/>
  </r>
  <r>
    <x v="60"/>
    <s v="CC"/>
    <x v="1"/>
    <n v="1726"/>
  </r>
  <r>
    <x v="60"/>
    <s v="MJ"/>
    <x v="0"/>
    <n v="131"/>
  </r>
  <r>
    <x v="60"/>
    <s v="RC"/>
    <x v="0"/>
    <n v="130"/>
  </r>
  <r>
    <x v="60"/>
    <s v="TS"/>
    <x v="1"/>
    <n v="2963"/>
  </r>
  <r>
    <x v="61"/>
    <s v="AS"/>
    <x v="0"/>
    <n v="113"/>
  </r>
  <r>
    <x v="61"/>
    <s v="AS"/>
    <x v="1"/>
    <n v="363"/>
  </r>
  <r>
    <x v="61"/>
    <s v="AS"/>
    <x v="2"/>
    <n v="17"/>
  </r>
  <r>
    <x v="61"/>
    <s v="BB"/>
    <x v="1"/>
    <n v="4045"/>
  </r>
  <r>
    <x v="61"/>
    <s v="BB"/>
    <x v="2"/>
    <n v="159"/>
  </r>
  <r>
    <x v="61"/>
    <s v="CC"/>
    <x v="1"/>
    <n v="971"/>
  </r>
  <r>
    <x v="61"/>
    <s v="CC"/>
    <x v="2"/>
    <n v="58"/>
  </r>
  <r>
    <x v="61"/>
    <s v="KM"/>
    <x v="0"/>
    <n v="422"/>
  </r>
  <r>
    <x v="61"/>
    <s v="MJ"/>
    <x v="1"/>
    <n v="389"/>
  </r>
  <r>
    <x v="61"/>
    <s v="MJ"/>
    <x v="2"/>
    <n v="54"/>
  </r>
  <r>
    <x v="61"/>
    <s v="RC"/>
    <x v="0"/>
    <n v="313"/>
  </r>
  <r>
    <x v="61"/>
    <s v="RC"/>
    <x v="2"/>
    <n v="81"/>
  </r>
  <r>
    <x v="61"/>
    <s v="TS"/>
    <x v="0"/>
    <n v="492"/>
  </r>
  <r>
    <x v="61"/>
    <s v="WM"/>
    <x v="1"/>
    <n v="697"/>
  </r>
  <r>
    <x v="62"/>
    <s v="AS"/>
    <x v="0"/>
    <n v="115"/>
  </r>
  <r>
    <x v="62"/>
    <s v="AS"/>
    <x v="1"/>
    <n v="357"/>
  </r>
  <r>
    <x v="62"/>
    <s v="AS"/>
    <x v="2"/>
    <n v="19"/>
  </r>
  <r>
    <x v="62"/>
    <s v="BB"/>
    <x v="0"/>
    <n v="554"/>
  </r>
  <r>
    <x v="62"/>
    <s v="CC"/>
    <x v="1"/>
    <n v="1279"/>
  </r>
  <r>
    <x v="62"/>
    <s v="CC"/>
    <x v="2"/>
    <n v="159"/>
  </r>
  <r>
    <x v="62"/>
    <s v="KM"/>
    <x v="1"/>
    <n v="1314"/>
  </r>
  <r>
    <x v="62"/>
    <s v="KM"/>
    <x v="2"/>
    <n v="43"/>
  </r>
  <r>
    <x v="62"/>
    <s v="MJ"/>
    <x v="0"/>
    <n v="218"/>
  </r>
  <r>
    <x v="62"/>
    <s v="RC"/>
    <x v="1"/>
    <n v="358"/>
  </r>
  <r>
    <x v="62"/>
    <s v="TS"/>
    <x v="2"/>
    <n v="26"/>
  </r>
  <r>
    <x v="62"/>
    <s v="WM"/>
    <x v="0"/>
    <n v="960"/>
  </r>
  <r>
    <x v="62"/>
    <s v="WM"/>
    <x v="1"/>
    <n v="1510"/>
  </r>
  <r>
    <x v="62"/>
    <s v="WM"/>
    <x v="2"/>
    <n v="157"/>
  </r>
  <r>
    <x v="63"/>
    <s v="AS"/>
    <x v="0"/>
    <n v="133"/>
  </r>
  <r>
    <x v="63"/>
    <s v="AS"/>
    <x v="1"/>
    <n v="451"/>
  </r>
  <r>
    <x v="63"/>
    <s v="AS"/>
    <x v="2"/>
    <n v="17"/>
  </r>
  <r>
    <x v="63"/>
    <s v="BB"/>
    <x v="0"/>
    <n v="335"/>
  </r>
  <r>
    <x v="63"/>
    <s v="BB"/>
    <x v="2"/>
    <n v="52"/>
  </r>
  <r>
    <x v="63"/>
    <s v="CC"/>
    <x v="0"/>
    <n v="277"/>
  </r>
  <r>
    <x v="63"/>
    <s v="CC"/>
    <x v="1"/>
    <n v="979"/>
  </r>
  <r>
    <x v="63"/>
    <s v="MJ"/>
    <x v="1"/>
    <n v="163"/>
  </r>
  <r>
    <x v="63"/>
    <s v="RC"/>
    <x v="1"/>
    <n v="1322"/>
  </r>
  <r>
    <x v="63"/>
    <s v="TS"/>
    <x v="2"/>
    <n v="37"/>
  </r>
  <r>
    <x v="64"/>
    <s v="AS"/>
    <x v="0"/>
    <n v="118"/>
  </r>
  <r>
    <x v="64"/>
    <s v="AS"/>
    <x v="1"/>
    <n v="387"/>
  </r>
  <r>
    <x v="64"/>
    <s v="AS"/>
    <x v="2"/>
    <n v="20"/>
  </r>
  <r>
    <x v="64"/>
    <s v="BB"/>
    <x v="0"/>
    <n v="500"/>
  </r>
  <r>
    <x v="64"/>
    <s v="BB"/>
    <x v="1"/>
    <n v="1625"/>
  </r>
  <r>
    <x v="64"/>
    <s v="BB"/>
    <x v="2"/>
    <n v="62"/>
  </r>
  <r>
    <x v="64"/>
    <s v="CC"/>
    <x v="0"/>
    <n v="443"/>
  </r>
  <r>
    <x v="64"/>
    <s v="CC"/>
    <x v="1"/>
    <n v="2737"/>
  </r>
  <r>
    <x v="64"/>
    <s v="MJ"/>
    <x v="1"/>
    <n v="650"/>
  </r>
  <r>
    <x v="64"/>
    <s v="RC"/>
    <x v="0"/>
    <n v="82"/>
  </r>
  <r>
    <x v="64"/>
    <s v="WM"/>
    <x v="1"/>
    <n v="949"/>
  </r>
  <r>
    <x v="65"/>
    <s v="AS"/>
    <x v="0"/>
    <n v="137"/>
  </r>
  <r>
    <x v="65"/>
    <s v="AS"/>
    <x v="1"/>
    <n v="499"/>
  </r>
  <r>
    <x v="65"/>
    <s v="AS"/>
    <x v="2"/>
    <n v="24"/>
  </r>
  <r>
    <x v="65"/>
    <s v="BB"/>
    <x v="0"/>
    <n v="526"/>
  </r>
  <r>
    <x v="65"/>
    <s v="BB"/>
    <x v="1"/>
    <n v="2092"/>
  </r>
  <r>
    <x v="65"/>
    <s v="BB"/>
    <x v="2"/>
    <n v="77"/>
  </r>
  <r>
    <x v="65"/>
    <s v="CC"/>
    <x v="0"/>
    <n v="484"/>
  </r>
  <r>
    <x v="65"/>
    <s v="CC"/>
    <x v="2"/>
    <n v="69"/>
  </r>
  <r>
    <x v="65"/>
    <s v="KM"/>
    <x v="0"/>
    <n v="374"/>
  </r>
  <r>
    <x v="65"/>
    <s v="KM"/>
    <x v="2"/>
    <n v="16"/>
  </r>
  <r>
    <x v="65"/>
    <s v="RC"/>
    <x v="0"/>
    <n v="108"/>
  </r>
  <r>
    <x v="65"/>
    <s v="TS"/>
    <x v="0"/>
    <n v="214"/>
  </r>
  <r>
    <x v="65"/>
    <s v="TS"/>
    <x v="2"/>
    <n v="18"/>
  </r>
  <r>
    <x v="65"/>
    <s v="WM"/>
    <x v="1"/>
    <n v="1482"/>
  </r>
  <r>
    <x v="66"/>
    <s v="AS"/>
    <x v="0"/>
    <n v="150"/>
  </r>
  <r>
    <x v="66"/>
    <s v="AS"/>
    <x v="1"/>
    <n v="429"/>
  </r>
  <r>
    <x v="66"/>
    <s v="AS"/>
    <x v="2"/>
    <n v="23"/>
  </r>
  <r>
    <x v="66"/>
    <s v="BB"/>
    <x v="0"/>
    <n v="394"/>
  </r>
  <r>
    <x v="66"/>
    <s v="BB"/>
    <x v="1"/>
    <n v="1455"/>
  </r>
  <r>
    <x v="66"/>
    <s v="BB"/>
    <x v="2"/>
    <n v="68"/>
  </r>
  <r>
    <x v="66"/>
    <s v="CC"/>
    <x v="0"/>
    <n v="329"/>
  </r>
  <r>
    <x v="66"/>
    <s v="CC"/>
    <x v="1"/>
    <n v="2620"/>
  </r>
  <r>
    <x v="66"/>
    <s v="CC"/>
    <x v="2"/>
    <n v="44"/>
  </r>
  <r>
    <x v="66"/>
    <s v="KM"/>
    <x v="1"/>
    <n v="693"/>
  </r>
  <r>
    <x v="66"/>
    <s v="KM"/>
    <x v="2"/>
    <n v="16"/>
  </r>
  <r>
    <x v="66"/>
    <s v="MJ"/>
    <x v="0"/>
    <n v="129"/>
  </r>
  <r>
    <x v="66"/>
    <s v="RC"/>
    <x v="0"/>
    <n v="83"/>
  </r>
  <r>
    <x v="66"/>
    <s v="TS"/>
    <x v="2"/>
    <n v="35"/>
  </r>
  <r>
    <x v="66"/>
    <s v="WM"/>
    <x v="0"/>
    <n v="1096"/>
  </r>
  <r>
    <x v="67"/>
    <s v="AS"/>
    <x v="0"/>
    <n v="139"/>
  </r>
  <r>
    <x v="67"/>
    <s v="AS"/>
    <x v="1"/>
    <n v="469"/>
  </r>
  <r>
    <x v="67"/>
    <s v="AS"/>
    <x v="2"/>
    <n v="18"/>
  </r>
  <r>
    <x v="67"/>
    <s v="BB"/>
    <x v="0"/>
    <n v="1333"/>
  </r>
  <r>
    <x v="67"/>
    <s v="BB"/>
    <x v="1"/>
    <n v="1904"/>
  </r>
  <r>
    <x v="67"/>
    <s v="BB"/>
    <x v="2"/>
    <n v="109"/>
  </r>
  <r>
    <x v="67"/>
    <s v="CC"/>
    <x v="0"/>
    <n v="406"/>
  </r>
  <r>
    <x v="67"/>
    <s v="CC"/>
    <x v="2"/>
    <n v="63"/>
  </r>
  <r>
    <x v="67"/>
    <s v="KM"/>
    <x v="2"/>
    <n v="71"/>
  </r>
  <r>
    <x v="67"/>
    <s v="MJ"/>
    <x v="1"/>
    <n v="276"/>
  </r>
  <r>
    <x v="67"/>
    <s v="MJ"/>
    <x v="2"/>
    <n v="12"/>
  </r>
  <r>
    <x v="67"/>
    <s v="RC"/>
    <x v="0"/>
    <n v="234"/>
  </r>
  <r>
    <x v="67"/>
    <s v="RC"/>
    <x v="1"/>
    <n v="1503"/>
  </r>
  <r>
    <x v="67"/>
    <s v="RC"/>
    <x v="2"/>
    <n v="19"/>
  </r>
  <r>
    <x v="67"/>
    <s v="TS"/>
    <x v="0"/>
    <n v="174"/>
  </r>
  <r>
    <x v="67"/>
    <s v="TS"/>
    <x v="1"/>
    <n v="485"/>
  </r>
  <r>
    <x v="67"/>
    <s v="WM"/>
    <x v="1"/>
    <n v="3451"/>
  </r>
  <r>
    <x v="67"/>
    <s v="WM"/>
    <x v="2"/>
    <n v="53"/>
  </r>
  <r>
    <x v="68"/>
    <s v="AS"/>
    <x v="0"/>
    <n v="158"/>
  </r>
  <r>
    <x v="68"/>
    <s v="AS"/>
    <x v="1"/>
    <n v="442"/>
  </r>
  <r>
    <x v="68"/>
    <s v="AS"/>
    <x v="2"/>
    <n v="23"/>
  </r>
  <r>
    <x v="68"/>
    <s v="BB"/>
    <x v="1"/>
    <n v="2018"/>
  </r>
  <r>
    <x v="68"/>
    <s v="BB"/>
    <x v="2"/>
    <n v="180"/>
  </r>
  <r>
    <x v="68"/>
    <s v="CC"/>
    <x v="0"/>
    <n v="457"/>
  </r>
  <r>
    <x v="68"/>
    <s v="CC"/>
    <x v="1"/>
    <n v="5418"/>
  </r>
  <r>
    <x v="68"/>
    <s v="CC"/>
    <x v="2"/>
    <n v="117"/>
  </r>
  <r>
    <x v="68"/>
    <s v="KM"/>
    <x v="1"/>
    <n v="770"/>
  </r>
  <r>
    <x v="68"/>
    <s v="MJ"/>
    <x v="0"/>
    <n v="355"/>
  </r>
  <r>
    <x v="68"/>
    <s v="MJ"/>
    <x v="1"/>
    <n v="487"/>
  </r>
  <r>
    <x v="68"/>
    <s v="MJ"/>
    <x v="2"/>
    <n v="24"/>
  </r>
  <r>
    <x v="68"/>
    <s v="RC"/>
    <x v="2"/>
    <n v="67"/>
  </r>
  <r>
    <x v="68"/>
    <s v="TS"/>
    <x v="0"/>
    <n v="328"/>
  </r>
  <r>
    <x v="68"/>
    <s v="TS"/>
    <x v="1"/>
    <n v="2353"/>
  </r>
  <r>
    <x v="68"/>
    <s v="TS"/>
    <x v="2"/>
    <n v="81"/>
  </r>
  <r>
    <x v="68"/>
    <s v="WM"/>
    <x v="2"/>
    <n v="60"/>
  </r>
  <r>
    <x v="69"/>
    <s v="AS"/>
    <x v="0"/>
    <n v="97"/>
  </r>
  <r>
    <x v="69"/>
    <s v="AS"/>
    <x v="1"/>
    <n v="369"/>
  </r>
  <r>
    <x v="69"/>
    <s v="AS"/>
    <x v="2"/>
    <n v="16"/>
  </r>
  <r>
    <x v="69"/>
    <s v="BB"/>
    <x v="0"/>
    <n v="438"/>
  </r>
  <r>
    <x v="69"/>
    <s v="BB"/>
    <x v="1"/>
    <n v="1528"/>
  </r>
  <r>
    <x v="69"/>
    <s v="CC"/>
    <x v="0"/>
    <n v="1203"/>
  </r>
  <r>
    <x v="69"/>
    <s v="KM"/>
    <x v="0"/>
    <n v="157"/>
  </r>
  <r>
    <x v="69"/>
    <s v="RC"/>
    <x v="0"/>
    <n v="313"/>
  </r>
  <r>
    <x v="70"/>
    <s v="AS"/>
    <x v="0"/>
    <n v="171"/>
  </r>
  <r>
    <x v="70"/>
    <s v="AS"/>
    <x v="1"/>
    <n v="490"/>
  </r>
  <r>
    <x v="70"/>
    <s v="AS"/>
    <x v="2"/>
    <n v="22"/>
  </r>
  <r>
    <x v="70"/>
    <s v="BB"/>
    <x v="0"/>
    <n v="506"/>
  </r>
  <r>
    <x v="70"/>
    <s v="BB"/>
    <x v="1"/>
    <n v="6964"/>
  </r>
  <r>
    <x v="70"/>
    <s v="BB"/>
    <x v="2"/>
    <n v="126"/>
  </r>
  <r>
    <x v="70"/>
    <s v="CC"/>
    <x v="2"/>
    <n v="95"/>
  </r>
  <r>
    <x v="70"/>
    <s v="KM"/>
    <x v="0"/>
    <n v="183"/>
  </r>
  <r>
    <x v="70"/>
    <s v="KM"/>
    <x v="1"/>
    <n v="390"/>
  </r>
  <r>
    <x v="70"/>
    <s v="MJ"/>
    <x v="1"/>
    <n v="493"/>
  </r>
  <r>
    <x v="70"/>
    <s v="MJ"/>
    <x v="2"/>
    <n v="13"/>
  </r>
  <r>
    <x v="70"/>
    <s v="TS"/>
    <x v="0"/>
    <n v="152"/>
  </r>
  <r>
    <x v="70"/>
    <s v="WM"/>
    <x v="2"/>
    <n v="215"/>
  </r>
  <r>
    <x v="71"/>
    <s v="AS"/>
    <x v="0"/>
    <n v="85"/>
  </r>
  <r>
    <x v="71"/>
    <s v="AS"/>
    <x v="1"/>
    <n v="316"/>
  </r>
  <r>
    <x v="71"/>
    <s v="AS"/>
    <x v="2"/>
    <n v="14"/>
  </r>
  <r>
    <x v="71"/>
    <s v="BB"/>
    <x v="0"/>
    <n v="919"/>
  </r>
  <r>
    <x v="71"/>
    <s v="CC"/>
    <x v="2"/>
    <n v="287"/>
  </r>
  <r>
    <x v="71"/>
    <s v="KM"/>
    <x v="1"/>
    <n v="3072"/>
  </r>
  <r>
    <x v="71"/>
    <s v="MJ"/>
    <x v="2"/>
    <n v="21"/>
  </r>
  <r>
    <x v="71"/>
    <s v="RC"/>
    <x v="1"/>
    <n v="306"/>
  </r>
  <r>
    <x v="71"/>
    <s v="TS"/>
    <x v="0"/>
    <n v="1325"/>
  </r>
  <r>
    <x v="71"/>
    <s v="WM"/>
    <x v="0"/>
    <n v="275"/>
  </r>
  <r>
    <x v="71"/>
    <s v="WM"/>
    <x v="1"/>
    <n v="965"/>
  </r>
  <r>
    <x v="72"/>
    <s v="AS"/>
    <x v="0"/>
    <n v="113"/>
  </r>
  <r>
    <x v="72"/>
    <s v="AS"/>
    <x v="1"/>
    <n v="433"/>
  </r>
  <r>
    <x v="72"/>
    <s v="AS"/>
    <x v="2"/>
    <n v="16"/>
  </r>
  <r>
    <x v="72"/>
    <s v="BB"/>
    <x v="2"/>
    <n v="103"/>
  </r>
  <r>
    <x v="72"/>
    <s v="CC"/>
    <x v="0"/>
    <n v="682"/>
  </r>
  <r>
    <x v="72"/>
    <s v="CC"/>
    <x v="1"/>
    <n v="2218"/>
  </r>
  <r>
    <x v="72"/>
    <s v="KM"/>
    <x v="0"/>
    <n v="114"/>
  </r>
  <r>
    <x v="72"/>
    <s v="KM"/>
    <x v="2"/>
    <n v="104"/>
  </r>
  <r>
    <x v="72"/>
    <s v="MJ"/>
    <x v="1"/>
    <n v="286"/>
  </r>
  <r>
    <x v="72"/>
    <s v="RC"/>
    <x v="0"/>
    <n v="276"/>
  </r>
  <r>
    <x v="72"/>
    <s v="RC"/>
    <x v="1"/>
    <n v="1208"/>
  </r>
  <r>
    <x v="72"/>
    <s v="RC"/>
    <x v="2"/>
    <n v="51"/>
  </r>
  <r>
    <x v="72"/>
    <s v="TS"/>
    <x v="2"/>
    <n v="44"/>
  </r>
  <r>
    <x v="72"/>
    <s v="WM"/>
    <x v="0"/>
    <n v="1548"/>
  </r>
  <r>
    <x v="72"/>
    <s v="WM"/>
    <x v="1"/>
    <n v="1241"/>
  </r>
  <r>
    <x v="73"/>
    <s v="AS"/>
    <x v="0"/>
    <n v="144"/>
  </r>
  <r>
    <x v="73"/>
    <s v="AS"/>
    <x v="1"/>
    <n v="448"/>
  </r>
  <r>
    <x v="73"/>
    <s v="AS"/>
    <x v="2"/>
    <n v="20"/>
  </r>
  <r>
    <x v="73"/>
    <s v="BB"/>
    <x v="0"/>
    <n v="874"/>
  </r>
  <r>
    <x v="73"/>
    <s v="BB"/>
    <x v="2"/>
    <n v="200"/>
  </r>
  <r>
    <x v="73"/>
    <s v="CC"/>
    <x v="0"/>
    <n v="405"/>
  </r>
  <r>
    <x v="73"/>
    <s v="CC"/>
    <x v="1"/>
    <n v="2992"/>
  </r>
  <r>
    <x v="73"/>
    <s v="KM"/>
    <x v="0"/>
    <n v="538"/>
  </r>
  <r>
    <x v="73"/>
    <s v="MJ"/>
    <x v="0"/>
    <n v="46"/>
  </r>
  <r>
    <x v="73"/>
    <s v="MJ"/>
    <x v="1"/>
    <n v="179"/>
  </r>
  <r>
    <x v="73"/>
    <s v="MJ"/>
    <x v="2"/>
    <n v="6"/>
  </r>
  <r>
    <x v="73"/>
    <s v="TS"/>
    <x v="1"/>
    <n v="511"/>
  </r>
  <r>
    <x v="73"/>
    <s v="WM"/>
    <x v="1"/>
    <n v="941"/>
  </r>
  <r>
    <x v="74"/>
    <s v="AS"/>
    <x v="0"/>
    <n v="146"/>
  </r>
  <r>
    <x v="74"/>
    <s v="AS"/>
    <x v="1"/>
    <n v="512"/>
  </r>
  <r>
    <x v="74"/>
    <s v="AS"/>
    <x v="2"/>
    <n v="25"/>
  </r>
  <r>
    <x v="74"/>
    <s v="BB"/>
    <x v="1"/>
    <n v="1626"/>
  </r>
  <r>
    <x v="74"/>
    <s v="CC"/>
    <x v="0"/>
    <n v="830"/>
  </r>
  <r>
    <x v="74"/>
    <s v="MJ"/>
    <x v="0"/>
    <n v="47"/>
  </r>
  <r>
    <x v="74"/>
    <s v="MJ"/>
    <x v="1"/>
    <n v="518"/>
  </r>
  <r>
    <x v="74"/>
    <s v="MJ"/>
    <x v="2"/>
    <n v="19"/>
  </r>
  <r>
    <x v="74"/>
    <s v="RC"/>
    <x v="0"/>
    <n v="206"/>
  </r>
  <r>
    <x v="74"/>
    <s v="TS"/>
    <x v="1"/>
    <n v="984"/>
  </r>
  <r>
    <x v="74"/>
    <s v="TS"/>
    <x v="2"/>
    <n v="91"/>
  </r>
  <r>
    <x v="74"/>
    <s v="WM"/>
    <x v="1"/>
    <n v="2037"/>
  </r>
  <r>
    <x v="75"/>
    <s v="AS"/>
    <x v="0"/>
    <n v="181"/>
  </r>
  <r>
    <x v="75"/>
    <s v="AS"/>
    <x v="1"/>
    <n v="520"/>
  </r>
  <r>
    <x v="75"/>
    <s v="AS"/>
    <x v="2"/>
    <n v="30"/>
  </r>
  <r>
    <x v="75"/>
    <s v="BB"/>
    <x v="0"/>
    <n v="578"/>
  </r>
  <r>
    <x v="75"/>
    <s v="BB"/>
    <x v="1"/>
    <n v="2111"/>
  </r>
  <r>
    <x v="75"/>
    <s v="CC"/>
    <x v="1"/>
    <n v="3789"/>
  </r>
  <r>
    <x v="75"/>
    <s v="CC"/>
    <x v="2"/>
    <n v="142"/>
  </r>
  <r>
    <x v="75"/>
    <s v="MJ"/>
    <x v="0"/>
    <n v="193"/>
  </r>
  <r>
    <x v="75"/>
    <s v="RC"/>
    <x v="1"/>
    <n v="833"/>
  </r>
  <r>
    <x v="75"/>
    <s v="RC"/>
    <x v="2"/>
    <n v="162"/>
  </r>
  <r>
    <x v="75"/>
    <s v="WM"/>
    <x v="2"/>
    <n v="67"/>
  </r>
  <r>
    <x v="76"/>
    <s v="AS"/>
    <x v="0"/>
    <n v="159"/>
  </r>
  <r>
    <x v="76"/>
    <s v="AS"/>
    <x v="1"/>
    <n v="514"/>
  </r>
  <r>
    <x v="76"/>
    <s v="AS"/>
    <x v="2"/>
    <n v="26"/>
  </r>
  <r>
    <x v="76"/>
    <s v="BB"/>
    <x v="0"/>
    <n v="542"/>
  </r>
  <r>
    <x v="76"/>
    <s v="BB"/>
    <x v="1"/>
    <n v="1709"/>
  </r>
  <r>
    <x v="76"/>
    <s v="BB"/>
    <x v="2"/>
    <n v="94"/>
  </r>
  <r>
    <x v="76"/>
    <s v="CC"/>
    <x v="0"/>
    <n v="436"/>
  </r>
  <r>
    <x v="76"/>
    <s v="MJ"/>
    <x v="1"/>
    <n v="275"/>
  </r>
  <r>
    <x v="76"/>
    <s v="MJ"/>
    <x v="2"/>
    <n v="13"/>
  </r>
  <r>
    <x v="76"/>
    <s v="RC"/>
    <x v="0"/>
    <n v="606"/>
  </r>
  <r>
    <x v="76"/>
    <s v="TS"/>
    <x v="1"/>
    <n v="499"/>
  </r>
  <r>
    <x v="76"/>
    <s v="WM"/>
    <x v="1"/>
    <n v="2009"/>
  </r>
  <r>
    <x v="76"/>
    <s v="WM"/>
    <x v="2"/>
    <n v="61"/>
  </r>
  <r>
    <x v="77"/>
    <s v="AS"/>
    <x v="0"/>
    <n v="154"/>
  </r>
  <r>
    <x v="77"/>
    <s v="AS"/>
    <x v="1"/>
    <n v="504"/>
  </r>
  <r>
    <x v="77"/>
    <s v="AS"/>
    <x v="2"/>
    <n v="27"/>
  </r>
  <r>
    <x v="77"/>
    <s v="BB"/>
    <x v="0"/>
    <n v="1344"/>
  </r>
  <r>
    <x v="77"/>
    <s v="BB"/>
    <x v="1"/>
    <n v="2664"/>
  </r>
  <r>
    <x v="77"/>
    <s v="BB"/>
    <x v="2"/>
    <n v="193"/>
  </r>
  <r>
    <x v="77"/>
    <s v="CC"/>
    <x v="0"/>
    <n v="354"/>
  </r>
  <r>
    <x v="77"/>
    <s v="CC"/>
    <x v="2"/>
    <n v="48"/>
  </r>
  <r>
    <x v="77"/>
    <s v="KM"/>
    <x v="0"/>
    <n v="1032"/>
  </r>
  <r>
    <x v="77"/>
    <s v="KM"/>
    <x v="2"/>
    <n v="32"/>
  </r>
  <r>
    <x v="77"/>
    <s v="MJ"/>
    <x v="0"/>
    <n v="247"/>
  </r>
  <r>
    <x v="77"/>
    <s v="MJ"/>
    <x v="1"/>
    <n v="851"/>
  </r>
  <r>
    <x v="77"/>
    <s v="MJ"/>
    <x v="2"/>
    <n v="40"/>
  </r>
  <r>
    <x v="77"/>
    <s v="RC"/>
    <x v="1"/>
    <n v="4060"/>
  </r>
  <r>
    <x v="77"/>
    <s v="TS"/>
    <x v="1"/>
    <n v="465"/>
  </r>
  <r>
    <x v="77"/>
    <s v="WM"/>
    <x v="0"/>
    <n v="575"/>
  </r>
  <r>
    <x v="77"/>
    <s v="WM"/>
    <x v="2"/>
    <n v="40"/>
  </r>
  <r>
    <x v="78"/>
    <s v="AS"/>
    <x v="0"/>
    <n v="216"/>
  </r>
  <r>
    <x v="78"/>
    <s v="AS"/>
    <x v="1"/>
    <n v="707"/>
  </r>
  <r>
    <x v="78"/>
    <s v="AS"/>
    <x v="2"/>
    <n v="28"/>
  </r>
  <r>
    <x v="78"/>
    <s v="BB"/>
    <x v="1"/>
    <n v="4108"/>
  </r>
  <r>
    <x v="78"/>
    <s v="CC"/>
    <x v="0"/>
    <n v="414"/>
  </r>
  <r>
    <x v="78"/>
    <s v="CC"/>
    <x v="1"/>
    <n v="1572"/>
  </r>
  <r>
    <x v="78"/>
    <s v="CC"/>
    <x v="2"/>
    <n v="154"/>
  </r>
  <r>
    <x v="78"/>
    <s v="KM"/>
    <x v="1"/>
    <n v="548"/>
  </r>
  <r>
    <x v="78"/>
    <s v="KM"/>
    <x v="2"/>
    <n v="46"/>
  </r>
  <r>
    <x v="78"/>
    <s v="TS"/>
    <x v="1"/>
    <n v="607"/>
  </r>
  <r>
    <x v="78"/>
    <s v="TS"/>
    <x v="2"/>
    <n v="33"/>
  </r>
  <r>
    <x v="78"/>
    <s v="WM"/>
    <x v="1"/>
    <n v="1074"/>
  </r>
  <r>
    <x v="78"/>
    <s v="WM"/>
    <x v="2"/>
    <n v="206"/>
  </r>
  <r>
    <x v="79"/>
    <s v="AS"/>
    <x v="0"/>
    <n v="189"/>
  </r>
  <r>
    <x v="79"/>
    <s v="AS"/>
    <x v="1"/>
    <n v="576"/>
  </r>
  <r>
    <x v="79"/>
    <s v="AS"/>
    <x v="2"/>
    <n v="24"/>
  </r>
  <r>
    <x v="79"/>
    <s v="BB"/>
    <x v="0"/>
    <n v="724"/>
  </r>
  <r>
    <x v="79"/>
    <s v="BB"/>
    <x v="2"/>
    <n v="185"/>
  </r>
  <r>
    <x v="79"/>
    <s v="CC"/>
    <x v="0"/>
    <n v="479"/>
  </r>
  <r>
    <x v="79"/>
    <s v="CC"/>
    <x v="1"/>
    <n v="1676"/>
  </r>
  <r>
    <x v="79"/>
    <s v="KM"/>
    <x v="1"/>
    <n v="1625"/>
  </r>
  <r>
    <x v="79"/>
    <s v="TS"/>
    <x v="1"/>
    <n v="475"/>
  </r>
  <r>
    <x v="79"/>
    <s v="TS"/>
    <x v="2"/>
    <n v="19"/>
  </r>
  <r>
    <x v="79"/>
    <s v="WM"/>
    <x v="0"/>
    <n v="1612"/>
  </r>
  <r>
    <x v="79"/>
    <s v="WM"/>
    <x v="1"/>
    <n v="1188"/>
  </r>
  <r>
    <x v="80"/>
    <s v="AS"/>
    <x v="0"/>
    <n v="195"/>
  </r>
  <r>
    <x v="80"/>
    <s v="AS"/>
    <x v="1"/>
    <n v="574"/>
  </r>
  <r>
    <x v="80"/>
    <s v="AS"/>
    <x v="2"/>
    <n v="35"/>
  </r>
  <r>
    <x v="80"/>
    <s v="BB"/>
    <x v="0"/>
    <n v="576"/>
  </r>
  <r>
    <x v="80"/>
    <s v="BB"/>
    <x v="1"/>
    <n v="2107"/>
  </r>
  <r>
    <x v="80"/>
    <s v="CC"/>
    <x v="0"/>
    <n v="516"/>
  </r>
  <r>
    <x v="80"/>
    <s v="CC"/>
    <x v="1"/>
    <n v="1724"/>
  </r>
  <r>
    <x v="80"/>
    <s v="CC"/>
    <x v="2"/>
    <n v="181"/>
  </r>
  <r>
    <x v="80"/>
    <s v="KM"/>
    <x v="2"/>
    <n v="48"/>
  </r>
  <r>
    <x v="80"/>
    <s v="MJ"/>
    <x v="0"/>
    <n v="294"/>
  </r>
  <r>
    <x v="80"/>
    <s v="MJ"/>
    <x v="1"/>
    <n v="990"/>
  </r>
  <r>
    <x v="80"/>
    <s v="MJ"/>
    <x v="2"/>
    <n v="17"/>
  </r>
  <r>
    <x v="80"/>
    <s v="RC"/>
    <x v="0"/>
    <n v="348"/>
  </r>
  <r>
    <x v="80"/>
    <s v="TS"/>
    <x v="0"/>
    <n v="511"/>
  </r>
  <r>
    <x v="80"/>
    <s v="TS"/>
    <x v="1"/>
    <n v="713"/>
  </r>
  <r>
    <x v="80"/>
    <s v="TS"/>
    <x v="2"/>
    <n v="35"/>
  </r>
  <r>
    <x v="80"/>
    <s v="WM"/>
    <x v="1"/>
    <n v="3692"/>
  </r>
  <r>
    <x v="81"/>
    <s v="AS"/>
    <x v="0"/>
    <n v="187"/>
  </r>
  <r>
    <x v="81"/>
    <s v="AS"/>
    <x v="1"/>
    <n v="675"/>
  </r>
  <r>
    <x v="81"/>
    <s v="AS"/>
    <x v="2"/>
    <n v="27"/>
  </r>
  <r>
    <x v="81"/>
    <s v="BB"/>
    <x v="0"/>
    <n v="825"/>
  </r>
  <r>
    <x v="81"/>
    <s v="BB"/>
    <x v="1"/>
    <n v="2667"/>
  </r>
  <r>
    <x v="81"/>
    <s v="BB"/>
    <x v="2"/>
    <n v="108"/>
  </r>
  <r>
    <x v="81"/>
    <s v="CC"/>
    <x v="0"/>
    <n v="2097"/>
  </r>
  <r>
    <x v="81"/>
    <s v="CC"/>
    <x v="1"/>
    <n v="2082"/>
  </r>
  <r>
    <x v="81"/>
    <s v="MJ"/>
    <x v="2"/>
    <n v="15"/>
  </r>
  <r>
    <x v="81"/>
    <s v="TS"/>
    <x v="1"/>
    <n v="453"/>
  </r>
  <r>
    <x v="81"/>
    <s v="TS"/>
    <x v="2"/>
    <n v="74"/>
  </r>
  <r>
    <x v="82"/>
    <s v="AS"/>
    <x v="0"/>
    <n v="186"/>
  </r>
  <r>
    <x v="82"/>
    <s v="AS"/>
    <x v="1"/>
    <n v="714"/>
  </r>
  <r>
    <x v="82"/>
    <s v="AS"/>
    <x v="2"/>
    <n v="23"/>
  </r>
  <r>
    <x v="82"/>
    <s v="BB"/>
    <x v="0"/>
    <n v="621"/>
  </r>
  <r>
    <x v="82"/>
    <s v="BB"/>
    <x v="1"/>
    <n v="1997"/>
  </r>
  <r>
    <x v="82"/>
    <s v="BB"/>
    <x v="2"/>
    <n v="107"/>
  </r>
  <r>
    <x v="82"/>
    <s v="CC"/>
    <x v="1"/>
    <n v="5596"/>
  </r>
  <r>
    <x v="82"/>
    <s v="CC"/>
    <x v="2"/>
    <n v="131"/>
  </r>
  <r>
    <x v="82"/>
    <s v="KM"/>
    <x v="1"/>
    <n v="1533"/>
  </r>
  <r>
    <x v="82"/>
    <s v="KM"/>
    <x v="2"/>
    <n v="54"/>
  </r>
  <r>
    <x v="82"/>
    <s v="MJ"/>
    <x v="2"/>
    <n v="31"/>
  </r>
  <r>
    <x v="82"/>
    <s v="RC"/>
    <x v="0"/>
    <n v="916"/>
  </r>
  <r>
    <x v="82"/>
    <s v="RC"/>
    <x v="2"/>
    <n v="110"/>
  </r>
  <r>
    <x v="82"/>
    <s v="TS"/>
    <x v="1"/>
    <n v="513"/>
  </r>
  <r>
    <x v="82"/>
    <s v="WM"/>
    <x v="2"/>
    <n v="96"/>
  </r>
  <r>
    <x v="83"/>
    <s v="AS"/>
    <x v="0"/>
    <n v="167"/>
  </r>
  <r>
    <x v="83"/>
    <s v="AS"/>
    <x v="1"/>
    <n v="604"/>
  </r>
  <r>
    <x v="83"/>
    <s v="AS"/>
    <x v="2"/>
    <n v="23"/>
  </r>
  <r>
    <x v="83"/>
    <s v="BB"/>
    <x v="0"/>
    <n v="1337"/>
  </r>
  <r>
    <x v="83"/>
    <s v="BB"/>
    <x v="1"/>
    <n v="4790"/>
  </r>
  <r>
    <x v="83"/>
    <s v="BB"/>
    <x v="2"/>
    <n v="89"/>
  </r>
  <r>
    <x v="83"/>
    <s v="CC"/>
    <x v="2"/>
    <n v="85"/>
  </r>
  <r>
    <x v="83"/>
    <s v="KM"/>
    <x v="0"/>
    <n v="146"/>
  </r>
  <r>
    <x v="83"/>
    <s v="MJ"/>
    <x v="0"/>
    <n v="98"/>
  </r>
  <r>
    <x v="83"/>
    <s v="MJ"/>
    <x v="1"/>
    <n v="1491"/>
  </r>
  <r>
    <x v="83"/>
    <s v="TS"/>
    <x v="0"/>
    <n v="333"/>
  </r>
  <r>
    <x v="83"/>
    <s v="TS"/>
    <x v="1"/>
    <n v="2011"/>
  </r>
  <r>
    <x v="83"/>
    <s v="WM"/>
    <x v="0"/>
    <n v="1948"/>
  </r>
  <r>
    <x v="83"/>
    <s v="WM"/>
    <x v="1"/>
    <n v="856"/>
  </r>
  <r>
    <x v="84"/>
    <s v="AS"/>
    <x v="0"/>
    <n v="181"/>
  </r>
  <r>
    <x v="84"/>
    <s v="AS"/>
    <x v="1"/>
    <n v="568"/>
  </r>
  <r>
    <x v="84"/>
    <s v="AS"/>
    <x v="2"/>
    <n v="31"/>
  </r>
  <r>
    <x v="84"/>
    <s v="BB"/>
    <x v="2"/>
    <n v="110"/>
  </r>
  <r>
    <x v="84"/>
    <s v="CC"/>
    <x v="0"/>
    <n v="1291"/>
  </r>
  <r>
    <x v="84"/>
    <s v="CC"/>
    <x v="1"/>
    <n v="2053"/>
  </r>
  <r>
    <x v="84"/>
    <s v="CC"/>
    <x v="2"/>
    <n v="197"/>
  </r>
  <r>
    <x v="84"/>
    <s v="KM"/>
    <x v="0"/>
    <n v="529"/>
  </r>
  <r>
    <x v="84"/>
    <s v="KM"/>
    <x v="2"/>
    <n v="14"/>
  </r>
  <r>
    <x v="84"/>
    <s v="MJ"/>
    <x v="0"/>
    <n v="353"/>
  </r>
  <r>
    <x v="84"/>
    <s v="MJ"/>
    <x v="2"/>
    <n v="16"/>
  </r>
  <r>
    <x v="84"/>
    <s v="RC"/>
    <x v="1"/>
    <n v="755"/>
  </r>
  <r>
    <x v="84"/>
    <s v="TS"/>
    <x v="2"/>
    <n v="25"/>
  </r>
  <r>
    <x v="84"/>
    <s v="WM"/>
    <x v="1"/>
    <n v="1405"/>
  </r>
  <r>
    <x v="84"/>
    <s v="WM"/>
    <x v="2"/>
    <n v="81"/>
  </r>
  <r>
    <x v="85"/>
    <s v="AS"/>
    <x v="0"/>
    <n v="268"/>
  </r>
  <r>
    <x v="85"/>
    <s v="AS"/>
    <x v="1"/>
    <n v="796"/>
  </r>
  <r>
    <x v="85"/>
    <s v="AS"/>
    <x v="2"/>
    <n v="42"/>
  </r>
  <r>
    <x v="85"/>
    <s v="BB"/>
    <x v="0"/>
    <n v="1406"/>
  </r>
  <r>
    <x v="85"/>
    <s v="BB"/>
    <x v="1"/>
    <n v="2823"/>
  </r>
  <r>
    <x v="85"/>
    <s v="BB"/>
    <x v="2"/>
    <n v="119"/>
  </r>
  <r>
    <x v="85"/>
    <s v="CC"/>
    <x v="1"/>
    <n v="2323"/>
  </r>
  <r>
    <x v="85"/>
    <s v="KM"/>
    <x v="1"/>
    <n v="4844"/>
  </r>
  <r>
    <x v="85"/>
    <s v="KM"/>
    <x v="2"/>
    <n v="36"/>
  </r>
  <r>
    <x v="85"/>
    <s v="MJ"/>
    <x v="2"/>
    <n v="93"/>
  </r>
  <r>
    <x v="85"/>
    <s v="RC"/>
    <x v="1"/>
    <n v="1905"/>
  </r>
  <r>
    <x v="85"/>
    <s v="TS"/>
    <x v="0"/>
    <n v="247"/>
  </r>
  <r>
    <x v="85"/>
    <s v="TS"/>
    <x v="2"/>
    <n v="32"/>
  </r>
  <r>
    <x v="85"/>
    <s v="WM"/>
    <x v="1"/>
    <n v="1064"/>
  </r>
  <r>
    <x v="85"/>
    <s v="WM"/>
    <x v="2"/>
    <n v="59"/>
  </r>
  <r>
    <x v="86"/>
    <s v="AS"/>
    <x v="0"/>
    <n v="311"/>
  </r>
  <r>
    <x v="86"/>
    <s v="AS"/>
    <x v="1"/>
    <n v="877"/>
  </r>
  <r>
    <x v="86"/>
    <s v="AS"/>
    <x v="2"/>
    <n v="42"/>
  </r>
  <r>
    <x v="86"/>
    <s v="BB"/>
    <x v="1"/>
    <n v="2355"/>
  </r>
  <r>
    <x v="86"/>
    <s v="BB"/>
    <x v="2"/>
    <n v="124"/>
  </r>
  <r>
    <x v="86"/>
    <s v="CC"/>
    <x v="0"/>
    <n v="967"/>
  </r>
  <r>
    <x v="86"/>
    <s v="CC"/>
    <x v="1"/>
    <n v="2962"/>
  </r>
  <r>
    <x v="86"/>
    <s v="CC"/>
    <x v="2"/>
    <n v="173"/>
  </r>
  <r>
    <x v="86"/>
    <s v="KM"/>
    <x v="2"/>
    <n v="26"/>
  </r>
  <r>
    <x v="86"/>
    <s v="RC"/>
    <x v="2"/>
    <n v="48"/>
  </r>
  <r>
    <x v="86"/>
    <s v="TS"/>
    <x v="0"/>
    <n v="386"/>
  </r>
  <r>
    <x v="86"/>
    <s v="TS"/>
    <x v="1"/>
    <n v="1330"/>
  </r>
  <r>
    <x v="86"/>
    <s v="TS"/>
    <x v="2"/>
    <n v="33"/>
  </r>
  <r>
    <x v="86"/>
    <s v="WM"/>
    <x v="1"/>
    <n v="1173"/>
  </r>
  <r>
    <x v="86"/>
    <s v="WM"/>
    <x v="2"/>
    <n v="248"/>
  </r>
  <r>
    <x v="87"/>
    <s v="AS"/>
    <x v="0"/>
    <n v="155"/>
  </r>
  <r>
    <x v="87"/>
    <s v="AS"/>
    <x v="1"/>
    <n v="528"/>
  </r>
  <r>
    <x v="87"/>
    <s v="AS"/>
    <x v="2"/>
    <n v="28"/>
  </r>
  <r>
    <x v="87"/>
    <s v="BB"/>
    <x v="0"/>
    <n v="753"/>
  </r>
  <r>
    <x v="87"/>
    <s v="BB"/>
    <x v="1"/>
    <n v="2981"/>
  </r>
  <r>
    <x v="87"/>
    <s v="BB"/>
    <x v="2"/>
    <n v="103"/>
  </r>
  <r>
    <x v="87"/>
    <s v="CC"/>
    <x v="0"/>
    <n v="904"/>
  </r>
  <r>
    <x v="87"/>
    <s v="CC"/>
    <x v="1"/>
    <n v="3330"/>
  </r>
  <r>
    <x v="87"/>
    <s v="CC"/>
    <x v="2"/>
    <n v="145"/>
  </r>
  <r>
    <x v="87"/>
    <s v="KM"/>
    <x v="0"/>
    <n v="307"/>
  </r>
  <r>
    <x v="87"/>
    <s v="KM"/>
    <x v="2"/>
    <n v="45"/>
  </r>
  <r>
    <x v="87"/>
    <s v="MJ"/>
    <x v="0"/>
    <n v="435"/>
  </r>
  <r>
    <x v="87"/>
    <s v="MJ"/>
    <x v="1"/>
    <n v="462"/>
  </r>
  <r>
    <x v="87"/>
    <s v="RC"/>
    <x v="0"/>
    <n v="424"/>
  </r>
  <r>
    <x v="87"/>
    <s v="TS"/>
    <x v="2"/>
    <n v="63"/>
  </r>
  <r>
    <x v="87"/>
    <s v="WM"/>
    <x v="1"/>
    <n v="1301"/>
  </r>
  <r>
    <x v="88"/>
    <s v="AS"/>
    <x v="0"/>
    <n v="227"/>
  </r>
  <r>
    <x v="88"/>
    <s v="AS"/>
    <x v="1"/>
    <n v="632"/>
  </r>
  <r>
    <x v="88"/>
    <s v="AS"/>
    <x v="2"/>
    <n v="41"/>
  </r>
  <r>
    <x v="88"/>
    <s v="BB"/>
    <x v="0"/>
    <n v="843"/>
  </r>
  <r>
    <x v="88"/>
    <s v="BB"/>
    <x v="1"/>
    <n v="6048"/>
  </r>
  <r>
    <x v="88"/>
    <s v="BB"/>
    <x v="2"/>
    <n v="142"/>
  </r>
  <r>
    <x v="88"/>
    <s v="MJ"/>
    <x v="1"/>
    <n v="967"/>
  </r>
  <r>
    <x v="88"/>
    <s v="RC"/>
    <x v="1"/>
    <n v="745"/>
  </r>
  <r>
    <x v="88"/>
    <s v="RC"/>
    <x v="2"/>
    <n v="88"/>
  </r>
  <r>
    <x v="88"/>
    <s v="TS"/>
    <x v="0"/>
    <n v="202"/>
  </r>
  <r>
    <x v="88"/>
    <s v="TS"/>
    <x v="1"/>
    <n v="1345"/>
  </r>
  <r>
    <x v="88"/>
    <s v="WM"/>
    <x v="0"/>
    <n v="667"/>
  </r>
  <r>
    <x v="88"/>
    <s v="WM"/>
    <x v="1"/>
    <n v="1077"/>
  </r>
  <r>
    <x v="89"/>
    <s v="AS"/>
    <x v="0"/>
    <n v="257"/>
  </r>
  <r>
    <x v="89"/>
    <s v="AS"/>
    <x v="1"/>
    <n v="820"/>
  </r>
  <r>
    <x v="89"/>
    <s v="AS"/>
    <x v="2"/>
    <n v="44"/>
  </r>
  <r>
    <x v="89"/>
    <s v="BB"/>
    <x v="0"/>
    <n v="822"/>
  </r>
  <r>
    <x v="89"/>
    <s v="BB"/>
    <x v="2"/>
    <n v="107"/>
  </r>
  <r>
    <x v="89"/>
    <s v="CC"/>
    <x v="0"/>
    <n v="1061"/>
  </r>
  <r>
    <x v="89"/>
    <s v="CC"/>
    <x v="1"/>
    <n v="2182"/>
  </r>
  <r>
    <x v="89"/>
    <s v="CC"/>
    <x v="2"/>
    <n v="95"/>
  </r>
  <r>
    <x v="89"/>
    <s v="KM"/>
    <x v="0"/>
    <n v="201"/>
  </r>
  <r>
    <x v="89"/>
    <s v="KM"/>
    <x v="2"/>
    <n v="27"/>
  </r>
  <r>
    <x v="89"/>
    <s v="RC"/>
    <x v="0"/>
    <n v="409"/>
  </r>
  <r>
    <x v="89"/>
    <s v="RC"/>
    <x v="1"/>
    <n v="697"/>
  </r>
  <r>
    <x v="89"/>
    <s v="TS"/>
    <x v="0"/>
    <n v="896"/>
  </r>
  <r>
    <x v="89"/>
    <s v="TS"/>
    <x v="2"/>
    <n v="30"/>
  </r>
  <r>
    <x v="89"/>
    <s v="WM"/>
    <x v="1"/>
    <n v="2380"/>
  </r>
  <r>
    <x v="90"/>
    <s v="AS"/>
    <x v="0"/>
    <n v="213"/>
  </r>
  <r>
    <x v="90"/>
    <s v="AS"/>
    <x v="1"/>
    <n v="785"/>
  </r>
  <r>
    <x v="90"/>
    <s v="AS"/>
    <x v="2"/>
    <n v="29"/>
  </r>
  <r>
    <x v="90"/>
    <s v="BB"/>
    <x v="0"/>
    <n v="1403"/>
  </r>
  <r>
    <x v="90"/>
    <s v="BB"/>
    <x v="1"/>
    <n v="2010"/>
  </r>
  <r>
    <x v="90"/>
    <s v="BB"/>
    <x v="2"/>
    <n v="209"/>
  </r>
  <r>
    <x v="90"/>
    <s v="CC"/>
    <x v="1"/>
    <n v="1604"/>
  </r>
  <r>
    <x v="90"/>
    <s v="CC"/>
    <x v="2"/>
    <n v="64"/>
  </r>
  <r>
    <x v="90"/>
    <s v="KM"/>
    <x v="0"/>
    <n v="234"/>
  </r>
  <r>
    <x v="90"/>
    <s v="KM"/>
    <x v="2"/>
    <n v="61"/>
  </r>
  <r>
    <x v="90"/>
    <s v="MJ"/>
    <x v="2"/>
    <n v="17"/>
  </r>
  <r>
    <x v="90"/>
    <s v="RC"/>
    <x v="1"/>
    <n v="1482"/>
  </r>
  <r>
    <x v="90"/>
    <s v="RC"/>
    <x v="2"/>
    <n v="29"/>
  </r>
  <r>
    <x v="90"/>
    <s v="TS"/>
    <x v="1"/>
    <n v="660"/>
  </r>
  <r>
    <x v="90"/>
    <s v="TS"/>
    <x v="2"/>
    <n v="33"/>
  </r>
  <r>
    <x v="90"/>
    <s v="WM"/>
    <x v="0"/>
    <n v="447"/>
  </r>
  <r>
    <x v="90"/>
    <s v="WM"/>
    <x v="2"/>
    <n v="61"/>
  </r>
  <r>
    <x v="91"/>
    <s v="AS"/>
    <x v="0"/>
    <n v="175"/>
  </r>
  <r>
    <x v="91"/>
    <s v="AS"/>
    <x v="1"/>
    <n v="713"/>
  </r>
  <r>
    <x v="91"/>
    <s v="AS"/>
    <x v="2"/>
    <n v="31"/>
  </r>
  <r>
    <x v="91"/>
    <s v="BB"/>
    <x v="1"/>
    <n v="2411"/>
  </r>
  <r>
    <x v="91"/>
    <s v="CC"/>
    <x v="0"/>
    <n v="571"/>
  </r>
  <r>
    <x v="91"/>
    <s v="CC"/>
    <x v="1"/>
    <n v="6655"/>
  </r>
  <r>
    <x v="91"/>
    <s v="CC"/>
    <x v="2"/>
    <n v="93"/>
  </r>
  <r>
    <x v="91"/>
    <s v="KM"/>
    <x v="0"/>
    <n v="175"/>
  </r>
  <r>
    <x v="91"/>
    <s v="MJ"/>
    <x v="0"/>
    <n v="400"/>
  </r>
  <r>
    <x v="91"/>
    <s v="MJ"/>
    <x v="1"/>
    <n v="814"/>
  </r>
  <r>
    <x v="91"/>
    <s v="MJ"/>
    <x v="2"/>
    <n v="36"/>
  </r>
  <r>
    <x v="91"/>
    <s v="RC"/>
    <x v="0"/>
    <n v="701"/>
  </r>
  <r>
    <x v="91"/>
    <s v="RC"/>
    <x v="2"/>
    <n v="83"/>
  </r>
  <r>
    <x v="91"/>
    <s v="TS"/>
    <x v="1"/>
    <n v="850"/>
  </r>
  <r>
    <x v="91"/>
    <s v="TS"/>
    <x v="2"/>
    <n v="68"/>
  </r>
  <r>
    <x v="91"/>
    <s v="WM"/>
    <x v="0"/>
    <n v="1028"/>
  </r>
  <r>
    <x v="91"/>
    <s v="WM"/>
    <x v="1"/>
    <n v="1339"/>
  </r>
  <r>
    <x v="91"/>
    <s v="WM"/>
    <x v="2"/>
    <n v="77"/>
  </r>
  <r>
    <x v="92"/>
    <s v="AS"/>
    <x v="0"/>
    <n v="197"/>
  </r>
  <r>
    <x v="92"/>
    <s v="AS"/>
    <x v="1"/>
    <n v="623"/>
  </r>
  <r>
    <x v="92"/>
    <s v="AS"/>
    <x v="2"/>
    <n v="28"/>
  </r>
  <r>
    <x v="92"/>
    <s v="BB"/>
    <x v="0"/>
    <n v="664"/>
  </r>
  <r>
    <x v="92"/>
    <s v="BB"/>
    <x v="1"/>
    <n v="2727"/>
  </r>
  <r>
    <x v="92"/>
    <s v="BB"/>
    <x v="2"/>
    <n v="344"/>
  </r>
  <r>
    <x v="92"/>
    <s v="CC"/>
    <x v="0"/>
    <n v="702"/>
  </r>
  <r>
    <x v="92"/>
    <s v="CC"/>
    <x v="2"/>
    <n v="100"/>
  </r>
  <r>
    <x v="92"/>
    <s v="KM"/>
    <x v="0"/>
    <n v="607"/>
  </r>
  <r>
    <x v="92"/>
    <s v="KM"/>
    <x v="2"/>
    <n v="232"/>
  </r>
  <r>
    <x v="92"/>
    <s v="TS"/>
    <x v="1"/>
    <n v="1198"/>
  </r>
  <r>
    <x v="92"/>
    <s v="WM"/>
    <x v="1"/>
    <n v="4617"/>
  </r>
  <r>
    <x v="92"/>
    <s v="WM"/>
    <x v="2"/>
    <n v="160"/>
  </r>
  <r>
    <x v="93"/>
    <s v="AS"/>
    <x v="0"/>
    <n v="169"/>
  </r>
  <r>
    <x v="93"/>
    <s v="AS"/>
    <x v="1"/>
    <n v="562"/>
  </r>
  <r>
    <x v="93"/>
    <s v="AS"/>
    <x v="2"/>
    <n v="26"/>
  </r>
  <r>
    <x v="93"/>
    <s v="BB"/>
    <x v="0"/>
    <n v="616"/>
  </r>
  <r>
    <x v="93"/>
    <s v="BB"/>
    <x v="1"/>
    <n v="7872"/>
  </r>
  <r>
    <x v="93"/>
    <s v="CC"/>
    <x v="0"/>
    <n v="830"/>
  </r>
  <r>
    <x v="93"/>
    <s v="CC"/>
    <x v="2"/>
    <n v="129"/>
  </r>
  <r>
    <x v="93"/>
    <s v="KM"/>
    <x v="1"/>
    <n v="1577"/>
  </r>
  <r>
    <x v="93"/>
    <s v="MJ"/>
    <x v="1"/>
    <n v="864"/>
  </r>
  <r>
    <x v="93"/>
    <s v="MJ"/>
    <x v="2"/>
    <n v="10"/>
  </r>
  <r>
    <x v="93"/>
    <s v="RC"/>
    <x v="1"/>
    <n v="435"/>
  </r>
  <r>
    <x v="93"/>
    <s v="TS"/>
    <x v="0"/>
    <n v="148"/>
  </r>
  <r>
    <x v="93"/>
    <s v="TS"/>
    <x v="2"/>
    <n v="89"/>
  </r>
  <r>
    <x v="94"/>
    <s v="AS"/>
    <x v="0"/>
    <n v="196"/>
  </r>
  <r>
    <x v="94"/>
    <s v="AS"/>
    <x v="1"/>
    <n v="691"/>
  </r>
  <r>
    <x v="94"/>
    <s v="AS"/>
    <x v="2"/>
    <n v="25"/>
  </r>
  <r>
    <x v="94"/>
    <s v="BB"/>
    <x v="0"/>
    <n v="636"/>
  </r>
  <r>
    <x v="94"/>
    <s v="CC"/>
    <x v="0"/>
    <n v="1240"/>
  </r>
  <r>
    <x v="94"/>
    <s v="CC"/>
    <x v="1"/>
    <n v="4287"/>
  </r>
  <r>
    <x v="94"/>
    <s v="CC"/>
    <x v="2"/>
    <n v="190"/>
  </r>
  <r>
    <x v="94"/>
    <s v="MJ"/>
    <x v="2"/>
    <n v="12"/>
  </r>
  <r>
    <x v="94"/>
    <s v="RC"/>
    <x v="1"/>
    <n v="900"/>
  </r>
  <r>
    <x v="94"/>
    <s v="TS"/>
    <x v="0"/>
    <n v="223"/>
  </r>
  <r>
    <x v="94"/>
    <s v="TS"/>
    <x v="1"/>
    <n v="679"/>
  </r>
  <r>
    <x v="94"/>
    <s v="WM"/>
    <x v="0"/>
    <n v="426"/>
  </r>
  <r>
    <x v="95"/>
    <s v="AS"/>
    <x v="0"/>
    <n v="138"/>
  </r>
  <r>
    <x v="95"/>
    <s v="AS"/>
    <x v="1"/>
    <n v="567"/>
  </r>
  <r>
    <x v="95"/>
    <s v="AS"/>
    <x v="2"/>
    <n v="25"/>
  </r>
  <r>
    <x v="95"/>
    <s v="BB"/>
    <x v="0"/>
    <n v="517"/>
  </r>
  <r>
    <x v="95"/>
    <s v="MJ"/>
    <x v="0"/>
    <n v="106"/>
  </r>
  <r>
    <x v="95"/>
    <s v="MJ"/>
    <x v="2"/>
    <n v="43"/>
  </r>
  <r>
    <x v="95"/>
    <s v="RC"/>
    <x v="2"/>
    <n v="26"/>
  </r>
  <r>
    <x v="95"/>
    <s v="TS"/>
    <x v="0"/>
    <n v="768"/>
  </r>
  <r>
    <x v="95"/>
    <s v="TS"/>
    <x v="1"/>
    <n v="2005"/>
  </r>
  <r>
    <x v="95"/>
    <s v="WM"/>
    <x v="0"/>
    <n v="391"/>
  </r>
  <r>
    <x v="95"/>
    <s v="WM"/>
    <x v="2"/>
    <n v="92"/>
  </r>
  <r>
    <x v="96"/>
    <s v="AS"/>
    <x v="0"/>
    <n v="178"/>
  </r>
  <r>
    <x v="96"/>
    <s v="AS"/>
    <x v="1"/>
    <n v="574"/>
  </r>
  <r>
    <x v="96"/>
    <s v="AS"/>
    <x v="2"/>
    <n v="26"/>
  </r>
  <r>
    <x v="96"/>
    <s v="BB"/>
    <x v="0"/>
    <n v="721"/>
  </r>
  <r>
    <x v="96"/>
    <s v="BB"/>
    <x v="2"/>
    <n v="188"/>
  </r>
  <r>
    <x v="96"/>
    <s v="CC"/>
    <x v="0"/>
    <n v="1091"/>
  </r>
  <r>
    <x v="96"/>
    <s v="CC"/>
    <x v="1"/>
    <n v="2014"/>
  </r>
  <r>
    <x v="96"/>
    <s v="CC"/>
    <x v="2"/>
    <n v="99"/>
  </r>
  <r>
    <x v="96"/>
    <s v="KM"/>
    <x v="0"/>
    <n v="176"/>
  </r>
  <r>
    <x v="96"/>
    <s v="KM"/>
    <x v="1"/>
    <n v="2095"/>
  </r>
  <r>
    <x v="96"/>
    <s v="MJ"/>
    <x v="0"/>
    <n v="166"/>
  </r>
  <r>
    <x v="96"/>
    <s v="MJ"/>
    <x v="1"/>
    <n v="327"/>
  </r>
  <r>
    <x v="96"/>
    <s v="RC"/>
    <x v="0"/>
    <n v="171"/>
  </r>
  <r>
    <x v="96"/>
    <s v="RC"/>
    <x v="1"/>
    <n v="537"/>
  </r>
  <r>
    <x v="96"/>
    <s v="RC"/>
    <x v="2"/>
    <n v="29"/>
  </r>
  <r>
    <x v="96"/>
    <s v="TS"/>
    <x v="2"/>
    <n v="152"/>
  </r>
  <r>
    <x v="96"/>
    <s v="WM"/>
    <x v="0"/>
    <n v="243"/>
  </r>
  <r>
    <x v="96"/>
    <s v="WM"/>
    <x v="1"/>
    <n v="4034"/>
  </r>
  <r>
    <x v="97"/>
    <s v="AS"/>
    <x v="0"/>
    <n v="181"/>
  </r>
  <r>
    <x v="97"/>
    <s v="AS"/>
    <x v="1"/>
    <n v="561"/>
  </r>
  <r>
    <x v="97"/>
    <s v="AS"/>
    <x v="2"/>
    <n v="27"/>
  </r>
  <r>
    <x v="97"/>
    <s v="BB"/>
    <x v="0"/>
    <n v="1416"/>
  </r>
  <r>
    <x v="97"/>
    <s v="BB"/>
    <x v="1"/>
    <n v="2100"/>
  </r>
  <r>
    <x v="97"/>
    <s v="CC"/>
    <x v="1"/>
    <n v="3393"/>
  </r>
  <r>
    <x v="97"/>
    <s v="CC"/>
    <x v="2"/>
    <n v="74"/>
  </r>
  <r>
    <x v="97"/>
    <s v="KM"/>
    <x v="0"/>
    <n v="162"/>
  </r>
  <r>
    <x v="97"/>
    <s v="MJ"/>
    <x v="1"/>
    <n v="748"/>
  </r>
  <r>
    <x v="97"/>
    <s v="RC"/>
    <x v="0"/>
    <n v="110"/>
  </r>
  <r>
    <x v="97"/>
    <s v="RC"/>
    <x v="1"/>
    <n v="356"/>
  </r>
  <r>
    <x v="97"/>
    <s v="RC"/>
    <x v="2"/>
    <n v="108"/>
  </r>
  <r>
    <x v="97"/>
    <s v="WM"/>
    <x v="0"/>
    <n v="667"/>
  </r>
  <r>
    <x v="97"/>
    <s v="WM"/>
    <x v="2"/>
    <n v="55"/>
  </r>
  <r>
    <x v="98"/>
    <s v="AS"/>
    <x v="0"/>
    <n v="142"/>
  </r>
  <r>
    <x v="98"/>
    <s v="AS"/>
    <x v="1"/>
    <n v="424"/>
  </r>
  <r>
    <x v="98"/>
    <s v="AS"/>
    <x v="2"/>
    <n v="19"/>
  </r>
  <r>
    <x v="98"/>
    <s v="BB"/>
    <x v="1"/>
    <n v="3748"/>
  </r>
  <r>
    <x v="98"/>
    <s v="BB"/>
    <x v="2"/>
    <n v="117"/>
  </r>
  <r>
    <x v="98"/>
    <s v="CC"/>
    <x v="0"/>
    <n v="1659"/>
  </r>
  <r>
    <x v="98"/>
    <s v="CC"/>
    <x v="2"/>
    <n v="165"/>
  </r>
  <r>
    <x v="98"/>
    <s v="KM"/>
    <x v="0"/>
    <n v="187"/>
  </r>
  <r>
    <x v="98"/>
    <s v="MJ"/>
    <x v="0"/>
    <n v="102"/>
  </r>
  <r>
    <x v="98"/>
    <s v="MJ"/>
    <x v="2"/>
    <n v="16"/>
  </r>
  <r>
    <x v="98"/>
    <s v="RC"/>
    <x v="0"/>
    <n v="121"/>
  </r>
  <r>
    <x v="98"/>
    <s v="RC"/>
    <x v="1"/>
    <n v="776"/>
  </r>
  <r>
    <x v="98"/>
    <s v="TS"/>
    <x v="1"/>
    <n v="497"/>
  </r>
  <r>
    <x v="98"/>
    <s v="WM"/>
    <x v="2"/>
    <n v="54"/>
  </r>
  <r>
    <x v="99"/>
    <s v="AS"/>
    <x v="0"/>
    <n v="198"/>
  </r>
  <r>
    <x v="99"/>
    <s v="AS"/>
    <x v="1"/>
    <n v="621"/>
  </r>
  <r>
    <x v="99"/>
    <s v="AS"/>
    <x v="2"/>
    <n v="33"/>
  </r>
  <r>
    <x v="99"/>
    <s v="BB"/>
    <x v="0"/>
    <n v="543"/>
  </r>
  <r>
    <x v="99"/>
    <s v="BB"/>
    <x v="2"/>
    <n v="86"/>
  </r>
  <r>
    <x v="99"/>
    <s v="CC"/>
    <x v="1"/>
    <n v="3216"/>
  </r>
  <r>
    <x v="99"/>
    <s v="KM"/>
    <x v="0"/>
    <n v="147"/>
  </r>
  <r>
    <x v="99"/>
    <s v="MJ"/>
    <x v="0"/>
    <n v="254"/>
  </r>
  <r>
    <x v="99"/>
    <s v="MJ"/>
    <x v="2"/>
    <n v="35"/>
  </r>
  <r>
    <x v="99"/>
    <s v="RC"/>
    <x v="0"/>
    <n v="689"/>
  </r>
  <r>
    <x v="99"/>
    <s v="TS"/>
    <x v="0"/>
    <n v="267"/>
  </r>
  <r>
    <x v="99"/>
    <s v="TS"/>
    <x v="1"/>
    <n v="2476"/>
  </r>
  <r>
    <x v="99"/>
    <s v="WM"/>
    <x v="0"/>
    <n v="254"/>
  </r>
  <r>
    <x v="99"/>
    <s v="WM"/>
    <x v="2"/>
    <n v="39"/>
  </r>
  <r>
    <x v="100"/>
    <s v="AS"/>
    <x v="0"/>
    <n v="146"/>
  </r>
  <r>
    <x v="100"/>
    <s v="AS"/>
    <x v="1"/>
    <n v="439"/>
  </r>
  <r>
    <x v="100"/>
    <s v="AS"/>
    <x v="2"/>
    <n v="23"/>
  </r>
  <r>
    <x v="100"/>
    <s v="BB"/>
    <x v="0"/>
    <n v="560"/>
  </r>
  <r>
    <x v="100"/>
    <s v="BB"/>
    <x v="1"/>
    <n v="5451"/>
  </r>
  <r>
    <x v="100"/>
    <s v="BB"/>
    <x v="2"/>
    <n v="89"/>
  </r>
  <r>
    <x v="100"/>
    <s v="CC"/>
    <x v="2"/>
    <n v="82"/>
  </r>
  <r>
    <x v="100"/>
    <s v="KM"/>
    <x v="0"/>
    <n v="114"/>
  </r>
  <r>
    <x v="100"/>
    <s v="KM"/>
    <x v="1"/>
    <n v="1648"/>
  </r>
  <r>
    <x v="100"/>
    <s v="MJ"/>
    <x v="1"/>
    <n v="355"/>
  </r>
  <r>
    <x v="100"/>
    <s v="RC"/>
    <x v="1"/>
    <n v="1746"/>
  </r>
  <r>
    <x v="100"/>
    <s v="WM"/>
    <x v="0"/>
    <n v="410"/>
  </r>
  <r>
    <x v="100"/>
    <s v="WM"/>
    <x v="1"/>
    <n v="2697"/>
  </r>
  <r>
    <x v="100"/>
    <s v="WM"/>
    <x v="2"/>
    <n v="64"/>
  </r>
  <r>
    <x v="101"/>
    <s v="AS"/>
    <x v="0"/>
    <n v="208"/>
  </r>
  <r>
    <x v="101"/>
    <s v="AS"/>
    <x v="1"/>
    <n v="682"/>
  </r>
  <r>
    <x v="101"/>
    <s v="AS"/>
    <x v="2"/>
    <n v="32"/>
  </r>
  <r>
    <x v="101"/>
    <s v="BB"/>
    <x v="0"/>
    <n v="517"/>
  </r>
  <r>
    <x v="101"/>
    <s v="BB"/>
    <x v="2"/>
    <n v="87"/>
  </r>
  <r>
    <x v="101"/>
    <s v="CC"/>
    <x v="0"/>
    <n v="534"/>
  </r>
  <r>
    <x v="101"/>
    <s v="CC"/>
    <x v="1"/>
    <n v="1511"/>
  </r>
  <r>
    <x v="101"/>
    <s v="CC"/>
    <x v="2"/>
    <n v="69"/>
  </r>
  <r>
    <x v="101"/>
    <s v="KM"/>
    <x v="0"/>
    <n v="168"/>
  </r>
  <r>
    <x v="101"/>
    <s v="MJ"/>
    <x v="1"/>
    <n v="252"/>
  </r>
  <r>
    <x v="101"/>
    <s v="TS"/>
    <x v="0"/>
    <n v="150"/>
  </r>
  <r>
    <x v="101"/>
    <s v="WM"/>
    <x v="0"/>
    <n v="640"/>
  </r>
  <r>
    <x v="101"/>
    <s v="WM"/>
    <x v="2"/>
    <n v="31"/>
  </r>
  <r>
    <x v="102"/>
    <s v="AS"/>
    <x v="0"/>
    <n v="152"/>
  </r>
  <r>
    <x v="102"/>
    <s v="AS"/>
    <x v="1"/>
    <n v="465"/>
  </r>
  <r>
    <x v="102"/>
    <s v="AS"/>
    <x v="2"/>
    <n v="23"/>
  </r>
  <r>
    <x v="102"/>
    <s v="BB"/>
    <x v="0"/>
    <n v="348"/>
  </r>
  <r>
    <x v="102"/>
    <s v="BB"/>
    <x v="2"/>
    <n v="52"/>
  </r>
  <r>
    <x v="102"/>
    <s v="CC"/>
    <x v="0"/>
    <n v="367"/>
  </r>
  <r>
    <x v="102"/>
    <s v="CC"/>
    <x v="1"/>
    <n v="1197"/>
  </r>
  <r>
    <x v="102"/>
    <s v="CC"/>
    <x v="2"/>
    <n v="62"/>
  </r>
  <r>
    <x v="102"/>
    <s v="KM"/>
    <x v="0"/>
    <n v="234"/>
  </r>
  <r>
    <x v="102"/>
    <s v="KM"/>
    <x v="2"/>
    <n v="19"/>
  </r>
  <r>
    <x v="102"/>
    <s v="MJ"/>
    <x v="0"/>
    <n v="151"/>
  </r>
  <r>
    <x v="102"/>
    <s v="MJ"/>
    <x v="1"/>
    <n v="549"/>
  </r>
  <r>
    <x v="102"/>
    <s v="MJ"/>
    <x v="2"/>
    <n v="24"/>
  </r>
  <r>
    <x v="102"/>
    <s v="RC"/>
    <x v="2"/>
    <n v="14"/>
  </r>
  <r>
    <x v="102"/>
    <s v="TS"/>
    <x v="0"/>
    <n v="144"/>
  </r>
  <r>
    <x v="102"/>
    <s v="TS"/>
    <x v="2"/>
    <n v="25"/>
  </r>
  <r>
    <x v="102"/>
    <s v="WM"/>
    <x v="2"/>
    <n v="59"/>
  </r>
  <r>
    <x v="103"/>
    <s v="AS"/>
    <x v="0"/>
    <n v="158"/>
  </r>
  <r>
    <x v="103"/>
    <s v="AS"/>
    <x v="1"/>
    <n v="561"/>
  </r>
  <r>
    <x v="103"/>
    <s v="AS"/>
    <x v="2"/>
    <n v="23"/>
  </r>
  <r>
    <x v="103"/>
    <s v="BB"/>
    <x v="0"/>
    <n v="567"/>
  </r>
  <r>
    <x v="103"/>
    <s v="BB"/>
    <x v="1"/>
    <n v="1945"/>
  </r>
  <r>
    <x v="103"/>
    <s v="BB"/>
    <x v="2"/>
    <n v="83"/>
  </r>
  <r>
    <x v="103"/>
    <s v="CC"/>
    <x v="0"/>
    <n v="345"/>
  </r>
  <r>
    <x v="103"/>
    <s v="CC"/>
    <x v="1"/>
    <n v="1049"/>
  </r>
  <r>
    <x v="103"/>
    <s v="CC"/>
    <x v="2"/>
    <n v="48"/>
  </r>
  <r>
    <x v="103"/>
    <s v="KM"/>
    <x v="2"/>
    <n v="20"/>
  </r>
  <r>
    <x v="103"/>
    <s v="RC"/>
    <x v="2"/>
    <n v="16"/>
  </r>
  <r>
    <x v="103"/>
    <s v="TS"/>
    <x v="0"/>
    <n v="132"/>
  </r>
  <r>
    <x v="103"/>
    <s v="TS"/>
    <x v="2"/>
    <n v="17"/>
  </r>
  <r>
    <x v="103"/>
    <s v="WM"/>
    <x v="1"/>
    <n v="8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0">
  <r>
    <n v="1"/>
    <s v="AS"/>
    <x v="0"/>
    <n v="120"/>
    <x v="0"/>
  </r>
  <r>
    <n v="1"/>
    <s v="AS"/>
    <x v="1"/>
    <n v="496"/>
    <x v="0"/>
  </r>
  <r>
    <n v="1"/>
    <s v="AS"/>
    <x v="2"/>
    <n v="18"/>
    <x v="0"/>
  </r>
  <r>
    <n v="1"/>
    <s v="BB"/>
    <x v="1"/>
    <n v="1689"/>
    <x v="0"/>
  </r>
  <r>
    <n v="1"/>
    <s v="KM"/>
    <x v="0"/>
    <n v="85"/>
    <x v="0"/>
  </r>
  <r>
    <n v="1"/>
    <s v="KM"/>
    <x v="2"/>
    <n v="104"/>
    <x v="0"/>
  </r>
  <r>
    <n v="1"/>
    <s v="MJ"/>
    <x v="0"/>
    <n v="75"/>
    <x v="0"/>
  </r>
  <r>
    <n v="1"/>
    <s v="MJ"/>
    <x v="1"/>
    <n v="2596"/>
    <x v="0"/>
  </r>
  <r>
    <n v="1"/>
    <s v="MJ"/>
    <x v="2"/>
    <n v="22"/>
    <x v="0"/>
  </r>
  <r>
    <n v="1"/>
    <s v="RC"/>
    <x v="2"/>
    <n v="17"/>
    <x v="0"/>
  </r>
  <r>
    <n v="1"/>
    <s v="WM"/>
    <x v="0"/>
    <n v="230"/>
    <x v="0"/>
  </r>
  <r>
    <n v="2"/>
    <s v="AS"/>
    <x v="0"/>
    <n v="133"/>
    <x v="1"/>
  </r>
  <r>
    <n v="2"/>
    <s v="AS"/>
    <x v="1"/>
    <n v="517"/>
    <x v="1"/>
  </r>
  <r>
    <n v="2"/>
    <s v="AS"/>
    <x v="2"/>
    <n v="19"/>
    <x v="1"/>
  </r>
  <r>
    <n v="2"/>
    <s v="BB"/>
    <x v="0"/>
    <n v="1469"/>
    <x v="1"/>
  </r>
  <r>
    <n v="2"/>
    <s v="BB"/>
    <x v="1"/>
    <n v="1930"/>
    <x v="1"/>
  </r>
  <r>
    <n v="2"/>
    <s v="BB"/>
    <x v="2"/>
    <n v="79"/>
    <x v="1"/>
  </r>
  <r>
    <n v="2"/>
    <s v="CC"/>
    <x v="0"/>
    <n v="879"/>
    <x v="1"/>
  </r>
  <r>
    <n v="2"/>
    <s v="KM"/>
    <x v="0"/>
    <n v="148"/>
    <x v="1"/>
  </r>
  <r>
    <n v="2"/>
    <s v="KM"/>
    <x v="1"/>
    <n v="554"/>
    <x v="1"/>
  </r>
  <r>
    <n v="2"/>
    <s v="MJ"/>
    <x v="0"/>
    <n v="257"/>
    <x v="1"/>
  </r>
  <r>
    <n v="2"/>
    <s v="RC"/>
    <x v="1"/>
    <n v="545"/>
    <x v="1"/>
  </r>
  <r>
    <n v="2"/>
    <s v="RC"/>
    <x v="2"/>
    <n v="19"/>
    <x v="1"/>
  </r>
  <r>
    <n v="2"/>
    <s v="TS"/>
    <x v="1"/>
    <n v="610"/>
    <x v="1"/>
  </r>
  <r>
    <n v="2"/>
    <s v="WM"/>
    <x v="0"/>
    <n v="234"/>
    <x v="1"/>
  </r>
  <r>
    <n v="2"/>
    <s v="WM"/>
    <x v="2"/>
    <n v="40"/>
    <x v="1"/>
  </r>
  <r>
    <n v="3"/>
    <s v="AS"/>
    <x v="0"/>
    <n v="74"/>
    <x v="2"/>
  </r>
  <r>
    <n v="3"/>
    <s v="AS"/>
    <x v="1"/>
    <n v="291"/>
    <x v="2"/>
  </r>
  <r>
    <n v="3"/>
    <s v="AS"/>
    <x v="2"/>
    <n v="14"/>
    <x v="2"/>
  </r>
  <r>
    <n v="3"/>
    <s v="BB"/>
    <x v="1"/>
    <n v="1416"/>
    <x v="2"/>
  </r>
  <r>
    <n v="3"/>
    <s v="BB"/>
    <x v="2"/>
    <n v="83"/>
    <x v="2"/>
  </r>
  <r>
    <n v="3"/>
    <s v="CC"/>
    <x v="2"/>
    <n v="72"/>
    <x v="2"/>
  </r>
  <r>
    <n v="3"/>
    <s v="KM"/>
    <x v="0"/>
    <n v="178"/>
    <x v="2"/>
  </r>
  <r>
    <n v="3"/>
    <s v="KM"/>
    <x v="1"/>
    <n v="317"/>
    <x v="2"/>
  </r>
  <r>
    <n v="3"/>
    <s v="MJ"/>
    <x v="2"/>
    <n v="34"/>
    <x v="2"/>
  </r>
  <r>
    <n v="3"/>
    <s v="RC"/>
    <x v="0"/>
    <n v="345"/>
    <x v="2"/>
  </r>
  <r>
    <n v="3"/>
    <s v="RC"/>
    <x v="1"/>
    <n v="433"/>
    <x v="2"/>
  </r>
  <r>
    <n v="3"/>
    <s v="RC"/>
    <x v="2"/>
    <n v="39"/>
    <x v="2"/>
  </r>
  <r>
    <n v="3"/>
    <s v="TS"/>
    <x v="1"/>
    <n v="2060"/>
    <x v="2"/>
  </r>
  <r>
    <n v="3"/>
    <s v="WM"/>
    <x v="0"/>
    <n v="185"/>
    <x v="2"/>
  </r>
  <r>
    <n v="3"/>
    <s v="WM"/>
    <x v="2"/>
    <n v="91"/>
    <x v="2"/>
  </r>
  <r>
    <n v="4"/>
    <s v="AS"/>
    <x v="0"/>
    <n v="119"/>
    <x v="3"/>
  </r>
  <r>
    <n v="4"/>
    <s v="AS"/>
    <x v="1"/>
    <n v="389"/>
    <x v="3"/>
  </r>
  <r>
    <n v="4"/>
    <s v="AS"/>
    <x v="2"/>
    <n v="17"/>
    <x v="3"/>
  </r>
  <r>
    <n v="4"/>
    <s v="BB"/>
    <x v="1"/>
    <n v="1348"/>
    <x v="3"/>
  </r>
  <r>
    <n v="4"/>
    <s v="BB"/>
    <x v="2"/>
    <n v="170"/>
    <x v="3"/>
  </r>
  <r>
    <n v="4"/>
    <s v="CC"/>
    <x v="0"/>
    <n v="621"/>
    <x v="3"/>
  </r>
  <r>
    <n v="4"/>
    <s v="CC"/>
    <x v="1"/>
    <n v="3731"/>
    <x v="3"/>
  </r>
  <r>
    <n v="4"/>
    <s v="CC"/>
    <x v="2"/>
    <n v="153"/>
    <x v="3"/>
  </r>
  <r>
    <n v="4"/>
    <s v="KM"/>
    <x v="1"/>
    <n v="289"/>
    <x v="3"/>
  </r>
  <r>
    <n v="4"/>
    <s v="RC"/>
    <x v="1"/>
    <n v="1081"/>
    <x v="3"/>
  </r>
  <r>
    <n v="4"/>
    <s v="TS"/>
    <x v="2"/>
    <n v="12"/>
    <x v="3"/>
  </r>
  <r>
    <n v="4"/>
    <s v="WM"/>
    <x v="0"/>
    <n v="453"/>
    <x v="3"/>
  </r>
  <r>
    <n v="5"/>
    <s v="AS"/>
    <x v="0"/>
    <n v="114"/>
    <x v="4"/>
  </r>
  <r>
    <n v="5"/>
    <s v="AS"/>
    <x v="1"/>
    <n v="367"/>
    <x v="4"/>
  </r>
  <r>
    <n v="5"/>
    <s v="AS"/>
    <x v="2"/>
    <n v="17"/>
    <x v="4"/>
  </r>
  <r>
    <n v="5"/>
    <s v="BB"/>
    <x v="0"/>
    <n v="807"/>
    <x v="4"/>
  </r>
  <r>
    <n v="5"/>
    <s v="BB"/>
    <x v="1"/>
    <n v="3017"/>
    <x v="4"/>
  </r>
  <r>
    <n v="5"/>
    <s v="KM"/>
    <x v="0"/>
    <n v="92"/>
    <x v="4"/>
  </r>
  <r>
    <n v="5"/>
    <s v="KM"/>
    <x v="1"/>
    <n v="328"/>
    <x v="4"/>
  </r>
  <r>
    <n v="5"/>
    <s v="RC"/>
    <x v="2"/>
    <n v="41"/>
    <x v="4"/>
  </r>
  <r>
    <n v="5"/>
    <s v="TS"/>
    <x v="0"/>
    <n v="122"/>
    <x v="4"/>
  </r>
  <r>
    <n v="5"/>
    <s v="TS"/>
    <x v="2"/>
    <n v="20"/>
    <x v="4"/>
  </r>
  <r>
    <n v="6"/>
    <s v="AS"/>
    <x v="0"/>
    <n v="124"/>
    <x v="5"/>
  </r>
  <r>
    <n v="6"/>
    <s v="AS"/>
    <x v="1"/>
    <n v="448"/>
    <x v="5"/>
  </r>
  <r>
    <n v="6"/>
    <s v="AS"/>
    <x v="2"/>
    <n v="17"/>
    <x v="5"/>
  </r>
  <r>
    <n v="6"/>
    <s v="CC"/>
    <x v="0"/>
    <n v="610"/>
    <x v="5"/>
  </r>
  <r>
    <n v="6"/>
    <s v="KM"/>
    <x v="0"/>
    <n v="410"/>
    <x v="5"/>
  </r>
  <r>
    <n v="6"/>
    <s v="KM"/>
    <x v="1"/>
    <n v="1086"/>
    <x v="5"/>
  </r>
  <r>
    <n v="6"/>
    <s v="RC"/>
    <x v="0"/>
    <n v="404"/>
    <x v="5"/>
  </r>
  <r>
    <n v="6"/>
    <s v="TS"/>
    <x v="0"/>
    <n v="535"/>
    <x v="5"/>
  </r>
  <r>
    <n v="6"/>
    <s v="TS"/>
    <x v="2"/>
    <n v="88"/>
    <x v="5"/>
  </r>
  <r>
    <n v="6"/>
    <s v="WM"/>
    <x v="0"/>
    <n v="213"/>
    <x v="5"/>
  </r>
  <r>
    <n v="6"/>
    <s v="WM"/>
    <x v="2"/>
    <n v="137"/>
    <x v="5"/>
  </r>
  <r>
    <n v="7"/>
    <s v="AS"/>
    <x v="0"/>
    <n v="109"/>
    <x v="6"/>
  </r>
  <r>
    <n v="7"/>
    <s v="AS"/>
    <x v="1"/>
    <n v="363"/>
    <x v="6"/>
  </r>
  <r>
    <n v="7"/>
    <s v="AS"/>
    <x v="2"/>
    <n v="16"/>
    <x v="6"/>
  </r>
  <r>
    <n v="7"/>
    <s v="BB"/>
    <x v="0"/>
    <n v="559"/>
    <x v="6"/>
  </r>
  <r>
    <n v="7"/>
    <s v="BB"/>
    <x v="1"/>
    <n v="1564"/>
    <x v="6"/>
  </r>
  <r>
    <n v="7"/>
    <s v="BB"/>
    <x v="2"/>
    <n v="73"/>
    <x v="6"/>
  </r>
  <r>
    <n v="7"/>
    <s v="CC"/>
    <x v="2"/>
    <n v="84"/>
    <x v="6"/>
  </r>
  <r>
    <n v="7"/>
    <s v="MJ"/>
    <x v="0"/>
    <n v="44"/>
    <x v="6"/>
  </r>
  <r>
    <n v="7"/>
    <s v="RC"/>
    <x v="1"/>
    <n v="278"/>
    <x v="6"/>
  </r>
  <r>
    <n v="7"/>
    <s v="RC"/>
    <x v="2"/>
    <n v="11"/>
    <x v="6"/>
  </r>
  <r>
    <n v="7"/>
    <s v="WM"/>
    <x v="0"/>
    <n v="251"/>
    <x v="6"/>
  </r>
  <r>
    <n v="7"/>
    <s v="WM"/>
    <x v="1"/>
    <n v="2272"/>
    <x v="6"/>
  </r>
  <r>
    <n v="8"/>
    <s v="AS"/>
    <x v="0"/>
    <n v="103"/>
    <x v="7"/>
  </r>
  <r>
    <n v="8"/>
    <s v="AS"/>
    <x v="1"/>
    <n v="375"/>
    <x v="7"/>
  </r>
  <r>
    <n v="8"/>
    <s v="AS"/>
    <x v="2"/>
    <n v="13"/>
    <x v="7"/>
  </r>
  <r>
    <n v="8"/>
    <s v="BB"/>
    <x v="0"/>
    <n v="555"/>
    <x v="7"/>
  </r>
  <r>
    <n v="8"/>
    <s v="BB"/>
    <x v="1"/>
    <n v="1727"/>
    <x v="7"/>
  </r>
  <r>
    <n v="8"/>
    <s v="BB"/>
    <x v="2"/>
    <n v="95"/>
    <x v="7"/>
  </r>
  <r>
    <n v="8"/>
    <s v="CC"/>
    <x v="0"/>
    <n v="830"/>
    <x v="7"/>
  </r>
  <r>
    <n v="8"/>
    <s v="CC"/>
    <x v="1"/>
    <n v="1358"/>
    <x v="7"/>
  </r>
  <r>
    <n v="8"/>
    <s v="KM"/>
    <x v="2"/>
    <n v="99"/>
    <x v="7"/>
  </r>
  <r>
    <n v="8"/>
    <s v="MJ"/>
    <x v="0"/>
    <n v="162"/>
    <x v="7"/>
  </r>
  <r>
    <n v="8"/>
    <s v="MJ"/>
    <x v="2"/>
    <n v="14"/>
    <x v="7"/>
  </r>
  <r>
    <n v="8"/>
    <s v="RC"/>
    <x v="1"/>
    <n v="313"/>
    <x v="7"/>
  </r>
  <r>
    <n v="8"/>
    <s v="RC"/>
    <x v="2"/>
    <n v="13"/>
    <x v="7"/>
  </r>
  <r>
    <n v="8"/>
    <s v="TS"/>
    <x v="1"/>
    <n v="1281"/>
    <x v="7"/>
  </r>
  <r>
    <n v="8"/>
    <s v="WM"/>
    <x v="0"/>
    <n v="202"/>
    <x v="7"/>
  </r>
  <r>
    <n v="9"/>
    <s v="AS"/>
    <x v="0"/>
    <n v="121"/>
    <x v="8"/>
  </r>
  <r>
    <n v="9"/>
    <s v="AS"/>
    <x v="1"/>
    <n v="493"/>
    <x v="8"/>
  </r>
  <r>
    <n v="9"/>
    <s v="AS"/>
    <x v="2"/>
    <n v="16"/>
    <x v="8"/>
  </r>
  <r>
    <n v="9"/>
    <s v="BB"/>
    <x v="0"/>
    <n v="450"/>
    <x v="8"/>
  </r>
  <r>
    <n v="9"/>
    <s v="BB"/>
    <x v="1"/>
    <n v="1383"/>
    <x v="8"/>
  </r>
  <r>
    <n v="9"/>
    <s v="BB"/>
    <x v="2"/>
    <n v="142"/>
    <x v="8"/>
  </r>
  <r>
    <n v="9"/>
    <s v="CC"/>
    <x v="1"/>
    <n v="1731"/>
    <x v="8"/>
  </r>
  <r>
    <n v="9"/>
    <s v="CC"/>
    <x v="2"/>
    <n v="73"/>
    <x v="8"/>
  </r>
  <r>
    <n v="9"/>
    <s v="KM"/>
    <x v="1"/>
    <n v="1457"/>
    <x v="8"/>
  </r>
  <r>
    <n v="9"/>
    <s v="RC"/>
    <x v="1"/>
    <n v="369"/>
    <x v="8"/>
  </r>
  <r>
    <n v="9"/>
    <s v="RC"/>
    <x v="2"/>
    <n v="110"/>
    <x v="8"/>
  </r>
  <r>
    <n v="9"/>
    <s v="WM"/>
    <x v="0"/>
    <n v="182"/>
    <x v="8"/>
  </r>
  <r>
    <n v="10"/>
    <s v="AS"/>
    <x v="0"/>
    <n v="113"/>
    <x v="9"/>
  </r>
  <r>
    <n v="10"/>
    <s v="AS"/>
    <x v="1"/>
    <n v="375"/>
    <x v="9"/>
  </r>
  <r>
    <n v="10"/>
    <s v="AS"/>
    <x v="2"/>
    <n v="15"/>
    <x v="9"/>
  </r>
  <r>
    <n v="10"/>
    <s v="BB"/>
    <x v="0"/>
    <n v="1341"/>
    <x v="9"/>
  </r>
  <r>
    <n v="10"/>
    <s v="BB"/>
    <x v="1"/>
    <n v="1372"/>
    <x v="9"/>
  </r>
  <r>
    <n v="10"/>
    <s v="CC"/>
    <x v="0"/>
    <n v="568"/>
    <x v="9"/>
  </r>
  <r>
    <n v="10"/>
    <s v="CC"/>
    <x v="1"/>
    <n v="3331"/>
    <x v="9"/>
  </r>
  <r>
    <n v="10"/>
    <s v="CC"/>
    <x v="2"/>
    <n v="60"/>
    <x v="9"/>
  </r>
  <r>
    <n v="10"/>
    <s v="KM"/>
    <x v="0"/>
    <n v="109"/>
    <x v="9"/>
  </r>
  <r>
    <n v="10"/>
    <s v="MJ"/>
    <x v="2"/>
    <n v="27"/>
    <x v="9"/>
  </r>
  <r>
    <n v="10"/>
    <s v="RC"/>
    <x v="0"/>
    <n v="215"/>
    <x v="9"/>
  </r>
  <r>
    <n v="10"/>
    <s v="RC"/>
    <x v="1"/>
    <n v="289"/>
    <x v="9"/>
  </r>
  <r>
    <n v="10"/>
    <s v="TS"/>
    <x v="0"/>
    <n v="202"/>
    <x v="9"/>
  </r>
  <r>
    <n v="10"/>
    <s v="TS"/>
    <x v="2"/>
    <n v="13"/>
    <x v="9"/>
  </r>
  <r>
    <n v="10"/>
    <s v="WM"/>
    <x v="0"/>
    <n v="149"/>
    <x v="9"/>
  </r>
  <r>
    <n v="10"/>
    <s v="WM"/>
    <x v="1"/>
    <n v="1093"/>
    <x v="9"/>
  </r>
  <r>
    <n v="10"/>
    <s v="WM"/>
    <x v="2"/>
    <n v="21"/>
    <x v="9"/>
  </r>
  <r>
    <n v="11"/>
    <s v="AS"/>
    <x v="0"/>
    <n v="124"/>
    <x v="10"/>
  </r>
  <r>
    <n v="11"/>
    <s v="AS"/>
    <x v="1"/>
    <n v="350"/>
    <x v="10"/>
  </r>
  <r>
    <n v="11"/>
    <s v="AS"/>
    <x v="2"/>
    <n v="22"/>
    <x v="10"/>
  </r>
  <r>
    <n v="11"/>
    <s v="BB"/>
    <x v="1"/>
    <n v="1261"/>
    <x v="10"/>
  </r>
  <r>
    <n v="11"/>
    <s v="BB"/>
    <x v="2"/>
    <n v="50"/>
    <x v="10"/>
  </r>
  <r>
    <n v="11"/>
    <s v="CC"/>
    <x v="2"/>
    <n v="32"/>
    <x v="10"/>
  </r>
  <r>
    <n v="11"/>
    <s v="KM"/>
    <x v="0"/>
    <n v="106"/>
    <x v="10"/>
  </r>
  <r>
    <n v="11"/>
    <s v="MJ"/>
    <x v="0"/>
    <n v="63"/>
    <x v="10"/>
  </r>
  <r>
    <n v="11"/>
    <s v="RC"/>
    <x v="1"/>
    <n v="805"/>
    <x v="10"/>
  </r>
  <r>
    <n v="11"/>
    <s v="TS"/>
    <x v="1"/>
    <n v="343"/>
    <x v="10"/>
  </r>
  <r>
    <n v="11"/>
    <s v="TS"/>
    <x v="2"/>
    <n v="19"/>
    <x v="10"/>
  </r>
  <r>
    <n v="11"/>
    <s v="WM"/>
    <x v="0"/>
    <n v="206"/>
    <x v="10"/>
  </r>
  <r>
    <n v="11"/>
    <s v="WM"/>
    <x v="2"/>
    <n v="31"/>
    <x v="10"/>
  </r>
  <r>
    <n v="12"/>
    <s v="AS"/>
    <x v="0"/>
    <n v="77"/>
    <x v="11"/>
  </r>
  <r>
    <n v="12"/>
    <s v="AS"/>
    <x v="1"/>
    <n v="294"/>
    <x v="11"/>
  </r>
  <r>
    <n v="12"/>
    <s v="AS"/>
    <x v="2"/>
    <n v="14"/>
    <x v="11"/>
  </r>
  <r>
    <n v="12"/>
    <s v="BB"/>
    <x v="1"/>
    <n v="1863"/>
    <x v="11"/>
  </r>
  <r>
    <n v="12"/>
    <s v="BB"/>
    <x v="2"/>
    <n v="68"/>
    <x v="11"/>
  </r>
  <r>
    <n v="12"/>
    <s v="CC"/>
    <x v="0"/>
    <n v="351"/>
    <x v="11"/>
  </r>
  <r>
    <n v="12"/>
    <s v="CC"/>
    <x v="2"/>
    <n v="59"/>
    <x v="11"/>
  </r>
  <r>
    <n v="12"/>
    <s v="KM"/>
    <x v="0"/>
    <n v="128"/>
    <x v="11"/>
  </r>
  <r>
    <n v="12"/>
    <s v="MJ"/>
    <x v="0"/>
    <n v="246"/>
    <x v="11"/>
  </r>
  <r>
    <n v="12"/>
    <s v="RC"/>
    <x v="0"/>
    <n v="160"/>
    <x v="11"/>
  </r>
  <r>
    <n v="12"/>
    <s v="TS"/>
    <x v="0"/>
    <n v="147"/>
    <x v="11"/>
  </r>
  <r>
    <n v="12"/>
    <s v="TS"/>
    <x v="1"/>
    <n v="409"/>
    <x v="11"/>
  </r>
  <r>
    <n v="12"/>
    <s v="TS"/>
    <x v="2"/>
    <n v="38"/>
    <x v="11"/>
  </r>
  <r>
    <n v="12"/>
    <s v="WM"/>
    <x v="0"/>
    <n v="1702"/>
    <x v="11"/>
  </r>
  <r>
    <n v="12"/>
    <s v="WM"/>
    <x v="1"/>
    <n v="625"/>
    <x v="11"/>
  </r>
  <r>
    <n v="12"/>
    <s v="WM"/>
    <x v="2"/>
    <n v="65"/>
    <x v="11"/>
  </r>
  <r>
    <n v="13"/>
    <s v="AS"/>
    <x v="0"/>
    <n v="81"/>
    <x v="12"/>
  </r>
  <r>
    <n v="13"/>
    <s v="AS"/>
    <x v="1"/>
    <n v="276"/>
    <x v="12"/>
  </r>
  <r>
    <n v="13"/>
    <s v="AS"/>
    <x v="2"/>
    <n v="13"/>
    <x v="12"/>
  </r>
  <r>
    <n v="13"/>
    <s v="BB"/>
    <x v="0"/>
    <n v="440"/>
    <x v="12"/>
  </r>
  <r>
    <n v="13"/>
    <s v="BB"/>
    <x v="1"/>
    <n v="3221"/>
    <x v="12"/>
  </r>
  <r>
    <n v="13"/>
    <s v="BB"/>
    <x v="2"/>
    <n v="57"/>
    <x v="12"/>
  </r>
  <r>
    <n v="13"/>
    <s v="CC"/>
    <x v="0"/>
    <n v="350"/>
    <x v="12"/>
  </r>
  <r>
    <n v="13"/>
    <s v="CC"/>
    <x v="1"/>
    <n v="2711"/>
    <x v="12"/>
  </r>
  <r>
    <n v="13"/>
    <s v="CC"/>
    <x v="2"/>
    <n v="206"/>
    <x v="12"/>
  </r>
  <r>
    <n v="13"/>
    <s v="KM"/>
    <x v="0"/>
    <n v="100"/>
    <x v="12"/>
  </r>
  <r>
    <n v="13"/>
    <s v="KM"/>
    <x v="1"/>
    <n v="1230"/>
    <x v="12"/>
  </r>
  <r>
    <n v="13"/>
    <s v="MJ"/>
    <x v="2"/>
    <n v="35"/>
    <x v="12"/>
  </r>
  <r>
    <n v="13"/>
    <s v="RC"/>
    <x v="0"/>
    <n v="129"/>
    <x v="12"/>
  </r>
  <r>
    <n v="13"/>
    <s v="RC"/>
    <x v="1"/>
    <n v="1159"/>
    <x v="12"/>
  </r>
  <r>
    <n v="13"/>
    <s v="TS"/>
    <x v="0"/>
    <n v="270"/>
    <x v="12"/>
  </r>
  <r>
    <n v="13"/>
    <s v="TS"/>
    <x v="1"/>
    <n v="821"/>
    <x v="12"/>
  </r>
  <r>
    <n v="13"/>
    <s v="WM"/>
    <x v="1"/>
    <n v="810"/>
    <x v="12"/>
  </r>
  <r>
    <n v="14"/>
    <s v="AS"/>
    <x v="0"/>
    <n v="142"/>
    <x v="13"/>
  </r>
  <r>
    <n v="14"/>
    <s v="AS"/>
    <x v="1"/>
    <n v="428"/>
    <x v="13"/>
  </r>
  <r>
    <n v="14"/>
    <s v="AS"/>
    <x v="2"/>
    <n v="22"/>
    <x v="13"/>
  </r>
  <r>
    <n v="14"/>
    <s v="BB"/>
    <x v="0"/>
    <n v="460"/>
    <x v="13"/>
  </r>
  <r>
    <n v="14"/>
    <s v="BB"/>
    <x v="2"/>
    <n v="74"/>
    <x v="13"/>
  </r>
  <r>
    <n v="14"/>
    <s v="CC"/>
    <x v="0"/>
    <n v="581"/>
    <x v="13"/>
  </r>
  <r>
    <n v="14"/>
    <s v="KM"/>
    <x v="0"/>
    <n v="240"/>
    <x v="13"/>
  </r>
  <r>
    <n v="14"/>
    <s v="KM"/>
    <x v="2"/>
    <n v="52"/>
    <x v="13"/>
  </r>
  <r>
    <n v="14"/>
    <s v="RC"/>
    <x v="0"/>
    <n v="113"/>
    <x v="13"/>
  </r>
  <r>
    <n v="14"/>
    <s v="TS"/>
    <x v="2"/>
    <n v="45"/>
    <x v="13"/>
  </r>
  <r>
    <n v="14"/>
    <s v="WM"/>
    <x v="1"/>
    <n v="2361"/>
    <x v="13"/>
  </r>
  <r>
    <n v="14"/>
    <s v="WM"/>
    <x v="2"/>
    <n v="135"/>
    <x v="13"/>
  </r>
  <r>
    <n v="15"/>
    <s v="AS"/>
    <x v="0"/>
    <n v="151"/>
    <x v="14"/>
  </r>
  <r>
    <n v="15"/>
    <s v="AS"/>
    <x v="1"/>
    <n v="425"/>
    <x v="14"/>
  </r>
  <r>
    <n v="15"/>
    <s v="AS"/>
    <x v="2"/>
    <n v="19"/>
    <x v="14"/>
  </r>
  <r>
    <n v="15"/>
    <s v="BB"/>
    <x v="0"/>
    <n v="411"/>
    <x v="14"/>
  </r>
  <r>
    <n v="15"/>
    <s v="BB"/>
    <x v="1"/>
    <n v="1438"/>
    <x v="14"/>
  </r>
  <r>
    <n v="15"/>
    <s v="BB"/>
    <x v="2"/>
    <n v="63"/>
    <x v="14"/>
  </r>
  <r>
    <n v="15"/>
    <s v="CC"/>
    <x v="0"/>
    <n v="493"/>
    <x v="14"/>
  </r>
  <r>
    <n v="15"/>
    <s v="CC"/>
    <x v="1"/>
    <n v="1508"/>
    <x v="14"/>
  </r>
  <r>
    <n v="15"/>
    <s v="MJ"/>
    <x v="1"/>
    <n v="476"/>
    <x v="14"/>
  </r>
  <r>
    <n v="15"/>
    <s v="RC"/>
    <x v="0"/>
    <n v="406"/>
    <x v="14"/>
  </r>
  <r>
    <n v="15"/>
    <s v="RC"/>
    <x v="2"/>
    <n v="76"/>
    <x v="14"/>
  </r>
  <r>
    <n v="15"/>
    <s v="TS"/>
    <x v="0"/>
    <n v="124"/>
    <x v="14"/>
  </r>
  <r>
    <n v="15"/>
    <s v="TS"/>
    <x v="1"/>
    <n v="431"/>
    <x v="14"/>
  </r>
  <r>
    <n v="16"/>
    <s v="AS"/>
    <x v="0"/>
    <n v="102"/>
    <x v="15"/>
  </r>
  <r>
    <n v="16"/>
    <s v="AS"/>
    <x v="1"/>
    <n v="393"/>
    <x v="15"/>
  </r>
  <r>
    <n v="16"/>
    <s v="AS"/>
    <x v="2"/>
    <n v="13"/>
    <x v="15"/>
  </r>
  <r>
    <n v="16"/>
    <s v="BB"/>
    <x v="0"/>
    <n v="1400"/>
    <x v="15"/>
  </r>
  <r>
    <n v="16"/>
    <s v="BB"/>
    <x v="1"/>
    <n v="1298"/>
    <x v="15"/>
  </r>
  <r>
    <n v="16"/>
    <s v="BB"/>
    <x v="2"/>
    <n v="42"/>
    <x v="15"/>
  </r>
  <r>
    <n v="16"/>
    <s v="CC"/>
    <x v="0"/>
    <n v="1554"/>
    <x v="15"/>
  </r>
  <r>
    <n v="16"/>
    <s v="CC"/>
    <x v="1"/>
    <n v="1076"/>
    <x v="15"/>
  </r>
  <r>
    <n v="16"/>
    <s v="CC"/>
    <x v="2"/>
    <n v="55"/>
    <x v="15"/>
  </r>
  <r>
    <n v="16"/>
    <s v="KM"/>
    <x v="0"/>
    <n v="173"/>
    <x v="15"/>
  </r>
  <r>
    <n v="16"/>
    <s v="KM"/>
    <x v="1"/>
    <n v="334"/>
    <x v="15"/>
  </r>
  <r>
    <n v="16"/>
    <s v="MJ"/>
    <x v="0"/>
    <n v="246"/>
    <x v="15"/>
  </r>
  <r>
    <n v="16"/>
    <s v="RC"/>
    <x v="1"/>
    <n v="1078"/>
    <x v="15"/>
  </r>
  <r>
    <n v="16"/>
    <s v="TS"/>
    <x v="0"/>
    <n v="216"/>
    <x v="15"/>
  </r>
  <r>
    <n v="16"/>
    <s v="TS"/>
    <x v="1"/>
    <n v="346"/>
    <x v="15"/>
  </r>
  <r>
    <n v="16"/>
    <s v="TS"/>
    <x v="2"/>
    <n v="70"/>
    <x v="15"/>
  </r>
  <r>
    <n v="17"/>
    <s v="AS"/>
    <x v="0"/>
    <n v="148"/>
    <x v="16"/>
  </r>
  <r>
    <n v="17"/>
    <s v="AS"/>
    <x v="1"/>
    <n v="519"/>
    <x v="16"/>
  </r>
  <r>
    <n v="17"/>
    <s v="AS"/>
    <x v="2"/>
    <n v="20"/>
    <x v="16"/>
  </r>
  <r>
    <n v="17"/>
    <s v="BB"/>
    <x v="1"/>
    <n v="1267"/>
    <x v="16"/>
  </r>
  <r>
    <n v="17"/>
    <s v="BB"/>
    <x v="2"/>
    <n v="58"/>
    <x v="16"/>
  </r>
  <r>
    <n v="17"/>
    <s v="CC"/>
    <x v="1"/>
    <n v="2761"/>
    <x v="16"/>
  </r>
  <r>
    <n v="17"/>
    <s v="CC"/>
    <x v="2"/>
    <n v="60"/>
    <x v="16"/>
  </r>
  <r>
    <n v="17"/>
    <s v="KM"/>
    <x v="1"/>
    <n v="1035"/>
    <x v="16"/>
  </r>
  <r>
    <n v="17"/>
    <s v="KM"/>
    <x v="2"/>
    <n v="113"/>
    <x v="16"/>
  </r>
  <r>
    <n v="17"/>
    <s v="MJ"/>
    <x v="1"/>
    <n v="415"/>
    <x v="16"/>
  </r>
  <r>
    <n v="17"/>
    <s v="MJ"/>
    <x v="2"/>
    <n v="69"/>
    <x v="16"/>
  </r>
  <r>
    <n v="17"/>
    <s v="TS"/>
    <x v="1"/>
    <n v="349"/>
    <x v="16"/>
  </r>
  <r>
    <n v="17"/>
    <s v="WM"/>
    <x v="1"/>
    <n v="3475"/>
    <x v="16"/>
  </r>
  <r>
    <n v="18"/>
    <s v="AS"/>
    <x v="0"/>
    <n v="95"/>
    <x v="17"/>
  </r>
  <r>
    <n v="18"/>
    <s v="AS"/>
    <x v="1"/>
    <n v="362"/>
    <x v="17"/>
  </r>
  <r>
    <n v="18"/>
    <s v="AS"/>
    <x v="2"/>
    <n v="17"/>
    <x v="17"/>
  </r>
  <r>
    <n v="18"/>
    <s v="BB"/>
    <x v="1"/>
    <n v="3469"/>
    <x v="17"/>
  </r>
  <r>
    <n v="18"/>
    <s v="BB"/>
    <x v="2"/>
    <n v="153"/>
    <x v="17"/>
  </r>
  <r>
    <n v="18"/>
    <s v="CC"/>
    <x v="2"/>
    <n v="137"/>
    <x v="17"/>
  </r>
  <r>
    <n v="18"/>
    <s v="KM"/>
    <x v="0"/>
    <n v="883"/>
    <x v="17"/>
  </r>
  <r>
    <n v="18"/>
    <s v="TS"/>
    <x v="0"/>
    <n v="144"/>
    <x v="17"/>
  </r>
  <r>
    <n v="18"/>
    <s v="TS"/>
    <x v="1"/>
    <n v="766"/>
    <x v="17"/>
  </r>
  <r>
    <n v="18"/>
    <s v="WM"/>
    <x v="2"/>
    <n v="152"/>
    <x v="17"/>
  </r>
  <r>
    <n v="19"/>
    <s v="AS"/>
    <x v="0"/>
    <n v="124"/>
    <x v="18"/>
  </r>
  <r>
    <n v="19"/>
    <s v="AS"/>
    <x v="1"/>
    <n v="361"/>
    <x v="18"/>
  </r>
  <r>
    <n v="19"/>
    <s v="AS"/>
    <x v="2"/>
    <n v="21"/>
    <x v="18"/>
  </r>
  <r>
    <n v="19"/>
    <s v="BB"/>
    <x v="0"/>
    <n v="399"/>
    <x v="18"/>
  </r>
  <r>
    <n v="19"/>
    <s v="CC"/>
    <x v="1"/>
    <n v="2608"/>
    <x v="18"/>
  </r>
  <r>
    <n v="19"/>
    <s v="MJ"/>
    <x v="1"/>
    <n v="170"/>
    <x v="18"/>
  </r>
  <r>
    <n v="19"/>
    <s v="RC"/>
    <x v="0"/>
    <n v="101"/>
    <x v="18"/>
  </r>
  <r>
    <n v="19"/>
    <s v="RC"/>
    <x v="1"/>
    <n v="1194"/>
    <x v="18"/>
  </r>
  <r>
    <n v="19"/>
    <s v="TS"/>
    <x v="0"/>
    <n v="294"/>
    <x v="18"/>
  </r>
  <r>
    <n v="20"/>
    <s v="AS"/>
    <x v="0"/>
    <n v="101"/>
    <x v="19"/>
  </r>
  <r>
    <n v="20"/>
    <s v="AS"/>
    <x v="1"/>
    <n v="408"/>
    <x v="19"/>
  </r>
  <r>
    <n v="20"/>
    <s v="AS"/>
    <x v="2"/>
    <n v="15"/>
    <x v="19"/>
  </r>
  <r>
    <n v="20"/>
    <s v="BB"/>
    <x v="0"/>
    <n v="316"/>
    <x v="19"/>
  </r>
  <r>
    <n v="20"/>
    <s v="BB"/>
    <x v="1"/>
    <n v="1093"/>
    <x v="19"/>
  </r>
  <r>
    <n v="20"/>
    <s v="BB"/>
    <x v="2"/>
    <n v="49"/>
    <x v="19"/>
  </r>
  <r>
    <n v="20"/>
    <s v="CC"/>
    <x v="0"/>
    <n v="1352"/>
    <x v="19"/>
  </r>
  <r>
    <n v="20"/>
    <s v="CC"/>
    <x v="2"/>
    <n v="139"/>
    <x v="19"/>
  </r>
  <r>
    <n v="20"/>
    <s v="KM"/>
    <x v="1"/>
    <n v="921"/>
    <x v="19"/>
  </r>
  <r>
    <n v="20"/>
    <s v="MJ"/>
    <x v="0"/>
    <n v="335"/>
    <x v="19"/>
  </r>
  <r>
    <n v="20"/>
    <s v="MJ"/>
    <x v="1"/>
    <n v="1882"/>
    <x v="19"/>
  </r>
  <r>
    <n v="20"/>
    <s v="RC"/>
    <x v="0"/>
    <n v="143"/>
    <x v="19"/>
  </r>
  <r>
    <n v="20"/>
    <s v="RC"/>
    <x v="2"/>
    <n v="21"/>
    <x v="19"/>
  </r>
  <r>
    <n v="20"/>
    <s v="TS"/>
    <x v="1"/>
    <n v="560"/>
    <x v="19"/>
  </r>
  <r>
    <n v="20"/>
    <s v="TS"/>
    <x v="2"/>
    <n v="23"/>
    <x v="19"/>
  </r>
  <r>
    <n v="20"/>
    <s v="WM"/>
    <x v="0"/>
    <n v="199"/>
    <x v="19"/>
  </r>
  <r>
    <n v="21"/>
    <s v="AS"/>
    <x v="0"/>
    <n v="211"/>
    <x v="20"/>
  </r>
  <r>
    <n v="21"/>
    <s v="AS"/>
    <x v="1"/>
    <n v="670"/>
    <x v="20"/>
  </r>
  <r>
    <n v="21"/>
    <s v="AS"/>
    <x v="2"/>
    <n v="31"/>
    <x v="20"/>
  </r>
  <r>
    <n v="21"/>
    <s v="BB"/>
    <x v="0"/>
    <n v="756"/>
    <x v="20"/>
  </r>
  <r>
    <n v="21"/>
    <s v="BB"/>
    <x v="1"/>
    <n v="2304"/>
    <x v="20"/>
  </r>
  <r>
    <n v="21"/>
    <s v="BB"/>
    <x v="2"/>
    <n v="249"/>
    <x v="20"/>
  </r>
  <r>
    <n v="21"/>
    <s v="CC"/>
    <x v="1"/>
    <n v="1698"/>
    <x v="20"/>
  </r>
  <r>
    <n v="21"/>
    <s v="RC"/>
    <x v="0"/>
    <n v="103"/>
    <x v="20"/>
  </r>
  <r>
    <n v="21"/>
    <s v="RC"/>
    <x v="2"/>
    <n v="16"/>
    <x v="20"/>
  </r>
  <r>
    <n v="21"/>
    <s v="TS"/>
    <x v="0"/>
    <n v="646"/>
    <x v="20"/>
  </r>
  <r>
    <n v="21"/>
    <s v="TS"/>
    <x v="1"/>
    <n v="560"/>
    <x v="20"/>
  </r>
  <r>
    <n v="21"/>
    <s v="TS"/>
    <x v="2"/>
    <n v="24"/>
    <x v="20"/>
  </r>
  <r>
    <n v="21"/>
    <s v="WM"/>
    <x v="0"/>
    <n v="244"/>
    <x v="20"/>
  </r>
  <r>
    <n v="22"/>
    <s v="AS"/>
    <x v="0"/>
    <n v="112"/>
    <x v="21"/>
  </r>
  <r>
    <n v="22"/>
    <s v="AS"/>
    <x v="1"/>
    <n v="429"/>
    <x v="21"/>
  </r>
  <r>
    <n v="22"/>
    <s v="AS"/>
    <x v="2"/>
    <n v="18"/>
    <x v="21"/>
  </r>
  <r>
    <n v="22"/>
    <s v="BB"/>
    <x v="0"/>
    <n v="411"/>
    <x v="21"/>
  </r>
  <r>
    <n v="22"/>
    <s v="BB"/>
    <x v="1"/>
    <n v="1529"/>
    <x v="21"/>
  </r>
  <r>
    <n v="22"/>
    <s v="CC"/>
    <x v="1"/>
    <n v="3385"/>
    <x v="21"/>
  </r>
  <r>
    <n v="22"/>
    <s v="CC"/>
    <x v="2"/>
    <n v="269"/>
    <x v="21"/>
  </r>
  <r>
    <n v="22"/>
    <s v="KM"/>
    <x v="1"/>
    <n v="537"/>
    <x v="21"/>
  </r>
  <r>
    <n v="22"/>
    <s v="RC"/>
    <x v="0"/>
    <n v="243"/>
    <x v="21"/>
  </r>
  <r>
    <n v="22"/>
    <s v="RC"/>
    <x v="1"/>
    <n v="1372"/>
    <x v="21"/>
  </r>
  <r>
    <n v="22"/>
    <s v="RC"/>
    <x v="2"/>
    <n v="60"/>
    <x v="21"/>
  </r>
  <r>
    <n v="22"/>
    <s v="TS"/>
    <x v="1"/>
    <n v="596"/>
    <x v="21"/>
  </r>
  <r>
    <n v="22"/>
    <s v="TS"/>
    <x v="2"/>
    <n v="82"/>
    <x v="21"/>
  </r>
  <r>
    <n v="22"/>
    <s v="WM"/>
    <x v="0"/>
    <n v="269"/>
    <x v="21"/>
  </r>
  <r>
    <n v="22"/>
    <s v="WM"/>
    <x v="1"/>
    <n v="892"/>
    <x v="21"/>
  </r>
  <r>
    <n v="23"/>
    <s v="AS"/>
    <x v="0"/>
    <n v="213"/>
    <x v="22"/>
  </r>
  <r>
    <n v="23"/>
    <s v="AS"/>
    <x v="1"/>
    <n v="606"/>
    <x v="22"/>
  </r>
  <r>
    <n v="23"/>
    <s v="AS"/>
    <x v="2"/>
    <n v="31"/>
    <x v="22"/>
  </r>
  <r>
    <n v="23"/>
    <s v="BB"/>
    <x v="0"/>
    <n v="683"/>
    <x v="22"/>
  </r>
  <r>
    <n v="23"/>
    <s v="BB"/>
    <x v="1"/>
    <n v="2240"/>
    <x v="22"/>
  </r>
  <r>
    <n v="23"/>
    <s v="CC"/>
    <x v="0"/>
    <n v="1079"/>
    <x v="22"/>
  </r>
  <r>
    <n v="23"/>
    <s v="KM"/>
    <x v="1"/>
    <n v="352"/>
    <x v="22"/>
  </r>
  <r>
    <n v="23"/>
    <s v="KM"/>
    <x v="2"/>
    <n v="116"/>
    <x v="22"/>
  </r>
  <r>
    <n v="23"/>
    <s v="TS"/>
    <x v="1"/>
    <n v="619"/>
    <x v="22"/>
  </r>
  <r>
    <n v="23"/>
    <s v="WM"/>
    <x v="0"/>
    <n v="509"/>
    <x v="22"/>
  </r>
  <r>
    <n v="23"/>
    <s v="WM"/>
    <x v="1"/>
    <n v="5745"/>
    <x v="22"/>
  </r>
  <r>
    <n v="23"/>
    <s v="WM"/>
    <x v="2"/>
    <n v="80"/>
    <x v="22"/>
  </r>
  <r>
    <n v="24"/>
    <s v="AS"/>
    <x v="0"/>
    <n v="197"/>
    <x v="23"/>
  </r>
  <r>
    <n v="24"/>
    <s v="AS"/>
    <x v="1"/>
    <n v="628"/>
    <x v="23"/>
  </r>
  <r>
    <n v="24"/>
    <s v="AS"/>
    <x v="2"/>
    <n v="35"/>
    <x v="23"/>
  </r>
  <r>
    <n v="24"/>
    <s v="BB"/>
    <x v="0"/>
    <n v="940"/>
    <x v="23"/>
  </r>
  <r>
    <n v="24"/>
    <s v="BB"/>
    <x v="1"/>
    <n v="2710"/>
    <x v="23"/>
  </r>
  <r>
    <n v="24"/>
    <s v="BB"/>
    <x v="2"/>
    <n v="164"/>
    <x v="23"/>
  </r>
  <r>
    <n v="24"/>
    <s v="CC"/>
    <x v="1"/>
    <n v="1856"/>
    <x v="23"/>
  </r>
  <r>
    <n v="24"/>
    <s v="KM"/>
    <x v="1"/>
    <n v="3686"/>
    <x v="23"/>
  </r>
  <r>
    <n v="24"/>
    <s v="MJ"/>
    <x v="2"/>
    <n v="9"/>
    <x v="23"/>
  </r>
  <r>
    <n v="24"/>
    <s v="RC"/>
    <x v="0"/>
    <n v="266"/>
    <x v="23"/>
  </r>
  <r>
    <n v="24"/>
    <s v="TS"/>
    <x v="1"/>
    <n v="1470"/>
    <x v="23"/>
  </r>
  <r>
    <n v="25"/>
    <s v="AS"/>
    <x v="0"/>
    <n v="147"/>
    <x v="24"/>
  </r>
  <r>
    <n v="25"/>
    <s v="AS"/>
    <x v="1"/>
    <n v="497"/>
    <x v="24"/>
  </r>
  <r>
    <n v="25"/>
    <s v="AS"/>
    <x v="2"/>
    <n v="19"/>
    <x v="24"/>
  </r>
  <r>
    <n v="25"/>
    <s v="BB"/>
    <x v="0"/>
    <n v="686"/>
    <x v="24"/>
  </r>
  <r>
    <n v="25"/>
    <s v="BB"/>
    <x v="1"/>
    <n v="8508"/>
    <x v="24"/>
  </r>
  <r>
    <n v="25"/>
    <s v="BB"/>
    <x v="2"/>
    <n v="169"/>
    <x v="24"/>
  </r>
  <r>
    <n v="25"/>
    <s v="CC"/>
    <x v="0"/>
    <n v="457"/>
    <x v="24"/>
  </r>
  <r>
    <n v="25"/>
    <s v="CC"/>
    <x v="1"/>
    <n v="1453"/>
    <x v="24"/>
  </r>
  <r>
    <n v="25"/>
    <s v="KM"/>
    <x v="0"/>
    <n v="187"/>
    <x v="24"/>
  </r>
  <r>
    <n v="25"/>
    <s v="MJ"/>
    <x v="0"/>
    <n v="400"/>
    <x v="24"/>
  </r>
  <r>
    <n v="25"/>
    <s v="MJ"/>
    <x v="2"/>
    <n v="11"/>
    <x v="24"/>
  </r>
  <r>
    <n v="25"/>
    <s v="RC"/>
    <x v="1"/>
    <n v="1644"/>
    <x v="24"/>
  </r>
  <r>
    <n v="25"/>
    <s v="RC"/>
    <x v="2"/>
    <n v="19"/>
    <x v="24"/>
  </r>
  <r>
    <n v="25"/>
    <s v="TS"/>
    <x v="0"/>
    <n v="319"/>
    <x v="24"/>
  </r>
  <r>
    <n v="25"/>
    <s v="TS"/>
    <x v="2"/>
    <n v="50"/>
    <x v="24"/>
  </r>
  <r>
    <n v="25"/>
    <s v="WM"/>
    <x v="0"/>
    <n v="269"/>
    <x v="24"/>
  </r>
  <r>
    <n v="25"/>
    <s v="WM"/>
    <x v="2"/>
    <n v="44"/>
    <x v="24"/>
  </r>
  <r>
    <n v="26"/>
    <s v="AS"/>
    <x v="0"/>
    <n v="189"/>
    <x v="25"/>
  </r>
  <r>
    <n v="26"/>
    <s v="AS"/>
    <x v="1"/>
    <n v="550"/>
    <x v="25"/>
  </r>
  <r>
    <n v="26"/>
    <s v="AS"/>
    <x v="2"/>
    <n v="28"/>
    <x v="25"/>
  </r>
  <r>
    <n v="26"/>
    <s v="BB"/>
    <x v="0"/>
    <n v="1353"/>
    <x v="25"/>
  </r>
  <r>
    <n v="26"/>
    <s v="CC"/>
    <x v="0"/>
    <n v="320"/>
    <x v="25"/>
  </r>
  <r>
    <n v="26"/>
    <s v="CC"/>
    <x v="1"/>
    <n v="1308"/>
    <x v="25"/>
  </r>
  <r>
    <n v="26"/>
    <s v="CC"/>
    <x v="2"/>
    <n v="41"/>
    <x v="25"/>
  </r>
  <r>
    <n v="26"/>
    <s v="KM"/>
    <x v="0"/>
    <n v="326"/>
    <x v="25"/>
  </r>
  <r>
    <n v="26"/>
    <s v="MJ"/>
    <x v="2"/>
    <n v="36"/>
    <x v="25"/>
  </r>
  <r>
    <n v="26"/>
    <s v="RC"/>
    <x v="0"/>
    <n v="609"/>
    <x v="25"/>
  </r>
  <r>
    <n v="26"/>
    <s v="RC"/>
    <x v="2"/>
    <n v="25"/>
    <x v="25"/>
  </r>
  <r>
    <n v="26"/>
    <s v="WM"/>
    <x v="0"/>
    <n v="912"/>
    <x v="25"/>
  </r>
  <r>
    <n v="26"/>
    <s v="WM"/>
    <x v="2"/>
    <n v="34"/>
    <x v="25"/>
  </r>
  <r>
    <n v="27"/>
    <s v="AS"/>
    <x v="0"/>
    <n v="236"/>
    <x v="26"/>
  </r>
  <r>
    <n v="27"/>
    <s v="AS"/>
    <x v="1"/>
    <n v="669"/>
    <x v="26"/>
  </r>
  <r>
    <n v="27"/>
    <s v="AS"/>
    <x v="2"/>
    <n v="41"/>
    <x v="26"/>
  </r>
  <r>
    <n v="27"/>
    <s v="BB"/>
    <x v="2"/>
    <n v="114"/>
    <x v="26"/>
  </r>
  <r>
    <n v="27"/>
    <s v="CC"/>
    <x v="0"/>
    <n v="889"/>
    <x v="26"/>
  </r>
  <r>
    <n v="27"/>
    <s v="CC"/>
    <x v="1"/>
    <n v="4694"/>
    <x v="26"/>
  </r>
  <r>
    <n v="27"/>
    <s v="CC"/>
    <x v="2"/>
    <n v="114"/>
    <x v="26"/>
  </r>
  <r>
    <n v="27"/>
    <s v="RC"/>
    <x v="2"/>
    <n v="98"/>
    <x v="26"/>
  </r>
  <r>
    <n v="27"/>
    <s v="TS"/>
    <x v="0"/>
    <n v="165"/>
    <x v="26"/>
  </r>
  <r>
    <n v="27"/>
    <s v="TS"/>
    <x v="1"/>
    <n v="3876"/>
    <x v="26"/>
  </r>
  <r>
    <n v="27"/>
    <s v="TS"/>
    <x v="2"/>
    <n v="30"/>
    <x v="26"/>
  </r>
  <r>
    <n v="27"/>
    <s v="WM"/>
    <x v="2"/>
    <n v="72"/>
    <x v="26"/>
  </r>
  <r>
    <n v="28"/>
    <s v="AS"/>
    <x v="0"/>
    <n v="155"/>
    <x v="27"/>
  </r>
  <r>
    <n v="28"/>
    <s v="AS"/>
    <x v="1"/>
    <n v="637"/>
    <x v="27"/>
  </r>
  <r>
    <n v="28"/>
    <s v="AS"/>
    <x v="2"/>
    <n v="26"/>
    <x v="27"/>
  </r>
  <r>
    <n v="28"/>
    <s v="BB"/>
    <x v="0"/>
    <n v="764"/>
    <x v="27"/>
  </r>
  <r>
    <n v="28"/>
    <s v="BB"/>
    <x v="2"/>
    <n v="99"/>
    <x v="27"/>
  </r>
  <r>
    <n v="28"/>
    <s v="KM"/>
    <x v="0"/>
    <n v="372"/>
    <x v="27"/>
  </r>
  <r>
    <n v="28"/>
    <s v="KM"/>
    <x v="2"/>
    <n v="77"/>
    <x v="27"/>
  </r>
  <r>
    <n v="28"/>
    <s v="MJ"/>
    <x v="1"/>
    <n v="715"/>
    <x v="27"/>
  </r>
  <r>
    <n v="28"/>
    <s v="MJ"/>
    <x v="2"/>
    <n v="18"/>
    <x v="27"/>
  </r>
  <r>
    <n v="28"/>
    <s v="RC"/>
    <x v="1"/>
    <n v="4181"/>
    <x v="27"/>
  </r>
  <r>
    <n v="28"/>
    <s v="TS"/>
    <x v="0"/>
    <n v="266"/>
    <x v="27"/>
  </r>
  <r>
    <n v="28"/>
    <s v="TS"/>
    <x v="2"/>
    <n v="67"/>
    <x v="27"/>
  </r>
  <r>
    <n v="28"/>
    <s v="WM"/>
    <x v="2"/>
    <n v="47"/>
    <x v="27"/>
  </r>
  <r>
    <n v="29"/>
    <s v="AS"/>
    <x v="0"/>
    <n v="146"/>
    <x v="28"/>
  </r>
  <r>
    <n v="29"/>
    <s v="AS"/>
    <x v="1"/>
    <n v="414"/>
    <x v="28"/>
  </r>
  <r>
    <n v="29"/>
    <s v="AS"/>
    <x v="2"/>
    <n v="22"/>
    <x v="28"/>
  </r>
  <r>
    <n v="29"/>
    <s v="BB"/>
    <x v="0"/>
    <n v="1126"/>
    <x v="28"/>
  </r>
  <r>
    <n v="29"/>
    <s v="BB"/>
    <x v="1"/>
    <n v="2281"/>
    <x v="28"/>
  </r>
  <r>
    <n v="29"/>
    <s v="BB"/>
    <x v="2"/>
    <n v="82"/>
    <x v="28"/>
  </r>
  <r>
    <n v="29"/>
    <s v="CC"/>
    <x v="0"/>
    <n v="467"/>
    <x v="28"/>
  </r>
  <r>
    <n v="29"/>
    <s v="CC"/>
    <x v="2"/>
    <n v="63"/>
    <x v="28"/>
  </r>
  <r>
    <n v="29"/>
    <s v="MJ"/>
    <x v="0"/>
    <n v="94"/>
    <x v="28"/>
  </r>
  <r>
    <n v="29"/>
    <s v="MJ"/>
    <x v="2"/>
    <n v="13"/>
    <x v="28"/>
  </r>
  <r>
    <n v="29"/>
    <s v="RC"/>
    <x v="0"/>
    <n v="509"/>
    <x v="28"/>
  </r>
  <r>
    <n v="29"/>
    <s v="WM"/>
    <x v="0"/>
    <n v="360"/>
    <x v="28"/>
  </r>
  <r>
    <n v="29"/>
    <s v="WM"/>
    <x v="1"/>
    <n v="1313"/>
    <x v="28"/>
  </r>
  <r>
    <n v="29"/>
    <s v="WM"/>
    <x v="2"/>
    <n v="231"/>
    <x v="28"/>
  </r>
  <r>
    <n v="30"/>
    <s v="AS"/>
    <x v="0"/>
    <n v="202"/>
    <x v="29"/>
  </r>
  <r>
    <n v="30"/>
    <s v="AS"/>
    <x v="1"/>
    <n v="647"/>
    <x v="29"/>
  </r>
  <r>
    <n v="30"/>
    <s v="AS"/>
    <x v="2"/>
    <n v="34"/>
    <x v="29"/>
  </r>
  <r>
    <n v="30"/>
    <s v="BB"/>
    <x v="1"/>
    <n v="2081"/>
    <x v="29"/>
  </r>
  <r>
    <n v="30"/>
    <s v="BB"/>
    <x v="2"/>
    <n v="200"/>
    <x v="29"/>
  </r>
  <r>
    <n v="30"/>
    <s v="CC"/>
    <x v="0"/>
    <n v="1197"/>
    <x v="29"/>
  </r>
  <r>
    <n v="30"/>
    <s v="CC"/>
    <x v="1"/>
    <n v="2305"/>
    <x v="29"/>
  </r>
  <r>
    <n v="30"/>
    <s v="CC"/>
    <x v="2"/>
    <n v="267"/>
    <x v="29"/>
  </r>
  <r>
    <n v="30"/>
    <s v="KM"/>
    <x v="0"/>
    <n v="124"/>
    <x v="29"/>
  </r>
  <r>
    <n v="30"/>
    <s v="MJ"/>
    <x v="0"/>
    <n v="235"/>
    <x v="29"/>
  </r>
  <r>
    <n v="30"/>
    <s v="MJ"/>
    <x v="1"/>
    <n v="1209"/>
    <x v="29"/>
  </r>
  <r>
    <n v="30"/>
    <s v="MJ"/>
    <x v="2"/>
    <n v="37"/>
    <x v="29"/>
  </r>
  <r>
    <n v="30"/>
    <s v="RC"/>
    <x v="2"/>
    <n v="50"/>
    <x v="29"/>
  </r>
  <r>
    <n v="30"/>
    <s v="TS"/>
    <x v="0"/>
    <n v="893"/>
    <x v="29"/>
  </r>
  <r>
    <n v="30"/>
    <s v="WM"/>
    <x v="0"/>
    <n v="1118"/>
    <x v="29"/>
  </r>
  <r>
    <n v="30"/>
    <s v="WM"/>
    <x v="1"/>
    <n v="1420"/>
    <x v="29"/>
  </r>
  <r>
    <n v="31"/>
    <s v="AS"/>
    <x v="0"/>
    <n v="223"/>
    <x v="30"/>
  </r>
  <r>
    <n v="31"/>
    <s v="AS"/>
    <x v="1"/>
    <n v="702"/>
    <x v="30"/>
  </r>
  <r>
    <n v="31"/>
    <s v="AS"/>
    <x v="2"/>
    <n v="36"/>
    <x v="30"/>
  </r>
  <r>
    <n v="31"/>
    <s v="BB"/>
    <x v="0"/>
    <n v="698"/>
    <x v="30"/>
  </r>
  <r>
    <n v="31"/>
    <s v="BB"/>
    <x v="1"/>
    <n v="4503"/>
    <x v="30"/>
  </r>
  <r>
    <n v="31"/>
    <s v="CC"/>
    <x v="1"/>
    <n v="1929"/>
    <x v="30"/>
  </r>
  <r>
    <n v="31"/>
    <s v="KM"/>
    <x v="0"/>
    <n v="338"/>
    <x v="30"/>
  </r>
  <r>
    <n v="31"/>
    <s v="KM"/>
    <x v="1"/>
    <n v="577"/>
    <x v="30"/>
  </r>
  <r>
    <n v="31"/>
    <s v="KM"/>
    <x v="2"/>
    <n v="283"/>
    <x v="30"/>
  </r>
  <r>
    <n v="31"/>
    <s v="TS"/>
    <x v="2"/>
    <n v="223"/>
    <x v="30"/>
  </r>
  <r>
    <n v="31"/>
    <s v="WM"/>
    <x v="1"/>
    <n v="2725"/>
    <x v="30"/>
  </r>
  <r>
    <n v="32"/>
    <s v="AS"/>
    <x v="0"/>
    <n v="264"/>
    <x v="31"/>
  </r>
  <r>
    <n v="32"/>
    <s v="AS"/>
    <x v="1"/>
    <n v="852"/>
    <x v="31"/>
  </r>
  <r>
    <n v="32"/>
    <s v="AS"/>
    <x v="2"/>
    <n v="39"/>
    <x v="31"/>
  </r>
  <r>
    <n v="32"/>
    <s v="BB"/>
    <x v="0"/>
    <n v="2527"/>
    <x v="31"/>
  </r>
  <r>
    <n v="32"/>
    <s v="BB"/>
    <x v="2"/>
    <n v="91"/>
    <x v="31"/>
  </r>
  <r>
    <n v="32"/>
    <s v="CC"/>
    <x v="0"/>
    <n v="1328"/>
    <x v="31"/>
  </r>
  <r>
    <n v="32"/>
    <s v="CC"/>
    <x v="1"/>
    <n v="1582"/>
    <x v="31"/>
  </r>
  <r>
    <n v="32"/>
    <s v="KM"/>
    <x v="1"/>
    <n v="652"/>
    <x v="31"/>
  </r>
  <r>
    <n v="32"/>
    <s v="MJ"/>
    <x v="0"/>
    <n v="101"/>
    <x v="31"/>
  </r>
  <r>
    <n v="32"/>
    <s v="MJ"/>
    <x v="2"/>
    <n v="14"/>
    <x v="31"/>
  </r>
  <r>
    <n v="32"/>
    <s v="RC"/>
    <x v="0"/>
    <n v="230"/>
    <x v="31"/>
  </r>
  <r>
    <n v="32"/>
    <s v="RC"/>
    <x v="2"/>
    <n v="50"/>
    <x v="31"/>
  </r>
  <r>
    <n v="33"/>
    <s v="AS"/>
    <x v="0"/>
    <n v="233"/>
    <x v="32"/>
  </r>
  <r>
    <n v="33"/>
    <s v="AS"/>
    <x v="1"/>
    <n v="739"/>
    <x v="32"/>
  </r>
  <r>
    <n v="33"/>
    <s v="AS"/>
    <x v="2"/>
    <n v="42"/>
    <x v="32"/>
  </r>
  <r>
    <n v="33"/>
    <s v="BB"/>
    <x v="1"/>
    <n v="3091"/>
    <x v="32"/>
  </r>
  <r>
    <n v="33"/>
    <s v="BB"/>
    <x v="2"/>
    <n v="259"/>
    <x v="32"/>
  </r>
  <r>
    <n v="33"/>
    <s v="CC"/>
    <x v="1"/>
    <n v="4482"/>
    <x v="32"/>
  </r>
  <r>
    <n v="33"/>
    <s v="CC"/>
    <x v="2"/>
    <n v="386"/>
    <x v="32"/>
  </r>
  <r>
    <n v="33"/>
    <s v="KM"/>
    <x v="0"/>
    <n v="504"/>
    <x v="32"/>
  </r>
  <r>
    <n v="33"/>
    <s v="KM"/>
    <x v="1"/>
    <n v="493"/>
    <x v="32"/>
  </r>
  <r>
    <n v="33"/>
    <s v="MJ"/>
    <x v="0"/>
    <n v="505"/>
    <x v="32"/>
  </r>
  <r>
    <n v="33"/>
    <s v="MJ"/>
    <x v="1"/>
    <n v="742"/>
    <x v="32"/>
  </r>
  <r>
    <n v="33"/>
    <s v="MJ"/>
    <x v="2"/>
    <n v="11"/>
    <x v="32"/>
  </r>
  <r>
    <n v="33"/>
    <s v="RC"/>
    <x v="0"/>
    <n v="151"/>
    <x v="32"/>
  </r>
  <r>
    <n v="33"/>
    <s v="TS"/>
    <x v="1"/>
    <n v="571"/>
    <x v="32"/>
  </r>
  <r>
    <n v="33"/>
    <s v="WM"/>
    <x v="0"/>
    <n v="391"/>
    <x v="32"/>
  </r>
  <r>
    <n v="33"/>
    <s v="WM"/>
    <x v="1"/>
    <n v="3724"/>
    <x v="32"/>
  </r>
  <r>
    <n v="33"/>
    <s v="WM"/>
    <x v="2"/>
    <n v="108"/>
    <x v="32"/>
  </r>
  <r>
    <n v="34"/>
    <s v="AS"/>
    <x v="0"/>
    <n v="239"/>
    <x v="33"/>
  </r>
  <r>
    <n v="34"/>
    <s v="AS"/>
    <x v="1"/>
    <n v="715"/>
    <x v="33"/>
  </r>
  <r>
    <n v="34"/>
    <s v="AS"/>
    <x v="2"/>
    <n v="39"/>
    <x v="33"/>
  </r>
  <r>
    <n v="34"/>
    <s v="BB"/>
    <x v="1"/>
    <n v="3533"/>
    <x v="33"/>
  </r>
  <r>
    <n v="34"/>
    <s v="CC"/>
    <x v="0"/>
    <n v="1075"/>
    <x v="33"/>
  </r>
  <r>
    <n v="34"/>
    <s v="KM"/>
    <x v="1"/>
    <n v="484"/>
    <x v="33"/>
  </r>
  <r>
    <n v="34"/>
    <s v="MJ"/>
    <x v="2"/>
    <n v="65"/>
    <x v="33"/>
  </r>
  <r>
    <n v="34"/>
    <s v="RC"/>
    <x v="0"/>
    <n v="245"/>
    <x v="33"/>
  </r>
  <r>
    <n v="34"/>
    <s v="RC"/>
    <x v="2"/>
    <n v="247"/>
    <x v="33"/>
  </r>
  <r>
    <n v="34"/>
    <s v="TS"/>
    <x v="0"/>
    <n v="429"/>
    <x v="33"/>
  </r>
  <r>
    <n v="34"/>
    <s v="TS"/>
    <x v="1"/>
    <n v="646"/>
    <x v="33"/>
  </r>
  <r>
    <n v="34"/>
    <s v="WM"/>
    <x v="0"/>
    <n v="788"/>
    <x v="33"/>
  </r>
  <r>
    <n v="35"/>
    <s v="AS"/>
    <x v="0"/>
    <n v="232"/>
    <x v="34"/>
  </r>
  <r>
    <n v="35"/>
    <s v="AS"/>
    <x v="1"/>
    <n v="695"/>
    <x v="34"/>
  </r>
  <r>
    <n v="35"/>
    <s v="AS"/>
    <x v="2"/>
    <n v="42"/>
    <x v="34"/>
  </r>
  <r>
    <n v="35"/>
    <s v="BB"/>
    <x v="0"/>
    <n v="829"/>
    <x v="34"/>
  </r>
  <r>
    <n v="35"/>
    <s v="BB"/>
    <x v="1"/>
    <n v="2463"/>
    <x v="34"/>
  </r>
  <r>
    <n v="35"/>
    <s v="BB"/>
    <x v="2"/>
    <n v="219"/>
    <x v="34"/>
  </r>
  <r>
    <n v="35"/>
    <s v="CC"/>
    <x v="1"/>
    <n v="4378"/>
    <x v="34"/>
  </r>
  <r>
    <n v="35"/>
    <s v="KM"/>
    <x v="1"/>
    <n v="705"/>
    <x v="34"/>
  </r>
  <r>
    <n v="35"/>
    <s v="MJ"/>
    <x v="1"/>
    <n v="243"/>
    <x v="34"/>
  </r>
  <r>
    <n v="35"/>
    <s v="RC"/>
    <x v="0"/>
    <n v="312"/>
    <x v="34"/>
  </r>
  <r>
    <n v="35"/>
    <s v="RC"/>
    <x v="1"/>
    <n v="1085"/>
    <x v="34"/>
  </r>
  <r>
    <n v="35"/>
    <s v="TS"/>
    <x v="1"/>
    <n v="566"/>
    <x v="34"/>
  </r>
  <r>
    <n v="35"/>
    <s v="WM"/>
    <x v="2"/>
    <n v="75"/>
    <x v="34"/>
  </r>
  <r>
    <n v="36"/>
    <s v="AS"/>
    <x v="0"/>
    <n v="282"/>
    <x v="35"/>
  </r>
  <r>
    <n v="36"/>
    <s v="AS"/>
    <x v="1"/>
    <n v="964"/>
    <x v="35"/>
  </r>
  <r>
    <n v="36"/>
    <s v="AS"/>
    <x v="2"/>
    <n v="49"/>
    <x v="35"/>
  </r>
  <r>
    <n v="36"/>
    <s v="BB"/>
    <x v="0"/>
    <n v="714"/>
    <x v="35"/>
  </r>
  <r>
    <n v="36"/>
    <s v="BB"/>
    <x v="1"/>
    <n v="2299"/>
    <x v="35"/>
  </r>
  <r>
    <n v="36"/>
    <s v="CC"/>
    <x v="0"/>
    <n v="699"/>
    <x v="35"/>
  </r>
  <r>
    <n v="36"/>
    <s v="KM"/>
    <x v="0"/>
    <n v="540"/>
    <x v="35"/>
  </r>
  <r>
    <n v="36"/>
    <s v="KM"/>
    <x v="1"/>
    <n v="1075"/>
    <x v="35"/>
  </r>
  <r>
    <n v="36"/>
    <s v="MJ"/>
    <x v="1"/>
    <n v="1023"/>
    <x v="35"/>
  </r>
  <r>
    <n v="36"/>
    <s v="TS"/>
    <x v="0"/>
    <n v="206"/>
    <x v="35"/>
  </r>
  <r>
    <n v="36"/>
    <s v="TS"/>
    <x v="1"/>
    <n v="2216"/>
    <x v="35"/>
  </r>
  <r>
    <n v="36"/>
    <s v="WM"/>
    <x v="0"/>
    <n v="1977"/>
    <x v="35"/>
  </r>
  <r>
    <n v="36"/>
    <s v="WM"/>
    <x v="1"/>
    <n v="1890"/>
    <x v="35"/>
  </r>
  <r>
    <n v="36"/>
    <s v="WM"/>
    <x v="2"/>
    <n v="125"/>
    <x v="35"/>
  </r>
  <r>
    <n v="37"/>
    <s v="AS"/>
    <x v="0"/>
    <n v="227"/>
    <x v="36"/>
  </r>
  <r>
    <n v="37"/>
    <s v="AS"/>
    <x v="1"/>
    <n v="908"/>
    <x v="36"/>
  </r>
  <r>
    <n v="37"/>
    <s v="AS"/>
    <x v="2"/>
    <n v="41"/>
    <x v="36"/>
  </r>
  <r>
    <n v="37"/>
    <s v="BB"/>
    <x v="0"/>
    <n v="819"/>
    <x v="36"/>
  </r>
  <r>
    <n v="37"/>
    <s v="BB"/>
    <x v="1"/>
    <n v="2696"/>
    <x v="36"/>
  </r>
  <r>
    <n v="37"/>
    <s v="BB"/>
    <x v="2"/>
    <n v="127"/>
    <x v="36"/>
  </r>
  <r>
    <n v="37"/>
    <s v="CC"/>
    <x v="0"/>
    <n v="618"/>
    <x v="36"/>
  </r>
  <r>
    <n v="37"/>
    <s v="CC"/>
    <x v="1"/>
    <n v="4212"/>
    <x v="36"/>
  </r>
  <r>
    <n v="37"/>
    <s v="CC"/>
    <x v="2"/>
    <n v="188"/>
    <x v="36"/>
  </r>
  <r>
    <n v="37"/>
    <s v="RC"/>
    <x v="0"/>
    <n v="631"/>
    <x v="36"/>
  </r>
  <r>
    <n v="37"/>
    <s v="RC"/>
    <x v="1"/>
    <n v="690"/>
    <x v="36"/>
  </r>
  <r>
    <n v="37"/>
    <s v="TS"/>
    <x v="0"/>
    <n v="431"/>
    <x v="36"/>
  </r>
  <r>
    <n v="37"/>
    <s v="WM"/>
    <x v="1"/>
    <n v="1107"/>
    <x v="36"/>
  </r>
  <r>
    <n v="38"/>
    <s v="AS"/>
    <x v="0"/>
    <n v="156"/>
    <x v="37"/>
  </r>
  <r>
    <n v="38"/>
    <s v="AS"/>
    <x v="1"/>
    <n v="517"/>
    <x v="37"/>
  </r>
  <r>
    <n v="38"/>
    <s v="AS"/>
    <x v="2"/>
    <n v="21"/>
    <x v="37"/>
  </r>
  <r>
    <n v="38"/>
    <s v="BB"/>
    <x v="0"/>
    <n v="2211"/>
    <x v="37"/>
  </r>
  <r>
    <n v="38"/>
    <s v="BB"/>
    <x v="1"/>
    <n v="2388"/>
    <x v="37"/>
  </r>
  <r>
    <n v="38"/>
    <s v="BB"/>
    <x v="2"/>
    <n v="256"/>
    <x v="37"/>
  </r>
  <r>
    <n v="38"/>
    <s v="CC"/>
    <x v="0"/>
    <n v="719"/>
    <x v="37"/>
  </r>
  <r>
    <n v="38"/>
    <s v="KM"/>
    <x v="1"/>
    <n v="897"/>
    <x v="37"/>
  </r>
  <r>
    <n v="38"/>
    <s v="MJ"/>
    <x v="0"/>
    <n v="86"/>
    <x v="37"/>
  </r>
  <r>
    <n v="38"/>
    <s v="MJ"/>
    <x v="2"/>
    <n v="15"/>
    <x v="37"/>
  </r>
  <r>
    <n v="38"/>
    <s v="RC"/>
    <x v="1"/>
    <n v="2634"/>
    <x v="37"/>
  </r>
  <r>
    <n v="38"/>
    <s v="TS"/>
    <x v="2"/>
    <n v="35"/>
    <x v="37"/>
  </r>
  <r>
    <n v="38"/>
    <s v="WM"/>
    <x v="1"/>
    <n v="1546"/>
    <x v="37"/>
  </r>
  <r>
    <n v="38"/>
    <s v="WM"/>
    <x v="2"/>
    <n v="89"/>
    <x v="37"/>
  </r>
  <r>
    <n v="39"/>
    <s v="AS"/>
    <x v="0"/>
    <n v="252"/>
    <x v="38"/>
  </r>
  <r>
    <n v="39"/>
    <s v="AS"/>
    <x v="1"/>
    <n v="721"/>
    <x v="38"/>
  </r>
  <r>
    <n v="39"/>
    <s v="AS"/>
    <x v="2"/>
    <n v="39"/>
    <x v="38"/>
  </r>
  <r>
    <n v="39"/>
    <s v="BB"/>
    <x v="1"/>
    <n v="3637"/>
    <x v="38"/>
  </r>
  <r>
    <n v="39"/>
    <s v="CC"/>
    <x v="0"/>
    <n v="482"/>
    <x v="38"/>
  </r>
  <r>
    <n v="39"/>
    <s v="CC"/>
    <x v="1"/>
    <n v="1949"/>
    <x v="38"/>
  </r>
  <r>
    <n v="39"/>
    <s v="CC"/>
    <x v="2"/>
    <n v="154"/>
    <x v="38"/>
  </r>
  <r>
    <n v="39"/>
    <s v="KM"/>
    <x v="0"/>
    <n v="346"/>
    <x v="38"/>
  </r>
  <r>
    <n v="39"/>
    <s v="KM"/>
    <x v="1"/>
    <n v="580"/>
    <x v="38"/>
  </r>
  <r>
    <n v="39"/>
    <s v="MJ"/>
    <x v="0"/>
    <n v="354"/>
    <x v="38"/>
  </r>
  <r>
    <n v="39"/>
    <s v="MJ"/>
    <x v="1"/>
    <n v="842"/>
    <x v="38"/>
  </r>
  <r>
    <n v="39"/>
    <s v="MJ"/>
    <x v="2"/>
    <n v="91"/>
    <x v="38"/>
  </r>
  <r>
    <n v="39"/>
    <s v="TS"/>
    <x v="0"/>
    <n v="223"/>
    <x v="38"/>
  </r>
  <r>
    <n v="39"/>
    <s v="TS"/>
    <x v="1"/>
    <n v="1403"/>
    <x v="38"/>
  </r>
  <r>
    <n v="39"/>
    <s v="TS"/>
    <x v="2"/>
    <n v="71"/>
    <x v="38"/>
  </r>
  <r>
    <n v="39"/>
    <s v="WM"/>
    <x v="1"/>
    <n v="7130"/>
    <x v="38"/>
  </r>
  <r>
    <n v="39"/>
    <s v="WM"/>
    <x v="2"/>
    <n v="300"/>
    <x v="38"/>
  </r>
  <r>
    <n v="40"/>
    <s v="AS"/>
    <x v="0"/>
    <n v="218"/>
    <x v="39"/>
  </r>
  <r>
    <n v="40"/>
    <s v="AS"/>
    <x v="1"/>
    <n v="890"/>
    <x v="39"/>
  </r>
  <r>
    <n v="40"/>
    <s v="AS"/>
    <x v="2"/>
    <n v="36"/>
    <x v="39"/>
  </r>
  <r>
    <n v="40"/>
    <s v="BB"/>
    <x v="1"/>
    <n v="2275"/>
    <x v="39"/>
  </r>
  <r>
    <n v="40"/>
    <s v="BB"/>
    <x v="2"/>
    <n v="376"/>
    <x v="39"/>
  </r>
  <r>
    <n v="40"/>
    <s v="CC"/>
    <x v="0"/>
    <n v="553"/>
    <x v="39"/>
  </r>
  <r>
    <n v="40"/>
    <s v="CC"/>
    <x v="1"/>
    <n v="3585"/>
    <x v="39"/>
  </r>
  <r>
    <n v="40"/>
    <s v="KM"/>
    <x v="1"/>
    <n v="1150"/>
    <x v="39"/>
  </r>
  <r>
    <n v="40"/>
    <s v="RC"/>
    <x v="0"/>
    <n v="609"/>
    <x v="39"/>
  </r>
  <r>
    <n v="40"/>
    <s v="TS"/>
    <x v="0"/>
    <n v="617"/>
    <x v="39"/>
  </r>
  <r>
    <n v="40"/>
    <s v="WM"/>
    <x v="0"/>
    <n v="354"/>
    <x v="39"/>
  </r>
  <r>
    <n v="41"/>
    <s v="AS"/>
    <x v="0"/>
    <n v="193"/>
    <x v="40"/>
  </r>
  <r>
    <n v="41"/>
    <s v="AS"/>
    <x v="1"/>
    <n v="775"/>
    <x v="40"/>
  </r>
  <r>
    <n v="41"/>
    <s v="AS"/>
    <x v="2"/>
    <n v="34"/>
    <x v="40"/>
  </r>
  <r>
    <n v="41"/>
    <s v="BB"/>
    <x v="0"/>
    <n v="804"/>
    <x v="40"/>
  </r>
  <r>
    <n v="41"/>
    <s v="BB"/>
    <x v="1"/>
    <n v="3239"/>
    <x v="40"/>
  </r>
  <r>
    <n v="41"/>
    <s v="CC"/>
    <x v="0"/>
    <n v="460"/>
    <x v="40"/>
  </r>
  <r>
    <n v="41"/>
    <s v="CC"/>
    <x v="2"/>
    <n v="176"/>
    <x v="40"/>
  </r>
  <r>
    <n v="41"/>
    <s v="KM"/>
    <x v="0"/>
    <n v="346"/>
    <x v="40"/>
  </r>
  <r>
    <n v="41"/>
    <s v="MJ"/>
    <x v="1"/>
    <n v="687"/>
    <x v="40"/>
  </r>
  <r>
    <n v="41"/>
    <s v="TS"/>
    <x v="1"/>
    <n v="563"/>
    <x v="40"/>
  </r>
  <r>
    <n v="41"/>
    <s v="TS"/>
    <x v="2"/>
    <n v="30"/>
    <x v="40"/>
  </r>
  <r>
    <n v="41"/>
    <s v="WM"/>
    <x v="0"/>
    <n v="518"/>
    <x v="40"/>
  </r>
  <r>
    <n v="42"/>
    <s v="AS"/>
    <x v="0"/>
    <n v="126"/>
    <x v="41"/>
  </r>
  <r>
    <n v="42"/>
    <s v="AS"/>
    <x v="1"/>
    <n v="522"/>
    <x v="41"/>
  </r>
  <r>
    <n v="42"/>
    <s v="AS"/>
    <x v="2"/>
    <n v="19"/>
    <x v="41"/>
  </r>
  <r>
    <n v="42"/>
    <s v="BB"/>
    <x v="0"/>
    <n v="1807"/>
    <x v="41"/>
  </r>
  <r>
    <n v="42"/>
    <s v="BB"/>
    <x v="1"/>
    <n v="3588"/>
    <x v="41"/>
  </r>
  <r>
    <n v="42"/>
    <s v="CC"/>
    <x v="0"/>
    <n v="648"/>
    <x v="41"/>
  </r>
  <r>
    <n v="42"/>
    <s v="CC"/>
    <x v="1"/>
    <n v="4684"/>
    <x v="41"/>
  </r>
  <r>
    <n v="42"/>
    <s v="KM"/>
    <x v="1"/>
    <n v="1968"/>
    <x v="41"/>
  </r>
  <r>
    <n v="42"/>
    <s v="KM"/>
    <x v="2"/>
    <n v="110"/>
    <x v="41"/>
  </r>
  <r>
    <n v="42"/>
    <s v="MJ"/>
    <x v="0"/>
    <n v="362"/>
    <x v="41"/>
  </r>
  <r>
    <n v="42"/>
    <s v="RC"/>
    <x v="1"/>
    <n v="1476"/>
    <x v="41"/>
  </r>
  <r>
    <n v="42"/>
    <s v="RC"/>
    <x v="2"/>
    <n v="45"/>
    <x v="41"/>
  </r>
  <r>
    <n v="42"/>
    <s v="TS"/>
    <x v="1"/>
    <n v="1570"/>
    <x v="41"/>
  </r>
  <r>
    <n v="42"/>
    <s v="TS"/>
    <x v="2"/>
    <n v="31"/>
    <x v="41"/>
  </r>
  <r>
    <n v="42"/>
    <s v="WM"/>
    <x v="0"/>
    <n v="1197"/>
    <x v="41"/>
  </r>
  <r>
    <n v="43"/>
    <s v="AS"/>
    <x v="0"/>
    <n v="264"/>
    <x v="42"/>
  </r>
  <r>
    <n v="43"/>
    <s v="AS"/>
    <x v="1"/>
    <n v="761"/>
    <x v="42"/>
  </r>
  <r>
    <n v="43"/>
    <s v="AS"/>
    <x v="2"/>
    <n v="36"/>
    <x v="42"/>
  </r>
  <r>
    <n v="43"/>
    <s v="BB"/>
    <x v="1"/>
    <n v="2184"/>
    <x v="42"/>
  </r>
  <r>
    <n v="43"/>
    <s v="BB"/>
    <x v="2"/>
    <n v="78"/>
    <x v="42"/>
  </r>
  <r>
    <n v="43"/>
    <s v="CC"/>
    <x v="0"/>
    <n v="1438"/>
    <x v="42"/>
  </r>
  <r>
    <n v="43"/>
    <s v="CC"/>
    <x v="2"/>
    <n v="125"/>
    <x v="42"/>
  </r>
  <r>
    <n v="43"/>
    <s v="KM"/>
    <x v="0"/>
    <n v="207"/>
    <x v="42"/>
  </r>
  <r>
    <n v="43"/>
    <s v="MJ"/>
    <x v="1"/>
    <n v="1469"/>
    <x v="42"/>
  </r>
  <r>
    <n v="43"/>
    <s v="RC"/>
    <x v="0"/>
    <n v="304"/>
    <x v="42"/>
  </r>
  <r>
    <n v="43"/>
    <s v="TS"/>
    <x v="0"/>
    <n v="872"/>
    <x v="42"/>
  </r>
  <r>
    <n v="43"/>
    <s v="TS"/>
    <x v="2"/>
    <n v="33"/>
    <x v="42"/>
  </r>
  <r>
    <n v="43"/>
    <s v="WM"/>
    <x v="2"/>
    <n v="154"/>
    <x v="42"/>
  </r>
  <r>
    <n v="44"/>
    <s v="AS"/>
    <x v="0"/>
    <n v="231"/>
    <x v="43"/>
  </r>
  <r>
    <n v="44"/>
    <s v="AS"/>
    <x v="1"/>
    <n v="672"/>
    <x v="43"/>
  </r>
  <r>
    <n v="44"/>
    <s v="AS"/>
    <x v="2"/>
    <n v="32"/>
    <x v="43"/>
  </r>
  <r>
    <n v="44"/>
    <s v="BB"/>
    <x v="0"/>
    <n v="863"/>
    <x v="43"/>
  </r>
  <r>
    <n v="44"/>
    <s v="BB"/>
    <x v="1"/>
    <n v="2808"/>
    <x v="43"/>
  </r>
  <r>
    <n v="44"/>
    <s v="BB"/>
    <x v="2"/>
    <n v="221"/>
    <x v="43"/>
  </r>
  <r>
    <n v="44"/>
    <s v="CC"/>
    <x v="1"/>
    <n v="5570"/>
    <x v="43"/>
  </r>
  <r>
    <n v="44"/>
    <s v="CC"/>
    <x v="2"/>
    <n v="183"/>
    <x v="43"/>
  </r>
  <r>
    <n v="44"/>
    <s v="KM"/>
    <x v="0"/>
    <n v="170"/>
    <x v="43"/>
  </r>
  <r>
    <n v="44"/>
    <s v="RC"/>
    <x v="2"/>
    <n v="82"/>
    <x v="43"/>
  </r>
  <r>
    <n v="44"/>
    <s v="TS"/>
    <x v="1"/>
    <n v="2147"/>
    <x v="43"/>
  </r>
  <r>
    <n v="44"/>
    <s v="TS"/>
    <x v="2"/>
    <n v="36"/>
    <x v="43"/>
  </r>
  <r>
    <n v="44"/>
    <s v="WM"/>
    <x v="1"/>
    <n v="2464"/>
    <x v="43"/>
  </r>
  <r>
    <n v="45"/>
    <s v="AS"/>
    <x v="0"/>
    <n v="174"/>
    <x v="44"/>
  </r>
  <r>
    <n v="45"/>
    <s v="AS"/>
    <x v="1"/>
    <n v="618"/>
    <x v="44"/>
  </r>
  <r>
    <n v="45"/>
    <s v="AS"/>
    <x v="2"/>
    <n v="25"/>
    <x v="44"/>
  </r>
  <r>
    <n v="45"/>
    <s v="BB"/>
    <x v="0"/>
    <n v="639"/>
    <x v="44"/>
  </r>
  <r>
    <n v="45"/>
    <s v="BB"/>
    <x v="1"/>
    <n v="2386"/>
    <x v="44"/>
  </r>
  <r>
    <n v="45"/>
    <s v="CC"/>
    <x v="0"/>
    <n v="605"/>
    <x v="44"/>
  </r>
  <r>
    <n v="45"/>
    <s v="KM"/>
    <x v="0"/>
    <n v="645"/>
    <x v="44"/>
  </r>
  <r>
    <n v="45"/>
    <s v="KM"/>
    <x v="1"/>
    <n v="800"/>
    <x v="44"/>
  </r>
  <r>
    <n v="45"/>
    <s v="MJ"/>
    <x v="2"/>
    <n v="30"/>
    <x v="44"/>
  </r>
  <r>
    <n v="45"/>
    <s v="RC"/>
    <x v="0"/>
    <n v="163"/>
    <x v="44"/>
  </r>
  <r>
    <n v="45"/>
    <s v="RC"/>
    <x v="1"/>
    <n v="1073"/>
    <x v="44"/>
  </r>
  <r>
    <n v="45"/>
    <s v="TS"/>
    <x v="2"/>
    <n v="128"/>
    <x v="44"/>
  </r>
  <r>
    <n v="45"/>
    <s v="WM"/>
    <x v="0"/>
    <n v="1159"/>
    <x v="44"/>
  </r>
  <r>
    <n v="46"/>
    <s v="AS"/>
    <x v="0"/>
    <n v="123"/>
    <x v="45"/>
  </r>
  <r>
    <n v="46"/>
    <s v="AS"/>
    <x v="1"/>
    <n v="500"/>
    <x v="45"/>
  </r>
  <r>
    <n v="46"/>
    <s v="AS"/>
    <x v="2"/>
    <n v="18"/>
    <x v="45"/>
  </r>
  <r>
    <n v="46"/>
    <s v="BB"/>
    <x v="0"/>
    <n v="628"/>
    <x v="45"/>
  </r>
  <r>
    <n v="46"/>
    <s v="BB"/>
    <x v="1"/>
    <n v="10027"/>
    <x v="45"/>
  </r>
  <r>
    <n v="46"/>
    <s v="BB"/>
    <x v="2"/>
    <n v="104"/>
    <x v="45"/>
  </r>
  <r>
    <n v="46"/>
    <s v="CC"/>
    <x v="0"/>
    <n v="506"/>
    <x v="45"/>
  </r>
  <r>
    <n v="46"/>
    <s v="CC"/>
    <x v="2"/>
    <n v="76"/>
    <x v="45"/>
  </r>
  <r>
    <n v="46"/>
    <s v="KM"/>
    <x v="2"/>
    <n v="19"/>
    <x v="45"/>
  </r>
  <r>
    <n v="46"/>
    <s v="MJ"/>
    <x v="0"/>
    <n v="83"/>
    <x v="45"/>
  </r>
  <r>
    <n v="46"/>
    <s v="RC"/>
    <x v="0"/>
    <n v="261"/>
    <x v="45"/>
  </r>
  <r>
    <n v="46"/>
    <s v="WM"/>
    <x v="1"/>
    <n v="957"/>
    <x v="45"/>
  </r>
  <r>
    <n v="46"/>
    <s v="WM"/>
    <x v="2"/>
    <n v="44"/>
    <x v="45"/>
  </r>
  <r>
    <n v="47"/>
    <s v="AS"/>
    <x v="0"/>
    <n v="95"/>
    <x v="46"/>
  </r>
  <r>
    <n v="47"/>
    <s v="AS"/>
    <x v="1"/>
    <n v="355"/>
    <x v="46"/>
  </r>
  <r>
    <n v="47"/>
    <s v="AS"/>
    <x v="2"/>
    <n v="13"/>
    <x v="46"/>
  </r>
  <r>
    <n v="47"/>
    <s v="BB"/>
    <x v="0"/>
    <n v="1905"/>
    <x v="46"/>
  </r>
  <r>
    <n v="47"/>
    <s v="BB"/>
    <x v="2"/>
    <n v="74"/>
    <x v="46"/>
  </r>
  <r>
    <n v="47"/>
    <s v="CC"/>
    <x v="0"/>
    <n v="495"/>
    <x v="46"/>
  </r>
  <r>
    <n v="47"/>
    <s v="CC"/>
    <x v="1"/>
    <n v="1525"/>
    <x v="46"/>
  </r>
  <r>
    <n v="47"/>
    <s v="CC"/>
    <x v="2"/>
    <n v="78"/>
    <x v="46"/>
  </r>
  <r>
    <n v="47"/>
    <s v="KM"/>
    <x v="1"/>
    <n v="2635"/>
    <x v="46"/>
  </r>
  <r>
    <n v="47"/>
    <s v="KM"/>
    <x v="2"/>
    <n v="38"/>
    <x v="46"/>
  </r>
  <r>
    <n v="47"/>
    <s v="MJ"/>
    <x v="0"/>
    <n v="97"/>
    <x v="46"/>
  </r>
  <r>
    <n v="47"/>
    <s v="MJ"/>
    <x v="2"/>
    <n v="13"/>
    <x v="46"/>
  </r>
  <r>
    <n v="47"/>
    <s v="RC"/>
    <x v="1"/>
    <n v="465"/>
    <x v="46"/>
  </r>
  <r>
    <n v="47"/>
    <s v="TS"/>
    <x v="0"/>
    <n v="208"/>
    <x v="46"/>
  </r>
  <r>
    <n v="47"/>
    <s v="TS"/>
    <x v="1"/>
    <n v="693"/>
    <x v="46"/>
  </r>
  <r>
    <n v="47"/>
    <s v="WM"/>
    <x v="1"/>
    <n v="799"/>
    <x v="46"/>
  </r>
  <r>
    <n v="47"/>
    <s v="WM"/>
    <x v="2"/>
    <n v="192"/>
    <x v="46"/>
  </r>
  <r>
    <n v="48"/>
    <s v="AS"/>
    <x v="0"/>
    <n v="231"/>
    <x v="47"/>
  </r>
  <r>
    <n v="48"/>
    <s v="AS"/>
    <x v="1"/>
    <n v="650"/>
    <x v="47"/>
  </r>
  <r>
    <n v="48"/>
    <s v="AS"/>
    <x v="2"/>
    <n v="36"/>
    <x v="47"/>
  </r>
  <r>
    <n v="48"/>
    <s v="BB"/>
    <x v="2"/>
    <n v="88"/>
    <x v="47"/>
  </r>
  <r>
    <n v="48"/>
    <s v="CC"/>
    <x v="0"/>
    <n v="425"/>
    <x v="47"/>
  </r>
  <r>
    <n v="48"/>
    <s v="CC"/>
    <x v="1"/>
    <n v="3499"/>
    <x v="47"/>
  </r>
  <r>
    <n v="48"/>
    <s v="CC"/>
    <x v="2"/>
    <n v="65"/>
    <x v="47"/>
  </r>
  <r>
    <n v="48"/>
    <s v="MJ"/>
    <x v="0"/>
    <n v="239"/>
    <x v="47"/>
  </r>
  <r>
    <n v="48"/>
    <s v="MJ"/>
    <x v="1"/>
    <n v="517"/>
    <x v="47"/>
  </r>
  <r>
    <n v="48"/>
    <s v="MJ"/>
    <x v="2"/>
    <n v="22"/>
    <x v="47"/>
  </r>
  <r>
    <n v="48"/>
    <s v="RC"/>
    <x v="0"/>
    <n v="131"/>
    <x v="47"/>
  </r>
  <r>
    <n v="48"/>
    <s v="RC"/>
    <x v="1"/>
    <n v="476"/>
    <x v="47"/>
  </r>
  <r>
    <n v="48"/>
    <s v="RC"/>
    <x v="2"/>
    <n v="43"/>
    <x v="47"/>
  </r>
  <r>
    <n v="48"/>
    <s v="TS"/>
    <x v="0"/>
    <n v="179"/>
    <x v="47"/>
  </r>
  <r>
    <n v="48"/>
    <s v="TS"/>
    <x v="1"/>
    <n v="3242"/>
    <x v="47"/>
  </r>
  <r>
    <n v="48"/>
    <s v="WM"/>
    <x v="1"/>
    <n v="1902"/>
    <x v="47"/>
  </r>
  <r>
    <n v="49"/>
    <s v="AS"/>
    <x v="0"/>
    <n v="151"/>
    <x v="48"/>
  </r>
  <r>
    <n v="49"/>
    <s v="AS"/>
    <x v="1"/>
    <n v="420"/>
    <x v="48"/>
  </r>
  <r>
    <n v="49"/>
    <s v="AS"/>
    <x v="2"/>
    <n v="24"/>
    <x v="48"/>
  </r>
  <r>
    <n v="49"/>
    <s v="BB"/>
    <x v="2"/>
    <n v="99"/>
    <x v="48"/>
  </r>
  <r>
    <n v="49"/>
    <s v="CC"/>
    <x v="0"/>
    <n v="1576"/>
    <x v="48"/>
  </r>
  <r>
    <n v="49"/>
    <s v="CC"/>
    <x v="2"/>
    <n v="97"/>
    <x v="48"/>
  </r>
  <r>
    <n v="49"/>
    <s v="KM"/>
    <x v="2"/>
    <n v="24"/>
    <x v="48"/>
  </r>
  <r>
    <n v="49"/>
    <s v="RC"/>
    <x v="0"/>
    <n v="337"/>
    <x v="48"/>
  </r>
  <r>
    <n v="49"/>
    <s v="RC"/>
    <x v="1"/>
    <n v="644"/>
    <x v="48"/>
  </r>
  <r>
    <n v="49"/>
    <s v="TS"/>
    <x v="0"/>
    <n v="320"/>
    <x v="48"/>
  </r>
  <r>
    <n v="49"/>
    <s v="TS"/>
    <x v="2"/>
    <n v="46"/>
    <x v="48"/>
  </r>
  <r>
    <n v="49"/>
    <s v="WM"/>
    <x v="0"/>
    <n v="519"/>
    <x v="48"/>
  </r>
  <r>
    <n v="50"/>
    <s v="AS"/>
    <x v="0"/>
    <n v="170"/>
    <x v="49"/>
  </r>
  <r>
    <n v="50"/>
    <s v="AS"/>
    <x v="1"/>
    <n v="601"/>
    <x v="49"/>
  </r>
  <r>
    <n v="50"/>
    <s v="AS"/>
    <x v="2"/>
    <n v="27"/>
    <x v="49"/>
  </r>
  <r>
    <n v="50"/>
    <s v="BB"/>
    <x v="0"/>
    <n v="401"/>
    <x v="49"/>
  </r>
  <r>
    <n v="50"/>
    <s v="BB"/>
    <x v="2"/>
    <n v="56"/>
    <x v="49"/>
  </r>
  <r>
    <n v="50"/>
    <s v="CC"/>
    <x v="1"/>
    <n v="5052"/>
    <x v="49"/>
  </r>
  <r>
    <n v="50"/>
    <s v="CC"/>
    <x v="2"/>
    <n v="86"/>
    <x v="49"/>
  </r>
  <r>
    <n v="50"/>
    <s v="KM"/>
    <x v="0"/>
    <n v="872"/>
    <x v="49"/>
  </r>
  <r>
    <n v="50"/>
    <s v="KM"/>
    <x v="2"/>
    <n v="46"/>
    <x v="49"/>
  </r>
  <r>
    <n v="50"/>
    <s v="MJ"/>
    <x v="1"/>
    <n v="659"/>
    <x v="49"/>
  </r>
  <r>
    <n v="50"/>
    <s v="MJ"/>
    <x v="2"/>
    <n v="14"/>
    <x v="49"/>
  </r>
  <r>
    <n v="50"/>
    <s v="RC"/>
    <x v="1"/>
    <n v="422"/>
    <x v="49"/>
  </r>
  <r>
    <n v="50"/>
    <s v="RC"/>
    <x v="2"/>
    <n v="20"/>
    <x v="49"/>
  </r>
  <r>
    <n v="50"/>
    <s v="WM"/>
    <x v="1"/>
    <n v="1006"/>
    <x v="49"/>
  </r>
  <r>
    <n v="51"/>
    <s v="AS"/>
    <x v="0"/>
    <n v="139"/>
    <x v="50"/>
  </r>
  <r>
    <n v="51"/>
    <s v="AS"/>
    <x v="1"/>
    <n v="411"/>
    <x v="50"/>
  </r>
  <r>
    <n v="51"/>
    <s v="AS"/>
    <x v="2"/>
    <n v="23"/>
    <x v="50"/>
  </r>
  <r>
    <n v="51"/>
    <s v="BB"/>
    <x v="0"/>
    <n v="836"/>
    <x v="50"/>
  </r>
  <r>
    <n v="51"/>
    <s v="BB"/>
    <x v="1"/>
    <n v="2360"/>
    <x v="50"/>
  </r>
  <r>
    <n v="51"/>
    <s v="BB"/>
    <x v="2"/>
    <n v="102"/>
    <x v="50"/>
  </r>
  <r>
    <n v="51"/>
    <s v="CC"/>
    <x v="2"/>
    <n v="73"/>
    <x v="50"/>
  </r>
  <r>
    <n v="51"/>
    <s v="MJ"/>
    <x v="0"/>
    <n v="46"/>
    <x v="50"/>
  </r>
  <r>
    <n v="51"/>
    <s v="MJ"/>
    <x v="2"/>
    <n v="27"/>
    <x v="50"/>
  </r>
  <r>
    <n v="51"/>
    <s v="RC"/>
    <x v="0"/>
    <n v="506"/>
    <x v="50"/>
  </r>
  <r>
    <n v="51"/>
    <s v="RC"/>
    <x v="1"/>
    <n v="431"/>
    <x v="50"/>
  </r>
  <r>
    <n v="51"/>
    <s v="RC"/>
    <x v="2"/>
    <n v="54"/>
    <x v="50"/>
  </r>
  <r>
    <n v="51"/>
    <s v="TS"/>
    <x v="0"/>
    <n v="187"/>
    <x v="50"/>
  </r>
  <r>
    <n v="51"/>
    <s v="TS"/>
    <x v="2"/>
    <n v="25"/>
    <x v="50"/>
  </r>
  <r>
    <n v="51"/>
    <s v="WM"/>
    <x v="0"/>
    <n v="549"/>
    <x v="50"/>
  </r>
  <r>
    <n v="51"/>
    <s v="WM"/>
    <x v="1"/>
    <n v="934"/>
    <x v="50"/>
  </r>
  <r>
    <n v="52"/>
    <s v="AS"/>
    <x v="0"/>
    <n v="178"/>
    <x v="51"/>
  </r>
  <r>
    <n v="52"/>
    <s v="AS"/>
    <x v="1"/>
    <n v="563"/>
    <x v="51"/>
  </r>
  <r>
    <n v="52"/>
    <s v="AS"/>
    <x v="2"/>
    <n v="31"/>
    <x v="51"/>
  </r>
  <r>
    <n v="52"/>
    <s v="BB"/>
    <x v="0"/>
    <n v="436"/>
    <x v="51"/>
  </r>
  <r>
    <n v="52"/>
    <s v="BB"/>
    <x v="1"/>
    <n v="1709"/>
    <x v="51"/>
  </r>
  <r>
    <n v="52"/>
    <s v="BB"/>
    <x v="2"/>
    <n v="130"/>
    <x v="51"/>
  </r>
  <r>
    <n v="52"/>
    <s v="CC"/>
    <x v="0"/>
    <n v="1059"/>
    <x v="51"/>
  </r>
  <r>
    <n v="52"/>
    <s v="CC"/>
    <x v="2"/>
    <n v="92"/>
    <x v="51"/>
  </r>
  <r>
    <n v="52"/>
    <s v="KM"/>
    <x v="2"/>
    <n v="39"/>
    <x v="51"/>
  </r>
  <r>
    <n v="52"/>
    <s v="MJ"/>
    <x v="0"/>
    <n v="83"/>
    <x v="51"/>
  </r>
  <r>
    <n v="52"/>
    <s v="RC"/>
    <x v="1"/>
    <n v="509"/>
    <x v="51"/>
  </r>
  <r>
    <n v="52"/>
    <s v="TS"/>
    <x v="0"/>
    <n v="119"/>
    <x v="51"/>
  </r>
  <r>
    <n v="52"/>
    <s v="TS"/>
    <x v="2"/>
    <n v="33"/>
    <x v="51"/>
  </r>
  <r>
    <n v="52"/>
    <s v="WM"/>
    <x v="1"/>
    <n v="4533"/>
    <x v="51"/>
  </r>
  <r>
    <n v="52"/>
    <s v="WM"/>
    <x v="2"/>
    <n v="50"/>
    <x v="51"/>
  </r>
  <r>
    <n v="53"/>
    <s v="AS"/>
    <x v="0"/>
    <n v="122"/>
    <x v="0"/>
  </r>
  <r>
    <n v="53"/>
    <s v="AS"/>
    <x v="1"/>
    <n v="425"/>
    <x v="0"/>
  </r>
  <r>
    <n v="53"/>
    <s v="AS"/>
    <x v="2"/>
    <n v="19"/>
    <x v="0"/>
  </r>
  <r>
    <n v="53"/>
    <s v="BB"/>
    <x v="0"/>
    <n v="400"/>
    <x v="0"/>
  </r>
  <r>
    <n v="53"/>
    <s v="BB"/>
    <x v="1"/>
    <n v="1246"/>
    <x v="0"/>
  </r>
  <r>
    <n v="53"/>
    <s v="CC"/>
    <x v="1"/>
    <n v="9850"/>
    <x v="0"/>
  </r>
  <r>
    <n v="53"/>
    <s v="CC"/>
    <x v="2"/>
    <n v="153"/>
    <x v="0"/>
  </r>
  <r>
    <n v="53"/>
    <s v="KM"/>
    <x v="1"/>
    <n v="404"/>
    <x v="0"/>
  </r>
  <r>
    <n v="53"/>
    <s v="MJ"/>
    <x v="0"/>
    <n v="276"/>
    <x v="0"/>
  </r>
  <r>
    <n v="53"/>
    <s v="MJ"/>
    <x v="1"/>
    <n v="197"/>
    <x v="0"/>
  </r>
  <r>
    <n v="53"/>
    <s v="RC"/>
    <x v="1"/>
    <n v="295"/>
    <x v="0"/>
  </r>
  <r>
    <n v="53"/>
    <s v="TS"/>
    <x v="0"/>
    <n v="120"/>
    <x v="0"/>
  </r>
  <r>
    <n v="53"/>
    <s v="WM"/>
    <x v="0"/>
    <n v="226"/>
    <x v="0"/>
  </r>
  <r>
    <n v="53"/>
    <s v="WM"/>
    <x v="2"/>
    <n v="98"/>
    <x v="0"/>
  </r>
  <r>
    <n v="54"/>
    <s v="AS"/>
    <x v="0"/>
    <n v="138"/>
    <x v="1"/>
  </r>
  <r>
    <n v="54"/>
    <s v="AS"/>
    <x v="1"/>
    <n v="392"/>
    <x v="1"/>
  </r>
  <r>
    <n v="54"/>
    <s v="AS"/>
    <x v="2"/>
    <n v="19"/>
    <x v="1"/>
  </r>
  <r>
    <n v="54"/>
    <s v="BB"/>
    <x v="0"/>
    <n v="927"/>
    <x v="1"/>
  </r>
  <r>
    <n v="54"/>
    <s v="BB"/>
    <x v="1"/>
    <n v="1642"/>
    <x v="1"/>
  </r>
  <r>
    <n v="54"/>
    <s v="BB"/>
    <x v="2"/>
    <n v="145"/>
    <x v="1"/>
  </r>
  <r>
    <n v="54"/>
    <s v="CC"/>
    <x v="0"/>
    <n v="796"/>
    <x v="1"/>
  </r>
  <r>
    <n v="54"/>
    <s v="KM"/>
    <x v="1"/>
    <n v="521"/>
    <x v="1"/>
  </r>
  <r>
    <n v="54"/>
    <s v="KM"/>
    <x v="2"/>
    <n v="62"/>
    <x v="1"/>
  </r>
  <r>
    <n v="54"/>
    <s v="MJ"/>
    <x v="1"/>
    <n v="198"/>
    <x v="1"/>
  </r>
  <r>
    <n v="54"/>
    <s v="MJ"/>
    <x v="2"/>
    <n v="12"/>
    <x v="1"/>
  </r>
  <r>
    <n v="54"/>
    <s v="RC"/>
    <x v="1"/>
    <n v="3179"/>
    <x v="1"/>
  </r>
  <r>
    <n v="54"/>
    <s v="RC"/>
    <x v="2"/>
    <n v="130"/>
    <x v="1"/>
  </r>
  <r>
    <n v="54"/>
    <s v="TS"/>
    <x v="0"/>
    <n v="625"/>
    <x v="1"/>
  </r>
  <r>
    <n v="54"/>
    <s v="TS"/>
    <x v="1"/>
    <n v="654"/>
    <x v="1"/>
  </r>
  <r>
    <n v="54"/>
    <s v="TS"/>
    <x v="2"/>
    <n v="77"/>
    <x v="1"/>
  </r>
  <r>
    <n v="54"/>
    <s v="WM"/>
    <x v="0"/>
    <n v="385"/>
    <x v="1"/>
  </r>
  <r>
    <n v="55"/>
    <s v="AS"/>
    <x v="0"/>
    <n v="102"/>
    <x v="2"/>
  </r>
  <r>
    <n v="55"/>
    <s v="AS"/>
    <x v="1"/>
    <n v="320"/>
    <x v="2"/>
  </r>
  <r>
    <n v="55"/>
    <s v="AS"/>
    <x v="2"/>
    <n v="14"/>
    <x v="2"/>
  </r>
  <r>
    <n v="55"/>
    <s v="BB"/>
    <x v="1"/>
    <n v="1386"/>
    <x v="2"/>
  </r>
  <r>
    <n v="55"/>
    <s v="CC"/>
    <x v="2"/>
    <n v="84"/>
    <x v="2"/>
  </r>
  <r>
    <n v="55"/>
    <s v="KM"/>
    <x v="1"/>
    <n v="1556"/>
    <x v="2"/>
  </r>
  <r>
    <n v="55"/>
    <s v="MJ"/>
    <x v="1"/>
    <n v="901"/>
    <x v="2"/>
  </r>
  <r>
    <n v="55"/>
    <s v="MJ"/>
    <x v="2"/>
    <n v="59"/>
    <x v="2"/>
  </r>
  <r>
    <n v="55"/>
    <s v="RC"/>
    <x v="0"/>
    <n v="99"/>
    <x v="2"/>
  </r>
  <r>
    <n v="55"/>
    <s v="TS"/>
    <x v="1"/>
    <n v="716"/>
    <x v="2"/>
  </r>
  <r>
    <n v="55"/>
    <s v="WM"/>
    <x v="0"/>
    <n v="485"/>
    <x v="2"/>
  </r>
  <r>
    <n v="55"/>
    <s v="WM"/>
    <x v="2"/>
    <n v="99"/>
    <x v="2"/>
  </r>
  <r>
    <n v="56"/>
    <s v="AS"/>
    <x v="0"/>
    <n v="71"/>
    <x v="3"/>
  </r>
  <r>
    <n v="56"/>
    <s v="AS"/>
    <x v="1"/>
    <n v="267"/>
    <x v="3"/>
  </r>
  <r>
    <n v="56"/>
    <s v="AS"/>
    <x v="2"/>
    <n v="11"/>
    <x v="3"/>
  </r>
  <r>
    <n v="56"/>
    <s v="BB"/>
    <x v="0"/>
    <n v="240"/>
    <x v="3"/>
  </r>
  <r>
    <n v="56"/>
    <s v="BB"/>
    <x v="1"/>
    <n v="2162"/>
    <x v="3"/>
  </r>
  <r>
    <n v="56"/>
    <s v="BB"/>
    <x v="2"/>
    <n v="33"/>
    <x v="3"/>
  </r>
  <r>
    <n v="56"/>
    <s v="CC"/>
    <x v="0"/>
    <n v="325"/>
    <x v="3"/>
  </r>
  <r>
    <n v="56"/>
    <s v="RC"/>
    <x v="0"/>
    <n v="67"/>
    <x v="3"/>
  </r>
  <r>
    <n v="57"/>
    <s v="AS"/>
    <x v="0"/>
    <n v="113"/>
    <x v="4"/>
  </r>
  <r>
    <n v="57"/>
    <s v="AS"/>
    <x v="1"/>
    <n v="374"/>
    <x v="4"/>
  </r>
  <r>
    <n v="57"/>
    <s v="AS"/>
    <x v="2"/>
    <n v="20"/>
    <x v="4"/>
  </r>
  <r>
    <n v="57"/>
    <s v="BB"/>
    <x v="0"/>
    <n v="2569"/>
    <x v="4"/>
  </r>
  <r>
    <n v="57"/>
    <s v="BB"/>
    <x v="2"/>
    <n v="63"/>
    <x v="4"/>
  </r>
  <r>
    <n v="57"/>
    <s v="CC"/>
    <x v="0"/>
    <n v="1082"/>
    <x v="4"/>
  </r>
  <r>
    <n v="57"/>
    <s v="CC"/>
    <x v="2"/>
    <n v="108"/>
    <x v="4"/>
  </r>
  <r>
    <n v="57"/>
    <s v="KM"/>
    <x v="0"/>
    <n v="471"/>
    <x v="4"/>
  </r>
  <r>
    <n v="57"/>
    <s v="RC"/>
    <x v="0"/>
    <n v="248"/>
    <x v="4"/>
  </r>
  <r>
    <n v="57"/>
    <s v="TS"/>
    <x v="1"/>
    <n v="1196"/>
    <x v="4"/>
  </r>
  <r>
    <n v="57"/>
    <s v="WM"/>
    <x v="0"/>
    <n v="201"/>
    <x v="4"/>
  </r>
  <r>
    <n v="57"/>
    <s v="WM"/>
    <x v="1"/>
    <n v="737"/>
    <x v="4"/>
  </r>
  <r>
    <n v="58"/>
    <s v="AS"/>
    <x v="0"/>
    <n v="101"/>
    <x v="5"/>
  </r>
  <r>
    <n v="58"/>
    <s v="AS"/>
    <x v="1"/>
    <n v="356"/>
    <x v="5"/>
  </r>
  <r>
    <n v="58"/>
    <s v="AS"/>
    <x v="2"/>
    <n v="13"/>
    <x v="5"/>
  </r>
  <r>
    <n v="58"/>
    <s v="BB"/>
    <x v="1"/>
    <n v="1606"/>
    <x v="5"/>
  </r>
  <r>
    <n v="58"/>
    <s v="BB"/>
    <x v="2"/>
    <n v="183"/>
    <x v="5"/>
  </r>
  <r>
    <n v="58"/>
    <s v="KM"/>
    <x v="2"/>
    <n v="15"/>
    <x v="5"/>
  </r>
  <r>
    <n v="58"/>
    <s v="MJ"/>
    <x v="0"/>
    <n v="121"/>
    <x v="5"/>
  </r>
  <r>
    <n v="58"/>
    <s v="TS"/>
    <x v="2"/>
    <n v="33"/>
    <x v="5"/>
  </r>
  <r>
    <n v="58"/>
    <s v="WM"/>
    <x v="0"/>
    <n v="1043"/>
    <x v="5"/>
  </r>
  <r>
    <n v="58"/>
    <s v="WM"/>
    <x v="1"/>
    <n v="781"/>
    <x v="5"/>
  </r>
  <r>
    <n v="58"/>
    <s v="WM"/>
    <x v="2"/>
    <n v="155"/>
    <x v="5"/>
  </r>
  <r>
    <n v="59"/>
    <s v="AS"/>
    <x v="0"/>
    <n v="143"/>
    <x v="6"/>
  </r>
  <r>
    <n v="59"/>
    <s v="AS"/>
    <x v="1"/>
    <n v="442"/>
    <x v="6"/>
  </r>
  <r>
    <n v="59"/>
    <s v="AS"/>
    <x v="2"/>
    <n v="20"/>
    <x v="6"/>
  </r>
  <r>
    <n v="59"/>
    <s v="BB"/>
    <x v="1"/>
    <n v="1227"/>
    <x v="6"/>
  </r>
  <r>
    <n v="59"/>
    <s v="CC"/>
    <x v="2"/>
    <n v="66"/>
    <x v="6"/>
  </r>
  <r>
    <n v="59"/>
    <s v="KM"/>
    <x v="2"/>
    <n v="17"/>
    <x v="6"/>
  </r>
  <r>
    <n v="59"/>
    <s v="RC"/>
    <x v="0"/>
    <n v="76"/>
    <x v="6"/>
  </r>
  <r>
    <n v="59"/>
    <s v="TS"/>
    <x v="0"/>
    <n v="119"/>
    <x v="6"/>
  </r>
  <r>
    <n v="59"/>
    <s v="WM"/>
    <x v="1"/>
    <n v="1818"/>
    <x v="6"/>
  </r>
  <r>
    <n v="60"/>
    <s v="AS"/>
    <x v="0"/>
    <n v="117"/>
    <x v="7"/>
  </r>
  <r>
    <n v="60"/>
    <s v="AS"/>
    <x v="1"/>
    <n v="358"/>
    <x v="7"/>
  </r>
  <r>
    <n v="60"/>
    <s v="AS"/>
    <x v="2"/>
    <n v="16"/>
    <x v="7"/>
  </r>
  <r>
    <n v="60"/>
    <s v="BB"/>
    <x v="1"/>
    <n v="960"/>
    <x v="7"/>
  </r>
  <r>
    <n v="60"/>
    <s v="CC"/>
    <x v="0"/>
    <n v="219"/>
    <x v="7"/>
  </r>
  <r>
    <n v="60"/>
    <s v="CC"/>
    <x v="2"/>
    <n v="123"/>
    <x v="7"/>
  </r>
  <r>
    <n v="60"/>
    <s v="KM"/>
    <x v="1"/>
    <n v="1010"/>
    <x v="7"/>
  </r>
  <r>
    <n v="60"/>
    <s v="KM"/>
    <x v="2"/>
    <n v="41"/>
    <x v="7"/>
  </r>
  <r>
    <n v="60"/>
    <s v="MJ"/>
    <x v="0"/>
    <n v="52"/>
    <x v="7"/>
  </r>
  <r>
    <n v="60"/>
    <s v="MJ"/>
    <x v="1"/>
    <n v="359"/>
    <x v="7"/>
  </r>
  <r>
    <n v="60"/>
    <s v="RC"/>
    <x v="0"/>
    <n v="96"/>
    <x v="7"/>
  </r>
  <r>
    <n v="60"/>
    <s v="TS"/>
    <x v="0"/>
    <n v="226"/>
    <x v="7"/>
  </r>
  <r>
    <n v="60"/>
    <s v="TS"/>
    <x v="1"/>
    <n v="348"/>
    <x v="7"/>
  </r>
  <r>
    <n v="60"/>
    <s v="TS"/>
    <x v="2"/>
    <n v="47"/>
    <x v="7"/>
  </r>
  <r>
    <n v="61"/>
    <s v="AS"/>
    <x v="0"/>
    <n v="118"/>
    <x v="8"/>
  </r>
  <r>
    <n v="61"/>
    <s v="AS"/>
    <x v="1"/>
    <n v="384"/>
    <x v="8"/>
  </r>
  <r>
    <n v="61"/>
    <s v="AS"/>
    <x v="2"/>
    <n v="18"/>
    <x v="8"/>
  </r>
  <r>
    <n v="61"/>
    <s v="BB"/>
    <x v="1"/>
    <n v="2136"/>
    <x v="8"/>
  </r>
  <r>
    <n v="61"/>
    <s v="BB"/>
    <x v="2"/>
    <n v="87"/>
    <x v="8"/>
  </r>
  <r>
    <n v="61"/>
    <s v="CC"/>
    <x v="0"/>
    <n v="1367"/>
    <x v="8"/>
  </r>
  <r>
    <n v="61"/>
    <s v="CC"/>
    <x v="1"/>
    <n v="1726"/>
    <x v="8"/>
  </r>
  <r>
    <n v="61"/>
    <s v="MJ"/>
    <x v="0"/>
    <n v="131"/>
    <x v="8"/>
  </r>
  <r>
    <n v="61"/>
    <s v="RC"/>
    <x v="0"/>
    <n v="130"/>
    <x v="8"/>
  </r>
  <r>
    <n v="61"/>
    <s v="TS"/>
    <x v="1"/>
    <n v="2963"/>
    <x v="8"/>
  </r>
  <r>
    <n v="62"/>
    <s v="AS"/>
    <x v="0"/>
    <n v="113"/>
    <x v="9"/>
  </r>
  <r>
    <n v="62"/>
    <s v="AS"/>
    <x v="1"/>
    <n v="363"/>
    <x v="9"/>
  </r>
  <r>
    <n v="62"/>
    <s v="AS"/>
    <x v="2"/>
    <n v="17"/>
    <x v="9"/>
  </r>
  <r>
    <n v="62"/>
    <s v="BB"/>
    <x v="1"/>
    <n v="4045"/>
    <x v="9"/>
  </r>
  <r>
    <n v="62"/>
    <s v="BB"/>
    <x v="2"/>
    <n v="159"/>
    <x v="9"/>
  </r>
  <r>
    <n v="62"/>
    <s v="CC"/>
    <x v="1"/>
    <n v="971"/>
    <x v="9"/>
  </r>
  <r>
    <n v="62"/>
    <s v="CC"/>
    <x v="2"/>
    <n v="58"/>
    <x v="9"/>
  </r>
  <r>
    <n v="62"/>
    <s v="KM"/>
    <x v="0"/>
    <n v="422"/>
    <x v="9"/>
  </r>
  <r>
    <n v="62"/>
    <s v="MJ"/>
    <x v="1"/>
    <n v="389"/>
    <x v="9"/>
  </r>
  <r>
    <n v="62"/>
    <s v="MJ"/>
    <x v="2"/>
    <n v="54"/>
    <x v="9"/>
  </r>
  <r>
    <n v="62"/>
    <s v="RC"/>
    <x v="0"/>
    <n v="313"/>
    <x v="9"/>
  </r>
  <r>
    <n v="62"/>
    <s v="RC"/>
    <x v="2"/>
    <n v="81"/>
    <x v="9"/>
  </r>
  <r>
    <n v="62"/>
    <s v="TS"/>
    <x v="0"/>
    <n v="492"/>
    <x v="9"/>
  </r>
  <r>
    <n v="62"/>
    <s v="WM"/>
    <x v="1"/>
    <n v="697"/>
    <x v="9"/>
  </r>
  <r>
    <n v="63"/>
    <s v="AS"/>
    <x v="0"/>
    <n v="115"/>
    <x v="10"/>
  </r>
  <r>
    <n v="63"/>
    <s v="AS"/>
    <x v="1"/>
    <n v="357"/>
    <x v="10"/>
  </r>
  <r>
    <n v="63"/>
    <s v="AS"/>
    <x v="2"/>
    <n v="19"/>
    <x v="10"/>
  </r>
  <r>
    <n v="63"/>
    <s v="BB"/>
    <x v="0"/>
    <n v="554"/>
    <x v="10"/>
  </r>
  <r>
    <n v="63"/>
    <s v="CC"/>
    <x v="1"/>
    <n v="1279"/>
    <x v="10"/>
  </r>
  <r>
    <n v="63"/>
    <s v="CC"/>
    <x v="2"/>
    <n v="159"/>
    <x v="10"/>
  </r>
  <r>
    <n v="63"/>
    <s v="KM"/>
    <x v="1"/>
    <n v="1314"/>
    <x v="10"/>
  </r>
  <r>
    <n v="63"/>
    <s v="KM"/>
    <x v="2"/>
    <n v="43"/>
    <x v="10"/>
  </r>
  <r>
    <n v="63"/>
    <s v="MJ"/>
    <x v="0"/>
    <n v="218"/>
    <x v="10"/>
  </r>
  <r>
    <n v="63"/>
    <s v="RC"/>
    <x v="1"/>
    <n v="358"/>
    <x v="10"/>
  </r>
  <r>
    <n v="63"/>
    <s v="TS"/>
    <x v="2"/>
    <n v="26"/>
    <x v="10"/>
  </r>
  <r>
    <n v="63"/>
    <s v="WM"/>
    <x v="0"/>
    <n v="960"/>
    <x v="10"/>
  </r>
  <r>
    <n v="63"/>
    <s v="WM"/>
    <x v="1"/>
    <n v="1510"/>
    <x v="10"/>
  </r>
  <r>
    <n v="63"/>
    <s v="WM"/>
    <x v="2"/>
    <n v="157"/>
    <x v="10"/>
  </r>
  <r>
    <n v="64"/>
    <s v="AS"/>
    <x v="0"/>
    <n v="133"/>
    <x v="11"/>
  </r>
  <r>
    <n v="64"/>
    <s v="AS"/>
    <x v="1"/>
    <n v="451"/>
    <x v="11"/>
  </r>
  <r>
    <n v="64"/>
    <s v="AS"/>
    <x v="2"/>
    <n v="17"/>
    <x v="11"/>
  </r>
  <r>
    <n v="64"/>
    <s v="BB"/>
    <x v="0"/>
    <n v="335"/>
    <x v="11"/>
  </r>
  <r>
    <n v="64"/>
    <s v="BB"/>
    <x v="2"/>
    <n v="52"/>
    <x v="11"/>
  </r>
  <r>
    <n v="64"/>
    <s v="CC"/>
    <x v="0"/>
    <n v="277"/>
    <x v="11"/>
  </r>
  <r>
    <n v="64"/>
    <s v="CC"/>
    <x v="1"/>
    <n v="979"/>
    <x v="11"/>
  </r>
  <r>
    <n v="64"/>
    <s v="MJ"/>
    <x v="1"/>
    <n v="163"/>
    <x v="11"/>
  </r>
  <r>
    <n v="64"/>
    <s v="RC"/>
    <x v="1"/>
    <n v="1322"/>
    <x v="11"/>
  </r>
  <r>
    <n v="64"/>
    <s v="TS"/>
    <x v="2"/>
    <n v="37"/>
    <x v="11"/>
  </r>
  <r>
    <n v="65"/>
    <s v="AS"/>
    <x v="0"/>
    <n v="118"/>
    <x v="12"/>
  </r>
  <r>
    <n v="65"/>
    <s v="AS"/>
    <x v="1"/>
    <n v="387"/>
    <x v="12"/>
  </r>
  <r>
    <n v="65"/>
    <s v="AS"/>
    <x v="2"/>
    <n v="20"/>
    <x v="12"/>
  </r>
  <r>
    <n v="65"/>
    <s v="BB"/>
    <x v="0"/>
    <n v="500"/>
    <x v="12"/>
  </r>
  <r>
    <n v="65"/>
    <s v="BB"/>
    <x v="1"/>
    <n v="1625"/>
    <x v="12"/>
  </r>
  <r>
    <n v="65"/>
    <s v="BB"/>
    <x v="2"/>
    <n v="62"/>
    <x v="12"/>
  </r>
  <r>
    <n v="65"/>
    <s v="CC"/>
    <x v="0"/>
    <n v="443"/>
    <x v="12"/>
  </r>
  <r>
    <n v="65"/>
    <s v="CC"/>
    <x v="1"/>
    <n v="2737"/>
    <x v="12"/>
  </r>
  <r>
    <n v="65"/>
    <s v="MJ"/>
    <x v="1"/>
    <n v="650"/>
    <x v="12"/>
  </r>
  <r>
    <n v="65"/>
    <s v="RC"/>
    <x v="0"/>
    <n v="82"/>
    <x v="12"/>
  </r>
  <r>
    <n v="65"/>
    <s v="WM"/>
    <x v="1"/>
    <n v="949"/>
    <x v="12"/>
  </r>
  <r>
    <n v="66"/>
    <s v="AS"/>
    <x v="0"/>
    <n v="137"/>
    <x v="13"/>
  </r>
  <r>
    <n v="66"/>
    <s v="AS"/>
    <x v="1"/>
    <n v="499"/>
    <x v="13"/>
  </r>
  <r>
    <n v="66"/>
    <s v="AS"/>
    <x v="2"/>
    <n v="24"/>
    <x v="13"/>
  </r>
  <r>
    <n v="66"/>
    <s v="BB"/>
    <x v="0"/>
    <n v="526"/>
    <x v="13"/>
  </r>
  <r>
    <n v="66"/>
    <s v="BB"/>
    <x v="1"/>
    <n v="2092"/>
    <x v="13"/>
  </r>
  <r>
    <n v="66"/>
    <s v="BB"/>
    <x v="2"/>
    <n v="77"/>
    <x v="13"/>
  </r>
  <r>
    <n v="66"/>
    <s v="CC"/>
    <x v="0"/>
    <n v="484"/>
    <x v="13"/>
  </r>
  <r>
    <n v="66"/>
    <s v="CC"/>
    <x v="2"/>
    <n v="69"/>
    <x v="13"/>
  </r>
  <r>
    <n v="66"/>
    <s v="KM"/>
    <x v="0"/>
    <n v="374"/>
    <x v="13"/>
  </r>
  <r>
    <n v="66"/>
    <s v="KM"/>
    <x v="2"/>
    <n v="16"/>
    <x v="13"/>
  </r>
  <r>
    <n v="66"/>
    <s v="RC"/>
    <x v="0"/>
    <n v="108"/>
    <x v="13"/>
  </r>
  <r>
    <n v="66"/>
    <s v="TS"/>
    <x v="0"/>
    <n v="214"/>
    <x v="13"/>
  </r>
  <r>
    <n v="66"/>
    <s v="TS"/>
    <x v="2"/>
    <n v="18"/>
    <x v="13"/>
  </r>
  <r>
    <n v="66"/>
    <s v="WM"/>
    <x v="1"/>
    <n v="1482"/>
    <x v="13"/>
  </r>
  <r>
    <n v="67"/>
    <s v="AS"/>
    <x v="0"/>
    <n v="150"/>
    <x v="14"/>
  </r>
  <r>
    <n v="67"/>
    <s v="AS"/>
    <x v="1"/>
    <n v="429"/>
    <x v="14"/>
  </r>
  <r>
    <n v="67"/>
    <s v="AS"/>
    <x v="2"/>
    <n v="23"/>
    <x v="14"/>
  </r>
  <r>
    <n v="67"/>
    <s v="BB"/>
    <x v="0"/>
    <n v="394"/>
    <x v="14"/>
  </r>
  <r>
    <n v="67"/>
    <s v="BB"/>
    <x v="1"/>
    <n v="1455"/>
    <x v="14"/>
  </r>
  <r>
    <n v="67"/>
    <s v="BB"/>
    <x v="2"/>
    <n v="68"/>
    <x v="14"/>
  </r>
  <r>
    <n v="67"/>
    <s v="CC"/>
    <x v="0"/>
    <n v="329"/>
    <x v="14"/>
  </r>
  <r>
    <n v="67"/>
    <s v="CC"/>
    <x v="1"/>
    <n v="2620"/>
    <x v="14"/>
  </r>
  <r>
    <n v="67"/>
    <s v="CC"/>
    <x v="2"/>
    <n v="44"/>
    <x v="14"/>
  </r>
  <r>
    <n v="67"/>
    <s v="KM"/>
    <x v="1"/>
    <n v="693"/>
    <x v="14"/>
  </r>
  <r>
    <n v="67"/>
    <s v="KM"/>
    <x v="2"/>
    <n v="16"/>
    <x v="14"/>
  </r>
  <r>
    <n v="67"/>
    <s v="MJ"/>
    <x v="0"/>
    <n v="129"/>
    <x v="14"/>
  </r>
  <r>
    <n v="67"/>
    <s v="RC"/>
    <x v="0"/>
    <n v="83"/>
    <x v="14"/>
  </r>
  <r>
    <n v="67"/>
    <s v="TS"/>
    <x v="2"/>
    <n v="35"/>
    <x v="14"/>
  </r>
  <r>
    <n v="67"/>
    <s v="WM"/>
    <x v="0"/>
    <n v="1096"/>
    <x v="14"/>
  </r>
  <r>
    <n v="68"/>
    <s v="AS"/>
    <x v="0"/>
    <n v="139"/>
    <x v="15"/>
  </r>
  <r>
    <n v="68"/>
    <s v="AS"/>
    <x v="1"/>
    <n v="469"/>
    <x v="15"/>
  </r>
  <r>
    <n v="68"/>
    <s v="AS"/>
    <x v="2"/>
    <n v="18"/>
    <x v="15"/>
  </r>
  <r>
    <n v="68"/>
    <s v="BB"/>
    <x v="0"/>
    <n v="1333"/>
    <x v="15"/>
  </r>
  <r>
    <n v="68"/>
    <s v="BB"/>
    <x v="1"/>
    <n v="1904"/>
    <x v="15"/>
  </r>
  <r>
    <n v="68"/>
    <s v="BB"/>
    <x v="2"/>
    <n v="109"/>
    <x v="15"/>
  </r>
  <r>
    <n v="68"/>
    <s v="CC"/>
    <x v="0"/>
    <n v="406"/>
    <x v="15"/>
  </r>
  <r>
    <n v="68"/>
    <s v="CC"/>
    <x v="2"/>
    <n v="63"/>
    <x v="15"/>
  </r>
  <r>
    <n v="68"/>
    <s v="KM"/>
    <x v="2"/>
    <n v="71"/>
    <x v="15"/>
  </r>
  <r>
    <n v="68"/>
    <s v="MJ"/>
    <x v="1"/>
    <n v="276"/>
    <x v="15"/>
  </r>
  <r>
    <n v="68"/>
    <s v="MJ"/>
    <x v="2"/>
    <n v="12"/>
    <x v="15"/>
  </r>
  <r>
    <n v="68"/>
    <s v="RC"/>
    <x v="0"/>
    <n v="234"/>
    <x v="15"/>
  </r>
  <r>
    <n v="68"/>
    <s v="RC"/>
    <x v="1"/>
    <n v="1503"/>
    <x v="15"/>
  </r>
  <r>
    <n v="68"/>
    <s v="RC"/>
    <x v="2"/>
    <n v="19"/>
    <x v="15"/>
  </r>
  <r>
    <n v="68"/>
    <s v="TS"/>
    <x v="0"/>
    <n v="174"/>
    <x v="15"/>
  </r>
  <r>
    <n v="68"/>
    <s v="TS"/>
    <x v="1"/>
    <n v="485"/>
    <x v="15"/>
  </r>
  <r>
    <n v="68"/>
    <s v="WM"/>
    <x v="1"/>
    <n v="3451"/>
    <x v="15"/>
  </r>
  <r>
    <n v="68"/>
    <s v="WM"/>
    <x v="2"/>
    <n v="53"/>
    <x v="15"/>
  </r>
  <r>
    <n v="69"/>
    <s v="AS"/>
    <x v="0"/>
    <n v="158"/>
    <x v="16"/>
  </r>
  <r>
    <n v="69"/>
    <s v="AS"/>
    <x v="1"/>
    <n v="442"/>
    <x v="16"/>
  </r>
  <r>
    <n v="69"/>
    <s v="AS"/>
    <x v="2"/>
    <n v="23"/>
    <x v="16"/>
  </r>
  <r>
    <n v="69"/>
    <s v="BB"/>
    <x v="1"/>
    <n v="2018"/>
    <x v="16"/>
  </r>
  <r>
    <n v="69"/>
    <s v="BB"/>
    <x v="2"/>
    <n v="180"/>
    <x v="16"/>
  </r>
  <r>
    <n v="69"/>
    <s v="CC"/>
    <x v="0"/>
    <n v="457"/>
    <x v="16"/>
  </r>
  <r>
    <n v="69"/>
    <s v="CC"/>
    <x v="1"/>
    <n v="5418"/>
    <x v="16"/>
  </r>
  <r>
    <n v="69"/>
    <s v="CC"/>
    <x v="2"/>
    <n v="117"/>
    <x v="16"/>
  </r>
  <r>
    <n v="69"/>
    <s v="KM"/>
    <x v="1"/>
    <n v="770"/>
    <x v="16"/>
  </r>
  <r>
    <n v="69"/>
    <s v="MJ"/>
    <x v="0"/>
    <n v="355"/>
    <x v="16"/>
  </r>
  <r>
    <n v="69"/>
    <s v="MJ"/>
    <x v="1"/>
    <n v="487"/>
    <x v="16"/>
  </r>
  <r>
    <n v="69"/>
    <s v="MJ"/>
    <x v="2"/>
    <n v="24"/>
    <x v="16"/>
  </r>
  <r>
    <n v="69"/>
    <s v="RC"/>
    <x v="2"/>
    <n v="67"/>
    <x v="16"/>
  </r>
  <r>
    <n v="69"/>
    <s v="TS"/>
    <x v="0"/>
    <n v="328"/>
    <x v="16"/>
  </r>
  <r>
    <n v="69"/>
    <s v="TS"/>
    <x v="1"/>
    <n v="2353"/>
    <x v="16"/>
  </r>
  <r>
    <n v="69"/>
    <s v="TS"/>
    <x v="2"/>
    <n v="81"/>
    <x v="16"/>
  </r>
  <r>
    <n v="69"/>
    <s v="WM"/>
    <x v="2"/>
    <n v="60"/>
    <x v="16"/>
  </r>
  <r>
    <n v="70"/>
    <s v="AS"/>
    <x v="0"/>
    <n v="97"/>
    <x v="17"/>
  </r>
  <r>
    <n v="70"/>
    <s v="AS"/>
    <x v="1"/>
    <n v="369"/>
    <x v="17"/>
  </r>
  <r>
    <n v="70"/>
    <s v="AS"/>
    <x v="2"/>
    <n v="16"/>
    <x v="17"/>
  </r>
  <r>
    <n v="70"/>
    <s v="BB"/>
    <x v="0"/>
    <n v="438"/>
    <x v="17"/>
  </r>
  <r>
    <n v="70"/>
    <s v="BB"/>
    <x v="1"/>
    <n v="1528"/>
    <x v="17"/>
  </r>
  <r>
    <n v="70"/>
    <s v="CC"/>
    <x v="0"/>
    <n v="1203"/>
    <x v="17"/>
  </r>
  <r>
    <n v="70"/>
    <s v="KM"/>
    <x v="0"/>
    <n v="157"/>
    <x v="17"/>
  </r>
  <r>
    <n v="70"/>
    <s v="RC"/>
    <x v="0"/>
    <n v="313"/>
    <x v="17"/>
  </r>
  <r>
    <n v="71"/>
    <s v="AS"/>
    <x v="0"/>
    <n v="171"/>
    <x v="18"/>
  </r>
  <r>
    <n v="71"/>
    <s v="AS"/>
    <x v="1"/>
    <n v="490"/>
    <x v="18"/>
  </r>
  <r>
    <n v="71"/>
    <s v="AS"/>
    <x v="2"/>
    <n v="22"/>
    <x v="18"/>
  </r>
  <r>
    <n v="71"/>
    <s v="BB"/>
    <x v="0"/>
    <n v="506"/>
    <x v="18"/>
  </r>
  <r>
    <n v="71"/>
    <s v="BB"/>
    <x v="1"/>
    <n v="6964"/>
    <x v="18"/>
  </r>
  <r>
    <n v="71"/>
    <s v="BB"/>
    <x v="2"/>
    <n v="126"/>
    <x v="18"/>
  </r>
  <r>
    <n v="71"/>
    <s v="CC"/>
    <x v="2"/>
    <n v="95"/>
    <x v="18"/>
  </r>
  <r>
    <n v="71"/>
    <s v="KM"/>
    <x v="0"/>
    <n v="183"/>
    <x v="18"/>
  </r>
  <r>
    <n v="71"/>
    <s v="KM"/>
    <x v="1"/>
    <n v="390"/>
    <x v="18"/>
  </r>
  <r>
    <n v="71"/>
    <s v="MJ"/>
    <x v="1"/>
    <n v="493"/>
    <x v="18"/>
  </r>
  <r>
    <n v="71"/>
    <s v="MJ"/>
    <x v="2"/>
    <n v="13"/>
    <x v="18"/>
  </r>
  <r>
    <n v="71"/>
    <s v="TS"/>
    <x v="0"/>
    <n v="152"/>
    <x v="18"/>
  </r>
  <r>
    <n v="71"/>
    <s v="WM"/>
    <x v="2"/>
    <n v="215"/>
    <x v="18"/>
  </r>
  <r>
    <n v="72"/>
    <s v="AS"/>
    <x v="0"/>
    <n v="85"/>
    <x v="19"/>
  </r>
  <r>
    <n v="72"/>
    <s v="AS"/>
    <x v="1"/>
    <n v="316"/>
    <x v="19"/>
  </r>
  <r>
    <n v="72"/>
    <s v="AS"/>
    <x v="2"/>
    <n v="14"/>
    <x v="19"/>
  </r>
  <r>
    <n v="72"/>
    <s v="BB"/>
    <x v="0"/>
    <n v="919"/>
    <x v="19"/>
  </r>
  <r>
    <n v="72"/>
    <s v="CC"/>
    <x v="2"/>
    <n v="287"/>
    <x v="19"/>
  </r>
  <r>
    <n v="72"/>
    <s v="KM"/>
    <x v="1"/>
    <n v="3072"/>
    <x v="19"/>
  </r>
  <r>
    <n v="72"/>
    <s v="MJ"/>
    <x v="2"/>
    <n v="21"/>
    <x v="19"/>
  </r>
  <r>
    <n v="72"/>
    <s v="RC"/>
    <x v="1"/>
    <n v="306"/>
    <x v="19"/>
  </r>
  <r>
    <n v="72"/>
    <s v="TS"/>
    <x v="0"/>
    <n v="1325"/>
    <x v="19"/>
  </r>
  <r>
    <n v="72"/>
    <s v="WM"/>
    <x v="0"/>
    <n v="275"/>
    <x v="19"/>
  </r>
  <r>
    <n v="72"/>
    <s v="WM"/>
    <x v="1"/>
    <n v="965"/>
    <x v="19"/>
  </r>
  <r>
    <n v="73"/>
    <s v="AS"/>
    <x v="0"/>
    <n v="113"/>
    <x v="20"/>
  </r>
  <r>
    <n v="73"/>
    <s v="AS"/>
    <x v="1"/>
    <n v="433"/>
    <x v="20"/>
  </r>
  <r>
    <n v="73"/>
    <s v="AS"/>
    <x v="2"/>
    <n v="16"/>
    <x v="20"/>
  </r>
  <r>
    <n v="73"/>
    <s v="BB"/>
    <x v="2"/>
    <n v="103"/>
    <x v="20"/>
  </r>
  <r>
    <n v="73"/>
    <s v="CC"/>
    <x v="0"/>
    <n v="682"/>
    <x v="20"/>
  </r>
  <r>
    <n v="73"/>
    <s v="CC"/>
    <x v="1"/>
    <n v="2218"/>
    <x v="20"/>
  </r>
  <r>
    <n v="73"/>
    <s v="KM"/>
    <x v="0"/>
    <n v="114"/>
    <x v="20"/>
  </r>
  <r>
    <n v="73"/>
    <s v="KM"/>
    <x v="2"/>
    <n v="104"/>
    <x v="20"/>
  </r>
  <r>
    <n v="73"/>
    <s v="MJ"/>
    <x v="1"/>
    <n v="286"/>
    <x v="20"/>
  </r>
  <r>
    <n v="73"/>
    <s v="RC"/>
    <x v="0"/>
    <n v="276"/>
    <x v="20"/>
  </r>
  <r>
    <n v="73"/>
    <s v="RC"/>
    <x v="1"/>
    <n v="1208"/>
    <x v="20"/>
  </r>
  <r>
    <n v="73"/>
    <s v="RC"/>
    <x v="2"/>
    <n v="51"/>
    <x v="20"/>
  </r>
  <r>
    <n v="73"/>
    <s v="TS"/>
    <x v="2"/>
    <n v="44"/>
    <x v="20"/>
  </r>
  <r>
    <n v="73"/>
    <s v="WM"/>
    <x v="0"/>
    <n v="1548"/>
    <x v="20"/>
  </r>
  <r>
    <n v="73"/>
    <s v="WM"/>
    <x v="1"/>
    <n v="1241"/>
    <x v="20"/>
  </r>
  <r>
    <n v="74"/>
    <s v="AS"/>
    <x v="0"/>
    <n v="144"/>
    <x v="21"/>
  </r>
  <r>
    <n v="74"/>
    <s v="AS"/>
    <x v="1"/>
    <n v="448"/>
    <x v="21"/>
  </r>
  <r>
    <n v="74"/>
    <s v="AS"/>
    <x v="2"/>
    <n v="20"/>
    <x v="21"/>
  </r>
  <r>
    <n v="74"/>
    <s v="BB"/>
    <x v="0"/>
    <n v="874"/>
    <x v="21"/>
  </r>
  <r>
    <n v="74"/>
    <s v="BB"/>
    <x v="2"/>
    <n v="200"/>
    <x v="21"/>
  </r>
  <r>
    <n v="74"/>
    <s v="CC"/>
    <x v="0"/>
    <n v="405"/>
    <x v="21"/>
  </r>
  <r>
    <n v="74"/>
    <s v="CC"/>
    <x v="1"/>
    <n v="2992"/>
    <x v="21"/>
  </r>
  <r>
    <n v="74"/>
    <s v="KM"/>
    <x v="0"/>
    <n v="538"/>
    <x v="21"/>
  </r>
  <r>
    <n v="74"/>
    <s v="MJ"/>
    <x v="0"/>
    <n v="46"/>
    <x v="21"/>
  </r>
  <r>
    <n v="74"/>
    <s v="MJ"/>
    <x v="1"/>
    <n v="179"/>
    <x v="21"/>
  </r>
  <r>
    <n v="74"/>
    <s v="MJ"/>
    <x v="2"/>
    <n v="6"/>
    <x v="21"/>
  </r>
  <r>
    <n v="74"/>
    <s v="TS"/>
    <x v="1"/>
    <n v="511"/>
    <x v="21"/>
  </r>
  <r>
    <n v="74"/>
    <s v="WM"/>
    <x v="1"/>
    <n v="941"/>
    <x v="21"/>
  </r>
  <r>
    <n v="75"/>
    <s v="AS"/>
    <x v="0"/>
    <n v="146"/>
    <x v="22"/>
  </r>
  <r>
    <n v="75"/>
    <s v="AS"/>
    <x v="1"/>
    <n v="512"/>
    <x v="22"/>
  </r>
  <r>
    <n v="75"/>
    <s v="AS"/>
    <x v="2"/>
    <n v="25"/>
    <x v="22"/>
  </r>
  <r>
    <n v="75"/>
    <s v="BB"/>
    <x v="1"/>
    <n v="1626"/>
    <x v="22"/>
  </r>
  <r>
    <n v="75"/>
    <s v="CC"/>
    <x v="0"/>
    <n v="830"/>
    <x v="22"/>
  </r>
  <r>
    <n v="75"/>
    <s v="MJ"/>
    <x v="0"/>
    <n v="47"/>
    <x v="22"/>
  </r>
  <r>
    <n v="75"/>
    <s v="MJ"/>
    <x v="1"/>
    <n v="518"/>
    <x v="22"/>
  </r>
  <r>
    <n v="75"/>
    <s v="MJ"/>
    <x v="2"/>
    <n v="19"/>
    <x v="22"/>
  </r>
  <r>
    <n v="75"/>
    <s v="RC"/>
    <x v="0"/>
    <n v="206"/>
    <x v="22"/>
  </r>
  <r>
    <n v="75"/>
    <s v="TS"/>
    <x v="1"/>
    <n v="984"/>
    <x v="22"/>
  </r>
  <r>
    <n v="75"/>
    <s v="TS"/>
    <x v="2"/>
    <n v="91"/>
    <x v="22"/>
  </r>
  <r>
    <n v="75"/>
    <s v="WM"/>
    <x v="1"/>
    <n v="2037"/>
    <x v="22"/>
  </r>
  <r>
    <n v="76"/>
    <s v="AS"/>
    <x v="0"/>
    <n v="181"/>
    <x v="23"/>
  </r>
  <r>
    <n v="76"/>
    <s v="AS"/>
    <x v="1"/>
    <n v="520"/>
    <x v="23"/>
  </r>
  <r>
    <n v="76"/>
    <s v="AS"/>
    <x v="2"/>
    <n v="30"/>
    <x v="23"/>
  </r>
  <r>
    <n v="76"/>
    <s v="BB"/>
    <x v="0"/>
    <n v="578"/>
    <x v="23"/>
  </r>
  <r>
    <n v="76"/>
    <s v="BB"/>
    <x v="1"/>
    <n v="2111"/>
    <x v="23"/>
  </r>
  <r>
    <n v="76"/>
    <s v="CC"/>
    <x v="1"/>
    <n v="3789"/>
    <x v="23"/>
  </r>
  <r>
    <n v="76"/>
    <s v="CC"/>
    <x v="2"/>
    <n v="142"/>
    <x v="23"/>
  </r>
  <r>
    <n v="76"/>
    <s v="MJ"/>
    <x v="0"/>
    <n v="193"/>
    <x v="23"/>
  </r>
  <r>
    <n v="76"/>
    <s v="RC"/>
    <x v="1"/>
    <n v="833"/>
    <x v="23"/>
  </r>
  <r>
    <n v="76"/>
    <s v="RC"/>
    <x v="2"/>
    <n v="162"/>
    <x v="23"/>
  </r>
  <r>
    <n v="76"/>
    <s v="WM"/>
    <x v="2"/>
    <n v="67"/>
    <x v="23"/>
  </r>
  <r>
    <n v="77"/>
    <s v="AS"/>
    <x v="0"/>
    <n v="159"/>
    <x v="24"/>
  </r>
  <r>
    <n v="77"/>
    <s v="AS"/>
    <x v="1"/>
    <n v="514"/>
    <x v="24"/>
  </r>
  <r>
    <n v="77"/>
    <s v="AS"/>
    <x v="2"/>
    <n v="26"/>
    <x v="24"/>
  </r>
  <r>
    <n v="77"/>
    <s v="BB"/>
    <x v="0"/>
    <n v="542"/>
    <x v="24"/>
  </r>
  <r>
    <n v="77"/>
    <s v="BB"/>
    <x v="1"/>
    <n v="1709"/>
    <x v="24"/>
  </r>
  <r>
    <n v="77"/>
    <s v="BB"/>
    <x v="2"/>
    <n v="94"/>
    <x v="24"/>
  </r>
  <r>
    <n v="77"/>
    <s v="CC"/>
    <x v="0"/>
    <n v="436"/>
    <x v="24"/>
  </r>
  <r>
    <n v="77"/>
    <s v="MJ"/>
    <x v="1"/>
    <n v="275"/>
    <x v="24"/>
  </r>
  <r>
    <n v="77"/>
    <s v="MJ"/>
    <x v="2"/>
    <n v="13"/>
    <x v="24"/>
  </r>
  <r>
    <n v="77"/>
    <s v="RC"/>
    <x v="0"/>
    <n v="606"/>
    <x v="24"/>
  </r>
  <r>
    <n v="77"/>
    <s v="TS"/>
    <x v="1"/>
    <n v="499"/>
    <x v="24"/>
  </r>
  <r>
    <n v="77"/>
    <s v="WM"/>
    <x v="1"/>
    <n v="2009"/>
    <x v="24"/>
  </r>
  <r>
    <n v="77"/>
    <s v="WM"/>
    <x v="2"/>
    <n v="61"/>
    <x v="24"/>
  </r>
  <r>
    <n v="78"/>
    <s v="AS"/>
    <x v="0"/>
    <n v="154"/>
    <x v="25"/>
  </r>
  <r>
    <n v="78"/>
    <s v="AS"/>
    <x v="1"/>
    <n v="504"/>
    <x v="25"/>
  </r>
  <r>
    <n v="78"/>
    <s v="AS"/>
    <x v="2"/>
    <n v="27"/>
    <x v="25"/>
  </r>
  <r>
    <n v="78"/>
    <s v="BB"/>
    <x v="0"/>
    <n v="1344"/>
    <x v="25"/>
  </r>
  <r>
    <n v="78"/>
    <s v="BB"/>
    <x v="1"/>
    <n v="2664"/>
    <x v="25"/>
  </r>
  <r>
    <n v="78"/>
    <s v="BB"/>
    <x v="2"/>
    <n v="193"/>
    <x v="25"/>
  </r>
  <r>
    <n v="78"/>
    <s v="CC"/>
    <x v="0"/>
    <n v="354"/>
    <x v="25"/>
  </r>
  <r>
    <n v="78"/>
    <s v="CC"/>
    <x v="2"/>
    <n v="48"/>
    <x v="25"/>
  </r>
  <r>
    <n v="78"/>
    <s v="KM"/>
    <x v="0"/>
    <n v="1032"/>
    <x v="25"/>
  </r>
  <r>
    <n v="78"/>
    <s v="KM"/>
    <x v="2"/>
    <n v="32"/>
    <x v="25"/>
  </r>
  <r>
    <n v="78"/>
    <s v="MJ"/>
    <x v="0"/>
    <n v="247"/>
    <x v="25"/>
  </r>
  <r>
    <n v="78"/>
    <s v="MJ"/>
    <x v="1"/>
    <n v="851"/>
    <x v="25"/>
  </r>
  <r>
    <n v="78"/>
    <s v="MJ"/>
    <x v="2"/>
    <n v="40"/>
    <x v="25"/>
  </r>
  <r>
    <n v="78"/>
    <s v="RC"/>
    <x v="1"/>
    <n v="4060"/>
    <x v="25"/>
  </r>
  <r>
    <n v="78"/>
    <s v="TS"/>
    <x v="1"/>
    <n v="465"/>
    <x v="25"/>
  </r>
  <r>
    <n v="78"/>
    <s v="WM"/>
    <x v="0"/>
    <n v="575"/>
    <x v="25"/>
  </r>
  <r>
    <n v="78"/>
    <s v="WM"/>
    <x v="2"/>
    <n v="40"/>
    <x v="25"/>
  </r>
  <r>
    <n v="79"/>
    <s v="AS"/>
    <x v="0"/>
    <n v="216"/>
    <x v="26"/>
  </r>
  <r>
    <n v="79"/>
    <s v="AS"/>
    <x v="1"/>
    <n v="707"/>
    <x v="26"/>
  </r>
  <r>
    <n v="79"/>
    <s v="AS"/>
    <x v="2"/>
    <n v="28"/>
    <x v="26"/>
  </r>
  <r>
    <n v="79"/>
    <s v="BB"/>
    <x v="1"/>
    <n v="4108"/>
    <x v="26"/>
  </r>
  <r>
    <n v="79"/>
    <s v="CC"/>
    <x v="0"/>
    <n v="414"/>
    <x v="26"/>
  </r>
  <r>
    <n v="79"/>
    <s v="CC"/>
    <x v="1"/>
    <n v="1572"/>
    <x v="26"/>
  </r>
  <r>
    <n v="79"/>
    <s v="CC"/>
    <x v="2"/>
    <n v="154"/>
    <x v="26"/>
  </r>
  <r>
    <n v="79"/>
    <s v="KM"/>
    <x v="1"/>
    <n v="548"/>
    <x v="26"/>
  </r>
  <r>
    <n v="79"/>
    <s v="KM"/>
    <x v="2"/>
    <n v="46"/>
    <x v="26"/>
  </r>
  <r>
    <n v="79"/>
    <s v="TS"/>
    <x v="1"/>
    <n v="607"/>
    <x v="26"/>
  </r>
  <r>
    <n v="79"/>
    <s v="TS"/>
    <x v="2"/>
    <n v="33"/>
    <x v="26"/>
  </r>
  <r>
    <n v="79"/>
    <s v="WM"/>
    <x v="1"/>
    <n v="1074"/>
    <x v="26"/>
  </r>
  <r>
    <n v="79"/>
    <s v="WM"/>
    <x v="2"/>
    <n v="206"/>
    <x v="26"/>
  </r>
  <r>
    <n v="80"/>
    <s v="AS"/>
    <x v="0"/>
    <n v="189"/>
    <x v="27"/>
  </r>
  <r>
    <n v="80"/>
    <s v="AS"/>
    <x v="1"/>
    <n v="576"/>
    <x v="27"/>
  </r>
  <r>
    <n v="80"/>
    <s v="AS"/>
    <x v="2"/>
    <n v="24"/>
    <x v="27"/>
  </r>
  <r>
    <n v="80"/>
    <s v="BB"/>
    <x v="0"/>
    <n v="724"/>
    <x v="27"/>
  </r>
  <r>
    <n v="80"/>
    <s v="BB"/>
    <x v="2"/>
    <n v="185"/>
    <x v="27"/>
  </r>
  <r>
    <n v="80"/>
    <s v="CC"/>
    <x v="0"/>
    <n v="479"/>
    <x v="27"/>
  </r>
  <r>
    <n v="80"/>
    <s v="CC"/>
    <x v="1"/>
    <n v="1676"/>
    <x v="27"/>
  </r>
  <r>
    <n v="80"/>
    <s v="KM"/>
    <x v="1"/>
    <n v="1625"/>
    <x v="27"/>
  </r>
  <r>
    <n v="80"/>
    <s v="TS"/>
    <x v="1"/>
    <n v="475"/>
    <x v="27"/>
  </r>
  <r>
    <n v="80"/>
    <s v="TS"/>
    <x v="2"/>
    <n v="19"/>
    <x v="27"/>
  </r>
  <r>
    <n v="80"/>
    <s v="WM"/>
    <x v="0"/>
    <n v="1612"/>
    <x v="27"/>
  </r>
  <r>
    <n v="80"/>
    <s v="WM"/>
    <x v="1"/>
    <n v="1188"/>
    <x v="27"/>
  </r>
  <r>
    <n v="81"/>
    <s v="AS"/>
    <x v="0"/>
    <n v="195"/>
    <x v="28"/>
  </r>
  <r>
    <n v="81"/>
    <s v="AS"/>
    <x v="1"/>
    <n v="574"/>
    <x v="28"/>
  </r>
  <r>
    <n v="81"/>
    <s v="AS"/>
    <x v="2"/>
    <n v="35"/>
    <x v="28"/>
  </r>
  <r>
    <n v="81"/>
    <s v="BB"/>
    <x v="0"/>
    <n v="576"/>
    <x v="28"/>
  </r>
  <r>
    <n v="81"/>
    <s v="BB"/>
    <x v="1"/>
    <n v="2107"/>
    <x v="28"/>
  </r>
  <r>
    <n v="81"/>
    <s v="CC"/>
    <x v="0"/>
    <n v="516"/>
    <x v="28"/>
  </r>
  <r>
    <n v="81"/>
    <s v="CC"/>
    <x v="1"/>
    <n v="1724"/>
    <x v="28"/>
  </r>
  <r>
    <n v="81"/>
    <s v="CC"/>
    <x v="2"/>
    <n v="181"/>
    <x v="28"/>
  </r>
  <r>
    <n v="81"/>
    <s v="KM"/>
    <x v="2"/>
    <n v="48"/>
    <x v="28"/>
  </r>
  <r>
    <n v="81"/>
    <s v="MJ"/>
    <x v="0"/>
    <n v="294"/>
    <x v="28"/>
  </r>
  <r>
    <n v="81"/>
    <s v="MJ"/>
    <x v="1"/>
    <n v="990"/>
    <x v="28"/>
  </r>
  <r>
    <n v="81"/>
    <s v="MJ"/>
    <x v="2"/>
    <n v="17"/>
    <x v="28"/>
  </r>
  <r>
    <n v="81"/>
    <s v="RC"/>
    <x v="0"/>
    <n v="348"/>
    <x v="28"/>
  </r>
  <r>
    <n v="81"/>
    <s v="TS"/>
    <x v="0"/>
    <n v="511"/>
    <x v="28"/>
  </r>
  <r>
    <n v="81"/>
    <s v="TS"/>
    <x v="1"/>
    <n v="713"/>
    <x v="28"/>
  </r>
  <r>
    <n v="81"/>
    <s v="TS"/>
    <x v="2"/>
    <n v="35"/>
    <x v="28"/>
  </r>
  <r>
    <n v="81"/>
    <s v="WM"/>
    <x v="1"/>
    <n v="3692"/>
    <x v="28"/>
  </r>
  <r>
    <n v="82"/>
    <s v="AS"/>
    <x v="0"/>
    <n v="187"/>
    <x v="29"/>
  </r>
  <r>
    <n v="82"/>
    <s v="AS"/>
    <x v="1"/>
    <n v="675"/>
    <x v="29"/>
  </r>
  <r>
    <n v="82"/>
    <s v="AS"/>
    <x v="2"/>
    <n v="27"/>
    <x v="29"/>
  </r>
  <r>
    <n v="82"/>
    <s v="BB"/>
    <x v="0"/>
    <n v="825"/>
    <x v="29"/>
  </r>
  <r>
    <n v="82"/>
    <s v="BB"/>
    <x v="1"/>
    <n v="2667"/>
    <x v="29"/>
  </r>
  <r>
    <n v="82"/>
    <s v="BB"/>
    <x v="2"/>
    <n v="108"/>
    <x v="29"/>
  </r>
  <r>
    <n v="82"/>
    <s v="CC"/>
    <x v="0"/>
    <n v="2097"/>
    <x v="29"/>
  </r>
  <r>
    <n v="82"/>
    <s v="CC"/>
    <x v="1"/>
    <n v="2082"/>
    <x v="29"/>
  </r>
  <r>
    <n v="82"/>
    <s v="MJ"/>
    <x v="2"/>
    <n v="15"/>
    <x v="29"/>
  </r>
  <r>
    <n v="82"/>
    <s v="TS"/>
    <x v="1"/>
    <n v="453"/>
    <x v="29"/>
  </r>
  <r>
    <n v="82"/>
    <s v="TS"/>
    <x v="2"/>
    <n v="74"/>
    <x v="29"/>
  </r>
  <r>
    <n v="83"/>
    <s v="AS"/>
    <x v="0"/>
    <n v="186"/>
    <x v="30"/>
  </r>
  <r>
    <n v="83"/>
    <s v="AS"/>
    <x v="1"/>
    <n v="714"/>
    <x v="30"/>
  </r>
  <r>
    <n v="83"/>
    <s v="AS"/>
    <x v="2"/>
    <n v="23"/>
    <x v="30"/>
  </r>
  <r>
    <n v="83"/>
    <s v="BB"/>
    <x v="0"/>
    <n v="621"/>
    <x v="30"/>
  </r>
  <r>
    <n v="83"/>
    <s v="BB"/>
    <x v="1"/>
    <n v="1997"/>
    <x v="30"/>
  </r>
  <r>
    <n v="83"/>
    <s v="BB"/>
    <x v="2"/>
    <n v="107"/>
    <x v="30"/>
  </r>
  <r>
    <n v="83"/>
    <s v="CC"/>
    <x v="1"/>
    <n v="5596"/>
    <x v="30"/>
  </r>
  <r>
    <n v="83"/>
    <s v="CC"/>
    <x v="2"/>
    <n v="131"/>
    <x v="30"/>
  </r>
  <r>
    <n v="83"/>
    <s v="KM"/>
    <x v="1"/>
    <n v="1533"/>
    <x v="30"/>
  </r>
  <r>
    <n v="83"/>
    <s v="KM"/>
    <x v="2"/>
    <n v="54"/>
    <x v="30"/>
  </r>
  <r>
    <n v="83"/>
    <s v="MJ"/>
    <x v="2"/>
    <n v="31"/>
    <x v="30"/>
  </r>
  <r>
    <n v="83"/>
    <s v="RC"/>
    <x v="0"/>
    <n v="916"/>
    <x v="30"/>
  </r>
  <r>
    <n v="83"/>
    <s v="RC"/>
    <x v="2"/>
    <n v="110"/>
    <x v="30"/>
  </r>
  <r>
    <n v="83"/>
    <s v="TS"/>
    <x v="1"/>
    <n v="513"/>
    <x v="30"/>
  </r>
  <r>
    <n v="83"/>
    <s v="WM"/>
    <x v="2"/>
    <n v="96"/>
    <x v="30"/>
  </r>
  <r>
    <n v="84"/>
    <s v="AS"/>
    <x v="0"/>
    <n v="167"/>
    <x v="31"/>
  </r>
  <r>
    <n v="84"/>
    <s v="AS"/>
    <x v="1"/>
    <n v="604"/>
    <x v="31"/>
  </r>
  <r>
    <n v="84"/>
    <s v="AS"/>
    <x v="2"/>
    <n v="23"/>
    <x v="31"/>
  </r>
  <r>
    <n v="84"/>
    <s v="BB"/>
    <x v="0"/>
    <n v="1337"/>
    <x v="31"/>
  </r>
  <r>
    <n v="84"/>
    <s v="BB"/>
    <x v="1"/>
    <n v="4790"/>
    <x v="31"/>
  </r>
  <r>
    <n v="84"/>
    <s v="BB"/>
    <x v="2"/>
    <n v="89"/>
    <x v="31"/>
  </r>
  <r>
    <n v="84"/>
    <s v="CC"/>
    <x v="2"/>
    <n v="85"/>
    <x v="31"/>
  </r>
  <r>
    <n v="84"/>
    <s v="KM"/>
    <x v="0"/>
    <n v="146"/>
    <x v="31"/>
  </r>
  <r>
    <n v="84"/>
    <s v="MJ"/>
    <x v="0"/>
    <n v="98"/>
    <x v="31"/>
  </r>
  <r>
    <n v="84"/>
    <s v="MJ"/>
    <x v="1"/>
    <n v="1491"/>
    <x v="31"/>
  </r>
  <r>
    <n v="84"/>
    <s v="TS"/>
    <x v="0"/>
    <n v="333"/>
    <x v="31"/>
  </r>
  <r>
    <n v="84"/>
    <s v="TS"/>
    <x v="1"/>
    <n v="2011"/>
    <x v="31"/>
  </r>
  <r>
    <n v="84"/>
    <s v="WM"/>
    <x v="0"/>
    <n v="1948"/>
    <x v="31"/>
  </r>
  <r>
    <n v="84"/>
    <s v="WM"/>
    <x v="1"/>
    <n v="856"/>
    <x v="31"/>
  </r>
  <r>
    <n v="85"/>
    <s v="AS"/>
    <x v="0"/>
    <n v="181"/>
    <x v="32"/>
  </r>
  <r>
    <n v="85"/>
    <s v="AS"/>
    <x v="1"/>
    <n v="568"/>
    <x v="32"/>
  </r>
  <r>
    <n v="85"/>
    <s v="AS"/>
    <x v="2"/>
    <n v="31"/>
    <x v="32"/>
  </r>
  <r>
    <n v="85"/>
    <s v="BB"/>
    <x v="2"/>
    <n v="110"/>
    <x v="32"/>
  </r>
  <r>
    <n v="85"/>
    <s v="CC"/>
    <x v="0"/>
    <n v="1291"/>
    <x v="32"/>
  </r>
  <r>
    <n v="85"/>
    <s v="CC"/>
    <x v="1"/>
    <n v="2053"/>
    <x v="32"/>
  </r>
  <r>
    <n v="85"/>
    <s v="CC"/>
    <x v="2"/>
    <n v="197"/>
    <x v="32"/>
  </r>
  <r>
    <n v="85"/>
    <s v="KM"/>
    <x v="0"/>
    <n v="529"/>
    <x v="32"/>
  </r>
  <r>
    <n v="85"/>
    <s v="KM"/>
    <x v="2"/>
    <n v="14"/>
    <x v="32"/>
  </r>
  <r>
    <n v="85"/>
    <s v="MJ"/>
    <x v="0"/>
    <n v="353"/>
    <x v="32"/>
  </r>
  <r>
    <n v="85"/>
    <s v="MJ"/>
    <x v="2"/>
    <n v="16"/>
    <x v="32"/>
  </r>
  <r>
    <n v="85"/>
    <s v="RC"/>
    <x v="1"/>
    <n v="755"/>
    <x v="32"/>
  </r>
  <r>
    <n v="85"/>
    <s v="TS"/>
    <x v="2"/>
    <n v="25"/>
    <x v="32"/>
  </r>
  <r>
    <n v="85"/>
    <s v="WM"/>
    <x v="1"/>
    <n v="1405"/>
    <x v="32"/>
  </r>
  <r>
    <n v="85"/>
    <s v="WM"/>
    <x v="2"/>
    <n v="81"/>
    <x v="32"/>
  </r>
  <r>
    <n v="86"/>
    <s v="AS"/>
    <x v="0"/>
    <n v="268"/>
    <x v="33"/>
  </r>
  <r>
    <n v="86"/>
    <s v="AS"/>
    <x v="1"/>
    <n v="796"/>
    <x v="33"/>
  </r>
  <r>
    <n v="86"/>
    <s v="AS"/>
    <x v="2"/>
    <n v="42"/>
    <x v="33"/>
  </r>
  <r>
    <n v="86"/>
    <s v="BB"/>
    <x v="0"/>
    <n v="1406"/>
    <x v="33"/>
  </r>
  <r>
    <n v="86"/>
    <s v="BB"/>
    <x v="1"/>
    <n v="2823"/>
    <x v="33"/>
  </r>
  <r>
    <n v="86"/>
    <s v="BB"/>
    <x v="2"/>
    <n v="119"/>
    <x v="33"/>
  </r>
  <r>
    <n v="86"/>
    <s v="CC"/>
    <x v="1"/>
    <n v="2323"/>
    <x v="33"/>
  </r>
  <r>
    <n v="86"/>
    <s v="KM"/>
    <x v="1"/>
    <n v="4844"/>
    <x v="33"/>
  </r>
  <r>
    <n v="86"/>
    <s v="KM"/>
    <x v="2"/>
    <n v="36"/>
    <x v="33"/>
  </r>
  <r>
    <n v="86"/>
    <s v="MJ"/>
    <x v="2"/>
    <n v="93"/>
    <x v="33"/>
  </r>
  <r>
    <n v="86"/>
    <s v="RC"/>
    <x v="1"/>
    <n v="1905"/>
    <x v="33"/>
  </r>
  <r>
    <n v="86"/>
    <s v="TS"/>
    <x v="0"/>
    <n v="247"/>
    <x v="33"/>
  </r>
  <r>
    <n v="86"/>
    <s v="TS"/>
    <x v="2"/>
    <n v="32"/>
    <x v="33"/>
  </r>
  <r>
    <n v="86"/>
    <s v="WM"/>
    <x v="1"/>
    <n v="1064"/>
    <x v="33"/>
  </r>
  <r>
    <n v="86"/>
    <s v="WM"/>
    <x v="2"/>
    <n v="59"/>
    <x v="33"/>
  </r>
  <r>
    <n v="87"/>
    <s v="AS"/>
    <x v="0"/>
    <n v="311"/>
    <x v="34"/>
  </r>
  <r>
    <n v="87"/>
    <s v="AS"/>
    <x v="1"/>
    <n v="877"/>
    <x v="34"/>
  </r>
  <r>
    <n v="87"/>
    <s v="AS"/>
    <x v="2"/>
    <n v="42"/>
    <x v="34"/>
  </r>
  <r>
    <n v="87"/>
    <s v="BB"/>
    <x v="1"/>
    <n v="2355"/>
    <x v="34"/>
  </r>
  <r>
    <n v="87"/>
    <s v="BB"/>
    <x v="2"/>
    <n v="124"/>
    <x v="34"/>
  </r>
  <r>
    <n v="87"/>
    <s v="CC"/>
    <x v="0"/>
    <n v="967"/>
    <x v="34"/>
  </r>
  <r>
    <n v="87"/>
    <s v="CC"/>
    <x v="1"/>
    <n v="2962"/>
    <x v="34"/>
  </r>
  <r>
    <n v="87"/>
    <s v="CC"/>
    <x v="2"/>
    <n v="173"/>
    <x v="34"/>
  </r>
  <r>
    <n v="87"/>
    <s v="KM"/>
    <x v="2"/>
    <n v="26"/>
    <x v="34"/>
  </r>
  <r>
    <n v="87"/>
    <s v="RC"/>
    <x v="2"/>
    <n v="48"/>
    <x v="34"/>
  </r>
  <r>
    <n v="87"/>
    <s v="TS"/>
    <x v="0"/>
    <n v="386"/>
    <x v="34"/>
  </r>
  <r>
    <n v="87"/>
    <s v="TS"/>
    <x v="1"/>
    <n v="1330"/>
    <x v="34"/>
  </r>
  <r>
    <n v="87"/>
    <s v="TS"/>
    <x v="2"/>
    <n v="33"/>
    <x v="34"/>
  </r>
  <r>
    <n v="87"/>
    <s v="WM"/>
    <x v="1"/>
    <n v="1173"/>
    <x v="34"/>
  </r>
  <r>
    <n v="87"/>
    <s v="WM"/>
    <x v="2"/>
    <n v="248"/>
    <x v="34"/>
  </r>
  <r>
    <n v="88"/>
    <s v="AS"/>
    <x v="0"/>
    <n v="155"/>
    <x v="35"/>
  </r>
  <r>
    <n v="88"/>
    <s v="AS"/>
    <x v="1"/>
    <n v="528"/>
    <x v="35"/>
  </r>
  <r>
    <n v="88"/>
    <s v="AS"/>
    <x v="2"/>
    <n v="28"/>
    <x v="35"/>
  </r>
  <r>
    <n v="88"/>
    <s v="BB"/>
    <x v="0"/>
    <n v="753"/>
    <x v="35"/>
  </r>
  <r>
    <n v="88"/>
    <s v="BB"/>
    <x v="1"/>
    <n v="2981"/>
    <x v="35"/>
  </r>
  <r>
    <n v="88"/>
    <s v="BB"/>
    <x v="2"/>
    <n v="103"/>
    <x v="35"/>
  </r>
  <r>
    <n v="88"/>
    <s v="CC"/>
    <x v="0"/>
    <n v="904"/>
    <x v="35"/>
  </r>
  <r>
    <n v="88"/>
    <s v="CC"/>
    <x v="1"/>
    <n v="3330"/>
    <x v="35"/>
  </r>
  <r>
    <n v="88"/>
    <s v="CC"/>
    <x v="2"/>
    <n v="145"/>
    <x v="35"/>
  </r>
  <r>
    <n v="88"/>
    <s v="KM"/>
    <x v="0"/>
    <n v="307"/>
    <x v="35"/>
  </r>
  <r>
    <n v="88"/>
    <s v="KM"/>
    <x v="2"/>
    <n v="45"/>
    <x v="35"/>
  </r>
  <r>
    <n v="88"/>
    <s v="MJ"/>
    <x v="0"/>
    <n v="435"/>
    <x v="35"/>
  </r>
  <r>
    <n v="88"/>
    <s v="MJ"/>
    <x v="1"/>
    <n v="462"/>
    <x v="35"/>
  </r>
  <r>
    <n v="88"/>
    <s v="RC"/>
    <x v="0"/>
    <n v="424"/>
    <x v="35"/>
  </r>
  <r>
    <n v="88"/>
    <s v="TS"/>
    <x v="2"/>
    <n v="63"/>
    <x v="35"/>
  </r>
  <r>
    <n v="88"/>
    <s v="WM"/>
    <x v="1"/>
    <n v="1301"/>
    <x v="35"/>
  </r>
  <r>
    <n v="89"/>
    <s v="AS"/>
    <x v="0"/>
    <n v="227"/>
    <x v="36"/>
  </r>
  <r>
    <n v="89"/>
    <s v="AS"/>
    <x v="1"/>
    <n v="632"/>
    <x v="36"/>
  </r>
  <r>
    <n v="89"/>
    <s v="AS"/>
    <x v="2"/>
    <n v="41"/>
    <x v="36"/>
  </r>
  <r>
    <n v="89"/>
    <s v="BB"/>
    <x v="0"/>
    <n v="843"/>
    <x v="36"/>
  </r>
  <r>
    <n v="89"/>
    <s v="BB"/>
    <x v="1"/>
    <n v="6048"/>
    <x v="36"/>
  </r>
  <r>
    <n v="89"/>
    <s v="BB"/>
    <x v="2"/>
    <n v="142"/>
    <x v="36"/>
  </r>
  <r>
    <n v="89"/>
    <s v="MJ"/>
    <x v="1"/>
    <n v="967"/>
    <x v="36"/>
  </r>
  <r>
    <n v="89"/>
    <s v="RC"/>
    <x v="1"/>
    <n v="745"/>
    <x v="36"/>
  </r>
  <r>
    <n v="89"/>
    <s v="RC"/>
    <x v="2"/>
    <n v="88"/>
    <x v="36"/>
  </r>
  <r>
    <n v="89"/>
    <s v="TS"/>
    <x v="0"/>
    <n v="202"/>
    <x v="36"/>
  </r>
  <r>
    <n v="89"/>
    <s v="TS"/>
    <x v="1"/>
    <n v="1345"/>
    <x v="36"/>
  </r>
  <r>
    <n v="89"/>
    <s v="WM"/>
    <x v="0"/>
    <n v="667"/>
    <x v="36"/>
  </r>
  <r>
    <n v="89"/>
    <s v="WM"/>
    <x v="1"/>
    <n v="1077"/>
    <x v="36"/>
  </r>
  <r>
    <n v="90"/>
    <s v="AS"/>
    <x v="0"/>
    <n v="257"/>
    <x v="37"/>
  </r>
  <r>
    <n v="90"/>
    <s v="AS"/>
    <x v="1"/>
    <n v="820"/>
    <x v="37"/>
  </r>
  <r>
    <n v="90"/>
    <s v="AS"/>
    <x v="2"/>
    <n v="44"/>
    <x v="37"/>
  </r>
  <r>
    <n v="90"/>
    <s v="BB"/>
    <x v="0"/>
    <n v="822"/>
    <x v="37"/>
  </r>
  <r>
    <n v="90"/>
    <s v="BB"/>
    <x v="2"/>
    <n v="107"/>
    <x v="37"/>
  </r>
  <r>
    <n v="90"/>
    <s v="CC"/>
    <x v="0"/>
    <n v="1061"/>
    <x v="37"/>
  </r>
  <r>
    <n v="90"/>
    <s v="CC"/>
    <x v="1"/>
    <n v="2182"/>
    <x v="37"/>
  </r>
  <r>
    <n v="90"/>
    <s v="CC"/>
    <x v="2"/>
    <n v="95"/>
    <x v="37"/>
  </r>
  <r>
    <n v="90"/>
    <s v="KM"/>
    <x v="0"/>
    <n v="201"/>
    <x v="37"/>
  </r>
  <r>
    <n v="90"/>
    <s v="KM"/>
    <x v="2"/>
    <n v="27"/>
    <x v="37"/>
  </r>
  <r>
    <n v="90"/>
    <s v="RC"/>
    <x v="0"/>
    <n v="409"/>
    <x v="37"/>
  </r>
  <r>
    <n v="90"/>
    <s v="RC"/>
    <x v="1"/>
    <n v="697"/>
    <x v="37"/>
  </r>
  <r>
    <n v="90"/>
    <s v="TS"/>
    <x v="0"/>
    <n v="896"/>
    <x v="37"/>
  </r>
  <r>
    <n v="90"/>
    <s v="TS"/>
    <x v="2"/>
    <n v="30"/>
    <x v="37"/>
  </r>
  <r>
    <n v="90"/>
    <s v="WM"/>
    <x v="1"/>
    <n v="2380"/>
    <x v="37"/>
  </r>
  <r>
    <n v="91"/>
    <s v="AS"/>
    <x v="0"/>
    <n v="213"/>
    <x v="38"/>
  </r>
  <r>
    <n v="91"/>
    <s v="AS"/>
    <x v="1"/>
    <n v="785"/>
    <x v="38"/>
  </r>
  <r>
    <n v="91"/>
    <s v="AS"/>
    <x v="2"/>
    <n v="29"/>
    <x v="38"/>
  </r>
  <r>
    <n v="91"/>
    <s v="BB"/>
    <x v="0"/>
    <n v="1403"/>
    <x v="38"/>
  </r>
  <r>
    <n v="91"/>
    <s v="BB"/>
    <x v="1"/>
    <n v="2010"/>
    <x v="38"/>
  </r>
  <r>
    <n v="91"/>
    <s v="BB"/>
    <x v="2"/>
    <n v="209"/>
    <x v="38"/>
  </r>
  <r>
    <n v="91"/>
    <s v="CC"/>
    <x v="1"/>
    <n v="1604"/>
    <x v="38"/>
  </r>
  <r>
    <n v="91"/>
    <s v="CC"/>
    <x v="2"/>
    <n v="64"/>
    <x v="38"/>
  </r>
  <r>
    <n v="91"/>
    <s v="KM"/>
    <x v="0"/>
    <n v="234"/>
    <x v="38"/>
  </r>
  <r>
    <n v="91"/>
    <s v="KM"/>
    <x v="2"/>
    <n v="61"/>
    <x v="38"/>
  </r>
  <r>
    <n v="91"/>
    <s v="MJ"/>
    <x v="2"/>
    <n v="17"/>
    <x v="38"/>
  </r>
  <r>
    <n v="91"/>
    <s v="RC"/>
    <x v="1"/>
    <n v="1482"/>
    <x v="38"/>
  </r>
  <r>
    <n v="91"/>
    <s v="RC"/>
    <x v="2"/>
    <n v="29"/>
    <x v="38"/>
  </r>
  <r>
    <n v="91"/>
    <s v="TS"/>
    <x v="1"/>
    <n v="660"/>
    <x v="38"/>
  </r>
  <r>
    <n v="91"/>
    <s v="TS"/>
    <x v="2"/>
    <n v="33"/>
    <x v="38"/>
  </r>
  <r>
    <n v="91"/>
    <s v="WM"/>
    <x v="0"/>
    <n v="447"/>
    <x v="38"/>
  </r>
  <r>
    <n v="91"/>
    <s v="WM"/>
    <x v="2"/>
    <n v="61"/>
    <x v="38"/>
  </r>
  <r>
    <n v="92"/>
    <s v="AS"/>
    <x v="0"/>
    <n v="175"/>
    <x v="39"/>
  </r>
  <r>
    <n v="92"/>
    <s v="AS"/>
    <x v="1"/>
    <n v="713"/>
    <x v="39"/>
  </r>
  <r>
    <n v="92"/>
    <s v="AS"/>
    <x v="2"/>
    <n v="31"/>
    <x v="39"/>
  </r>
  <r>
    <n v="92"/>
    <s v="BB"/>
    <x v="1"/>
    <n v="2411"/>
    <x v="39"/>
  </r>
  <r>
    <n v="92"/>
    <s v="CC"/>
    <x v="0"/>
    <n v="571"/>
    <x v="39"/>
  </r>
  <r>
    <n v="92"/>
    <s v="CC"/>
    <x v="1"/>
    <n v="6655"/>
    <x v="39"/>
  </r>
  <r>
    <n v="92"/>
    <s v="CC"/>
    <x v="2"/>
    <n v="93"/>
    <x v="39"/>
  </r>
  <r>
    <n v="92"/>
    <s v="KM"/>
    <x v="0"/>
    <n v="175"/>
    <x v="39"/>
  </r>
  <r>
    <n v="92"/>
    <s v="MJ"/>
    <x v="0"/>
    <n v="400"/>
    <x v="39"/>
  </r>
  <r>
    <n v="92"/>
    <s v="MJ"/>
    <x v="1"/>
    <n v="814"/>
    <x v="39"/>
  </r>
  <r>
    <n v="92"/>
    <s v="MJ"/>
    <x v="2"/>
    <n v="36"/>
    <x v="39"/>
  </r>
  <r>
    <n v="92"/>
    <s v="RC"/>
    <x v="0"/>
    <n v="701"/>
    <x v="39"/>
  </r>
  <r>
    <n v="92"/>
    <s v="RC"/>
    <x v="2"/>
    <n v="83"/>
    <x v="39"/>
  </r>
  <r>
    <n v="92"/>
    <s v="TS"/>
    <x v="1"/>
    <n v="850"/>
    <x v="39"/>
  </r>
  <r>
    <n v="92"/>
    <s v="TS"/>
    <x v="2"/>
    <n v="68"/>
    <x v="39"/>
  </r>
  <r>
    <n v="92"/>
    <s v="WM"/>
    <x v="0"/>
    <n v="1028"/>
    <x v="39"/>
  </r>
  <r>
    <n v="92"/>
    <s v="WM"/>
    <x v="1"/>
    <n v="1339"/>
    <x v="39"/>
  </r>
  <r>
    <n v="92"/>
    <s v="WM"/>
    <x v="2"/>
    <n v="77"/>
    <x v="39"/>
  </r>
  <r>
    <n v="93"/>
    <s v="AS"/>
    <x v="0"/>
    <n v="197"/>
    <x v="40"/>
  </r>
  <r>
    <n v="93"/>
    <s v="AS"/>
    <x v="1"/>
    <n v="623"/>
    <x v="40"/>
  </r>
  <r>
    <n v="93"/>
    <s v="AS"/>
    <x v="2"/>
    <n v="28"/>
    <x v="40"/>
  </r>
  <r>
    <n v="93"/>
    <s v="BB"/>
    <x v="0"/>
    <n v="664"/>
    <x v="40"/>
  </r>
  <r>
    <n v="93"/>
    <s v="BB"/>
    <x v="1"/>
    <n v="2727"/>
    <x v="40"/>
  </r>
  <r>
    <n v="93"/>
    <s v="BB"/>
    <x v="2"/>
    <n v="344"/>
    <x v="40"/>
  </r>
  <r>
    <n v="93"/>
    <s v="CC"/>
    <x v="0"/>
    <n v="702"/>
    <x v="40"/>
  </r>
  <r>
    <n v="93"/>
    <s v="CC"/>
    <x v="2"/>
    <n v="100"/>
    <x v="40"/>
  </r>
  <r>
    <n v="93"/>
    <s v="KM"/>
    <x v="0"/>
    <n v="607"/>
    <x v="40"/>
  </r>
  <r>
    <n v="93"/>
    <s v="KM"/>
    <x v="2"/>
    <n v="232"/>
    <x v="40"/>
  </r>
  <r>
    <n v="93"/>
    <s v="TS"/>
    <x v="1"/>
    <n v="1198"/>
    <x v="40"/>
  </r>
  <r>
    <n v="93"/>
    <s v="WM"/>
    <x v="1"/>
    <n v="4617"/>
    <x v="40"/>
  </r>
  <r>
    <n v="93"/>
    <s v="WM"/>
    <x v="2"/>
    <n v="160"/>
    <x v="40"/>
  </r>
  <r>
    <n v="94"/>
    <s v="AS"/>
    <x v="0"/>
    <n v="169"/>
    <x v="41"/>
  </r>
  <r>
    <n v="94"/>
    <s v="AS"/>
    <x v="1"/>
    <n v="562"/>
    <x v="41"/>
  </r>
  <r>
    <n v="94"/>
    <s v="AS"/>
    <x v="2"/>
    <n v="26"/>
    <x v="41"/>
  </r>
  <r>
    <n v="94"/>
    <s v="BB"/>
    <x v="0"/>
    <n v="616"/>
    <x v="41"/>
  </r>
  <r>
    <n v="94"/>
    <s v="BB"/>
    <x v="1"/>
    <n v="7872"/>
    <x v="41"/>
  </r>
  <r>
    <n v="94"/>
    <s v="CC"/>
    <x v="0"/>
    <n v="830"/>
    <x v="41"/>
  </r>
  <r>
    <n v="94"/>
    <s v="CC"/>
    <x v="2"/>
    <n v="129"/>
    <x v="41"/>
  </r>
  <r>
    <n v="94"/>
    <s v="KM"/>
    <x v="1"/>
    <n v="1577"/>
    <x v="41"/>
  </r>
  <r>
    <n v="94"/>
    <s v="MJ"/>
    <x v="1"/>
    <n v="864"/>
    <x v="41"/>
  </r>
  <r>
    <n v="94"/>
    <s v="MJ"/>
    <x v="2"/>
    <n v="10"/>
    <x v="41"/>
  </r>
  <r>
    <n v="94"/>
    <s v="RC"/>
    <x v="1"/>
    <n v="435"/>
    <x v="41"/>
  </r>
  <r>
    <n v="94"/>
    <s v="TS"/>
    <x v="0"/>
    <n v="148"/>
    <x v="41"/>
  </r>
  <r>
    <n v="94"/>
    <s v="TS"/>
    <x v="2"/>
    <n v="89"/>
    <x v="41"/>
  </r>
  <r>
    <n v="95"/>
    <s v="AS"/>
    <x v="0"/>
    <n v="196"/>
    <x v="42"/>
  </r>
  <r>
    <n v="95"/>
    <s v="AS"/>
    <x v="1"/>
    <n v="691"/>
    <x v="42"/>
  </r>
  <r>
    <n v="95"/>
    <s v="AS"/>
    <x v="2"/>
    <n v="25"/>
    <x v="42"/>
  </r>
  <r>
    <n v="95"/>
    <s v="BB"/>
    <x v="0"/>
    <n v="636"/>
    <x v="42"/>
  </r>
  <r>
    <n v="95"/>
    <s v="CC"/>
    <x v="0"/>
    <n v="1240"/>
    <x v="42"/>
  </r>
  <r>
    <n v="95"/>
    <s v="CC"/>
    <x v="1"/>
    <n v="4287"/>
    <x v="42"/>
  </r>
  <r>
    <n v="95"/>
    <s v="CC"/>
    <x v="2"/>
    <n v="190"/>
    <x v="42"/>
  </r>
  <r>
    <n v="95"/>
    <s v="MJ"/>
    <x v="2"/>
    <n v="12"/>
    <x v="42"/>
  </r>
  <r>
    <n v="95"/>
    <s v="RC"/>
    <x v="1"/>
    <n v="900"/>
    <x v="42"/>
  </r>
  <r>
    <n v="95"/>
    <s v="TS"/>
    <x v="0"/>
    <n v="223"/>
    <x v="42"/>
  </r>
  <r>
    <n v="95"/>
    <s v="TS"/>
    <x v="1"/>
    <n v="679"/>
    <x v="42"/>
  </r>
  <r>
    <n v="95"/>
    <s v="WM"/>
    <x v="0"/>
    <n v="426"/>
    <x v="42"/>
  </r>
  <r>
    <n v="96"/>
    <s v="AS"/>
    <x v="0"/>
    <n v="138"/>
    <x v="43"/>
  </r>
  <r>
    <n v="96"/>
    <s v="AS"/>
    <x v="1"/>
    <n v="567"/>
    <x v="43"/>
  </r>
  <r>
    <n v="96"/>
    <s v="AS"/>
    <x v="2"/>
    <n v="25"/>
    <x v="43"/>
  </r>
  <r>
    <n v="96"/>
    <s v="BB"/>
    <x v="0"/>
    <n v="517"/>
    <x v="43"/>
  </r>
  <r>
    <n v="96"/>
    <s v="MJ"/>
    <x v="0"/>
    <n v="106"/>
    <x v="43"/>
  </r>
  <r>
    <n v="96"/>
    <s v="MJ"/>
    <x v="2"/>
    <n v="43"/>
    <x v="43"/>
  </r>
  <r>
    <n v="96"/>
    <s v="RC"/>
    <x v="2"/>
    <n v="26"/>
    <x v="43"/>
  </r>
  <r>
    <n v="96"/>
    <s v="TS"/>
    <x v="0"/>
    <n v="768"/>
    <x v="43"/>
  </r>
  <r>
    <n v="96"/>
    <s v="TS"/>
    <x v="1"/>
    <n v="2005"/>
    <x v="43"/>
  </r>
  <r>
    <n v="96"/>
    <s v="WM"/>
    <x v="0"/>
    <n v="391"/>
    <x v="43"/>
  </r>
  <r>
    <n v="96"/>
    <s v="WM"/>
    <x v="2"/>
    <n v="92"/>
    <x v="43"/>
  </r>
  <r>
    <n v="97"/>
    <s v="AS"/>
    <x v="0"/>
    <n v="178"/>
    <x v="44"/>
  </r>
  <r>
    <n v="97"/>
    <s v="AS"/>
    <x v="1"/>
    <n v="574"/>
    <x v="44"/>
  </r>
  <r>
    <n v="97"/>
    <s v="AS"/>
    <x v="2"/>
    <n v="26"/>
    <x v="44"/>
  </r>
  <r>
    <n v="97"/>
    <s v="BB"/>
    <x v="0"/>
    <n v="721"/>
    <x v="44"/>
  </r>
  <r>
    <n v="97"/>
    <s v="BB"/>
    <x v="2"/>
    <n v="188"/>
    <x v="44"/>
  </r>
  <r>
    <n v="97"/>
    <s v="CC"/>
    <x v="0"/>
    <n v="1091"/>
    <x v="44"/>
  </r>
  <r>
    <n v="97"/>
    <s v="CC"/>
    <x v="1"/>
    <n v="2014"/>
    <x v="44"/>
  </r>
  <r>
    <n v="97"/>
    <s v="CC"/>
    <x v="2"/>
    <n v="99"/>
    <x v="44"/>
  </r>
  <r>
    <n v="97"/>
    <s v="KM"/>
    <x v="0"/>
    <n v="176"/>
    <x v="44"/>
  </r>
  <r>
    <n v="97"/>
    <s v="KM"/>
    <x v="1"/>
    <n v="2095"/>
    <x v="44"/>
  </r>
  <r>
    <n v="97"/>
    <s v="MJ"/>
    <x v="0"/>
    <n v="166"/>
    <x v="44"/>
  </r>
  <r>
    <n v="97"/>
    <s v="MJ"/>
    <x v="1"/>
    <n v="327"/>
    <x v="44"/>
  </r>
  <r>
    <n v="97"/>
    <s v="RC"/>
    <x v="0"/>
    <n v="171"/>
    <x v="44"/>
  </r>
  <r>
    <n v="97"/>
    <s v="RC"/>
    <x v="1"/>
    <n v="537"/>
    <x v="44"/>
  </r>
  <r>
    <n v="97"/>
    <s v="RC"/>
    <x v="2"/>
    <n v="29"/>
    <x v="44"/>
  </r>
  <r>
    <n v="97"/>
    <s v="TS"/>
    <x v="2"/>
    <n v="152"/>
    <x v="44"/>
  </r>
  <r>
    <n v="97"/>
    <s v="WM"/>
    <x v="0"/>
    <n v="243"/>
    <x v="44"/>
  </r>
  <r>
    <n v="97"/>
    <s v="WM"/>
    <x v="1"/>
    <n v="4034"/>
    <x v="44"/>
  </r>
  <r>
    <n v="98"/>
    <s v="AS"/>
    <x v="0"/>
    <n v="181"/>
    <x v="45"/>
  </r>
  <r>
    <n v="98"/>
    <s v="AS"/>
    <x v="1"/>
    <n v="561"/>
    <x v="45"/>
  </r>
  <r>
    <n v="98"/>
    <s v="AS"/>
    <x v="2"/>
    <n v="27"/>
    <x v="45"/>
  </r>
  <r>
    <n v="98"/>
    <s v="BB"/>
    <x v="0"/>
    <n v="1416"/>
    <x v="45"/>
  </r>
  <r>
    <n v="98"/>
    <s v="BB"/>
    <x v="1"/>
    <n v="2100"/>
    <x v="45"/>
  </r>
  <r>
    <n v="98"/>
    <s v="CC"/>
    <x v="1"/>
    <n v="3393"/>
    <x v="45"/>
  </r>
  <r>
    <n v="98"/>
    <s v="CC"/>
    <x v="2"/>
    <n v="74"/>
    <x v="45"/>
  </r>
  <r>
    <n v="98"/>
    <s v="KM"/>
    <x v="0"/>
    <n v="162"/>
    <x v="45"/>
  </r>
  <r>
    <n v="98"/>
    <s v="MJ"/>
    <x v="1"/>
    <n v="748"/>
    <x v="45"/>
  </r>
  <r>
    <n v="98"/>
    <s v="RC"/>
    <x v="0"/>
    <n v="110"/>
    <x v="45"/>
  </r>
  <r>
    <n v="98"/>
    <s v="RC"/>
    <x v="1"/>
    <n v="356"/>
    <x v="45"/>
  </r>
  <r>
    <n v="98"/>
    <s v="RC"/>
    <x v="2"/>
    <n v="108"/>
    <x v="45"/>
  </r>
  <r>
    <n v="98"/>
    <s v="WM"/>
    <x v="0"/>
    <n v="667"/>
    <x v="45"/>
  </r>
  <r>
    <n v="98"/>
    <s v="WM"/>
    <x v="2"/>
    <n v="55"/>
    <x v="45"/>
  </r>
  <r>
    <n v="99"/>
    <s v="AS"/>
    <x v="0"/>
    <n v="142"/>
    <x v="46"/>
  </r>
  <r>
    <n v="99"/>
    <s v="AS"/>
    <x v="1"/>
    <n v="424"/>
    <x v="46"/>
  </r>
  <r>
    <n v="99"/>
    <s v="AS"/>
    <x v="2"/>
    <n v="19"/>
    <x v="46"/>
  </r>
  <r>
    <n v="99"/>
    <s v="BB"/>
    <x v="1"/>
    <n v="3748"/>
    <x v="46"/>
  </r>
  <r>
    <n v="99"/>
    <s v="BB"/>
    <x v="2"/>
    <n v="117"/>
    <x v="46"/>
  </r>
  <r>
    <n v="99"/>
    <s v="CC"/>
    <x v="0"/>
    <n v="1659"/>
    <x v="46"/>
  </r>
  <r>
    <n v="99"/>
    <s v="CC"/>
    <x v="2"/>
    <n v="165"/>
    <x v="46"/>
  </r>
  <r>
    <n v="99"/>
    <s v="KM"/>
    <x v="0"/>
    <n v="187"/>
    <x v="46"/>
  </r>
  <r>
    <n v="99"/>
    <s v="MJ"/>
    <x v="0"/>
    <n v="102"/>
    <x v="46"/>
  </r>
  <r>
    <n v="99"/>
    <s v="MJ"/>
    <x v="2"/>
    <n v="16"/>
    <x v="46"/>
  </r>
  <r>
    <n v="99"/>
    <s v="RC"/>
    <x v="0"/>
    <n v="121"/>
    <x v="46"/>
  </r>
  <r>
    <n v="99"/>
    <s v="RC"/>
    <x v="1"/>
    <n v="776"/>
    <x v="46"/>
  </r>
  <r>
    <n v="99"/>
    <s v="TS"/>
    <x v="1"/>
    <n v="497"/>
    <x v="46"/>
  </r>
  <r>
    <n v="99"/>
    <s v="WM"/>
    <x v="2"/>
    <n v="54"/>
    <x v="46"/>
  </r>
  <r>
    <n v="100"/>
    <s v="AS"/>
    <x v="0"/>
    <n v="198"/>
    <x v="47"/>
  </r>
  <r>
    <n v="100"/>
    <s v="AS"/>
    <x v="1"/>
    <n v="621"/>
    <x v="47"/>
  </r>
  <r>
    <n v="100"/>
    <s v="AS"/>
    <x v="2"/>
    <n v="33"/>
    <x v="47"/>
  </r>
  <r>
    <n v="100"/>
    <s v="BB"/>
    <x v="0"/>
    <n v="543"/>
    <x v="47"/>
  </r>
  <r>
    <n v="100"/>
    <s v="BB"/>
    <x v="2"/>
    <n v="86"/>
    <x v="47"/>
  </r>
  <r>
    <n v="100"/>
    <s v="CC"/>
    <x v="1"/>
    <n v="3216"/>
    <x v="47"/>
  </r>
  <r>
    <n v="100"/>
    <s v="KM"/>
    <x v="0"/>
    <n v="147"/>
    <x v="47"/>
  </r>
  <r>
    <n v="100"/>
    <s v="MJ"/>
    <x v="0"/>
    <n v="254"/>
    <x v="47"/>
  </r>
  <r>
    <n v="100"/>
    <s v="MJ"/>
    <x v="2"/>
    <n v="35"/>
    <x v="47"/>
  </r>
  <r>
    <n v="100"/>
    <s v="RC"/>
    <x v="0"/>
    <n v="689"/>
    <x v="47"/>
  </r>
  <r>
    <n v="100"/>
    <s v="TS"/>
    <x v="0"/>
    <n v="267"/>
    <x v="47"/>
  </r>
  <r>
    <n v="100"/>
    <s v="TS"/>
    <x v="1"/>
    <n v="2476"/>
    <x v="47"/>
  </r>
  <r>
    <n v="100"/>
    <s v="WM"/>
    <x v="0"/>
    <n v="254"/>
    <x v="47"/>
  </r>
  <r>
    <n v="100"/>
    <s v="WM"/>
    <x v="2"/>
    <n v="39"/>
    <x v="47"/>
  </r>
  <r>
    <n v="101"/>
    <s v="AS"/>
    <x v="0"/>
    <n v="146"/>
    <x v="48"/>
  </r>
  <r>
    <n v="101"/>
    <s v="AS"/>
    <x v="1"/>
    <n v="439"/>
    <x v="48"/>
  </r>
  <r>
    <n v="101"/>
    <s v="AS"/>
    <x v="2"/>
    <n v="23"/>
    <x v="48"/>
  </r>
  <r>
    <n v="101"/>
    <s v="BB"/>
    <x v="0"/>
    <n v="560"/>
    <x v="48"/>
  </r>
  <r>
    <n v="101"/>
    <s v="BB"/>
    <x v="1"/>
    <n v="5451"/>
    <x v="48"/>
  </r>
  <r>
    <n v="101"/>
    <s v="BB"/>
    <x v="2"/>
    <n v="89"/>
    <x v="48"/>
  </r>
  <r>
    <n v="101"/>
    <s v="CC"/>
    <x v="2"/>
    <n v="82"/>
    <x v="48"/>
  </r>
  <r>
    <n v="101"/>
    <s v="KM"/>
    <x v="0"/>
    <n v="114"/>
    <x v="48"/>
  </r>
  <r>
    <n v="101"/>
    <s v="KM"/>
    <x v="1"/>
    <n v="1648"/>
    <x v="48"/>
  </r>
  <r>
    <n v="101"/>
    <s v="MJ"/>
    <x v="1"/>
    <n v="355"/>
    <x v="48"/>
  </r>
  <r>
    <n v="101"/>
    <s v="RC"/>
    <x v="1"/>
    <n v="1746"/>
    <x v="48"/>
  </r>
  <r>
    <n v="101"/>
    <s v="WM"/>
    <x v="0"/>
    <n v="410"/>
    <x v="48"/>
  </r>
  <r>
    <n v="101"/>
    <s v="WM"/>
    <x v="1"/>
    <n v="2697"/>
    <x v="48"/>
  </r>
  <r>
    <n v="101"/>
    <s v="WM"/>
    <x v="2"/>
    <n v="64"/>
    <x v="48"/>
  </r>
  <r>
    <n v="102"/>
    <s v="AS"/>
    <x v="0"/>
    <n v="208"/>
    <x v="49"/>
  </r>
  <r>
    <n v="102"/>
    <s v="AS"/>
    <x v="1"/>
    <n v="682"/>
    <x v="49"/>
  </r>
  <r>
    <n v="102"/>
    <s v="AS"/>
    <x v="2"/>
    <n v="32"/>
    <x v="49"/>
  </r>
  <r>
    <n v="102"/>
    <s v="BB"/>
    <x v="0"/>
    <n v="517"/>
    <x v="49"/>
  </r>
  <r>
    <n v="102"/>
    <s v="BB"/>
    <x v="2"/>
    <n v="87"/>
    <x v="49"/>
  </r>
  <r>
    <n v="102"/>
    <s v="CC"/>
    <x v="0"/>
    <n v="534"/>
    <x v="49"/>
  </r>
  <r>
    <n v="102"/>
    <s v="CC"/>
    <x v="1"/>
    <n v="1511"/>
    <x v="49"/>
  </r>
  <r>
    <n v="102"/>
    <s v="CC"/>
    <x v="2"/>
    <n v="69"/>
    <x v="49"/>
  </r>
  <r>
    <n v="102"/>
    <s v="KM"/>
    <x v="0"/>
    <n v="168"/>
    <x v="49"/>
  </r>
  <r>
    <n v="102"/>
    <s v="MJ"/>
    <x v="1"/>
    <n v="252"/>
    <x v="49"/>
  </r>
  <r>
    <n v="102"/>
    <s v="TS"/>
    <x v="0"/>
    <n v="150"/>
    <x v="49"/>
  </r>
  <r>
    <n v="102"/>
    <s v="WM"/>
    <x v="0"/>
    <n v="640"/>
    <x v="49"/>
  </r>
  <r>
    <n v="102"/>
    <s v="WM"/>
    <x v="2"/>
    <n v="31"/>
    <x v="49"/>
  </r>
  <r>
    <n v="103"/>
    <s v="AS"/>
    <x v="0"/>
    <n v="152"/>
    <x v="50"/>
  </r>
  <r>
    <n v="103"/>
    <s v="AS"/>
    <x v="1"/>
    <n v="465"/>
    <x v="50"/>
  </r>
  <r>
    <n v="103"/>
    <s v="AS"/>
    <x v="2"/>
    <n v="23"/>
    <x v="50"/>
  </r>
  <r>
    <n v="103"/>
    <s v="BB"/>
    <x v="0"/>
    <n v="348"/>
    <x v="50"/>
  </r>
  <r>
    <n v="103"/>
    <s v="BB"/>
    <x v="2"/>
    <n v="52"/>
    <x v="50"/>
  </r>
  <r>
    <n v="103"/>
    <s v="CC"/>
    <x v="0"/>
    <n v="367"/>
    <x v="50"/>
  </r>
  <r>
    <n v="103"/>
    <s v="CC"/>
    <x v="1"/>
    <n v="1197"/>
    <x v="50"/>
  </r>
  <r>
    <n v="103"/>
    <s v="CC"/>
    <x v="2"/>
    <n v="62"/>
    <x v="50"/>
  </r>
  <r>
    <n v="103"/>
    <s v="KM"/>
    <x v="0"/>
    <n v="234"/>
    <x v="50"/>
  </r>
  <r>
    <n v="103"/>
    <s v="KM"/>
    <x v="2"/>
    <n v="19"/>
    <x v="50"/>
  </r>
  <r>
    <n v="103"/>
    <s v="MJ"/>
    <x v="0"/>
    <n v="151"/>
    <x v="50"/>
  </r>
  <r>
    <n v="103"/>
    <s v="MJ"/>
    <x v="1"/>
    <n v="549"/>
    <x v="50"/>
  </r>
  <r>
    <n v="103"/>
    <s v="MJ"/>
    <x v="2"/>
    <n v="24"/>
    <x v="50"/>
  </r>
  <r>
    <n v="103"/>
    <s v="RC"/>
    <x v="2"/>
    <n v="14"/>
    <x v="50"/>
  </r>
  <r>
    <n v="103"/>
    <s v="TS"/>
    <x v="0"/>
    <n v="144"/>
    <x v="50"/>
  </r>
  <r>
    <n v="103"/>
    <s v="TS"/>
    <x v="2"/>
    <n v="25"/>
    <x v="50"/>
  </r>
  <r>
    <n v="103"/>
    <s v="WM"/>
    <x v="2"/>
    <n v="59"/>
    <x v="50"/>
  </r>
  <r>
    <n v="104"/>
    <s v="AS"/>
    <x v="0"/>
    <n v="158"/>
    <x v="51"/>
  </r>
  <r>
    <n v="104"/>
    <s v="AS"/>
    <x v="1"/>
    <n v="561"/>
    <x v="51"/>
  </r>
  <r>
    <n v="104"/>
    <s v="AS"/>
    <x v="2"/>
    <n v="23"/>
    <x v="51"/>
  </r>
  <r>
    <n v="104"/>
    <s v="BB"/>
    <x v="0"/>
    <n v="567"/>
    <x v="51"/>
  </r>
  <r>
    <n v="104"/>
    <s v="BB"/>
    <x v="1"/>
    <n v="1945"/>
    <x v="51"/>
  </r>
  <r>
    <n v="104"/>
    <s v="BB"/>
    <x v="2"/>
    <n v="83"/>
    <x v="51"/>
  </r>
  <r>
    <n v="104"/>
    <s v="CC"/>
    <x v="0"/>
    <n v="345"/>
    <x v="51"/>
  </r>
  <r>
    <n v="104"/>
    <s v="CC"/>
    <x v="1"/>
    <n v="1049"/>
    <x v="51"/>
  </r>
  <r>
    <n v="104"/>
    <s v="CC"/>
    <x v="2"/>
    <n v="48"/>
    <x v="51"/>
  </r>
  <r>
    <n v="104"/>
    <s v="KM"/>
    <x v="2"/>
    <n v="20"/>
    <x v="51"/>
  </r>
  <r>
    <n v="104"/>
    <s v="RC"/>
    <x v="2"/>
    <n v="16"/>
    <x v="51"/>
  </r>
  <r>
    <n v="104"/>
    <s v="TS"/>
    <x v="0"/>
    <n v="132"/>
    <x v="51"/>
  </r>
  <r>
    <n v="104"/>
    <s v="TS"/>
    <x v="2"/>
    <n v="17"/>
    <x v="51"/>
  </r>
  <r>
    <n v="104"/>
    <s v="WM"/>
    <x v="1"/>
    <n v="850"/>
    <x v="5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x v="0"/>
    <x v="0"/>
    <x v="0"/>
    <n v="24322"/>
    <n v="1"/>
    <n v="5"/>
  </r>
  <r>
    <x v="0"/>
    <x v="1"/>
    <x v="1"/>
    <n v="464"/>
    <n v="1"/>
    <n v="4"/>
  </r>
  <r>
    <x v="1"/>
    <x v="2"/>
    <x v="1"/>
    <n v="16902"/>
    <n v="2"/>
    <n v="4"/>
  </r>
  <r>
    <x v="2"/>
    <x v="1"/>
    <x v="0"/>
    <n v="1115"/>
    <n v="3"/>
    <n v="5"/>
  </r>
  <r>
    <x v="3"/>
    <x v="0"/>
    <x v="2"/>
    <n v="28175"/>
    <n v="7"/>
    <n v="11"/>
  </r>
  <r>
    <x v="3"/>
    <x v="1"/>
    <x v="3"/>
    <n v="1065"/>
    <n v="7"/>
    <n v="10"/>
  </r>
  <r>
    <x v="4"/>
    <x v="2"/>
    <x v="4"/>
    <n v="17831"/>
    <n v="12"/>
    <n v="14"/>
  </r>
  <r>
    <x v="4"/>
    <x v="1"/>
    <x v="5"/>
    <n v="1227"/>
    <n v="12"/>
    <n v="15"/>
  </r>
  <r>
    <x v="5"/>
    <x v="0"/>
    <x v="6"/>
    <n v="27151"/>
    <n v="13"/>
    <n v="17"/>
  </r>
  <r>
    <x v="6"/>
    <x v="1"/>
    <x v="7"/>
    <n v="863"/>
    <n v="16"/>
    <n v="18"/>
  </r>
  <r>
    <x v="7"/>
    <x v="0"/>
    <x v="8"/>
    <n v="22972"/>
    <n v="17"/>
    <n v="22"/>
  </r>
  <r>
    <x v="8"/>
    <x v="1"/>
    <x v="9"/>
    <n v="1173"/>
    <n v="20"/>
    <n v="24"/>
  </r>
  <r>
    <x v="9"/>
    <x v="2"/>
    <x v="10"/>
    <n v="14406"/>
    <n v="21"/>
    <n v="23"/>
  </r>
  <r>
    <x v="9"/>
    <x v="0"/>
    <x v="11"/>
    <n v="24944"/>
    <n v="21"/>
    <n v="26"/>
  </r>
  <r>
    <x v="10"/>
    <x v="1"/>
    <x v="12"/>
    <n v="1663"/>
    <n v="23"/>
    <n v="25"/>
  </r>
  <r>
    <x v="11"/>
    <x v="0"/>
    <x v="13"/>
    <n v="20486"/>
    <n v="24"/>
    <n v="28"/>
  </r>
  <r>
    <x v="12"/>
    <x v="0"/>
    <x v="14"/>
    <n v="28504"/>
    <n v="27"/>
    <n v="31"/>
  </r>
  <r>
    <x v="12"/>
    <x v="1"/>
    <x v="14"/>
    <n v="688"/>
    <n v="27"/>
    <n v="31"/>
  </r>
  <r>
    <x v="13"/>
    <x v="2"/>
    <x v="15"/>
    <n v="15730"/>
    <n v="29"/>
    <n v="32"/>
  </r>
  <r>
    <x v="13"/>
    <x v="1"/>
    <x v="14"/>
    <n v="550"/>
    <n v="29"/>
    <n v="31"/>
  </r>
  <r>
    <x v="14"/>
    <x v="0"/>
    <x v="16"/>
    <n v="21960"/>
    <n v="31"/>
    <n v="35"/>
  </r>
  <r>
    <x v="14"/>
    <x v="1"/>
    <x v="17"/>
    <n v="1535"/>
    <n v="31"/>
    <n v="33"/>
  </r>
  <r>
    <x v="15"/>
    <x v="1"/>
    <x v="16"/>
    <n v="1229"/>
    <n v="33"/>
    <n v="35"/>
  </r>
  <r>
    <x v="16"/>
    <x v="0"/>
    <x v="18"/>
    <n v="29137"/>
    <n v="34"/>
    <n v="38"/>
  </r>
  <r>
    <x v="17"/>
    <x v="2"/>
    <x v="19"/>
    <n v="14831"/>
    <n v="35"/>
    <n v="37"/>
  </r>
  <r>
    <x v="18"/>
    <x v="1"/>
    <x v="20"/>
    <n v="1031"/>
    <n v="36"/>
    <n v="39"/>
  </r>
  <r>
    <x v="19"/>
    <x v="0"/>
    <x v="21"/>
    <n v="23500"/>
    <n v="37"/>
    <n v="41"/>
  </r>
  <r>
    <x v="20"/>
    <x v="0"/>
    <x v="22"/>
    <n v="32175"/>
    <n v="39"/>
    <n v="44"/>
  </r>
  <r>
    <x v="20"/>
    <x v="1"/>
    <x v="23"/>
    <n v="1214"/>
    <n v="39"/>
    <n v="42"/>
  </r>
  <r>
    <x v="21"/>
    <x v="2"/>
    <x v="24"/>
    <n v="12635"/>
    <n v="41"/>
    <n v="43"/>
  </r>
  <r>
    <x v="21"/>
    <x v="1"/>
    <x v="25"/>
    <n v="406"/>
    <n v="41"/>
    <n v="46"/>
  </r>
  <r>
    <x v="22"/>
    <x v="0"/>
    <x v="25"/>
    <n v="20316"/>
    <n v="42"/>
    <n v="46"/>
  </r>
  <r>
    <x v="23"/>
    <x v="0"/>
    <x v="26"/>
    <n v="28469"/>
    <n v="44"/>
    <n v="49"/>
  </r>
  <r>
    <x v="23"/>
    <x v="1"/>
    <x v="27"/>
    <n v="465"/>
    <n v="44"/>
    <n v="48"/>
  </r>
  <r>
    <x v="24"/>
    <x v="2"/>
    <x v="28"/>
    <n v="18244"/>
    <n v="47"/>
    <n v="50"/>
  </r>
  <r>
    <x v="24"/>
    <x v="1"/>
    <x v="28"/>
    <n v="782"/>
    <n v="47"/>
    <n v="50"/>
  </r>
  <r>
    <x v="25"/>
    <x v="0"/>
    <x v="29"/>
    <n v="28961"/>
    <n v="48"/>
    <n v="1"/>
  </r>
  <r>
    <x v="26"/>
    <x v="1"/>
    <x v="30"/>
    <n v="283"/>
    <n v="51"/>
    <n v="3"/>
  </r>
  <r>
    <x v="27"/>
    <x v="0"/>
    <x v="31"/>
    <n v="27411"/>
    <n v="52"/>
    <n v="5"/>
  </r>
  <r>
    <x v="28"/>
    <x v="1"/>
    <x v="32"/>
    <n v="1055"/>
    <n v="2"/>
    <n v="6"/>
  </r>
  <r>
    <x v="29"/>
    <x v="0"/>
    <x v="33"/>
    <n v="25657"/>
    <n v="3"/>
    <n v="7"/>
  </r>
  <r>
    <x v="30"/>
    <x v="2"/>
    <x v="32"/>
    <n v="16413"/>
    <n v="4"/>
    <n v="6"/>
  </r>
  <r>
    <x v="31"/>
    <x v="1"/>
    <x v="34"/>
    <n v="857"/>
    <n v="6"/>
    <n v="10"/>
  </r>
  <r>
    <x v="32"/>
    <x v="0"/>
    <x v="35"/>
    <n v="27452"/>
    <n v="10"/>
    <n v="15"/>
  </r>
  <r>
    <x v="32"/>
    <x v="1"/>
    <x v="36"/>
    <n v="1093"/>
    <n v="10"/>
    <n v="13"/>
  </r>
  <r>
    <x v="33"/>
    <x v="2"/>
    <x v="35"/>
    <n v="18200"/>
    <n v="14"/>
    <n v="15"/>
  </r>
  <r>
    <x v="34"/>
    <x v="0"/>
    <x v="37"/>
    <n v="30574"/>
    <n v="15"/>
    <n v="19"/>
  </r>
  <r>
    <x v="35"/>
    <x v="1"/>
    <x v="37"/>
    <n v="1561"/>
    <n v="16"/>
    <n v="19"/>
  </r>
  <r>
    <x v="36"/>
    <x v="0"/>
    <x v="38"/>
    <n v="27670"/>
    <n v="18"/>
    <n v="21"/>
  </r>
  <r>
    <x v="37"/>
    <x v="1"/>
    <x v="39"/>
    <n v="1702"/>
    <n v="19"/>
    <n v="22"/>
  </r>
  <r>
    <x v="38"/>
    <x v="1"/>
    <x v="40"/>
    <n v="1147"/>
    <n v="21"/>
    <n v="24"/>
  </r>
  <r>
    <x v="39"/>
    <x v="2"/>
    <x v="40"/>
    <n v="15862"/>
    <n v="22"/>
    <n v="24"/>
  </r>
  <r>
    <x v="40"/>
    <x v="0"/>
    <x v="41"/>
    <n v="28475"/>
    <n v="23"/>
    <n v="28"/>
  </r>
  <r>
    <x v="41"/>
    <x v="0"/>
    <x v="42"/>
    <n v="28063"/>
    <n v="26"/>
    <n v="30"/>
  </r>
  <r>
    <x v="41"/>
    <x v="1"/>
    <x v="43"/>
    <n v="886"/>
    <n v="26"/>
    <n v="29"/>
  </r>
  <r>
    <x v="42"/>
    <x v="1"/>
    <x v="44"/>
    <n v="332"/>
    <n v="28"/>
    <n v="32"/>
  </r>
  <r>
    <x v="43"/>
    <x v="2"/>
    <x v="44"/>
    <n v="19670"/>
    <n v="30"/>
    <n v="32"/>
  </r>
  <r>
    <x v="43"/>
    <x v="0"/>
    <x v="45"/>
    <n v="25711"/>
    <n v="30"/>
    <n v="36"/>
  </r>
  <r>
    <x v="44"/>
    <x v="1"/>
    <x v="46"/>
    <n v="564"/>
    <n v="31"/>
    <n v="34"/>
  </r>
  <r>
    <x v="45"/>
    <x v="0"/>
    <x v="47"/>
    <n v="23872"/>
    <n v="32"/>
    <n v="37"/>
  </r>
  <r>
    <x v="46"/>
    <x v="1"/>
    <x v="47"/>
    <n v="675"/>
    <n v="34"/>
    <n v="37"/>
  </r>
  <r>
    <x v="47"/>
    <x v="0"/>
    <x v="48"/>
    <n v="27404"/>
    <n v="35"/>
    <n v="39"/>
  </r>
  <r>
    <x v="48"/>
    <x v="1"/>
    <x v="48"/>
    <n v="1748"/>
    <n v="36"/>
    <n v="39"/>
  </r>
  <r>
    <x v="49"/>
    <x v="2"/>
    <x v="48"/>
    <n v="17153"/>
    <n v="37"/>
    <n v="39"/>
  </r>
  <r>
    <x v="50"/>
    <x v="0"/>
    <x v="49"/>
    <n v="28090"/>
    <n v="38"/>
    <n v="42"/>
  </r>
  <r>
    <x v="51"/>
    <x v="1"/>
    <x v="50"/>
    <n v="811"/>
    <n v="39"/>
    <n v="43"/>
  </r>
  <r>
    <x v="52"/>
    <x v="0"/>
    <x v="51"/>
    <n v="26925"/>
    <n v="41"/>
    <n v="45"/>
  </r>
  <r>
    <x v="52"/>
    <x v="1"/>
    <x v="50"/>
    <n v="1712"/>
    <n v="41"/>
    <n v="43"/>
  </r>
  <r>
    <x v="53"/>
    <x v="2"/>
    <x v="51"/>
    <n v="14303"/>
    <n v="43"/>
    <n v="45"/>
  </r>
  <r>
    <x v="53"/>
    <x v="1"/>
    <x v="52"/>
    <n v="1393"/>
    <n v="43"/>
    <n v="46"/>
  </r>
  <r>
    <x v="54"/>
    <x v="0"/>
    <x v="53"/>
    <n v="21980"/>
    <n v="44"/>
    <n v="48"/>
  </r>
  <r>
    <x v="55"/>
    <x v="1"/>
    <x v="54"/>
    <n v="1188"/>
    <n v="46"/>
    <n v="49"/>
  </r>
  <r>
    <x v="56"/>
    <x v="0"/>
    <x v="55"/>
    <n v="27147"/>
    <n v="48"/>
    <n v="5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x v="0"/>
    <x v="0"/>
    <x v="0"/>
    <n v="24322"/>
    <x v="0"/>
    <x v="0"/>
    <x v="0"/>
  </r>
  <r>
    <x v="0"/>
    <x v="1"/>
    <x v="1"/>
    <n v="464"/>
    <x v="0"/>
    <x v="1"/>
    <x v="1"/>
  </r>
  <r>
    <x v="1"/>
    <x v="2"/>
    <x v="1"/>
    <n v="16902"/>
    <x v="1"/>
    <x v="1"/>
    <x v="2"/>
  </r>
  <r>
    <x v="2"/>
    <x v="1"/>
    <x v="0"/>
    <n v="1115"/>
    <x v="2"/>
    <x v="0"/>
    <x v="2"/>
  </r>
  <r>
    <x v="3"/>
    <x v="0"/>
    <x v="2"/>
    <n v="28175"/>
    <x v="3"/>
    <x v="2"/>
    <x v="0"/>
  </r>
  <r>
    <x v="3"/>
    <x v="1"/>
    <x v="3"/>
    <n v="1065"/>
    <x v="3"/>
    <x v="3"/>
    <x v="1"/>
  </r>
  <r>
    <x v="4"/>
    <x v="2"/>
    <x v="4"/>
    <n v="17831"/>
    <x v="4"/>
    <x v="4"/>
    <x v="2"/>
  </r>
  <r>
    <x v="4"/>
    <x v="1"/>
    <x v="5"/>
    <n v="1227"/>
    <x v="4"/>
    <x v="5"/>
    <x v="1"/>
  </r>
  <r>
    <x v="5"/>
    <x v="0"/>
    <x v="6"/>
    <n v="27151"/>
    <x v="5"/>
    <x v="6"/>
    <x v="0"/>
  </r>
  <r>
    <x v="6"/>
    <x v="1"/>
    <x v="7"/>
    <n v="863"/>
    <x v="6"/>
    <x v="7"/>
    <x v="2"/>
  </r>
  <r>
    <x v="7"/>
    <x v="0"/>
    <x v="8"/>
    <n v="22972"/>
    <x v="7"/>
    <x v="8"/>
    <x v="3"/>
  </r>
  <r>
    <x v="8"/>
    <x v="1"/>
    <x v="9"/>
    <n v="1173"/>
    <x v="8"/>
    <x v="9"/>
    <x v="0"/>
  </r>
  <r>
    <x v="9"/>
    <x v="2"/>
    <x v="10"/>
    <n v="14406"/>
    <x v="9"/>
    <x v="10"/>
    <x v="2"/>
  </r>
  <r>
    <x v="9"/>
    <x v="0"/>
    <x v="11"/>
    <n v="24944"/>
    <x v="9"/>
    <x v="11"/>
    <x v="3"/>
  </r>
  <r>
    <x v="10"/>
    <x v="1"/>
    <x v="12"/>
    <n v="1663"/>
    <x v="10"/>
    <x v="12"/>
    <x v="2"/>
  </r>
  <r>
    <x v="11"/>
    <x v="0"/>
    <x v="13"/>
    <n v="20486"/>
    <x v="11"/>
    <x v="13"/>
    <x v="0"/>
  </r>
  <r>
    <x v="12"/>
    <x v="0"/>
    <x v="14"/>
    <n v="28504"/>
    <x v="12"/>
    <x v="14"/>
    <x v="0"/>
  </r>
  <r>
    <x v="12"/>
    <x v="1"/>
    <x v="14"/>
    <n v="688"/>
    <x v="12"/>
    <x v="14"/>
    <x v="0"/>
  </r>
  <r>
    <x v="13"/>
    <x v="2"/>
    <x v="15"/>
    <n v="15730"/>
    <x v="13"/>
    <x v="15"/>
    <x v="1"/>
  </r>
  <r>
    <x v="13"/>
    <x v="1"/>
    <x v="14"/>
    <n v="550"/>
    <x v="13"/>
    <x v="14"/>
    <x v="2"/>
  </r>
  <r>
    <x v="14"/>
    <x v="0"/>
    <x v="16"/>
    <n v="21960"/>
    <x v="14"/>
    <x v="16"/>
    <x v="0"/>
  </r>
  <r>
    <x v="14"/>
    <x v="1"/>
    <x v="17"/>
    <n v="1535"/>
    <x v="14"/>
    <x v="17"/>
    <x v="2"/>
  </r>
  <r>
    <x v="15"/>
    <x v="1"/>
    <x v="16"/>
    <n v="1229"/>
    <x v="15"/>
    <x v="16"/>
    <x v="2"/>
  </r>
  <r>
    <x v="16"/>
    <x v="0"/>
    <x v="18"/>
    <n v="29137"/>
    <x v="16"/>
    <x v="18"/>
    <x v="0"/>
  </r>
  <r>
    <x v="17"/>
    <x v="2"/>
    <x v="19"/>
    <n v="14831"/>
    <x v="17"/>
    <x v="19"/>
    <x v="2"/>
  </r>
  <r>
    <x v="18"/>
    <x v="1"/>
    <x v="20"/>
    <n v="1031"/>
    <x v="18"/>
    <x v="20"/>
    <x v="1"/>
  </r>
  <r>
    <x v="19"/>
    <x v="0"/>
    <x v="21"/>
    <n v="23500"/>
    <x v="19"/>
    <x v="21"/>
    <x v="0"/>
  </r>
  <r>
    <x v="20"/>
    <x v="0"/>
    <x v="22"/>
    <n v="32175"/>
    <x v="20"/>
    <x v="22"/>
    <x v="3"/>
  </r>
  <r>
    <x v="20"/>
    <x v="1"/>
    <x v="23"/>
    <n v="1214"/>
    <x v="20"/>
    <x v="23"/>
    <x v="1"/>
  </r>
  <r>
    <x v="21"/>
    <x v="2"/>
    <x v="24"/>
    <n v="12635"/>
    <x v="21"/>
    <x v="24"/>
    <x v="2"/>
  </r>
  <r>
    <x v="21"/>
    <x v="1"/>
    <x v="25"/>
    <n v="406"/>
    <x v="21"/>
    <x v="25"/>
    <x v="3"/>
  </r>
  <r>
    <x v="22"/>
    <x v="0"/>
    <x v="25"/>
    <n v="20316"/>
    <x v="22"/>
    <x v="25"/>
    <x v="0"/>
  </r>
  <r>
    <x v="23"/>
    <x v="0"/>
    <x v="26"/>
    <n v="28469"/>
    <x v="23"/>
    <x v="26"/>
    <x v="3"/>
  </r>
  <r>
    <x v="23"/>
    <x v="1"/>
    <x v="27"/>
    <n v="465"/>
    <x v="23"/>
    <x v="27"/>
    <x v="0"/>
  </r>
  <r>
    <x v="24"/>
    <x v="2"/>
    <x v="28"/>
    <n v="18244"/>
    <x v="24"/>
    <x v="28"/>
    <x v="1"/>
  </r>
  <r>
    <x v="24"/>
    <x v="1"/>
    <x v="28"/>
    <n v="782"/>
    <x v="24"/>
    <x v="28"/>
    <x v="1"/>
  </r>
  <r>
    <x v="25"/>
    <x v="0"/>
    <x v="29"/>
    <n v="28961"/>
    <x v="25"/>
    <x v="29"/>
    <x v="3"/>
  </r>
  <r>
    <x v="26"/>
    <x v="1"/>
    <x v="30"/>
    <n v="283"/>
    <x v="26"/>
    <x v="30"/>
    <x v="0"/>
  </r>
  <r>
    <x v="27"/>
    <x v="0"/>
    <x v="31"/>
    <n v="27411"/>
    <x v="27"/>
    <x v="0"/>
    <x v="3"/>
  </r>
  <r>
    <x v="28"/>
    <x v="1"/>
    <x v="32"/>
    <n v="1055"/>
    <x v="1"/>
    <x v="31"/>
    <x v="0"/>
  </r>
  <r>
    <x v="29"/>
    <x v="0"/>
    <x v="33"/>
    <n v="25657"/>
    <x v="2"/>
    <x v="32"/>
    <x v="0"/>
  </r>
  <r>
    <x v="30"/>
    <x v="2"/>
    <x v="32"/>
    <n v="16413"/>
    <x v="28"/>
    <x v="31"/>
    <x v="2"/>
  </r>
  <r>
    <x v="31"/>
    <x v="1"/>
    <x v="34"/>
    <n v="857"/>
    <x v="29"/>
    <x v="3"/>
    <x v="0"/>
  </r>
  <r>
    <x v="32"/>
    <x v="0"/>
    <x v="35"/>
    <n v="27452"/>
    <x v="30"/>
    <x v="5"/>
    <x v="3"/>
  </r>
  <r>
    <x v="32"/>
    <x v="1"/>
    <x v="36"/>
    <n v="1093"/>
    <x v="30"/>
    <x v="33"/>
    <x v="1"/>
  </r>
  <r>
    <x v="33"/>
    <x v="2"/>
    <x v="35"/>
    <n v="18200"/>
    <x v="31"/>
    <x v="5"/>
    <x v="4"/>
  </r>
  <r>
    <x v="34"/>
    <x v="0"/>
    <x v="37"/>
    <n v="30574"/>
    <x v="32"/>
    <x v="34"/>
    <x v="0"/>
  </r>
  <r>
    <x v="35"/>
    <x v="1"/>
    <x v="37"/>
    <n v="1561"/>
    <x v="6"/>
    <x v="34"/>
    <x v="1"/>
  </r>
  <r>
    <x v="36"/>
    <x v="0"/>
    <x v="38"/>
    <n v="27670"/>
    <x v="33"/>
    <x v="35"/>
    <x v="1"/>
  </r>
  <r>
    <x v="37"/>
    <x v="1"/>
    <x v="39"/>
    <n v="1702"/>
    <x v="34"/>
    <x v="8"/>
    <x v="1"/>
  </r>
  <r>
    <x v="38"/>
    <x v="1"/>
    <x v="40"/>
    <n v="1147"/>
    <x v="9"/>
    <x v="9"/>
    <x v="1"/>
  </r>
  <r>
    <x v="39"/>
    <x v="2"/>
    <x v="40"/>
    <n v="15862"/>
    <x v="35"/>
    <x v="9"/>
    <x v="2"/>
  </r>
  <r>
    <x v="40"/>
    <x v="0"/>
    <x v="41"/>
    <n v="28475"/>
    <x v="10"/>
    <x v="13"/>
    <x v="3"/>
  </r>
  <r>
    <x v="41"/>
    <x v="0"/>
    <x v="42"/>
    <n v="28063"/>
    <x v="36"/>
    <x v="36"/>
    <x v="0"/>
  </r>
  <r>
    <x v="41"/>
    <x v="1"/>
    <x v="43"/>
    <n v="886"/>
    <x v="36"/>
    <x v="37"/>
    <x v="1"/>
  </r>
  <r>
    <x v="42"/>
    <x v="1"/>
    <x v="44"/>
    <n v="332"/>
    <x v="37"/>
    <x v="15"/>
    <x v="0"/>
  </r>
  <r>
    <x v="43"/>
    <x v="2"/>
    <x v="44"/>
    <n v="19670"/>
    <x v="38"/>
    <x v="15"/>
    <x v="2"/>
  </r>
  <r>
    <x v="43"/>
    <x v="0"/>
    <x v="45"/>
    <n v="25711"/>
    <x v="38"/>
    <x v="38"/>
    <x v="5"/>
  </r>
  <r>
    <x v="44"/>
    <x v="1"/>
    <x v="46"/>
    <n v="564"/>
    <x v="14"/>
    <x v="39"/>
    <x v="1"/>
  </r>
  <r>
    <x v="45"/>
    <x v="0"/>
    <x v="47"/>
    <n v="23872"/>
    <x v="39"/>
    <x v="19"/>
    <x v="3"/>
  </r>
  <r>
    <x v="46"/>
    <x v="1"/>
    <x v="47"/>
    <n v="675"/>
    <x v="16"/>
    <x v="19"/>
    <x v="1"/>
  </r>
  <r>
    <x v="47"/>
    <x v="0"/>
    <x v="48"/>
    <n v="27404"/>
    <x v="17"/>
    <x v="20"/>
    <x v="0"/>
  </r>
  <r>
    <x v="48"/>
    <x v="1"/>
    <x v="48"/>
    <n v="1748"/>
    <x v="18"/>
    <x v="20"/>
    <x v="1"/>
  </r>
  <r>
    <x v="49"/>
    <x v="2"/>
    <x v="48"/>
    <n v="17153"/>
    <x v="19"/>
    <x v="20"/>
    <x v="2"/>
  </r>
  <r>
    <x v="50"/>
    <x v="0"/>
    <x v="49"/>
    <n v="28090"/>
    <x v="40"/>
    <x v="23"/>
    <x v="0"/>
  </r>
  <r>
    <x v="51"/>
    <x v="1"/>
    <x v="50"/>
    <n v="811"/>
    <x v="20"/>
    <x v="24"/>
    <x v="0"/>
  </r>
  <r>
    <x v="52"/>
    <x v="0"/>
    <x v="51"/>
    <n v="26925"/>
    <x v="21"/>
    <x v="40"/>
    <x v="0"/>
  </r>
  <r>
    <x v="52"/>
    <x v="1"/>
    <x v="50"/>
    <n v="1712"/>
    <x v="21"/>
    <x v="24"/>
    <x v="2"/>
  </r>
  <r>
    <x v="53"/>
    <x v="2"/>
    <x v="51"/>
    <n v="14303"/>
    <x v="41"/>
    <x v="40"/>
    <x v="2"/>
  </r>
  <r>
    <x v="53"/>
    <x v="1"/>
    <x v="52"/>
    <n v="1393"/>
    <x v="41"/>
    <x v="25"/>
    <x v="1"/>
  </r>
  <r>
    <x v="54"/>
    <x v="0"/>
    <x v="53"/>
    <n v="21980"/>
    <x v="23"/>
    <x v="27"/>
    <x v="0"/>
  </r>
  <r>
    <x v="55"/>
    <x v="1"/>
    <x v="54"/>
    <n v="1188"/>
    <x v="42"/>
    <x v="26"/>
    <x v="1"/>
  </r>
  <r>
    <x v="56"/>
    <x v="0"/>
    <x v="55"/>
    <n v="27147"/>
    <x v="25"/>
    <x v="41"/>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n v="1"/>
    <x v="0"/>
    <n v="5"/>
    <n v="24322"/>
    <n v="1"/>
    <n v="5"/>
    <n v="4"/>
    <x v="0"/>
  </r>
  <r>
    <n v="1"/>
    <x v="1"/>
    <n v="4"/>
    <n v="464"/>
    <n v="1"/>
    <n v="4"/>
    <n v="3"/>
    <x v="0"/>
  </r>
  <r>
    <n v="2"/>
    <x v="2"/>
    <n v="4"/>
    <n v="16902"/>
    <n v="2"/>
    <n v="4"/>
    <n v="2"/>
    <x v="0"/>
  </r>
  <r>
    <n v="3"/>
    <x v="1"/>
    <n v="5"/>
    <n v="1115"/>
    <n v="3"/>
    <n v="5"/>
    <n v="2"/>
    <x v="0"/>
  </r>
  <r>
    <n v="7"/>
    <x v="0"/>
    <n v="11"/>
    <n v="28175"/>
    <n v="7"/>
    <n v="11"/>
    <n v="4"/>
    <x v="0"/>
  </r>
  <r>
    <n v="7"/>
    <x v="1"/>
    <n v="10"/>
    <n v="1065"/>
    <n v="7"/>
    <n v="10"/>
    <n v="3"/>
    <x v="0"/>
  </r>
  <r>
    <n v="12"/>
    <x v="2"/>
    <n v="14"/>
    <n v="17831"/>
    <n v="12"/>
    <n v="14"/>
    <n v="2"/>
    <x v="0"/>
  </r>
  <r>
    <n v="12"/>
    <x v="1"/>
    <n v="15"/>
    <n v="1227"/>
    <n v="12"/>
    <n v="15"/>
    <n v="3"/>
    <x v="0"/>
  </r>
  <r>
    <n v="13"/>
    <x v="0"/>
    <n v="17"/>
    <n v="27151"/>
    <n v="13"/>
    <n v="17"/>
    <n v="4"/>
    <x v="0"/>
  </r>
  <r>
    <n v="16"/>
    <x v="1"/>
    <n v="18"/>
    <n v="863"/>
    <n v="16"/>
    <n v="18"/>
    <n v="2"/>
    <x v="0"/>
  </r>
  <r>
    <n v="17"/>
    <x v="0"/>
    <n v="22"/>
    <n v="22972"/>
    <n v="17"/>
    <n v="22"/>
    <n v="5"/>
    <x v="0"/>
  </r>
  <r>
    <n v="20"/>
    <x v="1"/>
    <n v="24"/>
    <n v="1173"/>
    <n v="20"/>
    <n v="24"/>
    <n v="4"/>
    <x v="0"/>
  </r>
  <r>
    <n v="21"/>
    <x v="2"/>
    <n v="23"/>
    <n v="14406"/>
    <n v="21"/>
    <n v="23"/>
    <n v="2"/>
    <x v="0"/>
  </r>
  <r>
    <n v="21"/>
    <x v="0"/>
    <n v="26"/>
    <n v="24944"/>
    <n v="21"/>
    <n v="26"/>
    <n v="5"/>
    <x v="0"/>
  </r>
  <r>
    <n v="23"/>
    <x v="1"/>
    <n v="25"/>
    <n v="1663"/>
    <n v="23"/>
    <n v="25"/>
    <n v="2"/>
    <x v="0"/>
  </r>
  <r>
    <n v="24"/>
    <x v="0"/>
    <n v="28"/>
    <n v="20486"/>
    <n v="24"/>
    <n v="28"/>
    <n v="4"/>
    <x v="0"/>
  </r>
  <r>
    <n v="27"/>
    <x v="0"/>
    <n v="31"/>
    <n v="28504"/>
    <n v="27"/>
    <n v="31"/>
    <n v="4"/>
    <x v="0"/>
  </r>
  <r>
    <n v="27"/>
    <x v="1"/>
    <n v="31"/>
    <n v="688"/>
    <n v="27"/>
    <n v="31"/>
    <n v="4"/>
    <x v="0"/>
  </r>
  <r>
    <n v="29"/>
    <x v="2"/>
    <n v="32"/>
    <n v="15730"/>
    <n v="29"/>
    <n v="32"/>
    <n v="3"/>
    <x v="0"/>
  </r>
  <r>
    <n v="29"/>
    <x v="1"/>
    <n v="31"/>
    <n v="550"/>
    <n v="29"/>
    <n v="31"/>
    <n v="2"/>
    <x v="0"/>
  </r>
  <r>
    <n v="31"/>
    <x v="0"/>
    <n v="35"/>
    <n v="21960"/>
    <n v="31"/>
    <n v="35"/>
    <n v="4"/>
    <x v="0"/>
  </r>
  <r>
    <n v="31"/>
    <x v="1"/>
    <n v="33"/>
    <n v="1535"/>
    <n v="31"/>
    <n v="33"/>
    <n v="2"/>
    <x v="0"/>
  </r>
  <r>
    <n v="33"/>
    <x v="1"/>
    <n v="35"/>
    <n v="1229"/>
    <n v="33"/>
    <n v="35"/>
    <n v="2"/>
    <x v="0"/>
  </r>
  <r>
    <n v="34"/>
    <x v="0"/>
    <n v="38"/>
    <n v="29137"/>
    <n v="34"/>
    <n v="38"/>
    <n v="4"/>
    <x v="0"/>
  </r>
  <r>
    <n v="35"/>
    <x v="2"/>
    <n v="37"/>
    <n v="14831"/>
    <n v="35"/>
    <n v="37"/>
    <n v="2"/>
    <x v="0"/>
  </r>
  <r>
    <n v="36"/>
    <x v="1"/>
    <n v="39"/>
    <n v="1031"/>
    <n v="36"/>
    <n v="39"/>
    <n v="3"/>
    <x v="0"/>
  </r>
  <r>
    <n v="37"/>
    <x v="0"/>
    <n v="41"/>
    <n v="23500"/>
    <n v="37"/>
    <n v="41"/>
    <n v="4"/>
    <x v="0"/>
  </r>
  <r>
    <n v="39"/>
    <x v="0"/>
    <n v="44"/>
    <n v="32175"/>
    <n v="39"/>
    <n v="44"/>
    <n v="5"/>
    <x v="0"/>
  </r>
  <r>
    <n v="39"/>
    <x v="1"/>
    <n v="42"/>
    <n v="1214"/>
    <n v="39"/>
    <n v="42"/>
    <n v="3"/>
    <x v="0"/>
  </r>
  <r>
    <n v="41"/>
    <x v="2"/>
    <n v="43"/>
    <n v="12635"/>
    <n v="41"/>
    <n v="43"/>
    <n v="2"/>
    <x v="0"/>
  </r>
  <r>
    <n v="41"/>
    <x v="1"/>
    <n v="46"/>
    <n v="406"/>
    <n v="41"/>
    <n v="46"/>
    <n v="5"/>
    <x v="0"/>
  </r>
  <r>
    <n v="42"/>
    <x v="0"/>
    <n v="46"/>
    <n v="20316"/>
    <n v="42"/>
    <n v="46"/>
    <n v="4"/>
    <x v="0"/>
  </r>
  <r>
    <n v="44"/>
    <x v="0"/>
    <n v="49"/>
    <n v="28469"/>
    <n v="44"/>
    <n v="49"/>
    <n v="5"/>
    <x v="0"/>
  </r>
  <r>
    <n v="44"/>
    <x v="1"/>
    <n v="48"/>
    <n v="465"/>
    <n v="44"/>
    <n v="48"/>
    <n v="4"/>
    <x v="0"/>
  </r>
  <r>
    <n v="47"/>
    <x v="2"/>
    <n v="50"/>
    <n v="18244"/>
    <n v="47"/>
    <n v="50"/>
    <n v="3"/>
    <x v="0"/>
  </r>
  <r>
    <n v="47"/>
    <x v="1"/>
    <n v="50"/>
    <n v="782"/>
    <n v="47"/>
    <n v="50"/>
    <n v="3"/>
    <x v="0"/>
  </r>
  <r>
    <n v="48"/>
    <x v="0"/>
    <n v="53"/>
    <n v="28961"/>
    <n v="48"/>
    <n v="1"/>
    <n v="5"/>
    <x v="0"/>
  </r>
  <r>
    <n v="51"/>
    <x v="1"/>
    <n v="55"/>
    <n v="283"/>
    <n v="51"/>
    <n v="3"/>
    <n v="4"/>
    <x v="0"/>
  </r>
  <r>
    <n v="52"/>
    <x v="0"/>
    <n v="57"/>
    <n v="27411"/>
    <n v="52"/>
    <n v="5"/>
    <n v="5"/>
    <x v="0"/>
  </r>
  <r>
    <n v="54"/>
    <x v="1"/>
    <n v="58"/>
    <n v="1055"/>
    <n v="2"/>
    <n v="6"/>
    <n v="4"/>
    <x v="1"/>
  </r>
  <r>
    <n v="55"/>
    <x v="0"/>
    <n v="59"/>
    <n v="25657"/>
    <n v="3"/>
    <n v="7"/>
    <n v="4"/>
    <x v="1"/>
  </r>
  <r>
    <n v="56"/>
    <x v="2"/>
    <n v="58"/>
    <n v="16413"/>
    <n v="4"/>
    <n v="6"/>
    <n v="2"/>
    <x v="1"/>
  </r>
  <r>
    <n v="58"/>
    <x v="1"/>
    <n v="62"/>
    <n v="857"/>
    <n v="6"/>
    <n v="10"/>
    <n v="4"/>
    <x v="1"/>
  </r>
  <r>
    <n v="62"/>
    <x v="0"/>
    <n v="67"/>
    <n v="27452"/>
    <n v="10"/>
    <n v="15"/>
    <n v="5"/>
    <x v="1"/>
  </r>
  <r>
    <n v="62"/>
    <x v="1"/>
    <n v="65"/>
    <n v="1093"/>
    <n v="10"/>
    <n v="13"/>
    <n v="3"/>
    <x v="1"/>
  </r>
  <r>
    <n v="66"/>
    <x v="2"/>
    <n v="67"/>
    <n v="18200"/>
    <n v="14"/>
    <n v="15"/>
    <n v="1"/>
    <x v="1"/>
  </r>
  <r>
    <n v="67"/>
    <x v="0"/>
    <n v="71"/>
    <n v="30574"/>
    <n v="15"/>
    <n v="19"/>
    <n v="4"/>
    <x v="1"/>
  </r>
  <r>
    <n v="68"/>
    <x v="1"/>
    <n v="71"/>
    <n v="1561"/>
    <n v="16"/>
    <n v="19"/>
    <n v="3"/>
    <x v="1"/>
  </r>
  <r>
    <n v="70"/>
    <x v="0"/>
    <n v="73"/>
    <n v="27670"/>
    <n v="18"/>
    <n v="21"/>
    <n v="3"/>
    <x v="1"/>
  </r>
  <r>
    <n v="71"/>
    <x v="1"/>
    <n v="74"/>
    <n v="1702"/>
    <n v="19"/>
    <n v="22"/>
    <n v="3"/>
    <x v="1"/>
  </r>
  <r>
    <n v="73"/>
    <x v="1"/>
    <n v="76"/>
    <n v="1147"/>
    <n v="21"/>
    <n v="24"/>
    <n v="3"/>
    <x v="1"/>
  </r>
  <r>
    <n v="74"/>
    <x v="2"/>
    <n v="76"/>
    <n v="15862"/>
    <n v="22"/>
    <n v="24"/>
    <n v="2"/>
    <x v="1"/>
  </r>
  <r>
    <n v="75"/>
    <x v="0"/>
    <n v="80"/>
    <n v="28475"/>
    <n v="23"/>
    <n v="28"/>
    <n v="5"/>
    <x v="1"/>
  </r>
  <r>
    <n v="78"/>
    <x v="0"/>
    <n v="82"/>
    <n v="28063"/>
    <n v="26"/>
    <n v="30"/>
    <n v="4"/>
    <x v="1"/>
  </r>
  <r>
    <n v="78"/>
    <x v="1"/>
    <n v="81"/>
    <n v="886"/>
    <n v="26"/>
    <n v="29"/>
    <n v="3"/>
    <x v="1"/>
  </r>
  <r>
    <n v="80"/>
    <x v="1"/>
    <n v="84"/>
    <n v="332"/>
    <n v="28"/>
    <n v="32"/>
    <n v="4"/>
    <x v="1"/>
  </r>
  <r>
    <n v="82"/>
    <x v="2"/>
    <n v="84"/>
    <n v="19670"/>
    <n v="30"/>
    <n v="32"/>
    <n v="2"/>
    <x v="1"/>
  </r>
  <r>
    <n v="82"/>
    <x v="0"/>
    <n v="88"/>
    <n v="25711"/>
    <n v="30"/>
    <n v="36"/>
    <n v="6"/>
    <x v="1"/>
  </r>
  <r>
    <n v="83"/>
    <x v="1"/>
    <n v="86"/>
    <n v="564"/>
    <n v="31"/>
    <n v="34"/>
    <n v="3"/>
    <x v="1"/>
  </r>
  <r>
    <n v="84"/>
    <x v="0"/>
    <n v="89"/>
    <n v="23872"/>
    <n v="32"/>
    <n v="37"/>
    <n v="5"/>
    <x v="1"/>
  </r>
  <r>
    <n v="86"/>
    <x v="1"/>
    <n v="89"/>
    <n v="675"/>
    <n v="34"/>
    <n v="37"/>
    <n v="3"/>
    <x v="1"/>
  </r>
  <r>
    <n v="87"/>
    <x v="0"/>
    <n v="91"/>
    <n v="27404"/>
    <n v="35"/>
    <n v="39"/>
    <n v="4"/>
    <x v="1"/>
  </r>
  <r>
    <n v="88"/>
    <x v="1"/>
    <n v="91"/>
    <n v="1748"/>
    <n v="36"/>
    <n v="39"/>
    <n v="3"/>
    <x v="1"/>
  </r>
  <r>
    <n v="89"/>
    <x v="2"/>
    <n v="91"/>
    <n v="17153"/>
    <n v="37"/>
    <n v="39"/>
    <n v="2"/>
    <x v="1"/>
  </r>
  <r>
    <n v="90"/>
    <x v="0"/>
    <n v="94"/>
    <n v="28090"/>
    <n v="38"/>
    <n v="42"/>
    <n v="4"/>
    <x v="1"/>
  </r>
  <r>
    <n v="91"/>
    <x v="1"/>
    <n v="95"/>
    <n v="811"/>
    <n v="39"/>
    <n v="43"/>
    <n v="4"/>
    <x v="1"/>
  </r>
  <r>
    <n v="93"/>
    <x v="0"/>
    <n v="97"/>
    <n v="26925"/>
    <n v="41"/>
    <n v="45"/>
    <n v="4"/>
    <x v="1"/>
  </r>
  <r>
    <n v="93"/>
    <x v="1"/>
    <n v="95"/>
    <n v="1712"/>
    <n v="41"/>
    <n v="43"/>
    <n v="2"/>
    <x v="1"/>
  </r>
  <r>
    <n v="95"/>
    <x v="2"/>
    <n v="97"/>
    <n v="14303"/>
    <n v="43"/>
    <n v="45"/>
    <n v="2"/>
    <x v="1"/>
  </r>
  <r>
    <n v="95"/>
    <x v="1"/>
    <n v="98"/>
    <n v="1393"/>
    <n v="43"/>
    <n v="46"/>
    <n v="3"/>
    <x v="1"/>
  </r>
  <r>
    <n v="96"/>
    <x v="0"/>
    <n v="100"/>
    <n v="21980"/>
    <n v="44"/>
    <n v="48"/>
    <n v="4"/>
    <x v="1"/>
  </r>
  <r>
    <n v="98"/>
    <x v="1"/>
    <n v="101"/>
    <n v="1188"/>
    <n v="46"/>
    <n v="49"/>
    <n v="3"/>
    <x v="1"/>
  </r>
  <r>
    <n v="100"/>
    <x v="0"/>
    <n v="104"/>
    <n v="27147"/>
    <n v="48"/>
    <n v="52"/>
    <n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550DB4-3997-47F0-BBC0-9B71BCB6DC86}"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M8:BP13" firstHeaderRow="1" firstDataRow="2" firstDataCol="1"/>
  <pivotFields count="8">
    <pivotField showAll="0"/>
    <pivotField axis="axisRow" showAll="0">
      <items count="4">
        <item x="2"/>
        <item x="0"/>
        <item x="1"/>
        <item t="default"/>
      </items>
    </pivotField>
    <pivotField showAll="0"/>
    <pivotField showAll="0"/>
    <pivotField showAll="0"/>
    <pivotField showAll="0"/>
    <pivotField dataField="1" showAll="0"/>
    <pivotField axis="axisCol" showAll="0">
      <items count="3">
        <item x="0"/>
        <item x="1"/>
        <item t="default"/>
      </items>
    </pivotField>
  </pivotFields>
  <rowFields count="1">
    <field x="1"/>
  </rowFields>
  <rowItems count="4">
    <i>
      <x/>
    </i>
    <i>
      <x v="1"/>
    </i>
    <i>
      <x v="2"/>
    </i>
    <i t="grand">
      <x/>
    </i>
  </rowItems>
  <colFields count="1">
    <field x="7"/>
  </colFields>
  <colItems count="3">
    <i>
      <x/>
    </i>
    <i>
      <x v="1"/>
    </i>
    <i t="grand">
      <x/>
    </i>
  </colItems>
  <dataFields count="1">
    <dataField name="Average of Lead Time" fld="6" subtotal="average" baseField="7" baseItem="0"/>
  </dataFields>
  <formats count="3">
    <format dxfId="14">
      <pivotArea collapsedLevelsAreSubtotals="1" fieldPosition="0">
        <references count="1">
          <reference field="7" count="0"/>
        </references>
      </pivotArea>
    </format>
    <format dxfId="13">
      <pivotArea grandRow="1" outline="0" collapsedLevelsAreSubtotals="1" fieldPosition="0"/>
    </format>
    <format dxfId="12">
      <pivotArea outline="0" collapsedLevelsAreSubtotals="1" fieldPosition="0"/>
    </format>
  </formats>
  <chartFormats count="2">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BD5933-1D7C-4124-8D71-F7982E330C51}"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Q8:AR35" firstHeaderRow="1" firstDataRow="1" firstDataCol="1" rowPageCount="1" colPageCount="1"/>
  <pivotFields count="7">
    <pivotField showAll="0"/>
    <pivotField axis="axisPage" showAll="0">
      <items count="4">
        <item x="2"/>
        <item x="0"/>
        <item x="1"/>
        <item t="default"/>
      </items>
    </pivotField>
    <pivotField showAll="0"/>
    <pivotField dataField="1" showAll="0"/>
    <pivotField showAll="0"/>
    <pivotField axis="axisRow" showAll="0">
      <items count="43">
        <item x="29"/>
        <item x="30"/>
        <item x="1"/>
        <item x="0"/>
        <item x="31"/>
        <item x="32"/>
        <item x="3"/>
        <item x="2"/>
        <item x="33"/>
        <item x="4"/>
        <item x="5"/>
        <item x="6"/>
        <item x="7"/>
        <item x="34"/>
        <item x="35"/>
        <item x="8"/>
        <item x="10"/>
        <item x="9"/>
        <item x="12"/>
        <item x="11"/>
        <item x="13"/>
        <item x="37"/>
        <item x="36"/>
        <item x="14"/>
        <item x="15"/>
        <item x="17"/>
        <item x="39"/>
        <item x="16"/>
        <item x="38"/>
        <item x="19"/>
        <item x="18"/>
        <item x="20"/>
        <item x="21"/>
        <item x="23"/>
        <item x="24"/>
        <item x="22"/>
        <item x="40"/>
        <item x="25"/>
        <item x="27"/>
        <item x="26"/>
        <item x="28"/>
        <item x="41"/>
        <item t="default"/>
      </items>
    </pivotField>
    <pivotField showAll="0"/>
  </pivotFields>
  <rowFields count="1">
    <field x="5"/>
  </rowFields>
  <rowItems count="27">
    <i>
      <x v="1"/>
    </i>
    <i>
      <x v="2"/>
    </i>
    <i>
      <x v="3"/>
    </i>
    <i>
      <x v="4"/>
    </i>
    <i>
      <x v="6"/>
    </i>
    <i>
      <x v="8"/>
    </i>
    <i>
      <x v="10"/>
    </i>
    <i>
      <x v="12"/>
    </i>
    <i>
      <x v="13"/>
    </i>
    <i>
      <x v="15"/>
    </i>
    <i>
      <x v="17"/>
    </i>
    <i>
      <x v="18"/>
    </i>
    <i>
      <x v="21"/>
    </i>
    <i>
      <x v="23"/>
    </i>
    <i>
      <x v="24"/>
    </i>
    <i>
      <x v="25"/>
    </i>
    <i>
      <x v="26"/>
    </i>
    <i>
      <x v="27"/>
    </i>
    <i>
      <x v="29"/>
    </i>
    <i>
      <x v="31"/>
    </i>
    <i>
      <x v="33"/>
    </i>
    <i>
      <x v="34"/>
    </i>
    <i>
      <x v="37"/>
    </i>
    <i>
      <x v="38"/>
    </i>
    <i>
      <x v="39"/>
    </i>
    <i>
      <x v="40"/>
    </i>
    <i t="grand">
      <x/>
    </i>
  </rowItems>
  <colItems count="1">
    <i/>
  </colItems>
  <pageFields count="1">
    <pageField fld="1" item="2" hier="-1"/>
  </pageFields>
  <dataFields count="1">
    <dataField name="Average of Units" fld="3" subtotal="average" baseField="5" baseItem="1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068E17-0AFD-4570-9E26-54EFC4877B3F}"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8:W41" firstHeaderRow="1" firstDataRow="1" firstDataCol="1" rowPageCount="1" colPageCount="1"/>
  <pivotFields count="7">
    <pivotField axis="axisRow"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Page" showAll="0">
      <items count="4">
        <item x="2"/>
        <item x="0"/>
        <item x="1"/>
        <item t="default"/>
      </items>
    </pivotField>
    <pivotField showAll="0">
      <items count="57">
        <item x="1"/>
        <item x="0"/>
        <item x="3"/>
        <item x="2"/>
        <item x="4"/>
        <item x="5"/>
        <item x="6"/>
        <item x="7"/>
        <item x="8"/>
        <item x="10"/>
        <item x="9"/>
        <item x="12"/>
        <item x="11"/>
        <item x="13"/>
        <item x="14"/>
        <item x="15"/>
        <item x="17"/>
        <item x="16"/>
        <item x="19"/>
        <item x="18"/>
        <item x="20"/>
        <item x="21"/>
        <item x="23"/>
        <item x="24"/>
        <item x="22"/>
        <item x="25"/>
        <item x="27"/>
        <item x="26"/>
        <item x="28"/>
        <item x="29"/>
        <item x="30"/>
        <item x="31"/>
        <item x="32"/>
        <item x="33"/>
        <item x="34"/>
        <item x="36"/>
        <item x="35"/>
        <item x="37"/>
        <item x="38"/>
        <item x="39"/>
        <item x="40"/>
        <item x="41"/>
        <item x="43"/>
        <item x="42"/>
        <item x="44"/>
        <item x="46"/>
        <item x="45"/>
        <item x="47"/>
        <item x="48"/>
        <item x="49"/>
        <item x="50"/>
        <item x="51"/>
        <item x="52"/>
        <item x="53"/>
        <item x="54"/>
        <item x="55"/>
        <item t="default"/>
      </items>
    </pivotField>
    <pivotField showAll="0"/>
    <pivotField showAll="0"/>
    <pivotField showAll="0"/>
    <pivotField dataField="1" showAll="0">
      <items count="7">
        <item x="4"/>
        <item x="2"/>
        <item x="1"/>
        <item x="0"/>
        <item x="3"/>
        <item x="5"/>
        <item t="default"/>
      </items>
    </pivotField>
  </pivotFields>
  <rowFields count="1">
    <field x="0"/>
  </rowFields>
  <rowItems count="33">
    <i>
      <x/>
    </i>
    <i>
      <x v="2"/>
    </i>
    <i>
      <x v="3"/>
    </i>
    <i>
      <x v="4"/>
    </i>
    <i>
      <x v="6"/>
    </i>
    <i>
      <x v="8"/>
    </i>
    <i>
      <x v="10"/>
    </i>
    <i>
      <x v="12"/>
    </i>
    <i>
      <x v="13"/>
    </i>
    <i>
      <x v="14"/>
    </i>
    <i>
      <x v="15"/>
    </i>
    <i>
      <x v="18"/>
    </i>
    <i>
      <x v="20"/>
    </i>
    <i>
      <x v="21"/>
    </i>
    <i>
      <x v="23"/>
    </i>
    <i>
      <x v="24"/>
    </i>
    <i>
      <x v="26"/>
    </i>
    <i>
      <x v="28"/>
    </i>
    <i>
      <x v="31"/>
    </i>
    <i>
      <x v="32"/>
    </i>
    <i>
      <x v="35"/>
    </i>
    <i>
      <x v="37"/>
    </i>
    <i>
      <x v="38"/>
    </i>
    <i>
      <x v="41"/>
    </i>
    <i>
      <x v="42"/>
    </i>
    <i>
      <x v="44"/>
    </i>
    <i>
      <x v="46"/>
    </i>
    <i>
      <x v="48"/>
    </i>
    <i>
      <x v="51"/>
    </i>
    <i>
      <x v="52"/>
    </i>
    <i>
      <x v="53"/>
    </i>
    <i>
      <x v="55"/>
    </i>
    <i t="grand">
      <x/>
    </i>
  </rowItems>
  <colItems count="1">
    <i/>
  </colItems>
  <pageFields count="1">
    <pageField fld="1" item="2" hier="-1"/>
  </pageFields>
  <dataFields count="1">
    <dataField name="Sum of Lead Tim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7365CC-ED72-4395-831A-66A05AFE34E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F65" firstHeaderRow="1" firstDataRow="2" firstDataCol="1"/>
  <pivotFields count="6">
    <pivotField showAll="0"/>
    <pivotField axis="axisCol" showAll="0">
      <items count="4">
        <item x="2"/>
        <item x="0"/>
        <item x="1"/>
        <item t="default"/>
      </items>
    </pivotField>
    <pivotField axis="axisRow" showAll="0">
      <items count="57">
        <item x="1"/>
        <item x="0"/>
        <item x="3"/>
        <item x="2"/>
        <item x="4"/>
        <item x="5"/>
        <item x="6"/>
        <item x="7"/>
        <item x="8"/>
        <item x="10"/>
        <item x="9"/>
        <item x="12"/>
        <item x="11"/>
        <item x="13"/>
        <item x="14"/>
        <item x="15"/>
        <item x="17"/>
        <item x="16"/>
        <item x="19"/>
        <item x="18"/>
        <item x="20"/>
        <item x="21"/>
        <item x="23"/>
        <item x="24"/>
        <item x="22"/>
        <item x="25"/>
        <item x="27"/>
        <item x="26"/>
        <item x="28"/>
        <item x="29"/>
        <item x="30"/>
        <item x="31"/>
        <item x="32"/>
        <item x="33"/>
        <item x="34"/>
        <item x="36"/>
        <item x="35"/>
        <item x="37"/>
        <item x="38"/>
        <item x="39"/>
        <item x="40"/>
        <item x="41"/>
        <item x="43"/>
        <item x="42"/>
        <item x="44"/>
        <item x="46"/>
        <item x="45"/>
        <item x="47"/>
        <item x="48"/>
        <item x="49"/>
        <item x="50"/>
        <item x="51"/>
        <item x="52"/>
        <item x="53"/>
        <item x="54"/>
        <item x="55"/>
        <item t="default"/>
      </items>
    </pivotField>
    <pivotField dataField="1" showAll="0"/>
    <pivotField showAll="0"/>
    <pivotField showAll="0"/>
  </pivotFields>
  <rowFields count="1">
    <field x="2"/>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1"/>
  </colFields>
  <colItems count="4">
    <i>
      <x/>
    </i>
    <i>
      <x v="1"/>
    </i>
    <i>
      <x v="2"/>
    </i>
    <i t="grand">
      <x/>
    </i>
  </colItems>
  <dataFields count="1">
    <dataField name="Sum of Unit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DE6F41-5AD2-48D3-A774-32F368A6316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24:S78" firstHeaderRow="1" firstDataRow="2" firstDataCol="1"/>
  <pivotFields count="5">
    <pivotField showAll="0"/>
    <pivotField showAll="0"/>
    <pivotField axis="axisCol" showAll="0">
      <items count="4">
        <item x="0"/>
        <item x="1"/>
        <item x="2"/>
        <item t="default"/>
      </items>
    </pivotField>
    <pivotField dataField="1" showAll="0"/>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s>
  <rowFields count="1">
    <field x="4"/>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4">
    <i>
      <x/>
    </i>
    <i>
      <x v="1"/>
    </i>
    <i>
      <x v="2"/>
    </i>
    <i t="grand">
      <x/>
    </i>
  </colItems>
  <dataFields count="1">
    <dataField name="Sum of Units Ordered" fld="3" baseField="0" baseItem="0"/>
  </dataFields>
  <formats count="11">
    <format dxfId="11">
      <pivotArea type="all" dataOnly="0" outline="0" fieldPosition="0"/>
    </format>
    <format dxfId="10">
      <pivotArea outline="0" collapsedLevelsAreSubtotals="1" fieldPosition="0"/>
    </format>
    <format dxfId="9">
      <pivotArea type="origin" dataOnly="0" labelOnly="1" outline="0" fieldPosition="0"/>
    </format>
    <format dxfId="8">
      <pivotArea field="2" type="button" dataOnly="0" labelOnly="1" outline="0" axis="axisCol" fieldPosition="0"/>
    </format>
    <format dxfId="7">
      <pivotArea type="topRight" dataOnly="0" labelOnly="1" outline="0" fieldPosition="0"/>
    </format>
    <format dxfId="6">
      <pivotArea field="4" type="button" dataOnly="0" labelOnly="1" outline="0" axis="axisRow" fieldPosition="0"/>
    </format>
    <format dxfId="5">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
      <pivotArea dataOnly="0" labelOnly="1" fieldPosition="0">
        <references count="1">
          <reference field="4" count="2">
            <x v="50"/>
            <x v="51"/>
          </reference>
        </references>
      </pivotArea>
    </format>
    <format dxfId="3">
      <pivotArea dataOnly="0" labelOnly="1" grandRow="1" outline="0" fieldPosition="0"/>
    </format>
    <format dxfId="2">
      <pivotArea dataOnly="0" labelOnly="1" fieldPosition="0">
        <references count="1">
          <reference field="2"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CB4BB9-8FAE-4165-B744-4C0AB6BC07F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7:F113" firstHeaderRow="1" firstDataRow="2" firstDataCol="1"/>
  <pivotFields count="4">
    <pivotField axis="axisRow" showAll="0">
      <items count="1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showAll="0"/>
    <pivotField axis="axisCol" showAll="0">
      <items count="4">
        <item x="0"/>
        <item x="1"/>
        <item x="2"/>
        <item t="default"/>
      </items>
    </pivotField>
    <pivotField dataField="1" showAll="0"/>
  </pivotFields>
  <rowFields count="1">
    <field x="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t="grand">
      <x/>
    </i>
  </rowItems>
  <colFields count="1">
    <field x="2"/>
  </colFields>
  <colItems count="4">
    <i>
      <x/>
    </i>
    <i>
      <x v="1"/>
    </i>
    <i>
      <x v="2"/>
    </i>
    <i t="grand">
      <x/>
    </i>
  </colItems>
  <dataFields count="1">
    <dataField name="Sum of Units Order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3-27T00:43:14.97" personId="{2CF9C141-52BD-4A66-8C5A-E1648629B4B6}" id="{E6B9A80E-1EC4-4E00-9F7E-8B64A8BFD192}">
    <text>Based on Week Product Received</text>
  </threadedComment>
  <threadedComment ref="H9" dT="2024-03-27T00:43:14.97" personId="{2CF9C141-52BD-4A66-8C5A-E1648629B4B6}" id="{7369993F-7CC8-4125-B41C-DFEFDA636AC6}">
    <text>Based on Week Product Received</text>
  </threadedComment>
  <threadedComment ref="M9" dT="2024-03-27T00:43:14.97" personId="{2CF9C141-52BD-4A66-8C5A-E1648629B4B6}" id="{782D63F2-96DC-403A-BBA0-8776676EA318}">
    <text>Based on Week Product Received</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7.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DA4F8-7F94-4883-9DCE-8DBDFA08C42D}">
  <sheetPr>
    <tabColor theme="0" tint="-0.34998626667073579"/>
  </sheetPr>
  <dimension ref="A1"/>
  <sheetViews>
    <sheetView workbookViewId="0">
      <selection sqref="A1:XFD1048576"/>
    </sheetView>
  </sheetViews>
  <sheetFormatPr defaultRowHeight="12.75" x14ac:dyDescent="0.2"/>
  <sheetData/>
  <sheetProtection sheet="1" objects="1" scenarios="1" selectLockedCells="1"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CBDA-2B1B-454B-97B1-69F02AB6B01F}">
  <sheetPr>
    <tabColor theme="0" tint="-0.34998626667073579"/>
  </sheetPr>
  <dimension ref="A1"/>
  <sheetViews>
    <sheetView workbookViewId="0">
      <selection activeCell="J42" sqref="J42"/>
    </sheetView>
  </sheetViews>
  <sheetFormatPr defaultRowHeight="12.75" x14ac:dyDescent="0.2"/>
  <sheetData/>
  <sheetProtection sheet="1" objects="1" scenarios="1" selectLockedCells="1" selectUn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11"/>
  <sheetViews>
    <sheetView workbookViewId="0">
      <selection activeCell="E2" sqref="E1:E2"/>
    </sheetView>
  </sheetViews>
  <sheetFormatPr defaultRowHeight="12.75" x14ac:dyDescent="0.2"/>
  <cols>
    <col min="1" max="1" width="17.5703125" style="3" customWidth="1"/>
    <col min="2" max="3" width="13.42578125" style="3" customWidth="1"/>
    <col min="4" max="4" width="14" style="3" customWidth="1"/>
    <col min="6" max="6" width="22.42578125" customWidth="1"/>
  </cols>
  <sheetData>
    <row r="1" spans="1:6" x14ac:dyDescent="0.2">
      <c r="A1" s="1" t="s">
        <v>2</v>
      </c>
      <c r="B1" s="1" t="s">
        <v>3</v>
      </c>
      <c r="C1" s="1" t="s">
        <v>4</v>
      </c>
      <c r="D1" s="1" t="s">
        <v>16</v>
      </c>
      <c r="E1" s="2" t="s">
        <v>65</v>
      </c>
      <c r="F1" s="2"/>
    </row>
    <row r="2" spans="1:6" x14ac:dyDescent="0.2">
      <c r="A2" s="3">
        <v>1</v>
      </c>
      <c r="B2" s="3" t="s">
        <v>6</v>
      </c>
      <c r="C2" s="3" t="s">
        <v>8</v>
      </c>
      <c r="D2" s="3">
        <v>120</v>
      </c>
      <c r="E2">
        <f>IF(A2&gt;52,A2-52,A2)</f>
        <v>1</v>
      </c>
    </row>
    <row r="3" spans="1:6" x14ac:dyDescent="0.2">
      <c r="A3" s="3">
        <v>1</v>
      </c>
      <c r="B3" s="3" t="s">
        <v>6</v>
      </c>
      <c r="C3" s="3" t="s">
        <v>5</v>
      </c>
      <c r="D3" s="3">
        <v>496</v>
      </c>
      <c r="E3">
        <f t="shared" ref="E3:E66" si="0">IF(A3&gt;52,A3-52,A3)</f>
        <v>1</v>
      </c>
    </row>
    <row r="4" spans="1:6" x14ac:dyDescent="0.2">
      <c r="A4" s="3">
        <v>1</v>
      </c>
      <c r="B4" s="3" t="s">
        <v>6</v>
      </c>
      <c r="C4" s="3" t="s">
        <v>7</v>
      </c>
      <c r="D4" s="3">
        <v>18</v>
      </c>
      <c r="E4">
        <f t="shared" si="0"/>
        <v>1</v>
      </c>
    </row>
    <row r="5" spans="1:6" x14ac:dyDescent="0.2">
      <c r="A5" s="3">
        <v>1</v>
      </c>
      <c r="B5" s="3" t="s">
        <v>9</v>
      </c>
      <c r="C5" s="3" t="s">
        <v>5</v>
      </c>
      <c r="D5" s="3">
        <v>1689</v>
      </c>
      <c r="E5">
        <f t="shared" si="0"/>
        <v>1</v>
      </c>
    </row>
    <row r="6" spans="1:6" x14ac:dyDescent="0.2">
      <c r="A6" s="3">
        <v>1</v>
      </c>
      <c r="B6" s="3" t="s">
        <v>10</v>
      </c>
      <c r="C6" s="3" t="s">
        <v>8</v>
      </c>
      <c r="D6" s="3">
        <v>85</v>
      </c>
      <c r="E6">
        <f t="shared" si="0"/>
        <v>1</v>
      </c>
    </row>
    <row r="7" spans="1:6" x14ac:dyDescent="0.2">
      <c r="A7" s="3">
        <v>1</v>
      </c>
      <c r="B7" s="3" t="s">
        <v>10</v>
      </c>
      <c r="C7" s="3" t="s">
        <v>7</v>
      </c>
      <c r="D7" s="3">
        <v>104</v>
      </c>
      <c r="E7">
        <f t="shared" si="0"/>
        <v>1</v>
      </c>
    </row>
    <row r="8" spans="1:6" x14ac:dyDescent="0.2">
      <c r="A8" s="3">
        <v>1</v>
      </c>
      <c r="B8" s="3" t="s">
        <v>11</v>
      </c>
      <c r="C8" s="3" t="s">
        <v>8</v>
      </c>
      <c r="D8" s="3">
        <v>75</v>
      </c>
      <c r="E8">
        <f t="shared" si="0"/>
        <v>1</v>
      </c>
    </row>
    <row r="9" spans="1:6" x14ac:dyDescent="0.2">
      <c r="A9" s="3">
        <v>1</v>
      </c>
      <c r="B9" s="3" t="s">
        <v>11</v>
      </c>
      <c r="C9" s="3" t="s">
        <v>5</v>
      </c>
      <c r="D9" s="3">
        <v>2596</v>
      </c>
      <c r="E9">
        <f t="shared" si="0"/>
        <v>1</v>
      </c>
    </row>
    <row r="10" spans="1:6" x14ac:dyDescent="0.2">
      <c r="A10" s="3">
        <v>1</v>
      </c>
      <c r="B10" s="3" t="s">
        <v>11</v>
      </c>
      <c r="C10" s="3" t="s">
        <v>7</v>
      </c>
      <c r="D10" s="3">
        <v>22</v>
      </c>
      <c r="E10">
        <f t="shared" si="0"/>
        <v>1</v>
      </c>
    </row>
    <row r="11" spans="1:6" x14ac:dyDescent="0.2">
      <c r="A11" s="3">
        <v>1</v>
      </c>
      <c r="B11" s="3" t="s">
        <v>12</v>
      </c>
      <c r="C11" s="3" t="s">
        <v>7</v>
      </c>
      <c r="D11" s="3">
        <v>17</v>
      </c>
      <c r="E11">
        <f t="shared" si="0"/>
        <v>1</v>
      </c>
    </row>
    <row r="12" spans="1:6" x14ac:dyDescent="0.2">
      <c r="A12" s="3">
        <v>1</v>
      </c>
      <c r="B12" s="3" t="s">
        <v>13</v>
      </c>
      <c r="C12" s="3" t="s">
        <v>8</v>
      </c>
      <c r="D12" s="3">
        <v>230</v>
      </c>
      <c r="E12">
        <f t="shared" si="0"/>
        <v>1</v>
      </c>
    </row>
    <row r="13" spans="1:6" x14ac:dyDescent="0.2">
      <c r="A13" s="3">
        <v>2</v>
      </c>
      <c r="B13" s="3" t="s">
        <v>6</v>
      </c>
      <c r="C13" s="3" t="s">
        <v>8</v>
      </c>
      <c r="D13" s="3">
        <v>133</v>
      </c>
      <c r="E13">
        <f t="shared" si="0"/>
        <v>2</v>
      </c>
    </row>
    <row r="14" spans="1:6" x14ac:dyDescent="0.2">
      <c r="A14" s="3">
        <v>2</v>
      </c>
      <c r="B14" s="3" t="s">
        <v>6</v>
      </c>
      <c r="C14" s="3" t="s">
        <v>5</v>
      </c>
      <c r="D14" s="3">
        <v>517</v>
      </c>
      <c r="E14">
        <f t="shared" si="0"/>
        <v>2</v>
      </c>
    </row>
    <row r="15" spans="1:6" x14ac:dyDescent="0.2">
      <c r="A15" s="3">
        <v>2</v>
      </c>
      <c r="B15" s="3" t="s">
        <v>6</v>
      </c>
      <c r="C15" s="3" t="s">
        <v>7</v>
      </c>
      <c r="D15" s="3">
        <v>19</v>
      </c>
      <c r="E15">
        <f t="shared" si="0"/>
        <v>2</v>
      </c>
    </row>
    <row r="16" spans="1:6" x14ac:dyDescent="0.2">
      <c r="A16" s="3">
        <v>2</v>
      </c>
      <c r="B16" s="3" t="s">
        <v>9</v>
      </c>
      <c r="C16" s="3" t="s">
        <v>8</v>
      </c>
      <c r="D16" s="3">
        <v>1469</v>
      </c>
      <c r="E16">
        <f t="shared" si="0"/>
        <v>2</v>
      </c>
    </row>
    <row r="17" spans="1:5" x14ac:dyDescent="0.2">
      <c r="A17" s="3">
        <v>2</v>
      </c>
      <c r="B17" s="3" t="s">
        <v>9</v>
      </c>
      <c r="C17" s="3" t="s">
        <v>5</v>
      </c>
      <c r="D17" s="3">
        <v>1930</v>
      </c>
      <c r="E17">
        <f t="shared" si="0"/>
        <v>2</v>
      </c>
    </row>
    <row r="18" spans="1:5" x14ac:dyDescent="0.2">
      <c r="A18" s="3">
        <v>2</v>
      </c>
      <c r="B18" s="3" t="s">
        <v>9</v>
      </c>
      <c r="C18" s="3" t="s">
        <v>7</v>
      </c>
      <c r="D18" s="3">
        <v>79</v>
      </c>
      <c r="E18">
        <f t="shared" si="0"/>
        <v>2</v>
      </c>
    </row>
    <row r="19" spans="1:5" x14ac:dyDescent="0.2">
      <c r="A19" s="3">
        <v>2</v>
      </c>
      <c r="B19" s="3" t="s">
        <v>14</v>
      </c>
      <c r="C19" s="3" t="s">
        <v>8</v>
      </c>
      <c r="D19" s="3">
        <v>879</v>
      </c>
      <c r="E19">
        <f t="shared" si="0"/>
        <v>2</v>
      </c>
    </row>
    <row r="20" spans="1:5" x14ac:dyDescent="0.2">
      <c r="A20" s="3">
        <v>2</v>
      </c>
      <c r="B20" s="3" t="s">
        <v>10</v>
      </c>
      <c r="C20" s="3" t="s">
        <v>8</v>
      </c>
      <c r="D20" s="3">
        <v>148</v>
      </c>
      <c r="E20">
        <f t="shared" si="0"/>
        <v>2</v>
      </c>
    </row>
    <row r="21" spans="1:5" x14ac:dyDescent="0.2">
      <c r="A21" s="3">
        <v>2</v>
      </c>
      <c r="B21" s="3" t="s">
        <v>10</v>
      </c>
      <c r="C21" s="3" t="s">
        <v>5</v>
      </c>
      <c r="D21" s="3">
        <v>554</v>
      </c>
      <c r="E21">
        <f t="shared" si="0"/>
        <v>2</v>
      </c>
    </row>
    <row r="22" spans="1:5" x14ac:dyDescent="0.2">
      <c r="A22" s="3">
        <v>2</v>
      </c>
      <c r="B22" s="3" t="s">
        <v>11</v>
      </c>
      <c r="C22" s="3" t="s">
        <v>8</v>
      </c>
      <c r="D22" s="3">
        <v>257</v>
      </c>
      <c r="E22">
        <f t="shared" si="0"/>
        <v>2</v>
      </c>
    </row>
    <row r="23" spans="1:5" x14ac:dyDescent="0.2">
      <c r="A23" s="3">
        <v>2</v>
      </c>
      <c r="B23" s="3" t="s">
        <v>12</v>
      </c>
      <c r="C23" s="3" t="s">
        <v>5</v>
      </c>
      <c r="D23" s="3">
        <v>545</v>
      </c>
      <c r="E23">
        <f t="shared" si="0"/>
        <v>2</v>
      </c>
    </row>
    <row r="24" spans="1:5" x14ac:dyDescent="0.2">
      <c r="A24" s="3">
        <v>2</v>
      </c>
      <c r="B24" s="3" t="s">
        <v>12</v>
      </c>
      <c r="C24" s="3" t="s">
        <v>7</v>
      </c>
      <c r="D24" s="3">
        <v>19</v>
      </c>
      <c r="E24">
        <f t="shared" si="0"/>
        <v>2</v>
      </c>
    </row>
    <row r="25" spans="1:5" x14ac:dyDescent="0.2">
      <c r="A25" s="3">
        <v>2</v>
      </c>
      <c r="B25" s="3" t="s">
        <v>15</v>
      </c>
      <c r="C25" s="3" t="s">
        <v>5</v>
      </c>
      <c r="D25" s="3">
        <v>610</v>
      </c>
      <c r="E25">
        <f t="shared" si="0"/>
        <v>2</v>
      </c>
    </row>
    <row r="26" spans="1:5" x14ac:dyDescent="0.2">
      <c r="A26" s="3">
        <v>2</v>
      </c>
      <c r="B26" s="3" t="s">
        <v>13</v>
      </c>
      <c r="C26" s="3" t="s">
        <v>8</v>
      </c>
      <c r="D26" s="3">
        <v>234</v>
      </c>
      <c r="E26">
        <f t="shared" si="0"/>
        <v>2</v>
      </c>
    </row>
    <row r="27" spans="1:5" x14ac:dyDescent="0.2">
      <c r="A27" s="3">
        <v>2</v>
      </c>
      <c r="B27" s="3" t="s">
        <v>13</v>
      </c>
      <c r="C27" s="3" t="s">
        <v>7</v>
      </c>
      <c r="D27" s="3">
        <v>40</v>
      </c>
      <c r="E27">
        <f t="shared" si="0"/>
        <v>2</v>
      </c>
    </row>
    <row r="28" spans="1:5" x14ac:dyDescent="0.2">
      <c r="A28" s="3">
        <v>3</v>
      </c>
      <c r="B28" s="3" t="s">
        <v>6</v>
      </c>
      <c r="C28" s="3" t="s">
        <v>8</v>
      </c>
      <c r="D28" s="3">
        <v>74</v>
      </c>
      <c r="E28">
        <f t="shared" si="0"/>
        <v>3</v>
      </c>
    </row>
    <row r="29" spans="1:5" x14ac:dyDescent="0.2">
      <c r="A29" s="3">
        <v>3</v>
      </c>
      <c r="B29" s="3" t="s">
        <v>6</v>
      </c>
      <c r="C29" s="3" t="s">
        <v>5</v>
      </c>
      <c r="D29" s="3">
        <v>291</v>
      </c>
      <c r="E29">
        <f t="shared" si="0"/>
        <v>3</v>
      </c>
    </row>
    <row r="30" spans="1:5" x14ac:dyDescent="0.2">
      <c r="A30" s="3">
        <v>3</v>
      </c>
      <c r="B30" s="3" t="s">
        <v>6</v>
      </c>
      <c r="C30" s="3" t="s">
        <v>7</v>
      </c>
      <c r="D30" s="3">
        <v>14</v>
      </c>
      <c r="E30">
        <f t="shared" si="0"/>
        <v>3</v>
      </c>
    </row>
    <row r="31" spans="1:5" x14ac:dyDescent="0.2">
      <c r="A31" s="3">
        <v>3</v>
      </c>
      <c r="B31" s="3" t="s">
        <v>9</v>
      </c>
      <c r="C31" s="3" t="s">
        <v>5</v>
      </c>
      <c r="D31" s="3">
        <v>1416</v>
      </c>
      <c r="E31">
        <f t="shared" si="0"/>
        <v>3</v>
      </c>
    </row>
    <row r="32" spans="1:5" x14ac:dyDescent="0.2">
      <c r="A32" s="3">
        <v>3</v>
      </c>
      <c r="B32" s="3" t="s">
        <v>9</v>
      </c>
      <c r="C32" s="3" t="s">
        <v>7</v>
      </c>
      <c r="D32" s="3">
        <v>83</v>
      </c>
      <c r="E32">
        <f t="shared" si="0"/>
        <v>3</v>
      </c>
    </row>
    <row r="33" spans="1:5" x14ac:dyDescent="0.2">
      <c r="A33" s="3">
        <v>3</v>
      </c>
      <c r="B33" s="3" t="s">
        <v>14</v>
      </c>
      <c r="C33" s="3" t="s">
        <v>7</v>
      </c>
      <c r="D33" s="3">
        <v>72</v>
      </c>
      <c r="E33">
        <f t="shared" si="0"/>
        <v>3</v>
      </c>
    </row>
    <row r="34" spans="1:5" x14ac:dyDescent="0.2">
      <c r="A34" s="3">
        <v>3</v>
      </c>
      <c r="B34" s="3" t="s">
        <v>10</v>
      </c>
      <c r="C34" s="3" t="s">
        <v>8</v>
      </c>
      <c r="D34" s="3">
        <v>178</v>
      </c>
      <c r="E34">
        <f t="shared" si="0"/>
        <v>3</v>
      </c>
    </row>
    <row r="35" spans="1:5" x14ac:dyDescent="0.2">
      <c r="A35" s="3">
        <v>3</v>
      </c>
      <c r="B35" s="3" t="s">
        <v>10</v>
      </c>
      <c r="C35" s="3" t="s">
        <v>5</v>
      </c>
      <c r="D35" s="3">
        <v>317</v>
      </c>
      <c r="E35">
        <f t="shared" si="0"/>
        <v>3</v>
      </c>
    </row>
    <row r="36" spans="1:5" x14ac:dyDescent="0.2">
      <c r="A36" s="3">
        <v>3</v>
      </c>
      <c r="B36" s="3" t="s">
        <v>11</v>
      </c>
      <c r="C36" s="3" t="s">
        <v>7</v>
      </c>
      <c r="D36" s="3">
        <v>34</v>
      </c>
      <c r="E36">
        <f t="shared" si="0"/>
        <v>3</v>
      </c>
    </row>
    <row r="37" spans="1:5" x14ac:dyDescent="0.2">
      <c r="A37" s="3">
        <v>3</v>
      </c>
      <c r="B37" s="3" t="s">
        <v>12</v>
      </c>
      <c r="C37" s="3" t="s">
        <v>8</v>
      </c>
      <c r="D37" s="3">
        <v>345</v>
      </c>
      <c r="E37">
        <f t="shared" si="0"/>
        <v>3</v>
      </c>
    </row>
    <row r="38" spans="1:5" x14ac:dyDescent="0.2">
      <c r="A38" s="3">
        <v>3</v>
      </c>
      <c r="B38" s="3" t="s">
        <v>12</v>
      </c>
      <c r="C38" s="3" t="s">
        <v>5</v>
      </c>
      <c r="D38" s="3">
        <v>433</v>
      </c>
      <c r="E38">
        <f t="shared" si="0"/>
        <v>3</v>
      </c>
    </row>
    <row r="39" spans="1:5" x14ac:dyDescent="0.2">
      <c r="A39" s="3">
        <v>3</v>
      </c>
      <c r="B39" s="3" t="s">
        <v>12</v>
      </c>
      <c r="C39" s="3" t="s">
        <v>7</v>
      </c>
      <c r="D39" s="3">
        <v>39</v>
      </c>
      <c r="E39">
        <f t="shared" si="0"/>
        <v>3</v>
      </c>
    </row>
    <row r="40" spans="1:5" x14ac:dyDescent="0.2">
      <c r="A40" s="3">
        <v>3</v>
      </c>
      <c r="B40" s="3" t="s">
        <v>15</v>
      </c>
      <c r="C40" s="3" t="s">
        <v>5</v>
      </c>
      <c r="D40" s="3">
        <v>2060</v>
      </c>
      <c r="E40">
        <f t="shared" si="0"/>
        <v>3</v>
      </c>
    </row>
    <row r="41" spans="1:5" x14ac:dyDescent="0.2">
      <c r="A41" s="3">
        <v>3</v>
      </c>
      <c r="B41" s="3" t="s">
        <v>13</v>
      </c>
      <c r="C41" s="3" t="s">
        <v>8</v>
      </c>
      <c r="D41" s="3">
        <v>185</v>
      </c>
      <c r="E41">
        <f t="shared" si="0"/>
        <v>3</v>
      </c>
    </row>
    <row r="42" spans="1:5" x14ac:dyDescent="0.2">
      <c r="A42" s="3">
        <v>3</v>
      </c>
      <c r="B42" s="3" t="s">
        <v>13</v>
      </c>
      <c r="C42" s="3" t="s">
        <v>7</v>
      </c>
      <c r="D42" s="3">
        <v>91</v>
      </c>
      <c r="E42">
        <f t="shared" si="0"/>
        <v>3</v>
      </c>
    </row>
    <row r="43" spans="1:5" x14ac:dyDescent="0.2">
      <c r="A43" s="3">
        <v>4</v>
      </c>
      <c r="B43" s="3" t="s">
        <v>6</v>
      </c>
      <c r="C43" s="3" t="s">
        <v>8</v>
      </c>
      <c r="D43" s="3">
        <v>119</v>
      </c>
      <c r="E43">
        <f t="shared" si="0"/>
        <v>4</v>
      </c>
    </row>
    <row r="44" spans="1:5" x14ac:dyDescent="0.2">
      <c r="A44" s="3">
        <v>4</v>
      </c>
      <c r="B44" s="3" t="s">
        <v>6</v>
      </c>
      <c r="C44" s="3" t="s">
        <v>5</v>
      </c>
      <c r="D44" s="3">
        <v>389</v>
      </c>
      <c r="E44">
        <f t="shared" si="0"/>
        <v>4</v>
      </c>
    </row>
    <row r="45" spans="1:5" x14ac:dyDescent="0.2">
      <c r="A45" s="3">
        <v>4</v>
      </c>
      <c r="B45" s="3" t="s">
        <v>6</v>
      </c>
      <c r="C45" s="3" t="s">
        <v>7</v>
      </c>
      <c r="D45" s="3">
        <v>17</v>
      </c>
      <c r="E45">
        <f t="shared" si="0"/>
        <v>4</v>
      </c>
    </row>
    <row r="46" spans="1:5" x14ac:dyDescent="0.2">
      <c r="A46" s="3">
        <v>4</v>
      </c>
      <c r="B46" s="3" t="s">
        <v>9</v>
      </c>
      <c r="C46" s="3" t="s">
        <v>5</v>
      </c>
      <c r="D46" s="3">
        <v>1348</v>
      </c>
      <c r="E46">
        <f t="shared" si="0"/>
        <v>4</v>
      </c>
    </row>
    <row r="47" spans="1:5" x14ac:dyDescent="0.2">
      <c r="A47" s="3">
        <v>4</v>
      </c>
      <c r="B47" s="3" t="s">
        <v>9</v>
      </c>
      <c r="C47" s="3" t="s">
        <v>7</v>
      </c>
      <c r="D47" s="3">
        <v>170</v>
      </c>
      <c r="E47">
        <f t="shared" si="0"/>
        <v>4</v>
      </c>
    </row>
    <row r="48" spans="1:5" x14ac:dyDescent="0.2">
      <c r="A48" s="3">
        <v>4</v>
      </c>
      <c r="B48" s="3" t="s">
        <v>14</v>
      </c>
      <c r="C48" s="3" t="s">
        <v>8</v>
      </c>
      <c r="D48" s="3">
        <v>621</v>
      </c>
      <c r="E48">
        <f t="shared" si="0"/>
        <v>4</v>
      </c>
    </row>
    <row r="49" spans="1:5" x14ac:dyDescent="0.2">
      <c r="A49" s="3">
        <v>4</v>
      </c>
      <c r="B49" s="3" t="s">
        <v>14</v>
      </c>
      <c r="C49" s="3" t="s">
        <v>5</v>
      </c>
      <c r="D49" s="3">
        <v>3731</v>
      </c>
      <c r="E49">
        <f t="shared" si="0"/>
        <v>4</v>
      </c>
    </row>
    <row r="50" spans="1:5" x14ac:dyDescent="0.2">
      <c r="A50" s="3">
        <v>4</v>
      </c>
      <c r="B50" s="3" t="s">
        <v>14</v>
      </c>
      <c r="C50" s="3" t="s">
        <v>7</v>
      </c>
      <c r="D50" s="3">
        <v>153</v>
      </c>
      <c r="E50">
        <f t="shared" si="0"/>
        <v>4</v>
      </c>
    </row>
    <row r="51" spans="1:5" x14ac:dyDescent="0.2">
      <c r="A51" s="3">
        <v>4</v>
      </c>
      <c r="B51" s="3" t="s">
        <v>10</v>
      </c>
      <c r="C51" s="3" t="s">
        <v>5</v>
      </c>
      <c r="D51" s="3">
        <v>289</v>
      </c>
      <c r="E51">
        <f t="shared" si="0"/>
        <v>4</v>
      </c>
    </row>
    <row r="52" spans="1:5" x14ac:dyDescent="0.2">
      <c r="A52" s="3">
        <v>4</v>
      </c>
      <c r="B52" s="3" t="s">
        <v>12</v>
      </c>
      <c r="C52" s="3" t="s">
        <v>5</v>
      </c>
      <c r="D52" s="3">
        <v>1081</v>
      </c>
      <c r="E52">
        <f t="shared" si="0"/>
        <v>4</v>
      </c>
    </row>
    <row r="53" spans="1:5" x14ac:dyDescent="0.2">
      <c r="A53" s="3">
        <v>4</v>
      </c>
      <c r="B53" s="3" t="s">
        <v>15</v>
      </c>
      <c r="C53" s="3" t="s">
        <v>7</v>
      </c>
      <c r="D53" s="3">
        <v>12</v>
      </c>
      <c r="E53">
        <f t="shared" si="0"/>
        <v>4</v>
      </c>
    </row>
    <row r="54" spans="1:5" x14ac:dyDescent="0.2">
      <c r="A54" s="3">
        <v>4</v>
      </c>
      <c r="B54" s="3" t="s">
        <v>13</v>
      </c>
      <c r="C54" s="3" t="s">
        <v>8</v>
      </c>
      <c r="D54" s="3">
        <v>453</v>
      </c>
      <c r="E54">
        <f t="shared" si="0"/>
        <v>4</v>
      </c>
    </row>
    <row r="55" spans="1:5" x14ac:dyDescent="0.2">
      <c r="A55" s="3">
        <v>5</v>
      </c>
      <c r="B55" s="3" t="s">
        <v>6</v>
      </c>
      <c r="C55" s="3" t="s">
        <v>8</v>
      </c>
      <c r="D55" s="3">
        <v>114</v>
      </c>
      <c r="E55">
        <f t="shared" si="0"/>
        <v>5</v>
      </c>
    </row>
    <row r="56" spans="1:5" x14ac:dyDescent="0.2">
      <c r="A56" s="3">
        <v>5</v>
      </c>
      <c r="B56" s="3" t="s">
        <v>6</v>
      </c>
      <c r="C56" s="3" t="s">
        <v>5</v>
      </c>
      <c r="D56" s="3">
        <v>367</v>
      </c>
      <c r="E56">
        <f t="shared" si="0"/>
        <v>5</v>
      </c>
    </row>
    <row r="57" spans="1:5" x14ac:dyDescent="0.2">
      <c r="A57" s="3">
        <v>5</v>
      </c>
      <c r="B57" s="3" t="s">
        <v>6</v>
      </c>
      <c r="C57" s="3" t="s">
        <v>7</v>
      </c>
      <c r="D57" s="3">
        <v>17</v>
      </c>
      <c r="E57">
        <f t="shared" si="0"/>
        <v>5</v>
      </c>
    </row>
    <row r="58" spans="1:5" x14ac:dyDescent="0.2">
      <c r="A58" s="3">
        <v>5</v>
      </c>
      <c r="B58" s="3" t="s">
        <v>9</v>
      </c>
      <c r="C58" s="3" t="s">
        <v>8</v>
      </c>
      <c r="D58" s="3">
        <v>807</v>
      </c>
      <c r="E58">
        <f t="shared" si="0"/>
        <v>5</v>
      </c>
    </row>
    <row r="59" spans="1:5" x14ac:dyDescent="0.2">
      <c r="A59" s="3">
        <v>5</v>
      </c>
      <c r="B59" s="3" t="s">
        <v>9</v>
      </c>
      <c r="C59" s="3" t="s">
        <v>5</v>
      </c>
      <c r="D59" s="3">
        <v>3017</v>
      </c>
      <c r="E59">
        <f t="shared" si="0"/>
        <v>5</v>
      </c>
    </row>
    <row r="60" spans="1:5" x14ac:dyDescent="0.2">
      <c r="A60" s="3">
        <v>5</v>
      </c>
      <c r="B60" s="3" t="s">
        <v>10</v>
      </c>
      <c r="C60" s="3" t="s">
        <v>8</v>
      </c>
      <c r="D60" s="3">
        <v>92</v>
      </c>
      <c r="E60">
        <f t="shared" si="0"/>
        <v>5</v>
      </c>
    </row>
    <row r="61" spans="1:5" x14ac:dyDescent="0.2">
      <c r="A61" s="3">
        <v>5</v>
      </c>
      <c r="B61" s="3" t="s">
        <v>10</v>
      </c>
      <c r="C61" s="3" t="s">
        <v>5</v>
      </c>
      <c r="D61" s="3">
        <v>328</v>
      </c>
      <c r="E61">
        <f t="shared" si="0"/>
        <v>5</v>
      </c>
    </row>
    <row r="62" spans="1:5" x14ac:dyDescent="0.2">
      <c r="A62" s="3">
        <v>5</v>
      </c>
      <c r="B62" s="3" t="s">
        <v>12</v>
      </c>
      <c r="C62" s="3" t="s">
        <v>7</v>
      </c>
      <c r="D62" s="3">
        <v>41</v>
      </c>
      <c r="E62">
        <f t="shared" si="0"/>
        <v>5</v>
      </c>
    </row>
    <row r="63" spans="1:5" x14ac:dyDescent="0.2">
      <c r="A63" s="3">
        <v>5</v>
      </c>
      <c r="B63" s="3" t="s">
        <v>15</v>
      </c>
      <c r="C63" s="3" t="s">
        <v>8</v>
      </c>
      <c r="D63" s="3">
        <v>122</v>
      </c>
      <c r="E63">
        <f t="shared" si="0"/>
        <v>5</v>
      </c>
    </row>
    <row r="64" spans="1:5" x14ac:dyDescent="0.2">
      <c r="A64" s="3">
        <v>5</v>
      </c>
      <c r="B64" s="3" t="s">
        <v>15</v>
      </c>
      <c r="C64" s="3" t="s">
        <v>7</v>
      </c>
      <c r="D64" s="3">
        <v>20</v>
      </c>
      <c r="E64">
        <f t="shared" si="0"/>
        <v>5</v>
      </c>
    </row>
    <row r="65" spans="1:5" x14ac:dyDescent="0.2">
      <c r="A65" s="3">
        <v>6</v>
      </c>
      <c r="B65" s="3" t="s">
        <v>6</v>
      </c>
      <c r="C65" s="3" t="s">
        <v>8</v>
      </c>
      <c r="D65" s="3">
        <v>124</v>
      </c>
      <c r="E65">
        <f t="shared" si="0"/>
        <v>6</v>
      </c>
    </row>
    <row r="66" spans="1:5" x14ac:dyDescent="0.2">
      <c r="A66" s="3">
        <v>6</v>
      </c>
      <c r="B66" s="3" t="s">
        <v>6</v>
      </c>
      <c r="C66" s="3" t="s">
        <v>5</v>
      </c>
      <c r="D66" s="3">
        <v>448</v>
      </c>
      <c r="E66">
        <f t="shared" si="0"/>
        <v>6</v>
      </c>
    </row>
    <row r="67" spans="1:5" x14ac:dyDescent="0.2">
      <c r="A67" s="3">
        <v>6</v>
      </c>
      <c r="B67" s="3" t="s">
        <v>6</v>
      </c>
      <c r="C67" s="3" t="s">
        <v>7</v>
      </c>
      <c r="D67" s="3">
        <v>17</v>
      </c>
      <c r="E67">
        <f t="shared" ref="E67:E130" si="1">IF(A67&gt;52,A67-52,A67)</f>
        <v>6</v>
      </c>
    </row>
    <row r="68" spans="1:5" x14ac:dyDescent="0.2">
      <c r="A68" s="3">
        <v>6</v>
      </c>
      <c r="B68" s="3" t="s">
        <v>14</v>
      </c>
      <c r="C68" s="3" t="s">
        <v>8</v>
      </c>
      <c r="D68" s="3">
        <v>610</v>
      </c>
      <c r="E68">
        <f t="shared" si="1"/>
        <v>6</v>
      </c>
    </row>
    <row r="69" spans="1:5" x14ac:dyDescent="0.2">
      <c r="A69" s="3">
        <v>6</v>
      </c>
      <c r="B69" s="3" t="s">
        <v>10</v>
      </c>
      <c r="C69" s="3" t="s">
        <v>8</v>
      </c>
      <c r="D69" s="3">
        <v>410</v>
      </c>
      <c r="E69">
        <f t="shared" si="1"/>
        <v>6</v>
      </c>
    </row>
    <row r="70" spans="1:5" x14ac:dyDescent="0.2">
      <c r="A70" s="3">
        <v>6</v>
      </c>
      <c r="B70" s="3" t="s">
        <v>10</v>
      </c>
      <c r="C70" s="3" t="s">
        <v>5</v>
      </c>
      <c r="D70" s="3">
        <v>1086</v>
      </c>
      <c r="E70">
        <f t="shared" si="1"/>
        <v>6</v>
      </c>
    </row>
    <row r="71" spans="1:5" x14ac:dyDescent="0.2">
      <c r="A71" s="3">
        <v>6</v>
      </c>
      <c r="B71" s="3" t="s">
        <v>12</v>
      </c>
      <c r="C71" s="3" t="s">
        <v>8</v>
      </c>
      <c r="D71" s="3">
        <v>404</v>
      </c>
      <c r="E71">
        <f t="shared" si="1"/>
        <v>6</v>
      </c>
    </row>
    <row r="72" spans="1:5" x14ac:dyDescent="0.2">
      <c r="A72" s="3">
        <v>6</v>
      </c>
      <c r="B72" s="3" t="s">
        <v>15</v>
      </c>
      <c r="C72" s="3" t="s">
        <v>8</v>
      </c>
      <c r="D72" s="3">
        <v>535</v>
      </c>
      <c r="E72">
        <f t="shared" si="1"/>
        <v>6</v>
      </c>
    </row>
    <row r="73" spans="1:5" x14ac:dyDescent="0.2">
      <c r="A73" s="3">
        <v>6</v>
      </c>
      <c r="B73" s="3" t="s">
        <v>15</v>
      </c>
      <c r="C73" s="3" t="s">
        <v>7</v>
      </c>
      <c r="D73" s="3">
        <v>88</v>
      </c>
      <c r="E73">
        <f t="shared" si="1"/>
        <v>6</v>
      </c>
    </row>
    <row r="74" spans="1:5" x14ac:dyDescent="0.2">
      <c r="A74" s="3">
        <v>6</v>
      </c>
      <c r="B74" s="3" t="s">
        <v>13</v>
      </c>
      <c r="C74" s="3" t="s">
        <v>8</v>
      </c>
      <c r="D74" s="3">
        <v>213</v>
      </c>
      <c r="E74">
        <f t="shared" si="1"/>
        <v>6</v>
      </c>
    </row>
    <row r="75" spans="1:5" x14ac:dyDescent="0.2">
      <c r="A75" s="3">
        <v>6</v>
      </c>
      <c r="B75" s="3" t="s">
        <v>13</v>
      </c>
      <c r="C75" s="3" t="s">
        <v>7</v>
      </c>
      <c r="D75" s="3">
        <v>137</v>
      </c>
      <c r="E75">
        <f t="shared" si="1"/>
        <v>6</v>
      </c>
    </row>
    <row r="76" spans="1:5" x14ac:dyDescent="0.2">
      <c r="A76" s="3">
        <v>7</v>
      </c>
      <c r="B76" s="3" t="s">
        <v>6</v>
      </c>
      <c r="C76" s="3" t="s">
        <v>8</v>
      </c>
      <c r="D76" s="3">
        <v>109</v>
      </c>
      <c r="E76">
        <f t="shared" si="1"/>
        <v>7</v>
      </c>
    </row>
    <row r="77" spans="1:5" x14ac:dyDescent="0.2">
      <c r="A77" s="3">
        <v>7</v>
      </c>
      <c r="B77" s="3" t="s">
        <v>6</v>
      </c>
      <c r="C77" s="3" t="s">
        <v>5</v>
      </c>
      <c r="D77" s="3">
        <v>363</v>
      </c>
      <c r="E77">
        <f t="shared" si="1"/>
        <v>7</v>
      </c>
    </row>
    <row r="78" spans="1:5" x14ac:dyDescent="0.2">
      <c r="A78" s="3">
        <v>7</v>
      </c>
      <c r="B78" s="3" t="s">
        <v>6</v>
      </c>
      <c r="C78" s="3" t="s">
        <v>7</v>
      </c>
      <c r="D78" s="3">
        <v>16</v>
      </c>
      <c r="E78">
        <f t="shared" si="1"/>
        <v>7</v>
      </c>
    </row>
    <row r="79" spans="1:5" x14ac:dyDescent="0.2">
      <c r="A79" s="3">
        <v>7</v>
      </c>
      <c r="B79" s="3" t="s">
        <v>9</v>
      </c>
      <c r="C79" s="3" t="s">
        <v>8</v>
      </c>
      <c r="D79" s="3">
        <v>559</v>
      </c>
      <c r="E79">
        <f t="shared" si="1"/>
        <v>7</v>
      </c>
    </row>
    <row r="80" spans="1:5" x14ac:dyDescent="0.2">
      <c r="A80" s="3">
        <v>7</v>
      </c>
      <c r="B80" s="3" t="s">
        <v>9</v>
      </c>
      <c r="C80" s="3" t="s">
        <v>5</v>
      </c>
      <c r="D80" s="3">
        <v>1564</v>
      </c>
      <c r="E80">
        <f t="shared" si="1"/>
        <v>7</v>
      </c>
    </row>
    <row r="81" spans="1:5" x14ac:dyDescent="0.2">
      <c r="A81" s="3">
        <v>7</v>
      </c>
      <c r="B81" s="3" t="s">
        <v>9</v>
      </c>
      <c r="C81" s="3" t="s">
        <v>7</v>
      </c>
      <c r="D81" s="3">
        <v>73</v>
      </c>
      <c r="E81">
        <f t="shared" si="1"/>
        <v>7</v>
      </c>
    </row>
    <row r="82" spans="1:5" x14ac:dyDescent="0.2">
      <c r="A82" s="3">
        <v>7</v>
      </c>
      <c r="B82" s="3" t="s">
        <v>14</v>
      </c>
      <c r="C82" s="3" t="s">
        <v>7</v>
      </c>
      <c r="D82" s="3">
        <v>84</v>
      </c>
      <c r="E82">
        <f t="shared" si="1"/>
        <v>7</v>
      </c>
    </row>
    <row r="83" spans="1:5" x14ac:dyDescent="0.2">
      <c r="A83" s="3">
        <v>7</v>
      </c>
      <c r="B83" s="3" t="s">
        <v>11</v>
      </c>
      <c r="C83" s="3" t="s">
        <v>8</v>
      </c>
      <c r="D83" s="3">
        <v>44</v>
      </c>
      <c r="E83">
        <f t="shared" si="1"/>
        <v>7</v>
      </c>
    </row>
    <row r="84" spans="1:5" x14ac:dyDescent="0.2">
      <c r="A84" s="3">
        <v>7</v>
      </c>
      <c r="B84" s="3" t="s">
        <v>12</v>
      </c>
      <c r="C84" s="3" t="s">
        <v>5</v>
      </c>
      <c r="D84" s="3">
        <v>278</v>
      </c>
      <c r="E84">
        <f t="shared" si="1"/>
        <v>7</v>
      </c>
    </row>
    <row r="85" spans="1:5" x14ac:dyDescent="0.2">
      <c r="A85" s="3">
        <v>7</v>
      </c>
      <c r="B85" s="3" t="s">
        <v>12</v>
      </c>
      <c r="C85" s="3" t="s">
        <v>7</v>
      </c>
      <c r="D85" s="3">
        <v>11</v>
      </c>
      <c r="E85">
        <f t="shared" si="1"/>
        <v>7</v>
      </c>
    </row>
    <row r="86" spans="1:5" x14ac:dyDescent="0.2">
      <c r="A86" s="3">
        <v>7</v>
      </c>
      <c r="B86" s="3" t="s">
        <v>13</v>
      </c>
      <c r="C86" s="3" t="s">
        <v>8</v>
      </c>
      <c r="D86" s="3">
        <v>251</v>
      </c>
      <c r="E86">
        <f t="shared" si="1"/>
        <v>7</v>
      </c>
    </row>
    <row r="87" spans="1:5" x14ac:dyDescent="0.2">
      <c r="A87" s="3">
        <v>7</v>
      </c>
      <c r="B87" s="3" t="s">
        <v>13</v>
      </c>
      <c r="C87" s="3" t="s">
        <v>5</v>
      </c>
      <c r="D87" s="3">
        <v>2272</v>
      </c>
      <c r="E87">
        <f t="shared" si="1"/>
        <v>7</v>
      </c>
    </row>
    <row r="88" spans="1:5" x14ac:dyDescent="0.2">
      <c r="A88" s="3">
        <v>8</v>
      </c>
      <c r="B88" s="3" t="s">
        <v>6</v>
      </c>
      <c r="C88" s="3" t="s">
        <v>8</v>
      </c>
      <c r="D88" s="3">
        <v>103</v>
      </c>
      <c r="E88">
        <f t="shared" si="1"/>
        <v>8</v>
      </c>
    </row>
    <row r="89" spans="1:5" x14ac:dyDescent="0.2">
      <c r="A89" s="3">
        <v>8</v>
      </c>
      <c r="B89" s="3" t="s">
        <v>6</v>
      </c>
      <c r="C89" s="3" t="s">
        <v>5</v>
      </c>
      <c r="D89" s="3">
        <v>375</v>
      </c>
      <c r="E89">
        <f t="shared" si="1"/>
        <v>8</v>
      </c>
    </row>
    <row r="90" spans="1:5" x14ac:dyDescent="0.2">
      <c r="A90" s="3">
        <v>8</v>
      </c>
      <c r="B90" s="3" t="s">
        <v>6</v>
      </c>
      <c r="C90" s="3" t="s">
        <v>7</v>
      </c>
      <c r="D90" s="3">
        <v>13</v>
      </c>
      <c r="E90">
        <f t="shared" si="1"/>
        <v>8</v>
      </c>
    </row>
    <row r="91" spans="1:5" x14ac:dyDescent="0.2">
      <c r="A91" s="3">
        <v>8</v>
      </c>
      <c r="B91" s="3" t="s">
        <v>9</v>
      </c>
      <c r="C91" s="3" t="s">
        <v>8</v>
      </c>
      <c r="D91" s="3">
        <v>555</v>
      </c>
      <c r="E91">
        <f t="shared" si="1"/>
        <v>8</v>
      </c>
    </row>
    <row r="92" spans="1:5" x14ac:dyDescent="0.2">
      <c r="A92" s="3">
        <v>8</v>
      </c>
      <c r="B92" s="3" t="s">
        <v>9</v>
      </c>
      <c r="C92" s="3" t="s">
        <v>5</v>
      </c>
      <c r="D92" s="3">
        <v>1727</v>
      </c>
      <c r="E92">
        <f t="shared" si="1"/>
        <v>8</v>
      </c>
    </row>
    <row r="93" spans="1:5" x14ac:dyDescent="0.2">
      <c r="A93" s="3">
        <v>8</v>
      </c>
      <c r="B93" s="3" t="s">
        <v>9</v>
      </c>
      <c r="C93" s="3" t="s">
        <v>7</v>
      </c>
      <c r="D93" s="3">
        <v>95</v>
      </c>
      <c r="E93">
        <f t="shared" si="1"/>
        <v>8</v>
      </c>
    </row>
    <row r="94" spans="1:5" x14ac:dyDescent="0.2">
      <c r="A94" s="3">
        <v>8</v>
      </c>
      <c r="B94" s="3" t="s">
        <v>14</v>
      </c>
      <c r="C94" s="3" t="s">
        <v>8</v>
      </c>
      <c r="D94" s="3">
        <v>830</v>
      </c>
      <c r="E94">
        <f t="shared" si="1"/>
        <v>8</v>
      </c>
    </row>
    <row r="95" spans="1:5" x14ac:dyDescent="0.2">
      <c r="A95" s="3">
        <v>8</v>
      </c>
      <c r="B95" s="3" t="s">
        <v>14</v>
      </c>
      <c r="C95" s="3" t="s">
        <v>5</v>
      </c>
      <c r="D95" s="3">
        <v>1358</v>
      </c>
      <c r="E95">
        <f t="shared" si="1"/>
        <v>8</v>
      </c>
    </row>
    <row r="96" spans="1:5" x14ac:dyDescent="0.2">
      <c r="A96" s="3">
        <v>8</v>
      </c>
      <c r="B96" s="3" t="s">
        <v>10</v>
      </c>
      <c r="C96" s="3" t="s">
        <v>7</v>
      </c>
      <c r="D96" s="3">
        <v>99</v>
      </c>
      <c r="E96">
        <f t="shared" si="1"/>
        <v>8</v>
      </c>
    </row>
    <row r="97" spans="1:5" x14ac:dyDescent="0.2">
      <c r="A97" s="3">
        <v>8</v>
      </c>
      <c r="B97" s="3" t="s">
        <v>11</v>
      </c>
      <c r="C97" s="3" t="s">
        <v>8</v>
      </c>
      <c r="D97" s="3">
        <v>162</v>
      </c>
      <c r="E97">
        <f t="shared" si="1"/>
        <v>8</v>
      </c>
    </row>
    <row r="98" spans="1:5" x14ac:dyDescent="0.2">
      <c r="A98" s="3">
        <v>8</v>
      </c>
      <c r="B98" s="3" t="s">
        <v>11</v>
      </c>
      <c r="C98" s="3" t="s">
        <v>7</v>
      </c>
      <c r="D98" s="3">
        <v>14</v>
      </c>
      <c r="E98">
        <f t="shared" si="1"/>
        <v>8</v>
      </c>
    </row>
    <row r="99" spans="1:5" x14ac:dyDescent="0.2">
      <c r="A99" s="3">
        <v>8</v>
      </c>
      <c r="B99" s="3" t="s">
        <v>12</v>
      </c>
      <c r="C99" s="3" t="s">
        <v>5</v>
      </c>
      <c r="D99" s="3">
        <v>313</v>
      </c>
      <c r="E99">
        <f t="shared" si="1"/>
        <v>8</v>
      </c>
    </row>
    <row r="100" spans="1:5" x14ac:dyDescent="0.2">
      <c r="A100" s="3">
        <v>8</v>
      </c>
      <c r="B100" s="3" t="s">
        <v>12</v>
      </c>
      <c r="C100" s="3" t="s">
        <v>7</v>
      </c>
      <c r="D100" s="3">
        <v>13</v>
      </c>
      <c r="E100">
        <f t="shared" si="1"/>
        <v>8</v>
      </c>
    </row>
    <row r="101" spans="1:5" x14ac:dyDescent="0.2">
      <c r="A101" s="3">
        <v>8</v>
      </c>
      <c r="B101" s="3" t="s">
        <v>15</v>
      </c>
      <c r="C101" s="3" t="s">
        <v>5</v>
      </c>
      <c r="D101" s="3">
        <v>1281</v>
      </c>
      <c r="E101">
        <f t="shared" si="1"/>
        <v>8</v>
      </c>
    </row>
    <row r="102" spans="1:5" x14ac:dyDescent="0.2">
      <c r="A102" s="3">
        <v>8</v>
      </c>
      <c r="B102" s="3" t="s">
        <v>13</v>
      </c>
      <c r="C102" s="3" t="s">
        <v>8</v>
      </c>
      <c r="D102" s="3">
        <v>202</v>
      </c>
      <c r="E102">
        <f t="shared" si="1"/>
        <v>8</v>
      </c>
    </row>
    <row r="103" spans="1:5" x14ac:dyDescent="0.2">
      <c r="A103" s="3">
        <v>9</v>
      </c>
      <c r="B103" s="3" t="s">
        <v>6</v>
      </c>
      <c r="C103" s="3" t="s">
        <v>8</v>
      </c>
      <c r="D103" s="3">
        <v>121</v>
      </c>
      <c r="E103">
        <f t="shared" si="1"/>
        <v>9</v>
      </c>
    </row>
    <row r="104" spans="1:5" x14ac:dyDescent="0.2">
      <c r="A104" s="3">
        <v>9</v>
      </c>
      <c r="B104" s="3" t="s">
        <v>6</v>
      </c>
      <c r="C104" s="3" t="s">
        <v>5</v>
      </c>
      <c r="D104" s="3">
        <v>493</v>
      </c>
      <c r="E104">
        <f t="shared" si="1"/>
        <v>9</v>
      </c>
    </row>
    <row r="105" spans="1:5" x14ac:dyDescent="0.2">
      <c r="A105" s="3">
        <v>9</v>
      </c>
      <c r="B105" s="3" t="s">
        <v>6</v>
      </c>
      <c r="C105" s="3" t="s">
        <v>7</v>
      </c>
      <c r="D105" s="3">
        <v>16</v>
      </c>
      <c r="E105">
        <f t="shared" si="1"/>
        <v>9</v>
      </c>
    </row>
    <row r="106" spans="1:5" x14ac:dyDescent="0.2">
      <c r="A106" s="3">
        <v>9</v>
      </c>
      <c r="B106" s="3" t="s">
        <v>9</v>
      </c>
      <c r="C106" s="3" t="s">
        <v>8</v>
      </c>
      <c r="D106" s="3">
        <v>450</v>
      </c>
      <c r="E106">
        <f t="shared" si="1"/>
        <v>9</v>
      </c>
    </row>
    <row r="107" spans="1:5" x14ac:dyDescent="0.2">
      <c r="A107" s="3">
        <v>9</v>
      </c>
      <c r="B107" s="3" t="s">
        <v>9</v>
      </c>
      <c r="C107" s="3" t="s">
        <v>5</v>
      </c>
      <c r="D107" s="3">
        <v>1383</v>
      </c>
      <c r="E107">
        <f t="shared" si="1"/>
        <v>9</v>
      </c>
    </row>
    <row r="108" spans="1:5" x14ac:dyDescent="0.2">
      <c r="A108" s="3">
        <v>9</v>
      </c>
      <c r="B108" s="3" t="s">
        <v>9</v>
      </c>
      <c r="C108" s="3" t="s">
        <v>7</v>
      </c>
      <c r="D108" s="3">
        <v>142</v>
      </c>
      <c r="E108">
        <f t="shared" si="1"/>
        <v>9</v>
      </c>
    </row>
    <row r="109" spans="1:5" x14ac:dyDescent="0.2">
      <c r="A109" s="3">
        <v>9</v>
      </c>
      <c r="B109" s="3" t="s">
        <v>14</v>
      </c>
      <c r="C109" s="3" t="s">
        <v>5</v>
      </c>
      <c r="D109" s="3">
        <v>1731</v>
      </c>
      <c r="E109">
        <f t="shared" si="1"/>
        <v>9</v>
      </c>
    </row>
    <row r="110" spans="1:5" x14ac:dyDescent="0.2">
      <c r="A110" s="3">
        <v>9</v>
      </c>
      <c r="B110" s="3" t="s">
        <v>14</v>
      </c>
      <c r="C110" s="3" t="s">
        <v>7</v>
      </c>
      <c r="D110" s="3">
        <v>73</v>
      </c>
      <c r="E110">
        <f t="shared" si="1"/>
        <v>9</v>
      </c>
    </row>
    <row r="111" spans="1:5" x14ac:dyDescent="0.2">
      <c r="A111" s="3">
        <v>9</v>
      </c>
      <c r="B111" s="3" t="s">
        <v>10</v>
      </c>
      <c r="C111" s="3" t="s">
        <v>5</v>
      </c>
      <c r="D111" s="3">
        <v>1457</v>
      </c>
      <c r="E111">
        <f t="shared" si="1"/>
        <v>9</v>
      </c>
    </row>
    <row r="112" spans="1:5" x14ac:dyDescent="0.2">
      <c r="A112" s="3">
        <v>9</v>
      </c>
      <c r="B112" s="3" t="s">
        <v>12</v>
      </c>
      <c r="C112" s="3" t="s">
        <v>5</v>
      </c>
      <c r="D112" s="3">
        <v>369</v>
      </c>
      <c r="E112">
        <f t="shared" si="1"/>
        <v>9</v>
      </c>
    </row>
    <row r="113" spans="1:5" x14ac:dyDescent="0.2">
      <c r="A113" s="3">
        <v>9</v>
      </c>
      <c r="B113" s="3" t="s">
        <v>12</v>
      </c>
      <c r="C113" s="3" t="s">
        <v>7</v>
      </c>
      <c r="D113" s="3">
        <v>110</v>
      </c>
      <c r="E113">
        <f t="shared" si="1"/>
        <v>9</v>
      </c>
    </row>
    <row r="114" spans="1:5" x14ac:dyDescent="0.2">
      <c r="A114" s="3">
        <v>9</v>
      </c>
      <c r="B114" s="3" t="s">
        <v>13</v>
      </c>
      <c r="C114" s="3" t="s">
        <v>8</v>
      </c>
      <c r="D114" s="3">
        <v>182</v>
      </c>
      <c r="E114">
        <f t="shared" si="1"/>
        <v>9</v>
      </c>
    </row>
    <row r="115" spans="1:5" x14ac:dyDescent="0.2">
      <c r="A115" s="3">
        <v>10</v>
      </c>
      <c r="B115" s="3" t="s">
        <v>6</v>
      </c>
      <c r="C115" s="3" t="s">
        <v>8</v>
      </c>
      <c r="D115" s="3">
        <v>113</v>
      </c>
      <c r="E115">
        <f t="shared" si="1"/>
        <v>10</v>
      </c>
    </row>
    <row r="116" spans="1:5" x14ac:dyDescent="0.2">
      <c r="A116" s="3">
        <v>10</v>
      </c>
      <c r="B116" s="3" t="s">
        <v>6</v>
      </c>
      <c r="C116" s="3" t="s">
        <v>5</v>
      </c>
      <c r="D116" s="3">
        <v>375</v>
      </c>
      <c r="E116">
        <f t="shared" si="1"/>
        <v>10</v>
      </c>
    </row>
    <row r="117" spans="1:5" x14ac:dyDescent="0.2">
      <c r="A117" s="3">
        <v>10</v>
      </c>
      <c r="B117" s="3" t="s">
        <v>6</v>
      </c>
      <c r="C117" s="3" t="s">
        <v>7</v>
      </c>
      <c r="D117" s="3">
        <v>15</v>
      </c>
      <c r="E117">
        <f t="shared" si="1"/>
        <v>10</v>
      </c>
    </row>
    <row r="118" spans="1:5" x14ac:dyDescent="0.2">
      <c r="A118" s="3">
        <v>10</v>
      </c>
      <c r="B118" s="3" t="s">
        <v>9</v>
      </c>
      <c r="C118" s="3" t="s">
        <v>8</v>
      </c>
      <c r="D118" s="3">
        <v>1341</v>
      </c>
      <c r="E118">
        <f t="shared" si="1"/>
        <v>10</v>
      </c>
    </row>
    <row r="119" spans="1:5" x14ac:dyDescent="0.2">
      <c r="A119" s="3">
        <v>10</v>
      </c>
      <c r="B119" s="3" t="s">
        <v>9</v>
      </c>
      <c r="C119" s="3" t="s">
        <v>5</v>
      </c>
      <c r="D119" s="3">
        <v>1372</v>
      </c>
      <c r="E119">
        <f t="shared" si="1"/>
        <v>10</v>
      </c>
    </row>
    <row r="120" spans="1:5" x14ac:dyDescent="0.2">
      <c r="A120" s="3">
        <v>10</v>
      </c>
      <c r="B120" s="3" t="s">
        <v>14</v>
      </c>
      <c r="C120" s="3" t="s">
        <v>8</v>
      </c>
      <c r="D120" s="3">
        <v>568</v>
      </c>
      <c r="E120">
        <f t="shared" si="1"/>
        <v>10</v>
      </c>
    </row>
    <row r="121" spans="1:5" x14ac:dyDescent="0.2">
      <c r="A121" s="3">
        <v>10</v>
      </c>
      <c r="B121" s="3" t="s">
        <v>14</v>
      </c>
      <c r="C121" s="3" t="s">
        <v>5</v>
      </c>
      <c r="D121" s="3">
        <v>3331</v>
      </c>
      <c r="E121">
        <f t="shared" si="1"/>
        <v>10</v>
      </c>
    </row>
    <row r="122" spans="1:5" x14ac:dyDescent="0.2">
      <c r="A122" s="3">
        <v>10</v>
      </c>
      <c r="B122" s="3" t="s">
        <v>14</v>
      </c>
      <c r="C122" s="3" t="s">
        <v>7</v>
      </c>
      <c r="D122" s="3">
        <v>60</v>
      </c>
      <c r="E122">
        <f t="shared" si="1"/>
        <v>10</v>
      </c>
    </row>
    <row r="123" spans="1:5" x14ac:dyDescent="0.2">
      <c r="A123" s="3">
        <v>10</v>
      </c>
      <c r="B123" s="3" t="s">
        <v>10</v>
      </c>
      <c r="C123" s="3" t="s">
        <v>8</v>
      </c>
      <c r="D123" s="3">
        <v>109</v>
      </c>
      <c r="E123">
        <f t="shared" si="1"/>
        <v>10</v>
      </c>
    </row>
    <row r="124" spans="1:5" x14ac:dyDescent="0.2">
      <c r="A124" s="3">
        <v>10</v>
      </c>
      <c r="B124" s="3" t="s">
        <v>11</v>
      </c>
      <c r="C124" s="3" t="s">
        <v>7</v>
      </c>
      <c r="D124" s="3">
        <v>27</v>
      </c>
      <c r="E124">
        <f t="shared" si="1"/>
        <v>10</v>
      </c>
    </row>
    <row r="125" spans="1:5" x14ac:dyDescent="0.2">
      <c r="A125" s="3">
        <v>10</v>
      </c>
      <c r="B125" s="3" t="s">
        <v>12</v>
      </c>
      <c r="C125" s="3" t="s">
        <v>8</v>
      </c>
      <c r="D125" s="3">
        <v>215</v>
      </c>
      <c r="E125">
        <f t="shared" si="1"/>
        <v>10</v>
      </c>
    </row>
    <row r="126" spans="1:5" x14ac:dyDescent="0.2">
      <c r="A126" s="3">
        <v>10</v>
      </c>
      <c r="B126" s="3" t="s">
        <v>12</v>
      </c>
      <c r="C126" s="3" t="s">
        <v>5</v>
      </c>
      <c r="D126" s="3">
        <v>289</v>
      </c>
      <c r="E126">
        <f t="shared" si="1"/>
        <v>10</v>
      </c>
    </row>
    <row r="127" spans="1:5" x14ac:dyDescent="0.2">
      <c r="A127" s="3">
        <v>10</v>
      </c>
      <c r="B127" s="3" t="s">
        <v>15</v>
      </c>
      <c r="C127" s="3" t="s">
        <v>8</v>
      </c>
      <c r="D127" s="3">
        <v>202</v>
      </c>
      <c r="E127">
        <f t="shared" si="1"/>
        <v>10</v>
      </c>
    </row>
    <row r="128" spans="1:5" x14ac:dyDescent="0.2">
      <c r="A128" s="3">
        <v>10</v>
      </c>
      <c r="B128" s="3" t="s">
        <v>15</v>
      </c>
      <c r="C128" s="3" t="s">
        <v>7</v>
      </c>
      <c r="D128" s="3">
        <v>13</v>
      </c>
      <c r="E128">
        <f t="shared" si="1"/>
        <v>10</v>
      </c>
    </row>
    <row r="129" spans="1:5" x14ac:dyDescent="0.2">
      <c r="A129" s="3">
        <v>10</v>
      </c>
      <c r="B129" s="3" t="s">
        <v>13</v>
      </c>
      <c r="C129" s="3" t="s">
        <v>8</v>
      </c>
      <c r="D129" s="3">
        <v>149</v>
      </c>
      <c r="E129">
        <f t="shared" si="1"/>
        <v>10</v>
      </c>
    </row>
    <row r="130" spans="1:5" x14ac:dyDescent="0.2">
      <c r="A130" s="3">
        <v>10</v>
      </c>
      <c r="B130" s="3" t="s">
        <v>13</v>
      </c>
      <c r="C130" s="3" t="s">
        <v>5</v>
      </c>
      <c r="D130" s="3">
        <v>1093</v>
      </c>
      <c r="E130">
        <f t="shared" si="1"/>
        <v>10</v>
      </c>
    </row>
    <row r="131" spans="1:5" x14ac:dyDescent="0.2">
      <c r="A131" s="3">
        <v>10</v>
      </c>
      <c r="B131" s="3" t="s">
        <v>13</v>
      </c>
      <c r="C131" s="3" t="s">
        <v>7</v>
      </c>
      <c r="D131" s="3">
        <v>21</v>
      </c>
      <c r="E131">
        <f t="shared" ref="E131:E194" si="2">IF(A131&gt;52,A131-52,A131)</f>
        <v>10</v>
      </c>
    </row>
    <row r="132" spans="1:5" x14ac:dyDescent="0.2">
      <c r="A132" s="3">
        <v>11</v>
      </c>
      <c r="B132" s="3" t="s">
        <v>6</v>
      </c>
      <c r="C132" s="3" t="s">
        <v>8</v>
      </c>
      <c r="D132" s="3">
        <v>124</v>
      </c>
      <c r="E132">
        <f t="shared" si="2"/>
        <v>11</v>
      </c>
    </row>
    <row r="133" spans="1:5" x14ac:dyDescent="0.2">
      <c r="A133" s="3">
        <v>11</v>
      </c>
      <c r="B133" s="3" t="s">
        <v>6</v>
      </c>
      <c r="C133" s="3" t="s">
        <v>5</v>
      </c>
      <c r="D133" s="3">
        <v>350</v>
      </c>
      <c r="E133">
        <f t="shared" si="2"/>
        <v>11</v>
      </c>
    </row>
    <row r="134" spans="1:5" x14ac:dyDescent="0.2">
      <c r="A134" s="3">
        <v>11</v>
      </c>
      <c r="B134" s="3" t="s">
        <v>6</v>
      </c>
      <c r="C134" s="3" t="s">
        <v>7</v>
      </c>
      <c r="D134" s="3">
        <v>22</v>
      </c>
      <c r="E134">
        <f t="shared" si="2"/>
        <v>11</v>
      </c>
    </row>
    <row r="135" spans="1:5" x14ac:dyDescent="0.2">
      <c r="A135" s="3">
        <v>11</v>
      </c>
      <c r="B135" s="3" t="s">
        <v>9</v>
      </c>
      <c r="C135" s="3" t="s">
        <v>5</v>
      </c>
      <c r="D135" s="3">
        <v>1261</v>
      </c>
      <c r="E135">
        <f t="shared" si="2"/>
        <v>11</v>
      </c>
    </row>
    <row r="136" spans="1:5" x14ac:dyDescent="0.2">
      <c r="A136" s="3">
        <v>11</v>
      </c>
      <c r="B136" s="3" t="s">
        <v>9</v>
      </c>
      <c r="C136" s="3" t="s">
        <v>7</v>
      </c>
      <c r="D136" s="3">
        <v>50</v>
      </c>
      <c r="E136">
        <f t="shared" si="2"/>
        <v>11</v>
      </c>
    </row>
    <row r="137" spans="1:5" x14ac:dyDescent="0.2">
      <c r="A137" s="3">
        <v>11</v>
      </c>
      <c r="B137" s="3" t="s">
        <v>14</v>
      </c>
      <c r="C137" s="3" t="s">
        <v>7</v>
      </c>
      <c r="D137" s="3">
        <v>32</v>
      </c>
      <c r="E137">
        <f t="shared" si="2"/>
        <v>11</v>
      </c>
    </row>
    <row r="138" spans="1:5" x14ac:dyDescent="0.2">
      <c r="A138" s="3">
        <v>11</v>
      </c>
      <c r="B138" s="3" t="s">
        <v>10</v>
      </c>
      <c r="C138" s="3" t="s">
        <v>8</v>
      </c>
      <c r="D138" s="3">
        <v>106</v>
      </c>
      <c r="E138">
        <f t="shared" si="2"/>
        <v>11</v>
      </c>
    </row>
    <row r="139" spans="1:5" x14ac:dyDescent="0.2">
      <c r="A139" s="3">
        <v>11</v>
      </c>
      <c r="B139" s="3" t="s">
        <v>11</v>
      </c>
      <c r="C139" s="3" t="s">
        <v>8</v>
      </c>
      <c r="D139" s="3">
        <v>63</v>
      </c>
      <c r="E139">
        <f t="shared" si="2"/>
        <v>11</v>
      </c>
    </row>
    <row r="140" spans="1:5" x14ac:dyDescent="0.2">
      <c r="A140" s="3">
        <v>11</v>
      </c>
      <c r="B140" s="3" t="s">
        <v>12</v>
      </c>
      <c r="C140" s="3" t="s">
        <v>5</v>
      </c>
      <c r="D140" s="3">
        <v>805</v>
      </c>
      <c r="E140">
        <f t="shared" si="2"/>
        <v>11</v>
      </c>
    </row>
    <row r="141" spans="1:5" x14ac:dyDescent="0.2">
      <c r="A141" s="3">
        <v>11</v>
      </c>
      <c r="B141" s="3" t="s">
        <v>15</v>
      </c>
      <c r="C141" s="3" t="s">
        <v>5</v>
      </c>
      <c r="D141" s="3">
        <v>343</v>
      </c>
      <c r="E141">
        <f t="shared" si="2"/>
        <v>11</v>
      </c>
    </row>
    <row r="142" spans="1:5" x14ac:dyDescent="0.2">
      <c r="A142" s="3">
        <v>11</v>
      </c>
      <c r="B142" s="3" t="s">
        <v>15</v>
      </c>
      <c r="C142" s="3" t="s">
        <v>7</v>
      </c>
      <c r="D142" s="3">
        <v>19</v>
      </c>
      <c r="E142">
        <f t="shared" si="2"/>
        <v>11</v>
      </c>
    </row>
    <row r="143" spans="1:5" x14ac:dyDescent="0.2">
      <c r="A143" s="3">
        <v>11</v>
      </c>
      <c r="B143" s="3" t="s">
        <v>13</v>
      </c>
      <c r="C143" s="3" t="s">
        <v>8</v>
      </c>
      <c r="D143" s="3">
        <v>206</v>
      </c>
      <c r="E143">
        <f t="shared" si="2"/>
        <v>11</v>
      </c>
    </row>
    <row r="144" spans="1:5" x14ac:dyDescent="0.2">
      <c r="A144" s="3">
        <v>11</v>
      </c>
      <c r="B144" s="3" t="s">
        <v>13</v>
      </c>
      <c r="C144" s="3" t="s">
        <v>7</v>
      </c>
      <c r="D144" s="3">
        <v>31</v>
      </c>
      <c r="E144">
        <f t="shared" si="2"/>
        <v>11</v>
      </c>
    </row>
    <row r="145" spans="1:5" x14ac:dyDescent="0.2">
      <c r="A145" s="3">
        <v>12</v>
      </c>
      <c r="B145" s="3" t="s">
        <v>6</v>
      </c>
      <c r="C145" s="3" t="s">
        <v>8</v>
      </c>
      <c r="D145" s="3">
        <v>77</v>
      </c>
      <c r="E145">
        <f t="shared" si="2"/>
        <v>12</v>
      </c>
    </row>
    <row r="146" spans="1:5" x14ac:dyDescent="0.2">
      <c r="A146" s="3">
        <v>12</v>
      </c>
      <c r="B146" s="3" t="s">
        <v>6</v>
      </c>
      <c r="C146" s="3" t="s">
        <v>5</v>
      </c>
      <c r="D146" s="3">
        <v>294</v>
      </c>
      <c r="E146">
        <f t="shared" si="2"/>
        <v>12</v>
      </c>
    </row>
    <row r="147" spans="1:5" x14ac:dyDescent="0.2">
      <c r="A147" s="3">
        <v>12</v>
      </c>
      <c r="B147" s="3" t="s">
        <v>6</v>
      </c>
      <c r="C147" s="3" t="s">
        <v>7</v>
      </c>
      <c r="D147" s="3">
        <v>14</v>
      </c>
      <c r="E147">
        <f t="shared" si="2"/>
        <v>12</v>
      </c>
    </row>
    <row r="148" spans="1:5" x14ac:dyDescent="0.2">
      <c r="A148" s="3">
        <v>12</v>
      </c>
      <c r="B148" s="3" t="s">
        <v>9</v>
      </c>
      <c r="C148" s="3" t="s">
        <v>5</v>
      </c>
      <c r="D148" s="3">
        <v>1863</v>
      </c>
      <c r="E148">
        <f t="shared" si="2"/>
        <v>12</v>
      </c>
    </row>
    <row r="149" spans="1:5" x14ac:dyDescent="0.2">
      <c r="A149" s="3">
        <v>12</v>
      </c>
      <c r="B149" s="3" t="s">
        <v>9</v>
      </c>
      <c r="C149" s="3" t="s">
        <v>7</v>
      </c>
      <c r="D149" s="3">
        <v>68</v>
      </c>
      <c r="E149">
        <f t="shared" si="2"/>
        <v>12</v>
      </c>
    </row>
    <row r="150" spans="1:5" x14ac:dyDescent="0.2">
      <c r="A150" s="3">
        <v>12</v>
      </c>
      <c r="B150" s="3" t="s">
        <v>14</v>
      </c>
      <c r="C150" s="3" t="s">
        <v>8</v>
      </c>
      <c r="D150" s="3">
        <v>351</v>
      </c>
      <c r="E150">
        <f t="shared" si="2"/>
        <v>12</v>
      </c>
    </row>
    <row r="151" spans="1:5" x14ac:dyDescent="0.2">
      <c r="A151" s="3">
        <v>12</v>
      </c>
      <c r="B151" s="3" t="s">
        <v>14</v>
      </c>
      <c r="C151" s="3" t="s">
        <v>7</v>
      </c>
      <c r="D151" s="3">
        <v>59</v>
      </c>
      <c r="E151">
        <f t="shared" si="2"/>
        <v>12</v>
      </c>
    </row>
    <row r="152" spans="1:5" x14ac:dyDescent="0.2">
      <c r="A152" s="3">
        <v>12</v>
      </c>
      <c r="B152" s="3" t="s">
        <v>10</v>
      </c>
      <c r="C152" s="3" t="s">
        <v>8</v>
      </c>
      <c r="D152" s="3">
        <v>128</v>
      </c>
      <c r="E152">
        <f t="shared" si="2"/>
        <v>12</v>
      </c>
    </row>
    <row r="153" spans="1:5" x14ac:dyDescent="0.2">
      <c r="A153" s="3">
        <v>12</v>
      </c>
      <c r="B153" s="3" t="s">
        <v>11</v>
      </c>
      <c r="C153" s="3" t="s">
        <v>8</v>
      </c>
      <c r="D153" s="3">
        <v>246</v>
      </c>
      <c r="E153">
        <f t="shared" si="2"/>
        <v>12</v>
      </c>
    </row>
    <row r="154" spans="1:5" x14ac:dyDescent="0.2">
      <c r="A154" s="3">
        <v>12</v>
      </c>
      <c r="B154" s="3" t="s">
        <v>12</v>
      </c>
      <c r="C154" s="3" t="s">
        <v>8</v>
      </c>
      <c r="D154" s="3">
        <v>160</v>
      </c>
      <c r="E154">
        <f t="shared" si="2"/>
        <v>12</v>
      </c>
    </row>
    <row r="155" spans="1:5" x14ac:dyDescent="0.2">
      <c r="A155" s="3">
        <v>12</v>
      </c>
      <c r="B155" s="3" t="s">
        <v>15</v>
      </c>
      <c r="C155" s="3" t="s">
        <v>8</v>
      </c>
      <c r="D155" s="3">
        <v>147</v>
      </c>
      <c r="E155">
        <f t="shared" si="2"/>
        <v>12</v>
      </c>
    </row>
    <row r="156" spans="1:5" x14ac:dyDescent="0.2">
      <c r="A156" s="3">
        <v>12</v>
      </c>
      <c r="B156" s="3" t="s">
        <v>15</v>
      </c>
      <c r="C156" s="3" t="s">
        <v>5</v>
      </c>
      <c r="D156" s="3">
        <v>409</v>
      </c>
      <c r="E156">
        <f t="shared" si="2"/>
        <v>12</v>
      </c>
    </row>
    <row r="157" spans="1:5" x14ac:dyDescent="0.2">
      <c r="A157" s="3">
        <v>12</v>
      </c>
      <c r="B157" s="3" t="s">
        <v>15</v>
      </c>
      <c r="C157" s="3" t="s">
        <v>7</v>
      </c>
      <c r="D157" s="3">
        <v>38</v>
      </c>
      <c r="E157">
        <f t="shared" si="2"/>
        <v>12</v>
      </c>
    </row>
    <row r="158" spans="1:5" x14ac:dyDescent="0.2">
      <c r="A158" s="3">
        <v>12</v>
      </c>
      <c r="B158" s="3" t="s">
        <v>13</v>
      </c>
      <c r="C158" s="3" t="s">
        <v>8</v>
      </c>
      <c r="D158" s="3">
        <v>1702</v>
      </c>
      <c r="E158">
        <f t="shared" si="2"/>
        <v>12</v>
      </c>
    </row>
    <row r="159" spans="1:5" x14ac:dyDescent="0.2">
      <c r="A159" s="3">
        <v>12</v>
      </c>
      <c r="B159" s="3" t="s">
        <v>13</v>
      </c>
      <c r="C159" s="3" t="s">
        <v>5</v>
      </c>
      <c r="D159" s="3">
        <v>625</v>
      </c>
      <c r="E159">
        <f t="shared" si="2"/>
        <v>12</v>
      </c>
    </row>
    <row r="160" spans="1:5" x14ac:dyDescent="0.2">
      <c r="A160" s="3">
        <v>12</v>
      </c>
      <c r="B160" s="3" t="s">
        <v>13</v>
      </c>
      <c r="C160" s="3" t="s">
        <v>7</v>
      </c>
      <c r="D160" s="3">
        <v>65</v>
      </c>
      <c r="E160">
        <f t="shared" si="2"/>
        <v>12</v>
      </c>
    </row>
    <row r="161" spans="1:5" x14ac:dyDescent="0.2">
      <c r="A161" s="3">
        <v>13</v>
      </c>
      <c r="B161" s="3" t="s">
        <v>6</v>
      </c>
      <c r="C161" s="3" t="s">
        <v>8</v>
      </c>
      <c r="D161" s="3">
        <v>81</v>
      </c>
      <c r="E161">
        <f t="shared" si="2"/>
        <v>13</v>
      </c>
    </row>
    <row r="162" spans="1:5" x14ac:dyDescent="0.2">
      <c r="A162" s="3">
        <v>13</v>
      </c>
      <c r="B162" s="3" t="s">
        <v>6</v>
      </c>
      <c r="C162" s="3" t="s">
        <v>5</v>
      </c>
      <c r="D162" s="3">
        <v>276</v>
      </c>
      <c r="E162">
        <f t="shared" si="2"/>
        <v>13</v>
      </c>
    </row>
    <row r="163" spans="1:5" x14ac:dyDescent="0.2">
      <c r="A163" s="3">
        <v>13</v>
      </c>
      <c r="B163" s="3" t="s">
        <v>6</v>
      </c>
      <c r="C163" s="3" t="s">
        <v>7</v>
      </c>
      <c r="D163" s="3">
        <v>13</v>
      </c>
      <c r="E163">
        <f t="shared" si="2"/>
        <v>13</v>
      </c>
    </row>
    <row r="164" spans="1:5" x14ac:dyDescent="0.2">
      <c r="A164" s="3">
        <v>13</v>
      </c>
      <c r="B164" s="3" t="s">
        <v>9</v>
      </c>
      <c r="C164" s="3" t="s">
        <v>8</v>
      </c>
      <c r="D164" s="3">
        <v>440</v>
      </c>
      <c r="E164">
        <f t="shared" si="2"/>
        <v>13</v>
      </c>
    </row>
    <row r="165" spans="1:5" x14ac:dyDescent="0.2">
      <c r="A165" s="3">
        <v>13</v>
      </c>
      <c r="B165" s="3" t="s">
        <v>9</v>
      </c>
      <c r="C165" s="3" t="s">
        <v>5</v>
      </c>
      <c r="D165" s="3">
        <v>3221</v>
      </c>
      <c r="E165">
        <f t="shared" si="2"/>
        <v>13</v>
      </c>
    </row>
    <row r="166" spans="1:5" x14ac:dyDescent="0.2">
      <c r="A166" s="3">
        <v>13</v>
      </c>
      <c r="B166" s="3" t="s">
        <v>9</v>
      </c>
      <c r="C166" s="3" t="s">
        <v>7</v>
      </c>
      <c r="D166" s="3">
        <v>57</v>
      </c>
      <c r="E166">
        <f t="shared" si="2"/>
        <v>13</v>
      </c>
    </row>
    <row r="167" spans="1:5" x14ac:dyDescent="0.2">
      <c r="A167" s="3">
        <v>13</v>
      </c>
      <c r="B167" s="3" t="s">
        <v>14</v>
      </c>
      <c r="C167" s="3" t="s">
        <v>8</v>
      </c>
      <c r="D167" s="3">
        <v>350</v>
      </c>
      <c r="E167">
        <f t="shared" si="2"/>
        <v>13</v>
      </c>
    </row>
    <row r="168" spans="1:5" x14ac:dyDescent="0.2">
      <c r="A168" s="3">
        <v>13</v>
      </c>
      <c r="B168" s="3" t="s">
        <v>14</v>
      </c>
      <c r="C168" s="3" t="s">
        <v>5</v>
      </c>
      <c r="D168" s="3">
        <v>2711</v>
      </c>
      <c r="E168">
        <f t="shared" si="2"/>
        <v>13</v>
      </c>
    </row>
    <row r="169" spans="1:5" x14ac:dyDescent="0.2">
      <c r="A169" s="3">
        <v>13</v>
      </c>
      <c r="B169" s="3" t="s">
        <v>14</v>
      </c>
      <c r="C169" s="3" t="s">
        <v>7</v>
      </c>
      <c r="D169" s="3">
        <v>206</v>
      </c>
      <c r="E169">
        <f t="shared" si="2"/>
        <v>13</v>
      </c>
    </row>
    <row r="170" spans="1:5" x14ac:dyDescent="0.2">
      <c r="A170" s="3">
        <v>13</v>
      </c>
      <c r="B170" s="3" t="s">
        <v>10</v>
      </c>
      <c r="C170" s="3" t="s">
        <v>8</v>
      </c>
      <c r="D170" s="3">
        <v>100</v>
      </c>
      <c r="E170">
        <f t="shared" si="2"/>
        <v>13</v>
      </c>
    </row>
    <row r="171" spans="1:5" x14ac:dyDescent="0.2">
      <c r="A171" s="3">
        <v>13</v>
      </c>
      <c r="B171" s="3" t="s">
        <v>10</v>
      </c>
      <c r="C171" s="3" t="s">
        <v>5</v>
      </c>
      <c r="D171" s="3">
        <v>1230</v>
      </c>
      <c r="E171">
        <f t="shared" si="2"/>
        <v>13</v>
      </c>
    </row>
    <row r="172" spans="1:5" x14ac:dyDescent="0.2">
      <c r="A172" s="3">
        <v>13</v>
      </c>
      <c r="B172" s="3" t="s">
        <v>11</v>
      </c>
      <c r="C172" s="3" t="s">
        <v>7</v>
      </c>
      <c r="D172" s="3">
        <v>35</v>
      </c>
      <c r="E172">
        <f t="shared" si="2"/>
        <v>13</v>
      </c>
    </row>
    <row r="173" spans="1:5" x14ac:dyDescent="0.2">
      <c r="A173" s="3">
        <v>13</v>
      </c>
      <c r="B173" s="3" t="s">
        <v>12</v>
      </c>
      <c r="C173" s="3" t="s">
        <v>8</v>
      </c>
      <c r="D173" s="3">
        <v>129</v>
      </c>
      <c r="E173">
        <f t="shared" si="2"/>
        <v>13</v>
      </c>
    </row>
    <row r="174" spans="1:5" x14ac:dyDescent="0.2">
      <c r="A174" s="3">
        <v>13</v>
      </c>
      <c r="B174" s="3" t="s">
        <v>12</v>
      </c>
      <c r="C174" s="3" t="s">
        <v>5</v>
      </c>
      <c r="D174" s="3">
        <v>1159</v>
      </c>
      <c r="E174">
        <f t="shared" si="2"/>
        <v>13</v>
      </c>
    </row>
    <row r="175" spans="1:5" x14ac:dyDescent="0.2">
      <c r="A175" s="3">
        <v>13</v>
      </c>
      <c r="B175" s="3" t="s">
        <v>15</v>
      </c>
      <c r="C175" s="3" t="s">
        <v>8</v>
      </c>
      <c r="D175" s="3">
        <v>270</v>
      </c>
      <c r="E175">
        <f t="shared" si="2"/>
        <v>13</v>
      </c>
    </row>
    <row r="176" spans="1:5" x14ac:dyDescent="0.2">
      <c r="A176" s="3">
        <v>13</v>
      </c>
      <c r="B176" s="3" t="s">
        <v>15</v>
      </c>
      <c r="C176" s="3" t="s">
        <v>5</v>
      </c>
      <c r="D176" s="3">
        <v>821</v>
      </c>
      <c r="E176">
        <f t="shared" si="2"/>
        <v>13</v>
      </c>
    </row>
    <row r="177" spans="1:5" x14ac:dyDescent="0.2">
      <c r="A177" s="3">
        <v>13</v>
      </c>
      <c r="B177" s="3" t="s">
        <v>13</v>
      </c>
      <c r="C177" s="3" t="s">
        <v>5</v>
      </c>
      <c r="D177" s="3">
        <v>810</v>
      </c>
      <c r="E177">
        <f t="shared" si="2"/>
        <v>13</v>
      </c>
    </row>
    <row r="178" spans="1:5" x14ac:dyDescent="0.2">
      <c r="A178" s="3">
        <v>14</v>
      </c>
      <c r="B178" s="3" t="s">
        <v>6</v>
      </c>
      <c r="C178" s="3" t="s">
        <v>8</v>
      </c>
      <c r="D178" s="3">
        <v>142</v>
      </c>
      <c r="E178">
        <f t="shared" si="2"/>
        <v>14</v>
      </c>
    </row>
    <row r="179" spans="1:5" x14ac:dyDescent="0.2">
      <c r="A179" s="3">
        <v>14</v>
      </c>
      <c r="B179" s="3" t="s">
        <v>6</v>
      </c>
      <c r="C179" s="3" t="s">
        <v>5</v>
      </c>
      <c r="D179" s="3">
        <v>428</v>
      </c>
      <c r="E179">
        <f t="shared" si="2"/>
        <v>14</v>
      </c>
    </row>
    <row r="180" spans="1:5" x14ac:dyDescent="0.2">
      <c r="A180" s="3">
        <v>14</v>
      </c>
      <c r="B180" s="3" t="s">
        <v>6</v>
      </c>
      <c r="C180" s="3" t="s">
        <v>7</v>
      </c>
      <c r="D180" s="3">
        <v>22</v>
      </c>
      <c r="E180">
        <f t="shared" si="2"/>
        <v>14</v>
      </c>
    </row>
    <row r="181" spans="1:5" x14ac:dyDescent="0.2">
      <c r="A181" s="3">
        <v>14</v>
      </c>
      <c r="B181" s="3" t="s">
        <v>9</v>
      </c>
      <c r="C181" s="3" t="s">
        <v>8</v>
      </c>
      <c r="D181" s="3">
        <v>460</v>
      </c>
      <c r="E181">
        <f t="shared" si="2"/>
        <v>14</v>
      </c>
    </row>
    <row r="182" spans="1:5" x14ac:dyDescent="0.2">
      <c r="A182" s="3">
        <v>14</v>
      </c>
      <c r="B182" s="3" t="s">
        <v>9</v>
      </c>
      <c r="C182" s="3" t="s">
        <v>7</v>
      </c>
      <c r="D182" s="3">
        <v>74</v>
      </c>
      <c r="E182">
        <f t="shared" si="2"/>
        <v>14</v>
      </c>
    </row>
    <row r="183" spans="1:5" x14ac:dyDescent="0.2">
      <c r="A183" s="3">
        <v>14</v>
      </c>
      <c r="B183" s="3" t="s">
        <v>14</v>
      </c>
      <c r="C183" s="3" t="s">
        <v>8</v>
      </c>
      <c r="D183" s="3">
        <v>581</v>
      </c>
      <c r="E183">
        <f t="shared" si="2"/>
        <v>14</v>
      </c>
    </row>
    <row r="184" spans="1:5" x14ac:dyDescent="0.2">
      <c r="A184" s="3">
        <v>14</v>
      </c>
      <c r="B184" s="3" t="s">
        <v>10</v>
      </c>
      <c r="C184" s="3" t="s">
        <v>8</v>
      </c>
      <c r="D184" s="3">
        <v>240</v>
      </c>
      <c r="E184">
        <f t="shared" si="2"/>
        <v>14</v>
      </c>
    </row>
    <row r="185" spans="1:5" x14ac:dyDescent="0.2">
      <c r="A185" s="3">
        <v>14</v>
      </c>
      <c r="B185" s="3" t="s">
        <v>10</v>
      </c>
      <c r="C185" s="3" t="s">
        <v>7</v>
      </c>
      <c r="D185" s="3">
        <v>52</v>
      </c>
      <c r="E185">
        <f t="shared" si="2"/>
        <v>14</v>
      </c>
    </row>
    <row r="186" spans="1:5" x14ac:dyDescent="0.2">
      <c r="A186" s="3">
        <v>14</v>
      </c>
      <c r="B186" s="3" t="s">
        <v>12</v>
      </c>
      <c r="C186" s="3" t="s">
        <v>8</v>
      </c>
      <c r="D186" s="3">
        <v>113</v>
      </c>
      <c r="E186">
        <f t="shared" si="2"/>
        <v>14</v>
      </c>
    </row>
    <row r="187" spans="1:5" x14ac:dyDescent="0.2">
      <c r="A187" s="3">
        <v>14</v>
      </c>
      <c r="B187" s="3" t="s">
        <v>15</v>
      </c>
      <c r="C187" s="3" t="s">
        <v>7</v>
      </c>
      <c r="D187" s="3">
        <v>45</v>
      </c>
      <c r="E187">
        <f t="shared" si="2"/>
        <v>14</v>
      </c>
    </row>
    <row r="188" spans="1:5" x14ac:dyDescent="0.2">
      <c r="A188" s="3">
        <v>14</v>
      </c>
      <c r="B188" s="3" t="s">
        <v>13</v>
      </c>
      <c r="C188" s="3" t="s">
        <v>5</v>
      </c>
      <c r="D188" s="3">
        <v>2361</v>
      </c>
      <c r="E188">
        <f t="shared" si="2"/>
        <v>14</v>
      </c>
    </row>
    <row r="189" spans="1:5" x14ac:dyDescent="0.2">
      <c r="A189" s="3">
        <v>14</v>
      </c>
      <c r="B189" s="3" t="s">
        <v>13</v>
      </c>
      <c r="C189" s="3" t="s">
        <v>7</v>
      </c>
      <c r="D189" s="3">
        <v>135</v>
      </c>
      <c r="E189">
        <f t="shared" si="2"/>
        <v>14</v>
      </c>
    </row>
    <row r="190" spans="1:5" x14ac:dyDescent="0.2">
      <c r="A190" s="3">
        <v>15</v>
      </c>
      <c r="B190" s="3" t="s">
        <v>6</v>
      </c>
      <c r="C190" s="3" t="s">
        <v>8</v>
      </c>
      <c r="D190" s="3">
        <v>151</v>
      </c>
      <c r="E190">
        <f t="shared" si="2"/>
        <v>15</v>
      </c>
    </row>
    <row r="191" spans="1:5" x14ac:dyDescent="0.2">
      <c r="A191" s="3">
        <v>15</v>
      </c>
      <c r="B191" s="3" t="s">
        <v>6</v>
      </c>
      <c r="C191" s="3" t="s">
        <v>5</v>
      </c>
      <c r="D191" s="3">
        <v>425</v>
      </c>
      <c r="E191">
        <f t="shared" si="2"/>
        <v>15</v>
      </c>
    </row>
    <row r="192" spans="1:5" x14ac:dyDescent="0.2">
      <c r="A192" s="3">
        <v>15</v>
      </c>
      <c r="B192" s="3" t="s">
        <v>6</v>
      </c>
      <c r="C192" s="3" t="s">
        <v>7</v>
      </c>
      <c r="D192" s="3">
        <v>19</v>
      </c>
      <c r="E192">
        <f t="shared" si="2"/>
        <v>15</v>
      </c>
    </row>
    <row r="193" spans="1:5" x14ac:dyDescent="0.2">
      <c r="A193" s="3">
        <v>15</v>
      </c>
      <c r="B193" s="3" t="s">
        <v>9</v>
      </c>
      <c r="C193" s="3" t="s">
        <v>8</v>
      </c>
      <c r="D193" s="3">
        <v>411</v>
      </c>
      <c r="E193">
        <f t="shared" si="2"/>
        <v>15</v>
      </c>
    </row>
    <row r="194" spans="1:5" x14ac:dyDescent="0.2">
      <c r="A194" s="3">
        <v>15</v>
      </c>
      <c r="B194" s="3" t="s">
        <v>9</v>
      </c>
      <c r="C194" s="3" t="s">
        <v>5</v>
      </c>
      <c r="D194" s="3">
        <v>1438</v>
      </c>
      <c r="E194">
        <f t="shared" si="2"/>
        <v>15</v>
      </c>
    </row>
    <row r="195" spans="1:5" x14ac:dyDescent="0.2">
      <c r="A195" s="3">
        <v>15</v>
      </c>
      <c r="B195" s="3" t="s">
        <v>9</v>
      </c>
      <c r="C195" s="3" t="s">
        <v>7</v>
      </c>
      <c r="D195" s="3">
        <v>63</v>
      </c>
      <c r="E195">
        <f t="shared" ref="E195:E258" si="3">IF(A195&gt;52,A195-52,A195)</f>
        <v>15</v>
      </c>
    </row>
    <row r="196" spans="1:5" x14ac:dyDescent="0.2">
      <c r="A196" s="3">
        <v>15</v>
      </c>
      <c r="B196" s="3" t="s">
        <v>14</v>
      </c>
      <c r="C196" s="3" t="s">
        <v>8</v>
      </c>
      <c r="D196" s="3">
        <v>493</v>
      </c>
      <c r="E196">
        <f t="shared" si="3"/>
        <v>15</v>
      </c>
    </row>
    <row r="197" spans="1:5" x14ac:dyDescent="0.2">
      <c r="A197" s="3">
        <v>15</v>
      </c>
      <c r="B197" s="3" t="s">
        <v>14</v>
      </c>
      <c r="C197" s="3" t="s">
        <v>5</v>
      </c>
      <c r="D197" s="3">
        <v>1508</v>
      </c>
      <c r="E197">
        <f t="shared" si="3"/>
        <v>15</v>
      </c>
    </row>
    <row r="198" spans="1:5" x14ac:dyDescent="0.2">
      <c r="A198" s="3">
        <v>15</v>
      </c>
      <c r="B198" s="3" t="s">
        <v>11</v>
      </c>
      <c r="C198" s="3" t="s">
        <v>5</v>
      </c>
      <c r="D198" s="3">
        <v>476</v>
      </c>
      <c r="E198">
        <f t="shared" si="3"/>
        <v>15</v>
      </c>
    </row>
    <row r="199" spans="1:5" x14ac:dyDescent="0.2">
      <c r="A199" s="3">
        <v>15</v>
      </c>
      <c r="B199" s="3" t="s">
        <v>12</v>
      </c>
      <c r="C199" s="3" t="s">
        <v>8</v>
      </c>
      <c r="D199" s="3">
        <v>406</v>
      </c>
      <c r="E199">
        <f t="shared" si="3"/>
        <v>15</v>
      </c>
    </row>
    <row r="200" spans="1:5" x14ac:dyDescent="0.2">
      <c r="A200" s="3">
        <v>15</v>
      </c>
      <c r="B200" s="3" t="s">
        <v>12</v>
      </c>
      <c r="C200" s="3" t="s">
        <v>7</v>
      </c>
      <c r="D200" s="3">
        <v>76</v>
      </c>
      <c r="E200">
        <f t="shared" si="3"/>
        <v>15</v>
      </c>
    </row>
    <row r="201" spans="1:5" x14ac:dyDescent="0.2">
      <c r="A201" s="3">
        <v>15</v>
      </c>
      <c r="B201" s="3" t="s">
        <v>15</v>
      </c>
      <c r="C201" s="3" t="s">
        <v>8</v>
      </c>
      <c r="D201" s="3">
        <v>124</v>
      </c>
      <c r="E201">
        <f t="shared" si="3"/>
        <v>15</v>
      </c>
    </row>
    <row r="202" spans="1:5" x14ac:dyDescent="0.2">
      <c r="A202" s="3">
        <v>15</v>
      </c>
      <c r="B202" s="3" t="s">
        <v>15</v>
      </c>
      <c r="C202" s="3" t="s">
        <v>5</v>
      </c>
      <c r="D202" s="3">
        <v>431</v>
      </c>
      <c r="E202">
        <f t="shared" si="3"/>
        <v>15</v>
      </c>
    </row>
    <row r="203" spans="1:5" x14ac:dyDescent="0.2">
      <c r="A203" s="3">
        <v>16</v>
      </c>
      <c r="B203" s="3" t="s">
        <v>6</v>
      </c>
      <c r="C203" s="3" t="s">
        <v>8</v>
      </c>
      <c r="D203" s="3">
        <v>102</v>
      </c>
      <c r="E203">
        <f t="shared" si="3"/>
        <v>16</v>
      </c>
    </row>
    <row r="204" spans="1:5" x14ac:dyDescent="0.2">
      <c r="A204" s="3">
        <v>16</v>
      </c>
      <c r="B204" s="3" t="s">
        <v>6</v>
      </c>
      <c r="C204" s="3" t="s">
        <v>5</v>
      </c>
      <c r="D204" s="3">
        <v>393</v>
      </c>
      <c r="E204">
        <f t="shared" si="3"/>
        <v>16</v>
      </c>
    </row>
    <row r="205" spans="1:5" x14ac:dyDescent="0.2">
      <c r="A205" s="3">
        <v>16</v>
      </c>
      <c r="B205" s="3" t="s">
        <v>6</v>
      </c>
      <c r="C205" s="3" t="s">
        <v>7</v>
      </c>
      <c r="D205" s="3">
        <v>13</v>
      </c>
      <c r="E205">
        <f t="shared" si="3"/>
        <v>16</v>
      </c>
    </row>
    <row r="206" spans="1:5" x14ac:dyDescent="0.2">
      <c r="A206" s="3">
        <v>16</v>
      </c>
      <c r="B206" s="3" t="s">
        <v>9</v>
      </c>
      <c r="C206" s="3" t="s">
        <v>8</v>
      </c>
      <c r="D206" s="3">
        <v>1400</v>
      </c>
      <c r="E206">
        <f t="shared" si="3"/>
        <v>16</v>
      </c>
    </row>
    <row r="207" spans="1:5" x14ac:dyDescent="0.2">
      <c r="A207" s="3">
        <v>16</v>
      </c>
      <c r="B207" s="3" t="s">
        <v>9</v>
      </c>
      <c r="C207" s="3" t="s">
        <v>5</v>
      </c>
      <c r="D207" s="3">
        <v>1298</v>
      </c>
      <c r="E207">
        <f t="shared" si="3"/>
        <v>16</v>
      </c>
    </row>
    <row r="208" spans="1:5" x14ac:dyDescent="0.2">
      <c r="A208" s="3">
        <v>16</v>
      </c>
      <c r="B208" s="3" t="s">
        <v>9</v>
      </c>
      <c r="C208" s="3" t="s">
        <v>7</v>
      </c>
      <c r="D208" s="3">
        <v>42</v>
      </c>
      <c r="E208">
        <f t="shared" si="3"/>
        <v>16</v>
      </c>
    </row>
    <row r="209" spans="1:5" x14ac:dyDescent="0.2">
      <c r="A209" s="3">
        <v>16</v>
      </c>
      <c r="B209" s="3" t="s">
        <v>14</v>
      </c>
      <c r="C209" s="3" t="s">
        <v>8</v>
      </c>
      <c r="D209" s="3">
        <v>1554</v>
      </c>
      <c r="E209">
        <f t="shared" si="3"/>
        <v>16</v>
      </c>
    </row>
    <row r="210" spans="1:5" x14ac:dyDescent="0.2">
      <c r="A210" s="3">
        <v>16</v>
      </c>
      <c r="B210" s="3" t="s">
        <v>14</v>
      </c>
      <c r="C210" s="3" t="s">
        <v>5</v>
      </c>
      <c r="D210" s="3">
        <v>1076</v>
      </c>
      <c r="E210">
        <f t="shared" si="3"/>
        <v>16</v>
      </c>
    </row>
    <row r="211" spans="1:5" x14ac:dyDescent="0.2">
      <c r="A211" s="3">
        <v>16</v>
      </c>
      <c r="B211" s="3" t="s">
        <v>14</v>
      </c>
      <c r="C211" s="3" t="s">
        <v>7</v>
      </c>
      <c r="D211" s="3">
        <v>55</v>
      </c>
      <c r="E211">
        <f t="shared" si="3"/>
        <v>16</v>
      </c>
    </row>
    <row r="212" spans="1:5" x14ac:dyDescent="0.2">
      <c r="A212" s="3">
        <v>16</v>
      </c>
      <c r="B212" s="3" t="s">
        <v>10</v>
      </c>
      <c r="C212" s="3" t="s">
        <v>8</v>
      </c>
      <c r="D212" s="3">
        <v>173</v>
      </c>
      <c r="E212">
        <f t="shared" si="3"/>
        <v>16</v>
      </c>
    </row>
    <row r="213" spans="1:5" x14ac:dyDescent="0.2">
      <c r="A213" s="3">
        <v>16</v>
      </c>
      <c r="B213" s="3" t="s">
        <v>10</v>
      </c>
      <c r="C213" s="3" t="s">
        <v>5</v>
      </c>
      <c r="D213" s="3">
        <v>334</v>
      </c>
      <c r="E213">
        <f t="shared" si="3"/>
        <v>16</v>
      </c>
    </row>
    <row r="214" spans="1:5" x14ac:dyDescent="0.2">
      <c r="A214" s="3">
        <v>16</v>
      </c>
      <c r="B214" s="3" t="s">
        <v>11</v>
      </c>
      <c r="C214" s="3" t="s">
        <v>8</v>
      </c>
      <c r="D214" s="3">
        <v>246</v>
      </c>
      <c r="E214">
        <f t="shared" si="3"/>
        <v>16</v>
      </c>
    </row>
    <row r="215" spans="1:5" x14ac:dyDescent="0.2">
      <c r="A215" s="3">
        <v>16</v>
      </c>
      <c r="B215" s="3" t="s">
        <v>12</v>
      </c>
      <c r="C215" s="3" t="s">
        <v>5</v>
      </c>
      <c r="D215" s="3">
        <v>1078</v>
      </c>
      <c r="E215">
        <f t="shared" si="3"/>
        <v>16</v>
      </c>
    </row>
    <row r="216" spans="1:5" x14ac:dyDescent="0.2">
      <c r="A216" s="3">
        <v>16</v>
      </c>
      <c r="B216" s="3" t="s">
        <v>15</v>
      </c>
      <c r="C216" s="3" t="s">
        <v>8</v>
      </c>
      <c r="D216" s="3">
        <v>216</v>
      </c>
      <c r="E216">
        <f t="shared" si="3"/>
        <v>16</v>
      </c>
    </row>
    <row r="217" spans="1:5" x14ac:dyDescent="0.2">
      <c r="A217" s="3">
        <v>16</v>
      </c>
      <c r="B217" s="3" t="s">
        <v>15</v>
      </c>
      <c r="C217" s="3" t="s">
        <v>5</v>
      </c>
      <c r="D217" s="3">
        <v>346</v>
      </c>
      <c r="E217">
        <f t="shared" si="3"/>
        <v>16</v>
      </c>
    </row>
    <row r="218" spans="1:5" x14ac:dyDescent="0.2">
      <c r="A218" s="3">
        <v>16</v>
      </c>
      <c r="B218" s="3" t="s">
        <v>15</v>
      </c>
      <c r="C218" s="3" t="s">
        <v>7</v>
      </c>
      <c r="D218" s="3">
        <v>70</v>
      </c>
      <c r="E218">
        <f t="shared" si="3"/>
        <v>16</v>
      </c>
    </row>
    <row r="219" spans="1:5" x14ac:dyDescent="0.2">
      <c r="A219" s="3">
        <v>17</v>
      </c>
      <c r="B219" s="3" t="s">
        <v>6</v>
      </c>
      <c r="C219" s="3" t="s">
        <v>8</v>
      </c>
      <c r="D219" s="3">
        <v>148</v>
      </c>
      <c r="E219">
        <f t="shared" si="3"/>
        <v>17</v>
      </c>
    </row>
    <row r="220" spans="1:5" x14ac:dyDescent="0.2">
      <c r="A220" s="3">
        <v>17</v>
      </c>
      <c r="B220" s="3" t="s">
        <v>6</v>
      </c>
      <c r="C220" s="3" t="s">
        <v>5</v>
      </c>
      <c r="D220" s="3">
        <v>519</v>
      </c>
      <c r="E220">
        <f t="shared" si="3"/>
        <v>17</v>
      </c>
    </row>
    <row r="221" spans="1:5" x14ac:dyDescent="0.2">
      <c r="A221" s="3">
        <v>17</v>
      </c>
      <c r="B221" s="3" t="s">
        <v>6</v>
      </c>
      <c r="C221" s="3" t="s">
        <v>7</v>
      </c>
      <c r="D221" s="3">
        <v>20</v>
      </c>
      <c r="E221">
        <f t="shared" si="3"/>
        <v>17</v>
      </c>
    </row>
    <row r="222" spans="1:5" x14ac:dyDescent="0.2">
      <c r="A222" s="3">
        <v>17</v>
      </c>
      <c r="B222" s="3" t="s">
        <v>9</v>
      </c>
      <c r="C222" s="3" t="s">
        <v>5</v>
      </c>
      <c r="D222" s="3">
        <v>1267</v>
      </c>
      <c r="E222">
        <f t="shared" si="3"/>
        <v>17</v>
      </c>
    </row>
    <row r="223" spans="1:5" x14ac:dyDescent="0.2">
      <c r="A223" s="3">
        <v>17</v>
      </c>
      <c r="B223" s="3" t="s">
        <v>9</v>
      </c>
      <c r="C223" s="3" t="s">
        <v>7</v>
      </c>
      <c r="D223" s="3">
        <v>58</v>
      </c>
      <c r="E223">
        <f t="shared" si="3"/>
        <v>17</v>
      </c>
    </row>
    <row r="224" spans="1:5" x14ac:dyDescent="0.2">
      <c r="A224" s="3">
        <v>17</v>
      </c>
      <c r="B224" s="3" t="s">
        <v>14</v>
      </c>
      <c r="C224" s="3" t="s">
        <v>5</v>
      </c>
      <c r="D224" s="3">
        <v>2761</v>
      </c>
      <c r="E224">
        <f t="shared" si="3"/>
        <v>17</v>
      </c>
    </row>
    <row r="225" spans="1:5" x14ac:dyDescent="0.2">
      <c r="A225" s="3">
        <v>17</v>
      </c>
      <c r="B225" s="3" t="s">
        <v>14</v>
      </c>
      <c r="C225" s="3" t="s">
        <v>7</v>
      </c>
      <c r="D225" s="3">
        <v>60</v>
      </c>
      <c r="E225">
        <f t="shared" si="3"/>
        <v>17</v>
      </c>
    </row>
    <row r="226" spans="1:5" x14ac:dyDescent="0.2">
      <c r="A226" s="3">
        <v>17</v>
      </c>
      <c r="B226" s="3" t="s">
        <v>10</v>
      </c>
      <c r="C226" s="3" t="s">
        <v>5</v>
      </c>
      <c r="D226" s="3">
        <v>1035</v>
      </c>
      <c r="E226">
        <f t="shared" si="3"/>
        <v>17</v>
      </c>
    </row>
    <row r="227" spans="1:5" x14ac:dyDescent="0.2">
      <c r="A227" s="3">
        <v>17</v>
      </c>
      <c r="B227" s="3" t="s">
        <v>10</v>
      </c>
      <c r="C227" s="3" t="s">
        <v>7</v>
      </c>
      <c r="D227" s="3">
        <v>113</v>
      </c>
      <c r="E227">
        <f t="shared" si="3"/>
        <v>17</v>
      </c>
    </row>
    <row r="228" spans="1:5" x14ac:dyDescent="0.2">
      <c r="A228" s="3">
        <v>17</v>
      </c>
      <c r="B228" s="3" t="s">
        <v>11</v>
      </c>
      <c r="C228" s="3" t="s">
        <v>5</v>
      </c>
      <c r="D228" s="3">
        <v>415</v>
      </c>
      <c r="E228">
        <f t="shared" si="3"/>
        <v>17</v>
      </c>
    </row>
    <row r="229" spans="1:5" x14ac:dyDescent="0.2">
      <c r="A229" s="3">
        <v>17</v>
      </c>
      <c r="B229" s="3" t="s">
        <v>11</v>
      </c>
      <c r="C229" s="3" t="s">
        <v>7</v>
      </c>
      <c r="D229" s="3">
        <v>69</v>
      </c>
      <c r="E229">
        <f t="shared" si="3"/>
        <v>17</v>
      </c>
    </row>
    <row r="230" spans="1:5" x14ac:dyDescent="0.2">
      <c r="A230" s="3">
        <v>17</v>
      </c>
      <c r="B230" s="3" t="s">
        <v>15</v>
      </c>
      <c r="C230" s="3" t="s">
        <v>5</v>
      </c>
      <c r="D230" s="3">
        <v>349</v>
      </c>
      <c r="E230">
        <f t="shared" si="3"/>
        <v>17</v>
      </c>
    </row>
    <row r="231" spans="1:5" x14ac:dyDescent="0.2">
      <c r="A231" s="3">
        <v>17</v>
      </c>
      <c r="B231" s="3" t="s">
        <v>13</v>
      </c>
      <c r="C231" s="3" t="s">
        <v>5</v>
      </c>
      <c r="D231" s="3">
        <v>3475</v>
      </c>
      <c r="E231">
        <f t="shared" si="3"/>
        <v>17</v>
      </c>
    </row>
    <row r="232" spans="1:5" x14ac:dyDescent="0.2">
      <c r="A232" s="3">
        <v>18</v>
      </c>
      <c r="B232" s="3" t="s">
        <v>6</v>
      </c>
      <c r="C232" s="3" t="s">
        <v>8</v>
      </c>
      <c r="D232" s="3">
        <v>95</v>
      </c>
      <c r="E232">
        <f t="shared" si="3"/>
        <v>18</v>
      </c>
    </row>
    <row r="233" spans="1:5" x14ac:dyDescent="0.2">
      <c r="A233" s="3">
        <v>18</v>
      </c>
      <c r="B233" s="3" t="s">
        <v>6</v>
      </c>
      <c r="C233" s="3" t="s">
        <v>5</v>
      </c>
      <c r="D233" s="3">
        <v>362</v>
      </c>
      <c r="E233">
        <f t="shared" si="3"/>
        <v>18</v>
      </c>
    </row>
    <row r="234" spans="1:5" x14ac:dyDescent="0.2">
      <c r="A234" s="3">
        <v>18</v>
      </c>
      <c r="B234" s="3" t="s">
        <v>6</v>
      </c>
      <c r="C234" s="3" t="s">
        <v>7</v>
      </c>
      <c r="D234" s="3">
        <v>17</v>
      </c>
      <c r="E234">
        <f t="shared" si="3"/>
        <v>18</v>
      </c>
    </row>
    <row r="235" spans="1:5" x14ac:dyDescent="0.2">
      <c r="A235" s="3">
        <v>18</v>
      </c>
      <c r="B235" s="3" t="s">
        <v>9</v>
      </c>
      <c r="C235" s="3" t="s">
        <v>5</v>
      </c>
      <c r="D235" s="3">
        <v>3469</v>
      </c>
      <c r="E235">
        <f t="shared" si="3"/>
        <v>18</v>
      </c>
    </row>
    <row r="236" spans="1:5" x14ac:dyDescent="0.2">
      <c r="A236" s="3">
        <v>18</v>
      </c>
      <c r="B236" s="3" t="s">
        <v>9</v>
      </c>
      <c r="C236" s="3" t="s">
        <v>7</v>
      </c>
      <c r="D236" s="3">
        <v>153</v>
      </c>
      <c r="E236">
        <f t="shared" si="3"/>
        <v>18</v>
      </c>
    </row>
    <row r="237" spans="1:5" x14ac:dyDescent="0.2">
      <c r="A237" s="3">
        <v>18</v>
      </c>
      <c r="B237" s="3" t="s">
        <v>14</v>
      </c>
      <c r="C237" s="3" t="s">
        <v>7</v>
      </c>
      <c r="D237" s="3">
        <v>137</v>
      </c>
      <c r="E237">
        <f t="shared" si="3"/>
        <v>18</v>
      </c>
    </row>
    <row r="238" spans="1:5" x14ac:dyDescent="0.2">
      <c r="A238" s="3">
        <v>18</v>
      </c>
      <c r="B238" s="3" t="s">
        <v>10</v>
      </c>
      <c r="C238" s="3" t="s">
        <v>8</v>
      </c>
      <c r="D238" s="3">
        <v>883</v>
      </c>
      <c r="E238">
        <f t="shared" si="3"/>
        <v>18</v>
      </c>
    </row>
    <row r="239" spans="1:5" x14ac:dyDescent="0.2">
      <c r="A239" s="3">
        <v>18</v>
      </c>
      <c r="B239" s="3" t="s">
        <v>15</v>
      </c>
      <c r="C239" s="3" t="s">
        <v>8</v>
      </c>
      <c r="D239" s="3">
        <v>144</v>
      </c>
      <c r="E239">
        <f t="shared" si="3"/>
        <v>18</v>
      </c>
    </row>
    <row r="240" spans="1:5" x14ac:dyDescent="0.2">
      <c r="A240" s="3">
        <v>18</v>
      </c>
      <c r="B240" s="3" t="s">
        <v>15</v>
      </c>
      <c r="C240" s="3" t="s">
        <v>5</v>
      </c>
      <c r="D240" s="3">
        <v>766</v>
      </c>
      <c r="E240">
        <f t="shared" si="3"/>
        <v>18</v>
      </c>
    </row>
    <row r="241" spans="1:5" x14ac:dyDescent="0.2">
      <c r="A241" s="3">
        <v>18</v>
      </c>
      <c r="B241" s="3" t="s">
        <v>13</v>
      </c>
      <c r="C241" s="3" t="s">
        <v>7</v>
      </c>
      <c r="D241" s="3">
        <v>152</v>
      </c>
      <c r="E241">
        <f t="shared" si="3"/>
        <v>18</v>
      </c>
    </row>
    <row r="242" spans="1:5" x14ac:dyDescent="0.2">
      <c r="A242" s="3">
        <v>19</v>
      </c>
      <c r="B242" s="3" t="s">
        <v>6</v>
      </c>
      <c r="C242" s="3" t="s">
        <v>8</v>
      </c>
      <c r="D242" s="3">
        <v>124</v>
      </c>
      <c r="E242">
        <f t="shared" si="3"/>
        <v>19</v>
      </c>
    </row>
    <row r="243" spans="1:5" x14ac:dyDescent="0.2">
      <c r="A243" s="3">
        <v>19</v>
      </c>
      <c r="B243" s="3" t="s">
        <v>6</v>
      </c>
      <c r="C243" s="3" t="s">
        <v>5</v>
      </c>
      <c r="D243" s="3">
        <v>361</v>
      </c>
      <c r="E243">
        <f t="shared" si="3"/>
        <v>19</v>
      </c>
    </row>
    <row r="244" spans="1:5" x14ac:dyDescent="0.2">
      <c r="A244" s="3">
        <v>19</v>
      </c>
      <c r="B244" s="3" t="s">
        <v>6</v>
      </c>
      <c r="C244" s="3" t="s">
        <v>7</v>
      </c>
      <c r="D244" s="3">
        <v>21</v>
      </c>
      <c r="E244">
        <f t="shared" si="3"/>
        <v>19</v>
      </c>
    </row>
    <row r="245" spans="1:5" x14ac:dyDescent="0.2">
      <c r="A245" s="3">
        <v>19</v>
      </c>
      <c r="B245" s="3" t="s">
        <v>9</v>
      </c>
      <c r="C245" s="3" t="s">
        <v>8</v>
      </c>
      <c r="D245" s="3">
        <v>399</v>
      </c>
      <c r="E245">
        <f t="shared" si="3"/>
        <v>19</v>
      </c>
    </row>
    <row r="246" spans="1:5" x14ac:dyDescent="0.2">
      <c r="A246" s="3">
        <v>19</v>
      </c>
      <c r="B246" s="3" t="s">
        <v>14</v>
      </c>
      <c r="C246" s="3" t="s">
        <v>5</v>
      </c>
      <c r="D246" s="3">
        <v>2608</v>
      </c>
      <c r="E246">
        <f t="shared" si="3"/>
        <v>19</v>
      </c>
    </row>
    <row r="247" spans="1:5" x14ac:dyDescent="0.2">
      <c r="A247" s="3">
        <v>19</v>
      </c>
      <c r="B247" s="3" t="s">
        <v>11</v>
      </c>
      <c r="C247" s="3" t="s">
        <v>5</v>
      </c>
      <c r="D247" s="3">
        <v>170</v>
      </c>
      <c r="E247">
        <f t="shared" si="3"/>
        <v>19</v>
      </c>
    </row>
    <row r="248" spans="1:5" x14ac:dyDescent="0.2">
      <c r="A248" s="3">
        <v>19</v>
      </c>
      <c r="B248" s="3" t="s">
        <v>12</v>
      </c>
      <c r="C248" s="3" t="s">
        <v>8</v>
      </c>
      <c r="D248" s="3">
        <v>101</v>
      </c>
      <c r="E248">
        <f t="shared" si="3"/>
        <v>19</v>
      </c>
    </row>
    <row r="249" spans="1:5" x14ac:dyDescent="0.2">
      <c r="A249" s="3">
        <v>19</v>
      </c>
      <c r="B249" s="3" t="s">
        <v>12</v>
      </c>
      <c r="C249" s="3" t="s">
        <v>5</v>
      </c>
      <c r="D249" s="3">
        <v>1194</v>
      </c>
      <c r="E249">
        <f t="shared" si="3"/>
        <v>19</v>
      </c>
    </row>
    <row r="250" spans="1:5" x14ac:dyDescent="0.2">
      <c r="A250" s="3">
        <v>19</v>
      </c>
      <c r="B250" s="3" t="s">
        <v>15</v>
      </c>
      <c r="C250" s="3" t="s">
        <v>8</v>
      </c>
      <c r="D250" s="3">
        <v>294</v>
      </c>
      <c r="E250">
        <f t="shared" si="3"/>
        <v>19</v>
      </c>
    </row>
    <row r="251" spans="1:5" x14ac:dyDescent="0.2">
      <c r="A251" s="3">
        <v>20</v>
      </c>
      <c r="B251" s="3" t="s">
        <v>6</v>
      </c>
      <c r="C251" s="3" t="s">
        <v>8</v>
      </c>
      <c r="D251" s="3">
        <v>101</v>
      </c>
      <c r="E251">
        <f t="shared" si="3"/>
        <v>20</v>
      </c>
    </row>
    <row r="252" spans="1:5" x14ac:dyDescent="0.2">
      <c r="A252" s="3">
        <v>20</v>
      </c>
      <c r="B252" s="3" t="s">
        <v>6</v>
      </c>
      <c r="C252" s="3" t="s">
        <v>5</v>
      </c>
      <c r="D252" s="3">
        <v>408</v>
      </c>
      <c r="E252">
        <f t="shared" si="3"/>
        <v>20</v>
      </c>
    </row>
    <row r="253" spans="1:5" x14ac:dyDescent="0.2">
      <c r="A253" s="3">
        <v>20</v>
      </c>
      <c r="B253" s="3" t="s">
        <v>6</v>
      </c>
      <c r="C253" s="3" t="s">
        <v>7</v>
      </c>
      <c r="D253" s="3">
        <v>15</v>
      </c>
      <c r="E253">
        <f t="shared" si="3"/>
        <v>20</v>
      </c>
    </row>
    <row r="254" spans="1:5" x14ac:dyDescent="0.2">
      <c r="A254" s="3">
        <v>20</v>
      </c>
      <c r="B254" s="3" t="s">
        <v>9</v>
      </c>
      <c r="C254" s="3" t="s">
        <v>8</v>
      </c>
      <c r="D254" s="3">
        <v>316</v>
      </c>
      <c r="E254">
        <f t="shared" si="3"/>
        <v>20</v>
      </c>
    </row>
    <row r="255" spans="1:5" x14ac:dyDescent="0.2">
      <c r="A255" s="3">
        <v>20</v>
      </c>
      <c r="B255" s="3" t="s">
        <v>9</v>
      </c>
      <c r="C255" s="3" t="s">
        <v>5</v>
      </c>
      <c r="D255" s="3">
        <v>1093</v>
      </c>
      <c r="E255">
        <f t="shared" si="3"/>
        <v>20</v>
      </c>
    </row>
    <row r="256" spans="1:5" x14ac:dyDescent="0.2">
      <c r="A256" s="3">
        <v>20</v>
      </c>
      <c r="B256" s="3" t="s">
        <v>9</v>
      </c>
      <c r="C256" s="3" t="s">
        <v>7</v>
      </c>
      <c r="D256" s="3">
        <v>49</v>
      </c>
      <c r="E256">
        <f t="shared" si="3"/>
        <v>20</v>
      </c>
    </row>
    <row r="257" spans="1:5" x14ac:dyDescent="0.2">
      <c r="A257" s="3">
        <v>20</v>
      </c>
      <c r="B257" s="3" t="s">
        <v>14</v>
      </c>
      <c r="C257" s="3" t="s">
        <v>8</v>
      </c>
      <c r="D257" s="3">
        <v>1352</v>
      </c>
      <c r="E257">
        <f t="shared" si="3"/>
        <v>20</v>
      </c>
    </row>
    <row r="258" spans="1:5" x14ac:dyDescent="0.2">
      <c r="A258" s="3">
        <v>20</v>
      </c>
      <c r="B258" s="3" t="s">
        <v>14</v>
      </c>
      <c r="C258" s="3" t="s">
        <v>7</v>
      </c>
      <c r="D258" s="3">
        <v>139</v>
      </c>
      <c r="E258">
        <f t="shared" si="3"/>
        <v>20</v>
      </c>
    </row>
    <row r="259" spans="1:5" x14ac:dyDescent="0.2">
      <c r="A259" s="3">
        <v>20</v>
      </c>
      <c r="B259" s="3" t="s">
        <v>10</v>
      </c>
      <c r="C259" s="3" t="s">
        <v>5</v>
      </c>
      <c r="D259" s="3">
        <v>921</v>
      </c>
      <c r="E259">
        <f t="shared" ref="E259:E322" si="4">IF(A259&gt;52,A259-52,A259)</f>
        <v>20</v>
      </c>
    </row>
    <row r="260" spans="1:5" x14ac:dyDescent="0.2">
      <c r="A260" s="3">
        <v>20</v>
      </c>
      <c r="B260" s="3" t="s">
        <v>11</v>
      </c>
      <c r="C260" s="3" t="s">
        <v>8</v>
      </c>
      <c r="D260" s="3">
        <v>335</v>
      </c>
      <c r="E260">
        <f t="shared" si="4"/>
        <v>20</v>
      </c>
    </row>
    <row r="261" spans="1:5" x14ac:dyDescent="0.2">
      <c r="A261" s="3">
        <v>20</v>
      </c>
      <c r="B261" s="3" t="s">
        <v>11</v>
      </c>
      <c r="C261" s="3" t="s">
        <v>5</v>
      </c>
      <c r="D261" s="3">
        <v>1882</v>
      </c>
      <c r="E261">
        <f t="shared" si="4"/>
        <v>20</v>
      </c>
    </row>
    <row r="262" spans="1:5" x14ac:dyDescent="0.2">
      <c r="A262" s="3">
        <v>20</v>
      </c>
      <c r="B262" s="3" t="s">
        <v>12</v>
      </c>
      <c r="C262" s="3" t="s">
        <v>8</v>
      </c>
      <c r="D262" s="3">
        <v>143</v>
      </c>
      <c r="E262">
        <f t="shared" si="4"/>
        <v>20</v>
      </c>
    </row>
    <row r="263" spans="1:5" x14ac:dyDescent="0.2">
      <c r="A263" s="3">
        <v>20</v>
      </c>
      <c r="B263" s="3" t="s">
        <v>12</v>
      </c>
      <c r="C263" s="3" t="s">
        <v>7</v>
      </c>
      <c r="D263" s="3">
        <v>21</v>
      </c>
      <c r="E263">
        <f t="shared" si="4"/>
        <v>20</v>
      </c>
    </row>
    <row r="264" spans="1:5" x14ac:dyDescent="0.2">
      <c r="A264" s="3">
        <v>20</v>
      </c>
      <c r="B264" s="3" t="s">
        <v>15</v>
      </c>
      <c r="C264" s="3" t="s">
        <v>5</v>
      </c>
      <c r="D264" s="3">
        <v>560</v>
      </c>
      <c r="E264">
        <f t="shared" si="4"/>
        <v>20</v>
      </c>
    </row>
    <row r="265" spans="1:5" x14ac:dyDescent="0.2">
      <c r="A265" s="3">
        <v>20</v>
      </c>
      <c r="B265" s="3" t="s">
        <v>15</v>
      </c>
      <c r="C265" s="3" t="s">
        <v>7</v>
      </c>
      <c r="D265" s="3">
        <v>23</v>
      </c>
      <c r="E265">
        <f t="shared" si="4"/>
        <v>20</v>
      </c>
    </row>
    <row r="266" spans="1:5" x14ac:dyDescent="0.2">
      <c r="A266" s="3">
        <v>20</v>
      </c>
      <c r="B266" s="3" t="s">
        <v>13</v>
      </c>
      <c r="C266" s="3" t="s">
        <v>8</v>
      </c>
      <c r="D266" s="3">
        <v>199</v>
      </c>
      <c r="E266">
        <f t="shared" si="4"/>
        <v>20</v>
      </c>
    </row>
    <row r="267" spans="1:5" x14ac:dyDescent="0.2">
      <c r="A267" s="3">
        <v>21</v>
      </c>
      <c r="B267" s="3" t="s">
        <v>6</v>
      </c>
      <c r="C267" s="3" t="s">
        <v>8</v>
      </c>
      <c r="D267" s="3">
        <v>211</v>
      </c>
      <c r="E267">
        <f t="shared" si="4"/>
        <v>21</v>
      </c>
    </row>
    <row r="268" spans="1:5" x14ac:dyDescent="0.2">
      <c r="A268" s="3">
        <v>21</v>
      </c>
      <c r="B268" s="3" t="s">
        <v>6</v>
      </c>
      <c r="C268" s="3" t="s">
        <v>5</v>
      </c>
      <c r="D268" s="3">
        <v>670</v>
      </c>
      <c r="E268">
        <f t="shared" si="4"/>
        <v>21</v>
      </c>
    </row>
    <row r="269" spans="1:5" x14ac:dyDescent="0.2">
      <c r="A269" s="3">
        <v>21</v>
      </c>
      <c r="B269" s="3" t="s">
        <v>6</v>
      </c>
      <c r="C269" s="3" t="s">
        <v>7</v>
      </c>
      <c r="D269" s="3">
        <v>31</v>
      </c>
      <c r="E269">
        <f t="shared" si="4"/>
        <v>21</v>
      </c>
    </row>
    <row r="270" spans="1:5" x14ac:dyDescent="0.2">
      <c r="A270" s="3">
        <v>21</v>
      </c>
      <c r="B270" s="3" t="s">
        <v>9</v>
      </c>
      <c r="C270" s="3" t="s">
        <v>8</v>
      </c>
      <c r="D270" s="3">
        <v>756</v>
      </c>
      <c r="E270">
        <f t="shared" si="4"/>
        <v>21</v>
      </c>
    </row>
    <row r="271" spans="1:5" x14ac:dyDescent="0.2">
      <c r="A271" s="3">
        <v>21</v>
      </c>
      <c r="B271" s="3" t="s">
        <v>9</v>
      </c>
      <c r="C271" s="3" t="s">
        <v>5</v>
      </c>
      <c r="D271" s="3">
        <v>2304</v>
      </c>
      <c r="E271">
        <f t="shared" si="4"/>
        <v>21</v>
      </c>
    </row>
    <row r="272" spans="1:5" x14ac:dyDescent="0.2">
      <c r="A272" s="3">
        <v>21</v>
      </c>
      <c r="B272" s="3" t="s">
        <v>9</v>
      </c>
      <c r="C272" s="3" t="s">
        <v>7</v>
      </c>
      <c r="D272" s="3">
        <v>249</v>
      </c>
      <c r="E272">
        <f t="shared" si="4"/>
        <v>21</v>
      </c>
    </row>
    <row r="273" spans="1:5" x14ac:dyDescent="0.2">
      <c r="A273" s="3">
        <v>21</v>
      </c>
      <c r="B273" s="3" t="s">
        <v>14</v>
      </c>
      <c r="C273" s="3" t="s">
        <v>5</v>
      </c>
      <c r="D273" s="3">
        <v>1698</v>
      </c>
      <c r="E273">
        <f t="shared" si="4"/>
        <v>21</v>
      </c>
    </row>
    <row r="274" spans="1:5" x14ac:dyDescent="0.2">
      <c r="A274" s="3">
        <v>21</v>
      </c>
      <c r="B274" s="3" t="s">
        <v>12</v>
      </c>
      <c r="C274" s="3" t="s">
        <v>8</v>
      </c>
      <c r="D274" s="3">
        <v>103</v>
      </c>
      <c r="E274">
        <f t="shared" si="4"/>
        <v>21</v>
      </c>
    </row>
    <row r="275" spans="1:5" x14ac:dyDescent="0.2">
      <c r="A275" s="3">
        <v>21</v>
      </c>
      <c r="B275" s="3" t="s">
        <v>12</v>
      </c>
      <c r="C275" s="3" t="s">
        <v>7</v>
      </c>
      <c r="D275" s="3">
        <v>16</v>
      </c>
      <c r="E275">
        <f t="shared" si="4"/>
        <v>21</v>
      </c>
    </row>
    <row r="276" spans="1:5" x14ac:dyDescent="0.2">
      <c r="A276" s="3">
        <v>21</v>
      </c>
      <c r="B276" s="3" t="s">
        <v>15</v>
      </c>
      <c r="C276" s="3" t="s">
        <v>8</v>
      </c>
      <c r="D276" s="3">
        <v>646</v>
      </c>
      <c r="E276">
        <f t="shared" si="4"/>
        <v>21</v>
      </c>
    </row>
    <row r="277" spans="1:5" x14ac:dyDescent="0.2">
      <c r="A277" s="3">
        <v>21</v>
      </c>
      <c r="B277" s="3" t="s">
        <v>15</v>
      </c>
      <c r="C277" s="3" t="s">
        <v>5</v>
      </c>
      <c r="D277" s="3">
        <v>560</v>
      </c>
      <c r="E277">
        <f t="shared" si="4"/>
        <v>21</v>
      </c>
    </row>
    <row r="278" spans="1:5" x14ac:dyDescent="0.2">
      <c r="A278" s="3">
        <v>21</v>
      </c>
      <c r="B278" s="3" t="s">
        <v>15</v>
      </c>
      <c r="C278" s="3" t="s">
        <v>7</v>
      </c>
      <c r="D278" s="3">
        <v>24</v>
      </c>
      <c r="E278">
        <f t="shared" si="4"/>
        <v>21</v>
      </c>
    </row>
    <row r="279" spans="1:5" x14ac:dyDescent="0.2">
      <c r="A279" s="3">
        <v>21</v>
      </c>
      <c r="B279" s="3" t="s">
        <v>13</v>
      </c>
      <c r="C279" s="3" t="s">
        <v>8</v>
      </c>
      <c r="D279" s="3">
        <v>244</v>
      </c>
      <c r="E279">
        <f t="shared" si="4"/>
        <v>21</v>
      </c>
    </row>
    <row r="280" spans="1:5" x14ac:dyDescent="0.2">
      <c r="A280" s="3">
        <v>22</v>
      </c>
      <c r="B280" s="3" t="s">
        <v>6</v>
      </c>
      <c r="C280" s="3" t="s">
        <v>8</v>
      </c>
      <c r="D280" s="3">
        <v>112</v>
      </c>
      <c r="E280">
        <f t="shared" si="4"/>
        <v>22</v>
      </c>
    </row>
    <row r="281" spans="1:5" x14ac:dyDescent="0.2">
      <c r="A281" s="3">
        <v>22</v>
      </c>
      <c r="B281" s="3" t="s">
        <v>6</v>
      </c>
      <c r="C281" s="3" t="s">
        <v>5</v>
      </c>
      <c r="D281" s="3">
        <v>429</v>
      </c>
      <c r="E281">
        <f t="shared" si="4"/>
        <v>22</v>
      </c>
    </row>
    <row r="282" spans="1:5" x14ac:dyDescent="0.2">
      <c r="A282" s="3">
        <v>22</v>
      </c>
      <c r="B282" s="3" t="s">
        <v>6</v>
      </c>
      <c r="C282" s="3" t="s">
        <v>7</v>
      </c>
      <c r="D282" s="3">
        <v>18</v>
      </c>
      <c r="E282">
        <f t="shared" si="4"/>
        <v>22</v>
      </c>
    </row>
    <row r="283" spans="1:5" x14ac:dyDescent="0.2">
      <c r="A283" s="3">
        <v>22</v>
      </c>
      <c r="B283" s="3" t="s">
        <v>9</v>
      </c>
      <c r="C283" s="3" t="s">
        <v>8</v>
      </c>
      <c r="D283" s="3">
        <v>411</v>
      </c>
      <c r="E283">
        <f t="shared" si="4"/>
        <v>22</v>
      </c>
    </row>
    <row r="284" spans="1:5" x14ac:dyDescent="0.2">
      <c r="A284" s="3">
        <v>22</v>
      </c>
      <c r="B284" s="3" t="s">
        <v>9</v>
      </c>
      <c r="C284" s="3" t="s">
        <v>5</v>
      </c>
      <c r="D284" s="3">
        <v>1529</v>
      </c>
      <c r="E284">
        <f t="shared" si="4"/>
        <v>22</v>
      </c>
    </row>
    <row r="285" spans="1:5" x14ac:dyDescent="0.2">
      <c r="A285" s="3">
        <v>22</v>
      </c>
      <c r="B285" s="3" t="s">
        <v>14</v>
      </c>
      <c r="C285" s="3" t="s">
        <v>5</v>
      </c>
      <c r="D285" s="3">
        <v>3385</v>
      </c>
      <c r="E285">
        <f t="shared" si="4"/>
        <v>22</v>
      </c>
    </row>
    <row r="286" spans="1:5" x14ac:dyDescent="0.2">
      <c r="A286" s="3">
        <v>22</v>
      </c>
      <c r="B286" s="3" t="s">
        <v>14</v>
      </c>
      <c r="C286" s="3" t="s">
        <v>7</v>
      </c>
      <c r="D286" s="3">
        <v>269</v>
      </c>
      <c r="E286">
        <f t="shared" si="4"/>
        <v>22</v>
      </c>
    </row>
    <row r="287" spans="1:5" x14ac:dyDescent="0.2">
      <c r="A287" s="3">
        <v>22</v>
      </c>
      <c r="B287" s="3" t="s">
        <v>10</v>
      </c>
      <c r="C287" s="3" t="s">
        <v>5</v>
      </c>
      <c r="D287" s="3">
        <v>537</v>
      </c>
      <c r="E287">
        <f t="shared" si="4"/>
        <v>22</v>
      </c>
    </row>
    <row r="288" spans="1:5" x14ac:dyDescent="0.2">
      <c r="A288" s="3">
        <v>22</v>
      </c>
      <c r="B288" s="3" t="s">
        <v>12</v>
      </c>
      <c r="C288" s="3" t="s">
        <v>8</v>
      </c>
      <c r="D288" s="3">
        <v>243</v>
      </c>
      <c r="E288">
        <f t="shared" si="4"/>
        <v>22</v>
      </c>
    </row>
    <row r="289" spans="1:5" x14ac:dyDescent="0.2">
      <c r="A289" s="3">
        <v>22</v>
      </c>
      <c r="B289" s="3" t="s">
        <v>12</v>
      </c>
      <c r="C289" s="3" t="s">
        <v>5</v>
      </c>
      <c r="D289" s="3">
        <v>1372</v>
      </c>
      <c r="E289">
        <f t="shared" si="4"/>
        <v>22</v>
      </c>
    </row>
    <row r="290" spans="1:5" x14ac:dyDescent="0.2">
      <c r="A290" s="3">
        <v>22</v>
      </c>
      <c r="B290" s="3" t="s">
        <v>12</v>
      </c>
      <c r="C290" s="3" t="s">
        <v>7</v>
      </c>
      <c r="D290" s="3">
        <v>60</v>
      </c>
      <c r="E290">
        <f t="shared" si="4"/>
        <v>22</v>
      </c>
    </row>
    <row r="291" spans="1:5" x14ac:dyDescent="0.2">
      <c r="A291" s="3">
        <v>22</v>
      </c>
      <c r="B291" s="3" t="s">
        <v>15</v>
      </c>
      <c r="C291" s="3" t="s">
        <v>5</v>
      </c>
      <c r="D291" s="3">
        <v>596</v>
      </c>
      <c r="E291">
        <f t="shared" si="4"/>
        <v>22</v>
      </c>
    </row>
    <row r="292" spans="1:5" x14ac:dyDescent="0.2">
      <c r="A292" s="3">
        <v>22</v>
      </c>
      <c r="B292" s="3" t="s">
        <v>15</v>
      </c>
      <c r="C292" s="3" t="s">
        <v>7</v>
      </c>
      <c r="D292" s="3">
        <v>82</v>
      </c>
      <c r="E292">
        <f t="shared" si="4"/>
        <v>22</v>
      </c>
    </row>
    <row r="293" spans="1:5" x14ac:dyDescent="0.2">
      <c r="A293" s="3">
        <v>22</v>
      </c>
      <c r="B293" s="3" t="s">
        <v>13</v>
      </c>
      <c r="C293" s="3" t="s">
        <v>8</v>
      </c>
      <c r="D293" s="3">
        <v>269</v>
      </c>
      <c r="E293">
        <f t="shared" si="4"/>
        <v>22</v>
      </c>
    </row>
    <row r="294" spans="1:5" x14ac:dyDescent="0.2">
      <c r="A294" s="3">
        <v>22</v>
      </c>
      <c r="B294" s="3" t="s">
        <v>13</v>
      </c>
      <c r="C294" s="3" t="s">
        <v>5</v>
      </c>
      <c r="D294" s="3">
        <v>892</v>
      </c>
      <c r="E294">
        <f t="shared" si="4"/>
        <v>22</v>
      </c>
    </row>
    <row r="295" spans="1:5" x14ac:dyDescent="0.2">
      <c r="A295" s="3">
        <v>23</v>
      </c>
      <c r="B295" s="3" t="s">
        <v>6</v>
      </c>
      <c r="C295" s="3" t="s">
        <v>8</v>
      </c>
      <c r="D295" s="3">
        <v>213</v>
      </c>
      <c r="E295">
        <f t="shared" si="4"/>
        <v>23</v>
      </c>
    </row>
    <row r="296" spans="1:5" x14ac:dyDescent="0.2">
      <c r="A296" s="3">
        <v>23</v>
      </c>
      <c r="B296" s="3" t="s">
        <v>6</v>
      </c>
      <c r="C296" s="3" t="s">
        <v>5</v>
      </c>
      <c r="D296" s="3">
        <v>606</v>
      </c>
      <c r="E296">
        <f t="shared" si="4"/>
        <v>23</v>
      </c>
    </row>
    <row r="297" spans="1:5" x14ac:dyDescent="0.2">
      <c r="A297" s="3">
        <v>23</v>
      </c>
      <c r="B297" s="3" t="s">
        <v>6</v>
      </c>
      <c r="C297" s="3" t="s">
        <v>7</v>
      </c>
      <c r="D297" s="3">
        <v>31</v>
      </c>
      <c r="E297">
        <f t="shared" si="4"/>
        <v>23</v>
      </c>
    </row>
    <row r="298" spans="1:5" x14ac:dyDescent="0.2">
      <c r="A298" s="3">
        <v>23</v>
      </c>
      <c r="B298" s="3" t="s">
        <v>9</v>
      </c>
      <c r="C298" s="3" t="s">
        <v>8</v>
      </c>
      <c r="D298" s="3">
        <v>683</v>
      </c>
      <c r="E298">
        <f t="shared" si="4"/>
        <v>23</v>
      </c>
    </row>
    <row r="299" spans="1:5" x14ac:dyDescent="0.2">
      <c r="A299" s="3">
        <v>23</v>
      </c>
      <c r="B299" s="3" t="s">
        <v>9</v>
      </c>
      <c r="C299" s="3" t="s">
        <v>5</v>
      </c>
      <c r="D299" s="3">
        <v>2240</v>
      </c>
      <c r="E299">
        <f t="shared" si="4"/>
        <v>23</v>
      </c>
    </row>
    <row r="300" spans="1:5" x14ac:dyDescent="0.2">
      <c r="A300" s="3">
        <v>23</v>
      </c>
      <c r="B300" s="3" t="s">
        <v>14</v>
      </c>
      <c r="C300" s="3" t="s">
        <v>8</v>
      </c>
      <c r="D300" s="3">
        <v>1079</v>
      </c>
      <c r="E300">
        <f t="shared" si="4"/>
        <v>23</v>
      </c>
    </row>
    <row r="301" spans="1:5" x14ac:dyDescent="0.2">
      <c r="A301" s="3">
        <v>23</v>
      </c>
      <c r="B301" s="3" t="s">
        <v>10</v>
      </c>
      <c r="C301" s="3" t="s">
        <v>5</v>
      </c>
      <c r="D301" s="3">
        <v>352</v>
      </c>
      <c r="E301">
        <f t="shared" si="4"/>
        <v>23</v>
      </c>
    </row>
    <row r="302" spans="1:5" x14ac:dyDescent="0.2">
      <c r="A302" s="3">
        <v>23</v>
      </c>
      <c r="B302" s="3" t="s">
        <v>10</v>
      </c>
      <c r="C302" s="3" t="s">
        <v>7</v>
      </c>
      <c r="D302" s="3">
        <v>116</v>
      </c>
      <c r="E302">
        <f t="shared" si="4"/>
        <v>23</v>
      </c>
    </row>
    <row r="303" spans="1:5" x14ac:dyDescent="0.2">
      <c r="A303" s="3">
        <v>23</v>
      </c>
      <c r="B303" s="3" t="s">
        <v>15</v>
      </c>
      <c r="C303" s="3" t="s">
        <v>5</v>
      </c>
      <c r="D303" s="3">
        <v>619</v>
      </c>
      <c r="E303">
        <f t="shared" si="4"/>
        <v>23</v>
      </c>
    </row>
    <row r="304" spans="1:5" x14ac:dyDescent="0.2">
      <c r="A304" s="3">
        <v>23</v>
      </c>
      <c r="B304" s="3" t="s">
        <v>13</v>
      </c>
      <c r="C304" s="3" t="s">
        <v>8</v>
      </c>
      <c r="D304" s="3">
        <v>509</v>
      </c>
      <c r="E304">
        <f t="shared" si="4"/>
        <v>23</v>
      </c>
    </row>
    <row r="305" spans="1:5" x14ac:dyDescent="0.2">
      <c r="A305" s="3">
        <v>23</v>
      </c>
      <c r="B305" s="3" t="s">
        <v>13</v>
      </c>
      <c r="C305" s="3" t="s">
        <v>5</v>
      </c>
      <c r="D305" s="3">
        <v>5745</v>
      </c>
      <c r="E305">
        <f t="shared" si="4"/>
        <v>23</v>
      </c>
    </row>
    <row r="306" spans="1:5" x14ac:dyDescent="0.2">
      <c r="A306" s="3">
        <v>23</v>
      </c>
      <c r="B306" s="3" t="s">
        <v>13</v>
      </c>
      <c r="C306" s="3" t="s">
        <v>7</v>
      </c>
      <c r="D306" s="3">
        <v>80</v>
      </c>
      <c r="E306">
        <f t="shared" si="4"/>
        <v>23</v>
      </c>
    </row>
    <row r="307" spans="1:5" x14ac:dyDescent="0.2">
      <c r="A307" s="3">
        <v>24</v>
      </c>
      <c r="B307" s="3" t="s">
        <v>6</v>
      </c>
      <c r="C307" s="3" t="s">
        <v>8</v>
      </c>
      <c r="D307" s="3">
        <v>197</v>
      </c>
      <c r="E307">
        <f t="shared" si="4"/>
        <v>24</v>
      </c>
    </row>
    <row r="308" spans="1:5" x14ac:dyDescent="0.2">
      <c r="A308" s="3">
        <v>24</v>
      </c>
      <c r="B308" s="3" t="s">
        <v>6</v>
      </c>
      <c r="C308" s="3" t="s">
        <v>5</v>
      </c>
      <c r="D308" s="3">
        <v>628</v>
      </c>
      <c r="E308">
        <f t="shared" si="4"/>
        <v>24</v>
      </c>
    </row>
    <row r="309" spans="1:5" x14ac:dyDescent="0.2">
      <c r="A309" s="3">
        <v>24</v>
      </c>
      <c r="B309" s="3" t="s">
        <v>6</v>
      </c>
      <c r="C309" s="3" t="s">
        <v>7</v>
      </c>
      <c r="D309" s="3">
        <v>35</v>
      </c>
      <c r="E309">
        <f t="shared" si="4"/>
        <v>24</v>
      </c>
    </row>
    <row r="310" spans="1:5" x14ac:dyDescent="0.2">
      <c r="A310" s="3">
        <v>24</v>
      </c>
      <c r="B310" s="3" t="s">
        <v>9</v>
      </c>
      <c r="C310" s="3" t="s">
        <v>8</v>
      </c>
      <c r="D310" s="3">
        <v>940</v>
      </c>
      <c r="E310">
        <f t="shared" si="4"/>
        <v>24</v>
      </c>
    </row>
    <row r="311" spans="1:5" x14ac:dyDescent="0.2">
      <c r="A311" s="3">
        <v>24</v>
      </c>
      <c r="B311" s="3" t="s">
        <v>9</v>
      </c>
      <c r="C311" s="3" t="s">
        <v>5</v>
      </c>
      <c r="D311" s="3">
        <v>2710</v>
      </c>
      <c r="E311">
        <f t="shared" si="4"/>
        <v>24</v>
      </c>
    </row>
    <row r="312" spans="1:5" x14ac:dyDescent="0.2">
      <c r="A312" s="3">
        <v>24</v>
      </c>
      <c r="B312" s="3" t="s">
        <v>9</v>
      </c>
      <c r="C312" s="3" t="s">
        <v>7</v>
      </c>
      <c r="D312" s="3">
        <v>164</v>
      </c>
      <c r="E312">
        <f t="shared" si="4"/>
        <v>24</v>
      </c>
    </row>
    <row r="313" spans="1:5" x14ac:dyDescent="0.2">
      <c r="A313" s="3">
        <v>24</v>
      </c>
      <c r="B313" s="3" t="s">
        <v>14</v>
      </c>
      <c r="C313" s="3" t="s">
        <v>5</v>
      </c>
      <c r="D313" s="3">
        <v>1856</v>
      </c>
      <c r="E313">
        <f t="shared" si="4"/>
        <v>24</v>
      </c>
    </row>
    <row r="314" spans="1:5" x14ac:dyDescent="0.2">
      <c r="A314" s="3">
        <v>24</v>
      </c>
      <c r="B314" s="3" t="s">
        <v>10</v>
      </c>
      <c r="C314" s="3" t="s">
        <v>5</v>
      </c>
      <c r="D314" s="3">
        <v>3686</v>
      </c>
      <c r="E314">
        <f t="shared" si="4"/>
        <v>24</v>
      </c>
    </row>
    <row r="315" spans="1:5" x14ac:dyDescent="0.2">
      <c r="A315" s="3">
        <v>24</v>
      </c>
      <c r="B315" s="3" t="s">
        <v>11</v>
      </c>
      <c r="C315" s="3" t="s">
        <v>7</v>
      </c>
      <c r="D315" s="3">
        <v>9</v>
      </c>
      <c r="E315">
        <f t="shared" si="4"/>
        <v>24</v>
      </c>
    </row>
    <row r="316" spans="1:5" x14ac:dyDescent="0.2">
      <c r="A316" s="3">
        <v>24</v>
      </c>
      <c r="B316" s="3" t="s">
        <v>12</v>
      </c>
      <c r="C316" s="3" t="s">
        <v>8</v>
      </c>
      <c r="D316" s="3">
        <v>266</v>
      </c>
      <c r="E316">
        <f t="shared" si="4"/>
        <v>24</v>
      </c>
    </row>
    <row r="317" spans="1:5" x14ac:dyDescent="0.2">
      <c r="A317" s="3">
        <v>24</v>
      </c>
      <c r="B317" s="3" t="s">
        <v>15</v>
      </c>
      <c r="C317" s="3" t="s">
        <v>5</v>
      </c>
      <c r="D317" s="3">
        <v>1470</v>
      </c>
      <c r="E317">
        <f t="shared" si="4"/>
        <v>24</v>
      </c>
    </row>
    <row r="318" spans="1:5" x14ac:dyDescent="0.2">
      <c r="A318" s="3">
        <v>25</v>
      </c>
      <c r="B318" s="3" t="s">
        <v>6</v>
      </c>
      <c r="C318" s="3" t="s">
        <v>8</v>
      </c>
      <c r="D318" s="3">
        <v>147</v>
      </c>
      <c r="E318">
        <f t="shared" si="4"/>
        <v>25</v>
      </c>
    </row>
    <row r="319" spans="1:5" x14ac:dyDescent="0.2">
      <c r="A319" s="3">
        <v>25</v>
      </c>
      <c r="B319" s="3" t="s">
        <v>6</v>
      </c>
      <c r="C319" s="3" t="s">
        <v>5</v>
      </c>
      <c r="D319" s="3">
        <v>497</v>
      </c>
      <c r="E319">
        <f t="shared" si="4"/>
        <v>25</v>
      </c>
    </row>
    <row r="320" spans="1:5" x14ac:dyDescent="0.2">
      <c r="A320" s="3">
        <v>25</v>
      </c>
      <c r="B320" s="3" t="s">
        <v>6</v>
      </c>
      <c r="C320" s="3" t="s">
        <v>7</v>
      </c>
      <c r="D320" s="3">
        <v>19</v>
      </c>
      <c r="E320">
        <f t="shared" si="4"/>
        <v>25</v>
      </c>
    </row>
    <row r="321" spans="1:5" x14ac:dyDescent="0.2">
      <c r="A321" s="3">
        <v>25</v>
      </c>
      <c r="B321" s="3" t="s">
        <v>9</v>
      </c>
      <c r="C321" s="3" t="s">
        <v>8</v>
      </c>
      <c r="D321" s="3">
        <v>686</v>
      </c>
      <c r="E321">
        <f t="shared" si="4"/>
        <v>25</v>
      </c>
    </row>
    <row r="322" spans="1:5" x14ac:dyDescent="0.2">
      <c r="A322" s="3">
        <v>25</v>
      </c>
      <c r="B322" s="3" t="s">
        <v>9</v>
      </c>
      <c r="C322" s="3" t="s">
        <v>5</v>
      </c>
      <c r="D322" s="3">
        <v>8508</v>
      </c>
      <c r="E322">
        <f t="shared" si="4"/>
        <v>25</v>
      </c>
    </row>
    <row r="323" spans="1:5" x14ac:dyDescent="0.2">
      <c r="A323" s="3">
        <v>25</v>
      </c>
      <c r="B323" s="3" t="s">
        <v>9</v>
      </c>
      <c r="C323" s="3" t="s">
        <v>7</v>
      </c>
      <c r="D323" s="3">
        <v>169</v>
      </c>
      <c r="E323">
        <f t="shared" ref="E323:E386" si="5">IF(A323&gt;52,A323-52,A323)</f>
        <v>25</v>
      </c>
    </row>
    <row r="324" spans="1:5" x14ac:dyDescent="0.2">
      <c r="A324" s="3">
        <v>25</v>
      </c>
      <c r="B324" s="3" t="s">
        <v>14</v>
      </c>
      <c r="C324" s="3" t="s">
        <v>8</v>
      </c>
      <c r="D324" s="3">
        <v>457</v>
      </c>
      <c r="E324">
        <f t="shared" si="5"/>
        <v>25</v>
      </c>
    </row>
    <row r="325" spans="1:5" x14ac:dyDescent="0.2">
      <c r="A325" s="3">
        <v>25</v>
      </c>
      <c r="B325" s="3" t="s">
        <v>14</v>
      </c>
      <c r="C325" s="3" t="s">
        <v>5</v>
      </c>
      <c r="D325" s="3">
        <v>1453</v>
      </c>
      <c r="E325">
        <f t="shared" si="5"/>
        <v>25</v>
      </c>
    </row>
    <row r="326" spans="1:5" x14ac:dyDescent="0.2">
      <c r="A326" s="3">
        <v>25</v>
      </c>
      <c r="B326" s="3" t="s">
        <v>10</v>
      </c>
      <c r="C326" s="3" t="s">
        <v>8</v>
      </c>
      <c r="D326" s="3">
        <v>187</v>
      </c>
      <c r="E326">
        <f t="shared" si="5"/>
        <v>25</v>
      </c>
    </row>
    <row r="327" spans="1:5" x14ac:dyDescent="0.2">
      <c r="A327" s="3">
        <v>25</v>
      </c>
      <c r="B327" s="3" t="s">
        <v>11</v>
      </c>
      <c r="C327" s="3" t="s">
        <v>8</v>
      </c>
      <c r="D327" s="3">
        <v>400</v>
      </c>
      <c r="E327">
        <f t="shared" si="5"/>
        <v>25</v>
      </c>
    </row>
    <row r="328" spans="1:5" x14ac:dyDescent="0.2">
      <c r="A328" s="3">
        <v>25</v>
      </c>
      <c r="B328" s="3" t="s">
        <v>11</v>
      </c>
      <c r="C328" s="3" t="s">
        <v>7</v>
      </c>
      <c r="D328" s="3">
        <v>11</v>
      </c>
      <c r="E328">
        <f t="shared" si="5"/>
        <v>25</v>
      </c>
    </row>
    <row r="329" spans="1:5" x14ac:dyDescent="0.2">
      <c r="A329" s="3">
        <v>25</v>
      </c>
      <c r="B329" s="3" t="s">
        <v>12</v>
      </c>
      <c r="C329" s="3" t="s">
        <v>5</v>
      </c>
      <c r="D329" s="3">
        <v>1644</v>
      </c>
      <c r="E329">
        <f t="shared" si="5"/>
        <v>25</v>
      </c>
    </row>
    <row r="330" spans="1:5" x14ac:dyDescent="0.2">
      <c r="A330" s="3">
        <v>25</v>
      </c>
      <c r="B330" s="3" t="s">
        <v>12</v>
      </c>
      <c r="C330" s="3" t="s">
        <v>7</v>
      </c>
      <c r="D330" s="3">
        <v>19</v>
      </c>
      <c r="E330">
        <f t="shared" si="5"/>
        <v>25</v>
      </c>
    </row>
    <row r="331" spans="1:5" x14ac:dyDescent="0.2">
      <c r="A331" s="3">
        <v>25</v>
      </c>
      <c r="B331" s="3" t="s">
        <v>15</v>
      </c>
      <c r="C331" s="3" t="s">
        <v>8</v>
      </c>
      <c r="D331" s="3">
        <v>319</v>
      </c>
      <c r="E331">
        <f t="shared" si="5"/>
        <v>25</v>
      </c>
    </row>
    <row r="332" spans="1:5" x14ac:dyDescent="0.2">
      <c r="A332" s="3">
        <v>25</v>
      </c>
      <c r="B332" s="3" t="s">
        <v>15</v>
      </c>
      <c r="C332" s="3" t="s">
        <v>7</v>
      </c>
      <c r="D332" s="3">
        <v>50</v>
      </c>
      <c r="E332">
        <f t="shared" si="5"/>
        <v>25</v>
      </c>
    </row>
    <row r="333" spans="1:5" x14ac:dyDescent="0.2">
      <c r="A333" s="3">
        <v>25</v>
      </c>
      <c r="B333" s="3" t="s">
        <v>13</v>
      </c>
      <c r="C333" s="3" t="s">
        <v>8</v>
      </c>
      <c r="D333" s="3">
        <v>269</v>
      </c>
      <c r="E333">
        <f t="shared" si="5"/>
        <v>25</v>
      </c>
    </row>
    <row r="334" spans="1:5" x14ac:dyDescent="0.2">
      <c r="A334" s="3">
        <v>25</v>
      </c>
      <c r="B334" s="3" t="s">
        <v>13</v>
      </c>
      <c r="C334" s="3" t="s">
        <v>7</v>
      </c>
      <c r="D334" s="3">
        <v>44</v>
      </c>
      <c r="E334">
        <f t="shared" si="5"/>
        <v>25</v>
      </c>
    </row>
    <row r="335" spans="1:5" x14ac:dyDescent="0.2">
      <c r="A335" s="3">
        <v>26</v>
      </c>
      <c r="B335" s="3" t="s">
        <v>6</v>
      </c>
      <c r="C335" s="3" t="s">
        <v>8</v>
      </c>
      <c r="D335" s="3">
        <v>189</v>
      </c>
      <c r="E335">
        <f t="shared" si="5"/>
        <v>26</v>
      </c>
    </row>
    <row r="336" spans="1:5" x14ac:dyDescent="0.2">
      <c r="A336" s="3">
        <v>26</v>
      </c>
      <c r="B336" s="3" t="s">
        <v>6</v>
      </c>
      <c r="C336" s="3" t="s">
        <v>5</v>
      </c>
      <c r="D336" s="3">
        <v>550</v>
      </c>
      <c r="E336">
        <f t="shared" si="5"/>
        <v>26</v>
      </c>
    </row>
    <row r="337" spans="1:5" x14ac:dyDescent="0.2">
      <c r="A337" s="3">
        <v>26</v>
      </c>
      <c r="B337" s="3" t="s">
        <v>6</v>
      </c>
      <c r="C337" s="3" t="s">
        <v>7</v>
      </c>
      <c r="D337" s="3">
        <v>28</v>
      </c>
      <c r="E337">
        <f t="shared" si="5"/>
        <v>26</v>
      </c>
    </row>
    <row r="338" spans="1:5" x14ac:dyDescent="0.2">
      <c r="A338" s="3">
        <v>26</v>
      </c>
      <c r="B338" s="3" t="s">
        <v>9</v>
      </c>
      <c r="C338" s="3" t="s">
        <v>8</v>
      </c>
      <c r="D338" s="3">
        <v>1353</v>
      </c>
      <c r="E338">
        <f t="shared" si="5"/>
        <v>26</v>
      </c>
    </row>
    <row r="339" spans="1:5" x14ac:dyDescent="0.2">
      <c r="A339" s="3">
        <v>26</v>
      </c>
      <c r="B339" s="3" t="s">
        <v>14</v>
      </c>
      <c r="C339" s="3" t="s">
        <v>8</v>
      </c>
      <c r="D339" s="3">
        <v>320</v>
      </c>
      <c r="E339">
        <f t="shared" si="5"/>
        <v>26</v>
      </c>
    </row>
    <row r="340" spans="1:5" x14ac:dyDescent="0.2">
      <c r="A340" s="3">
        <v>26</v>
      </c>
      <c r="B340" s="3" t="s">
        <v>14</v>
      </c>
      <c r="C340" s="3" t="s">
        <v>5</v>
      </c>
      <c r="D340" s="3">
        <v>1308</v>
      </c>
      <c r="E340">
        <f t="shared" si="5"/>
        <v>26</v>
      </c>
    </row>
    <row r="341" spans="1:5" x14ac:dyDescent="0.2">
      <c r="A341" s="3">
        <v>26</v>
      </c>
      <c r="B341" s="3" t="s">
        <v>14</v>
      </c>
      <c r="C341" s="3" t="s">
        <v>7</v>
      </c>
      <c r="D341" s="3">
        <v>41</v>
      </c>
      <c r="E341">
        <f t="shared" si="5"/>
        <v>26</v>
      </c>
    </row>
    <row r="342" spans="1:5" x14ac:dyDescent="0.2">
      <c r="A342" s="3">
        <v>26</v>
      </c>
      <c r="B342" s="3" t="s">
        <v>10</v>
      </c>
      <c r="C342" s="3" t="s">
        <v>8</v>
      </c>
      <c r="D342" s="3">
        <v>326</v>
      </c>
      <c r="E342">
        <f t="shared" si="5"/>
        <v>26</v>
      </c>
    </row>
    <row r="343" spans="1:5" x14ac:dyDescent="0.2">
      <c r="A343" s="3">
        <v>26</v>
      </c>
      <c r="B343" s="3" t="s">
        <v>11</v>
      </c>
      <c r="C343" s="3" t="s">
        <v>7</v>
      </c>
      <c r="D343" s="3">
        <v>36</v>
      </c>
      <c r="E343">
        <f t="shared" si="5"/>
        <v>26</v>
      </c>
    </row>
    <row r="344" spans="1:5" x14ac:dyDescent="0.2">
      <c r="A344" s="3">
        <v>26</v>
      </c>
      <c r="B344" s="3" t="s">
        <v>12</v>
      </c>
      <c r="C344" s="3" t="s">
        <v>8</v>
      </c>
      <c r="D344" s="3">
        <v>609</v>
      </c>
      <c r="E344">
        <f t="shared" si="5"/>
        <v>26</v>
      </c>
    </row>
    <row r="345" spans="1:5" x14ac:dyDescent="0.2">
      <c r="A345" s="3">
        <v>26</v>
      </c>
      <c r="B345" s="3" t="s">
        <v>12</v>
      </c>
      <c r="C345" s="3" t="s">
        <v>7</v>
      </c>
      <c r="D345" s="3">
        <v>25</v>
      </c>
      <c r="E345">
        <f t="shared" si="5"/>
        <v>26</v>
      </c>
    </row>
    <row r="346" spans="1:5" x14ac:dyDescent="0.2">
      <c r="A346" s="3">
        <v>26</v>
      </c>
      <c r="B346" s="3" t="s">
        <v>13</v>
      </c>
      <c r="C346" s="3" t="s">
        <v>8</v>
      </c>
      <c r="D346" s="3">
        <v>912</v>
      </c>
      <c r="E346">
        <f t="shared" si="5"/>
        <v>26</v>
      </c>
    </row>
    <row r="347" spans="1:5" x14ac:dyDescent="0.2">
      <c r="A347" s="3">
        <v>26</v>
      </c>
      <c r="B347" s="3" t="s">
        <v>13</v>
      </c>
      <c r="C347" s="3" t="s">
        <v>7</v>
      </c>
      <c r="D347" s="3">
        <v>34</v>
      </c>
      <c r="E347">
        <f t="shared" si="5"/>
        <v>26</v>
      </c>
    </row>
    <row r="348" spans="1:5" x14ac:dyDescent="0.2">
      <c r="A348" s="3">
        <v>27</v>
      </c>
      <c r="B348" s="3" t="s">
        <v>6</v>
      </c>
      <c r="C348" s="3" t="s">
        <v>8</v>
      </c>
      <c r="D348" s="3">
        <v>236</v>
      </c>
      <c r="E348">
        <f t="shared" si="5"/>
        <v>27</v>
      </c>
    </row>
    <row r="349" spans="1:5" x14ac:dyDescent="0.2">
      <c r="A349" s="3">
        <v>27</v>
      </c>
      <c r="B349" s="3" t="s">
        <v>6</v>
      </c>
      <c r="C349" s="3" t="s">
        <v>5</v>
      </c>
      <c r="D349" s="3">
        <v>669</v>
      </c>
      <c r="E349">
        <f t="shared" si="5"/>
        <v>27</v>
      </c>
    </row>
    <row r="350" spans="1:5" x14ac:dyDescent="0.2">
      <c r="A350" s="3">
        <v>27</v>
      </c>
      <c r="B350" s="3" t="s">
        <v>6</v>
      </c>
      <c r="C350" s="3" t="s">
        <v>7</v>
      </c>
      <c r="D350" s="3">
        <v>41</v>
      </c>
      <c r="E350">
        <f t="shared" si="5"/>
        <v>27</v>
      </c>
    </row>
    <row r="351" spans="1:5" x14ac:dyDescent="0.2">
      <c r="A351" s="3">
        <v>27</v>
      </c>
      <c r="B351" s="3" t="s">
        <v>9</v>
      </c>
      <c r="C351" s="3" t="s">
        <v>7</v>
      </c>
      <c r="D351" s="3">
        <v>114</v>
      </c>
      <c r="E351">
        <f t="shared" si="5"/>
        <v>27</v>
      </c>
    </row>
    <row r="352" spans="1:5" x14ac:dyDescent="0.2">
      <c r="A352" s="3">
        <v>27</v>
      </c>
      <c r="B352" s="3" t="s">
        <v>14</v>
      </c>
      <c r="C352" s="3" t="s">
        <v>8</v>
      </c>
      <c r="D352" s="3">
        <v>889</v>
      </c>
      <c r="E352">
        <f t="shared" si="5"/>
        <v>27</v>
      </c>
    </row>
    <row r="353" spans="1:5" x14ac:dyDescent="0.2">
      <c r="A353" s="3">
        <v>27</v>
      </c>
      <c r="B353" s="3" t="s">
        <v>14</v>
      </c>
      <c r="C353" s="3" t="s">
        <v>5</v>
      </c>
      <c r="D353" s="3">
        <v>4694</v>
      </c>
      <c r="E353">
        <f t="shared" si="5"/>
        <v>27</v>
      </c>
    </row>
    <row r="354" spans="1:5" x14ac:dyDescent="0.2">
      <c r="A354" s="3">
        <v>27</v>
      </c>
      <c r="B354" s="3" t="s">
        <v>14</v>
      </c>
      <c r="C354" s="3" t="s">
        <v>7</v>
      </c>
      <c r="D354" s="3">
        <v>114</v>
      </c>
      <c r="E354">
        <f t="shared" si="5"/>
        <v>27</v>
      </c>
    </row>
    <row r="355" spans="1:5" x14ac:dyDescent="0.2">
      <c r="A355" s="3">
        <v>27</v>
      </c>
      <c r="B355" s="3" t="s">
        <v>12</v>
      </c>
      <c r="C355" s="3" t="s">
        <v>7</v>
      </c>
      <c r="D355" s="3">
        <v>98</v>
      </c>
      <c r="E355">
        <f t="shared" si="5"/>
        <v>27</v>
      </c>
    </row>
    <row r="356" spans="1:5" x14ac:dyDescent="0.2">
      <c r="A356" s="3">
        <v>27</v>
      </c>
      <c r="B356" s="3" t="s">
        <v>15</v>
      </c>
      <c r="C356" s="3" t="s">
        <v>8</v>
      </c>
      <c r="D356" s="3">
        <v>165</v>
      </c>
      <c r="E356">
        <f t="shared" si="5"/>
        <v>27</v>
      </c>
    </row>
    <row r="357" spans="1:5" x14ac:dyDescent="0.2">
      <c r="A357" s="3">
        <v>27</v>
      </c>
      <c r="B357" s="3" t="s">
        <v>15</v>
      </c>
      <c r="C357" s="3" t="s">
        <v>5</v>
      </c>
      <c r="D357" s="3">
        <v>3876</v>
      </c>
      <c r="E357">
        <f t="shared" si="5"/>
        <v>27</v>
      </c>
    </row>
    <row r="358" spans="1:5" x14ac:dyDescent="0.2">
      <c r="A358" s="3">
        <v>27</v>
      </c>
      <c r="B358" s="3" t="s">
        <v>15</v>
      </c>
      <c r="C358" s="3" t="s">
        <v>7</v>
      </c>
      <c r="D358" s="3">
        <v>30</v>
      </c>
      <c r="E358">
        <f t="shared" si="5"/>
        <v>27</v>
      </c>
    </row>
    <row r="359" spans="1:5" x14ac:dyDescent="0.2">
      <c r="A359" s="3">
        <v>27</v>
      </c>
      <c r="B359" s="3" t="s">
        <v>13</v>
      </c>
      <c r="C359" s="3" t="s">
        <v>7</v>
      </c>
      <c r="D359" s="3">
        <v>72</v>
      </c>
      <c r="E359">
        <f t="shared" si="5"/>
        <v>27</v>
      </c>
    </row>
    <row r="360" spans="1:5" x14ac:dyDescent="0.2">
      <c r="A360" s="3">
        <v>28</v>
      </c>
      <c r="B360" s="3" t="s">
        <v>6</v>
      </c>
      <c r="C360" s="3" t="s">
        <v>8</v>
      </c>
      <c r="D360" s="3">
        <v>155</v>
      </c>
      <c r="E360">
        <f t="shared" si="5"/>
        <v>28</v>
      </c>
    </row>
    <row r="361" spans="1:5" x14ac:dyDescent="0.2">
      <c r="A361" s="3">
        <v>28</v>
      </c>
      <c r="B361" s="3" t="s">
        <v>6</v>
      </c>
      <c r="C361" s="3" t="s">
        <v>5</v>
      </c>
      <c r="D361" s="3">
        <v>637</v>
      </c>
      <c r="E361">
        <f t="shared" si="5"/>
        <v>28</v>
      </c>
    </row>
    <row r="362" spans="1:5" x14ac:dyDescent="0.2">
      <c r="A362" s="3">
        <v>28</v>
      </c>
      <c r="B362" s="3" t="s">
        <v>6</v>
      </c>
      <c r="C362" s="3" t="s">
        <v>7</v>
      </c>
      <c r="D362" s="3">
        <v>26</v>
      </c>
      <c r="E362">
        <f t="shared" si="5"/>
        <v>28</v>
      </c>
    </row>
    <row r="363" spans="1:5" x14ac:dyDescent="0.2">
      <c r="A363" s="3">
        <v>28</v>
      </c>
      <c r="B363" s="3" t="s">
        <v>9</v>
      </c>
      <c r="C363" s="3" t="s">
        <v>8</v>
      </c>
      <c r="D363" s="3">
        <v>764</v>
      </c>
      <c r="E363">
        <f t="shared" si="5"/>
        <v>28</v>
      </c>
    </row>
    <row r="364" spans="1:5" x14ac:dyDescent="0.2">
      <c r="A364" s="3">
        <v>28</v>
      </c>
      <c r="B364" s="3" t="s">
        <v>9</v>
      </c>
      <c r="C364" s="3" t="s">
        <v>7</v>
      </c>
      <c r="D364" s="3">
        <v>99</v>
      </c>
      <c r="E364">
        <f t="shared" si="5"/>
        <v>28</v>
      </c>
    </row>
    <row r="365" spans="1:5" x14ac:dyDescent="0.2">
      <c r="A365" s="3">
        <v>28</v>
      </c>
      <c r="B365" s="3" t="s">
        <v>10</v>
      </c>
      <c r="C365" s="3" t="s">
        <v>8</v>
      </c>
      <c r="D365" s="3">
        <v>372</v>
      </c>
      <c r="E365">
        <f t="shared" si="5"/>
        <v>28</v>
      </c>
    </row>
    <row r="366" spans="1:5" x14ac:dyDescent="0.2">
      <c r="A366" s="3">
        <v>28</v>
      </c>
      <c r="B366" s="3" t="s">
        <v>10</v>
      </c>
      <c r="C366" s="3" t="s">
        <v>7</v>
      </c>
      <c r="D366" s="3">
        <v>77</v>
      </c>
      <c r="E366">
        <f t="shared" si="5"/>
        <v>28</v>
      </c>
    </row>
    <row r="367" spans="1:5" x14ac:dyDescent="0.2">
      <c r="A367" s="3">
        <v>28</v>
      </c>
      <c r="B367" s="3" t="s">
        <v>11</v>
      </c>
      <c r="C367" s="3" t="s">
        <v>5</v>
      </c>
      <c r="D367" s="3">
        <v>715</v>
      </c>
      <c r="E367">
        <f t="shared" si="5"/>
        <v>28</v>
      </c>
    </row>
    <row r="368" spans="1:5" x14ac:dyDescent="0.2">
      <c r="A368" s="3">
        <v>28</v>
      </c>
      <c r="B368" s="3" t="s">
        <v>11</v>
      </c>
      <c r="C368" s="3" t="s">
        <v>7</v>
      </c>
      <c r="D368" s="3">
        <v>18</v>
      </c>
      <c r="E368">
        <f t="shared" si="5"/>
        <v>28</v>
      </c>
    </row>
    <row r="369" spans="1:5" x14ac:dyDescent="0.2">
      <c r="A369" s="3">
        <v>28</v>
      </c>
      <c r="B369" s="3" t="s">
        <v>12</v>
      </c>
      <c r="C369" s="3" t="s">
        <v>5</v>
      </c>
      <c r="D369" s="3">
        <v>4181</v>
      </c>
      <c r="E369">
        <f t="shared" si="5"/>
        <v>28</v>
      </c>
    </row>
    <row r="370" spans="1:5" x14ac:dyDescent="0.2">
      <c r="A370" s="3">
        <v>28</v>
      </c>
      <c r="B370" s="3" t="s">
        <v>15</v>
      </c>
      <c r="C370" s="3" t="s">
        <v>8</v>
      </c>
      <c r="D370" s="3">
        <v>266</v>
      </c>
      <c r="E370">
        <f t="shared" si="5"/>
        <v>28</v>
      </c>
    </row>
    <row r="371" spans="1:5" x14ac:dyDescent="0.2">
      <c r="A371" s="3">
        <v>28</v>
      </c>
      <c r="B371" s="3" t="s">
        <v>15</v>
      </c>
      <c r="C371" s="3" t="s">
        <v>7</v>
      </c>
      <c r="D371" s="3">
        <v>67</v>
      </c>
      <c r="E371">
        <f t="shared" si="5"/>
        <v>28</v>
      </c>
    </row>
    <row r="372" spans="1:5" x14ac:dyDescent="0.2">
      <c r="A372" s="3">
        <v>28</v>
      </c>
      <c r="B372" s="3" t="s">
        <v>13</v>
      </c>
      <c r="C372" s="3" t="s">
        <v>7</v>
      </c>
      <c r="D372" s="3">
        <v>47</v>
      </c>
      <c r="E372">
        <f t="shared" si="5"/>
        <v>28</v>
      </c>
    </row>
    <row r="373" spans="1:5" x14ac:dyDescent="0.2">
      <c r="A373" s="3">
        <v>29</v>
      </c>
      <c r="B373" s="3" t="s">
        <v>6</v>
      </c>
      <c r="C373" s="3" t="s">
        <v>8</v>
      </c>
      <c r="D373" s="3">
        <v>146</v>
      </c>
      <c r="E373">
        <f t="shared" si="5"/>
        <v>29</v>
      </c>
    </row>
    <row r="374" spans="1:5" x14ac:dyDescent="0.2">
      <c r="A374" s="3">
        <v>29</v>
      </c>
      <c r="B374" s="3" t="s">
        <v>6</v>
      </c>
      <c r="C374" s="3" t="s">
        <v>5</v>
      </c>
      <c r="D374" s="3">
        <v>414</v>
      </c>
      <c r="E374">
        <f t="shared" si="5"/>
        <v>29</v>
      </c>
    </row>
    <row r="375" spans="1:5" x14ac:dyDescent="0.2">
      <c r="A375" s="3">
        <v>29</v>
      </c>
      <c r="B375" s="3" t="s">
        <v>6</v>
      </c>
      <c r="C375" s="3" t="s">
        <v>7</v>
      </c>
      <c r="D375" s="3">
        <v>22</v>
      </c>
      <c r="E375">
        <f t="shared" si="5"/>
        <v>29</v>
      </c>
    </row>
    <row r="376" spans="1:5" x14ac:dyDescent="0.2">
      <c r="A376" s="3">
        <v>29</v>
      </c>
      <c r="B376" s="3" t="s">
        <v>9</v>
      </c>
      <c r="C376" s="3" t="s">
        <v>8</v>
      </c>
      <c r="D376" s="3">
        <v>1126</v>
      </c>
      <c r="E376">
        <f t="shared" si="5"/>
        <v>29</v>
      </c>
    </row>
    <row r="377" spans="1:5" x14ac:dyDescent="0.2">
      <c r="A377" s="3">
        <v>29</v>
      </c>
      <c r="B377" s="3" t="s">
        <v>9</v>
      </c>
      <c r="C377" s="3" t="s">
        <v>5</v>
      </c>
      <c r="D377" s="3">
        <v>2281</v>
      </c>
      <c r="E377">
        <f t="shared" si="5"/>
        <v>29</v>
      </c>
    </row>
    <row r="378" spans="1:5" x14ac:dyDescent="0.2">
      <c r="A378" s="3">
        <v>29</v>
      </c>
      <c r="B378" s="3" t="s">
        <v>9</v>
      </c>
      <c r="C378" s="3" t="s">
        <v>7</v>
      </c>
      <c r="D378" s="3">
        <v>82</v>
      </c>
      <c r="E378">
        <f t="shared" si="5"/>
        <v>29</v>
      </c>
    </row>
    <row r="379" spans="1:5" x14ac:dyDescent="0.2">
      <c r="A379" s="3">
        <v>29</v>
      </c>
      <c r="B379" s="3" t="s">
        <v>14</v>
      </c>
      <c r="C379" s="3" t="s">
        <v>8</v>
      </c>
      <c r="D379" s="3">
        <v>467</v>
      </c>
      <c r="E379">
        <f t="shared" si="5"/>
        <v>29</v>
      </c>
    </row>
    <row r="380" spans="1:5" x14ac:dyDescent="0.2">
      <c r="A380" s="3">
        <v>29</v>
      </c>
      <c r="B380" s="3" t="s">
        <v>14</v>
      </c>
      <c r="C380" s="3" t="s">
        <v>7</v>
      </c>
      <c r="D380" s="3">
        <v>63</v>
      </c>
      <c r="E380">
        <f t="shared" si="5"/>
        <v>29</v>
      </c>
    </row>
    <row r="381" spans="1:5" x14ac:dyDescent="0.2">
      <c r="A381" s="3">
        <v>29</v>
      </c>
      <c r="B381" s="3" t="s">
        <v>11</v>
      </c>
      <c r="C381" s="3" t="s">
        <v>8</v>
      </c>
      <c r="D381" s="3">
        <v>94</v>
      </c>
      <c r="E381">
        <f t="shared" si="5"/>
        <v>29</v>
      </c>
    </row>
    <row r="382" spans="1:5" x14ac:dyDescent="0.2">
      <c r="A382" s="3">
        <v>29</v>
      </c>
      <c r="B382" s="3" t="s">
        <v>11</v>
      </c>
      <c r="C382" s="3" t="s">
        <v>7</v>
      </c>
      <c r="D382" s="3">
        <v>13</v>
      </c>
      <c r="E382">
        <f t="shared" si="5"/>
        <v>29</v>
      </c>
    </row>
    <row r="383" spans="1:5" x14ac:dyDescent="0.2">
      <c r="A383" s="3">
        <v>29</v>
      </c>
      <c r="B383" s="3" t="s">
        <v>12</v>
      </c>
      <c r="C383" s="3" t="s">
        <v>8</v>
      </c>
      <c r="D383" s="3">
        <v>509</v>
      </c>
      <c r="E383">
        <f t="shared" si="5"/>
        <v>29</v>
      </c>
    </row>
    <row r="384" spans="1:5" x14ac:dyDescent="0.2">
      <c r="A384" s="3">
        <v>29</v>
      </c>
      <c r="B384" s="3" t="s">
        <v>13</v>
      </c>
      <c r="C384" s="3" t="s">
        <v>8</v>
      </c>
      <c r="D384" s="3">
        <v>360</v>
      </c>
      <c r="E384">
        <f t="shared" si="5"/>
        <v>29</v>
      </c>
    </row>
    <row r="385" spans="1:5" x14ac:dyDescent="0.2">
      <c r="A385" s="3">
        <v>29</v>
      </c>
      <c r="B385" s="3" t="s">
        <v>13</v>
      </c>
      <c r="C385" s="3" t="s">
        <v>5</v>
      </c>
      <c r="D385" s="3">
        <v>1313</v>
      </c>
      <c r="E385">
        <f t="shared" si="5"/>
        <v>29</v>
      </c>
    </row>
    <row r="386" spans="1:5" x14ac:dyDescent="0.2">
      <c r="A386" s="3">
        <v>29</v>
      </c>
      <c r="B386" s="3" t="s">
        <v>13</v>
      </c>
      <c r="C386" s="3" t="s">
        <v>7</v>
      </c>
      <c r="D386" s="3">
        <v>231</v>
      </c>
      <c r="E386">
        <f t="shared" si="5"/>
        <v>29</v>
      </c>
    </row>
    <row r="387" spans="1:5" x14ac:dyDescent="0.2">
      <c r="A387" s="3">
        <v>30</v>
      </c>
      <c r="B387" s="3" t="s">
        <v>6</v>
      </c>
      <c r="C387" s="3" t="s">
        <v>8</v>
      </c>
      <c r="D387" s="3">
        <v>202</v>
      </c>
      <c r="E387">
        <f t="shared" ref="E387:E450" si="6">IF(A387&gt;52,A387-52,A387)</f>
        <v>30</v>
      </c>
    </row>
    <row r="388" spans="1:5" x14ac:dyDescent="0.2">
      <c r="A388" s="3">
        <v>30</v>
      </c>
      <c r="B388" s="3" t="s">
        <v>6</v>
      </c>
      <c r="C388" s="3" t="s">
        <v>5</v>
      </c>
      <c r="D388" s="3">
        <v>647</v>
      </c>
      <c r="E388">
        <f t="shared" si="6"/>
        <v>30</v>
      </c>
    </row>
    <row r="389" spans="1:5" x14ac:dyDescent="0.2">
      <c r="A389" s="3">
        <v>30</v>
      </c>
      <c r="B389" s="3" t="s">
        <v>6</v>
      </c>
      <c r="C389" s="3" t="s">
        <v>7</v>
      </c>
      <c r="D389" s="3">
        <v>34</v>
      </c>
      <c r="E389">
        <f t="shared" si="6"/>
        <v>30</v>
      </c>
    </row>
    <row r="390" spans="1:5" x14ac:dyDescent="0.2">
      <c r="A390" s="3">
        <v>30</v>
      </c>
      <c r="B390" s="3" t="s">
        <v>9</v>
      </c>
      <c r="C390" s="3" t="s">
        <v>5</v>
      </c>
      <c r="D390" s="3">
        <v>2081</v>
      </c>
      <c r="E390">
        <f t="shared" si="6"/>
        <v>30</v>
      </c>
    </row>
    <row r="391" spans="1:5" x14ac:dyDescent="0.2">
      <c r="A391" s="3">
        <v>30</v>
      </c>
      <c r="B391" s="3" t="s">
        <v>9</v>
      </c>
      <c r="C391" s="3" t="s">
        <v>7</v>
      </c>
      <c r="D391" s="3">
        <v>200</v>
      </c>
      <c r="E391">
        <f t="shared" si="6"/>
        <v>30</v>
      </c>
    </row>
    <row r="392" spans="1:5" x14ac:dyDescent="0.2">
      <c r="A392" s="3">
        <v>30</v>
      </c>
      <c r="B392" s="3" t="s">
        <v>14</v>
      </c>
      <c r="C392" s="3" t="s">
        <v>8</v>
      </c>
      <c r="D392" s="3">
        <v>1197</v>
      </c>
      <c r="E392">
        <f t="shared" si="6"/>
        <v>30</v>
      </c>
    </row>
    <row r="393" spans="1:5" x14ac:dyDescent="0.2">
      <c r="A393" s="3">
        <v>30</v>
      </c>
      <c r="B393" s="3" t="s">
        <v>14</v>
      </c>
      <c r="C393" s="3" t="s">
        <v>5</v>
      </c>
      <c r="D393" s="3">
        <v>2305</v>
      </c>
      <c r="E393">
        <f t="shared" si="6"/>
        <v>30</v>
      </c>
    </row>
    <row r="394" spans="1:5" x14ac:dyDescent="0.2">
      <c r="A394" s="3">
        <v>30</v>
      </c>
      <c r="B394" s="3" t="s">
        <v>14</v>
      </c>
      <c r="C394" s="3" t="s">
        <v>7</v>
      </c>
      <c r="D394" s="3">
        <v>267</v>
      </c>
      <c r="E394">
        <f t="shared" si="6"/>
        <v>30</v>
      </c>
    </row>
    <row r="395" spans="1:5" x14ac:dyDescent="0.2">
      <c r="A395" s="3">
        <v>30</v>
      </c>
      <c r="B395" s="3" t="s">
        <v>10</v>
      </c>
      <c r="C395" s="3" t="s">
        <v>8</v>
      </c>
      <c r="D395" s="3">
        <v>124</v>
      </c>
      <c r="E395">
        <f t="shared" si="6"/>
        <v>30</v>
      </c>
    </row>
    <row r="396" spans="1:5" x14ac:dyDescent="0.2">
      <c r="A396" s="3">
        <v>30</v>
      </c>
      <c r="B396" s="3" t="s">
        <v>11</v>
      </c>
      <c r="C396" s="3" t="s">
        <v>8</v>
      </c>
      <c r="D396" s="3">
        <v>235</v>
      </c>
      <c r="E396">
        <f t="shared" si="6"/>
        <v>30</v>
      </c>
    </row>
    <row r="397" spans="1:5" x14ac:dyDescent="0.2">
      <c r="A397" s="3">
        <v>30</v>
      </c>
      <c r="B397" s="3" t="s">
        <v>11</v>
      </c>
      <c r="C397" s="3" t="s">
        <v>5</v>
      </c>
      <c r="D397" s="3">
        <v>1209</v>
      </c>
      <c r="E397">
        <f t="shared" si="6"/>
        <v>30</v>
      </c>
    </row>
    <row r="398" spans="1:5" x14ac:dyDescent="0.2">
      <c r="A398" s="3">
        <v>30</v>
      </c>
      <c r="B398" s="3" t="s">
        <v>11</v>
      </c>
      <c r="C398" s="3" t="s">
        <v>7</v>
      </c>
      <c r="D398" s="3">
        <v>37</v>
      </c>
      <c r="E398">
        <f t="shared" si="6"/>
        <v>30</v>
      </c>
    </row>
    <row r="399" spans="1:5" x14ac:dyDescent="0.2">
      <c r="A399" s="3">
        <v>30</v>
      </c>
      <c r="B399" s="3" t="s">
        <v>12</v>
      </c>
      <c r="C399" s="3" t="s">
        <v>7</v>
      </c>
      <c r="D399" s="3">
        <v>50</v>
      </c>
      <c r="E399">
        <f t="shared" si="6"/>
        <v>30</v>
      </c>
    </row>
    <row r="400" spans="1:5" x14ac:dyDescent="0.2">
      <c r="A400" s="3">
        <v>30</v>
      </c>
      <c r="B400" s="3" t="s">
        <v>15</v>
      </c>
      <c r="C400" s="3" t="s">
        <v>8</v>
      </c>
      <c r="D400" s="3">
        <v>893</v>
      </c>
      <c r="E400">
        <f t="shared" si="6"/>
        <v>30</v>
      </c>
    </row>
    <row r="401" spans="1:5" x14ac:dyDescent="0.2">
      <c r="A401" s="3">
        <v>30</v>
      </c>
      <c r="B401" s="3" t="s">
        <v>13</v>
      </c>
      <c r="C401" s="3" t="s">
        <v>8</v>
      </c>
      <c r="D401" s="3">
        <v>1118</v>
      </c>
      <c r="E401">
        <f t="shared" si="6"/>
        <v>30</v>
      </c>
    </row>
    <row r="402" spans="1:5" x14ac:dyDescent="0.2">
      <c r="A402" s="3">
        <v>30</v>
      </c>
      <c r="B402" s="3" t="s">
        <v>13</v>
      </c>
      <c r="C402" s="3" t="s">
        <v>5</v>
      </c>
      <c r="D402" s="3">
        <v>1420</v>
      </c>
      <c r="E402">
        <f t="shared" si="6"/>
        <v>30</v>
      </c>
    </row>
    <row r="403" spans="1:5" x14ac:dyDescent="0.2">
      <c r="A403" s="3">
        <v>31</v>
      </c>
      <c r="B403" s="3" t="s">
        <v>6</v>
      </c>
      <c r="C403" s="3" t="s">
        <v>8</v>
      </c>
      <c r="D403" s="3">
        <v>223</v>
      </c>
      <c r="E403">
        <f t="shared" si="6"/>
        <v>31</v>
      </c>
    </row>
    <row r="404" spans="1:5" x14ac:dyDescent="0.2">
      <c r="A404" s="3">
        <v>31</v>
      </c>
      <c r="B404" s="3" t="s">
        <v>6</v>
      </c>
      <c r="C404" s="3" t="s">
        <v>5</v>
      </c>
      <c r="D404" s="3">
        <v>702</v>
      </c>
      <c r="E404">
        <f t="shared" si="6"/>
        <v>31</v>
      </c>
    </row>
    <row r="405" spans="1:5" x14ac:dyDescent="0.2">
      <c r="A405" s="3">
        <v>31</v>
      </c>
      <c r="B405" s="3" t="s">
        <v>6</v>
      </c>
      <c r="C405" s="3" t="s">
        <v>7</v>
      </c>
      <c r="D405" s="3">
        <v>36</v>
      </c>
      <c r="E405">
        <f t="shared" si="6"/>
        <v>31</v>
      </c>
    </row>
    <row r="406" spans="1:5" x14ac:dyDescent="0.2">
      <c r="A406" s="3">
        <v>31</v>
      </c>
      <c r="B406" s="3" t="s">
        <v>9</v>
      </c>
      <c r="C406" s="3" t="s">
        <v>8</v>
      </c>
      <c r="D406" s="3">
        <v>698</v>
      </c>
      <c r="E406">
        <f t="shared" si="6"/>
        <v>31</v>
      </c>
    </row>
    <row r="407" spans="1:5" x14ac:dyDescent="0.2">
      <c r="A407" s="3">
        <v>31</v>
      </c>
      <c r="B407" s="3" t="s">
        <v>9</v>
      </c>
      <c r="C407" s="3" t="s">
        <v>5</v>
      </c>
      <c r="D407" s="3">
        <v>4503</v>
      </c>
      <c r="E407">
        <f t="shared" si="6"/>
        <v>31</v>
      </c>
    </row>
    <row r="408" spans="1:5" x14ac:dyDescent="0.2">
      <c r="A408" s="3">
        <v>31</v>
      </c>
      <c r="B408" s="3" t="s">
        <v>14</v>
      </c>
      <c r="C408" s="3" t="s">
        <v>5</v>
      </c>
      <c r="D408" s="3">
        <v>1929</v>
      </c>
      <c r="E408">
        <f t="shared" si="6"/>
        <v>31</v>
      </c>
    </row>
    <row r="409" spans="1:5" x14ac:dyDescent="0.2">
      <c r="A409" s="3">
        <v>31</v>
      </c>
      <c r="B409" s="3" t="s">
        <v>10</v>
      </c>
      <c r="C409" s="3" t="s">
        <v>8</v>
      </c>
      <c r="D409" s="3">
        <v>338</v>
      </c>
      <c r="E409">
        <f t="shared" si="6"/>
        <v>31</v>
      </c>
    </row>
    <row r="410" spans="1:5" x14ac:dyDescent="0.2">
      <c r="A410" s="3">
        <v>31</v>
      </c>
      <c r="B410" s="3" t="s">
        <v>10</v>
      </c>
      <c r="C410" s="3" t="s">
        <v>5</v>
      </c>
      <c r="D410" s="3">
        <v>577</v>
      </c>
      <c r="E410">
        <f t="shared" si="6"/>
        <v>31</v>
      </c>
    </row>
    <row r="411" spans="1:5" x14ac:dyDescent="0.2">
      <c r="A411" s="3">
        <v>31</v>
      </c>
      <c r="B411" s="3" t="s">
        <v>10</v>
      </c>
      <c r="C411" s="3" t="s">
        <v>7</v>
      </c>
      <c r="D411" s="3">
        <v>283</v>
      </c>
      <c r="E411">
        <f t="shared" si="6"/>
        <v>31</v>
      </c>
    </row>
    <row r="412" spans="1:5" x14ac:dyDescent="0.2">
      <c r="A412" s="3">
        <v>31</v>
      </c>
      <c r="B412" s="3" t="s">
        <v>15</v>
      </c>
      <c r="C412" s="3" t="s">
        <v>7</v>
      </c>
      <c r="D412" s="3">
        <v>223</v>
      </c>
      <c r="E412">
        <f t="shared" si="6"/>
        <v>31</v>
      </c>
    </row>
    <row r="413" spans="1:5" x14ac:dyDescent="0.2">
      <c r="A413" s="3">
        <v>31</v>
      </c>
      <c r="B413" s="3" t="s">
        <v>13</v>
      </c>
      <c r="C413" s="3" t="s">
        <v>5</v>
      </c>
      <c r="D413" s="3">
        <v>2725</v>
      </c>
      <c r="E413">
        <f t="shared" si="6"/>
        <v>31</v>
      </c>
    </row>
    <row r="414" spans="1:5" x14ac:dyDescent="0.2">
      <c r="A414" s="3">
        <v>32</v>
      </c>
      <c r="B414" s="3" t="s">
        <v>6</v>
      </c>
      <c r="C414" s="3" t="s">
        <v>8</v>
      </c>
      <c r="D414" s="3">
        <v>264</v>
      </c>
      <c r="E414">
        <f t="shared" si="6"/>
        <v>32</v>
      </c>
    </row>
    <row r="415" spans="1:5" x14ac:dyDescent="0.2">
      <c r="A415" s="3">
        <v>32</v>
      </c>
      <c r="B415" s="3" t="s">
        <v>6</v>
      </c>
      <c r="C415" s="3" t="s">
        <v>5</v>
      </c>
      <c r="D415" s="3">
        <v>852</v>
      </c>
      <c r="E415">
        <f t="shared" si="6"/>
        <v>32</v>
      </c>
    </row>
    <row r="416" spans="1:5" x14ac:dyDescent="0.2">
      <c r="A416" s="3">
        <v>32</v>
      </c>
      <c r="B416" s="3" t="s">
        <v>6</v>
      </c>
      <c r="C416" s="3" t="s">
        <v>7</v>
      </c>
      <c r="D416" s="3">
        <v>39</v>
      </c>
      <c r="E416">
        <f t="shared" si="6"/>
        <v>32</v>
      </c>
    </row>
    <row r="417" spans="1:5" x14ac:dyDescent="0.2">
      <c r="A417" s="3">
        <v>32</v>
      </c>
      <c r="B417" s="3" t="s">
        <v>9</v>
      </c>
      <c r="C417" s="3" t="s">
        <v>8</v>
      </c>
      <c r="D417" s="3">
        <v>2527</v>
      </c>
      <c r="E417">
        <f t="shared" si="6"/>
        <v>32</v>
      </c>
    </row>
    <row r="418" spans="1:5" x14ac:dyDescent="0.2">
      <c r="A418" s="3">
        <v>32</v>
      </c>
      <c r="B418" s="3" t="s">
        <v>9</v>
      </c>
      <c r="C418" s="3" t="s">
        <v>7</v>
      </c>
      <c r="D418" s="3">
        <v>91</v>
      </c>
      <c r="E418">
        <f t="shared" si="6"/>
        <v>32</v>
      </c>
    </row>
    <row r="419" spans="1:5" x14ac:dyDescent="0.2">
      <c r="A419" s="3">
        <v>32</v>
      </c>
      <c r="B419" s="3" t="s">
        <v>14</v>
      </c>
      <c r="C419" s="3" t="s">
        <v>8</v>
      </c>
      <c r="D419" s="3">
        <v>1328</v>
      </c>
      <c r="E419">
        <f t="shared" si="6"/>
        <v>32</v>
      </c>
    </row>
    <row r="420" spans="1:5" x14ac:dyDescent="0.2">
      <c r="A420" s="3">
        <v>32</v>
      </c>
      <c r="B420" s="3" t="s">
        <v>14</v>
      </c>
      <c r="C420" s="3" t="s">
        <v>5</v>
      </c>
      <c r="D420" s="3">
        <v>1582</v>
      </c>
      <c r="E420">
        <f t="shared" si="6"/>
        <v>32</v>
      </c>
    </row>
    <row r="421" spans="1:5" x14ac:dyDescent="0.2">
      <c r="A421" s="3">
        <v>32</v>
      </c>
      <c r="B421" s="3" t="s">
        <v>10</v>
      </c>
      <c r="C421" s="3" t="s">
        <v>5</v>
      </c>
      <c r="D421" s="3">
        <v>652</v>
      </c>
      <c r="E421">
        <f t="shared" si="6"/>
        <v>32</v>
      </c>
    </row>
    <row r="422" spans="1:5" x14ac:dyDescent="0.2">
      <c r="A422" s="3">
        <v>32</v>
      </c>
      <c r="B422" s="3" t="s">
        <v>11</v>
      </c>
      <c r="C422" s="3" t="s">
        <v>8</v>
      </c>
      <c r="D422" s="3">
        <v>101</v>
      </c>
      <c r="E422">
        <f t="shared" si="6"/>
        <v>32</v>
      </c>
    </row>
    <row r="423" spans="1:5" x14ac:dyDescent="0.2">
      <c r="A423" s="3">
        <v>32</v>
      </c>
      <c r="B423" s="3" t="s">
        <v>11</v>
      </c>
      <c r="C423" s="3" t="s">
        <v>7</v>
      </c>
      <c r="D423" s="3">
        <v>14</v>
      </c>
      <c r="E423">
        <f t="shared" si="6"/>
        <v>32</v>
      </c>
    </row>
    <row r="424" spans="1:5" x14ac:dyDescent="0.2">
      <c r="A424" s="3">
        <v>32</v>
      </c>
      <c r="B424" s="3" t="s">
        <v>12</v>
      </c>
      <c r="C424" s="3" t="s">
        <v>8</v>
      </c>
      <c r="D424" s="3">
        <v>230</v>
      </c>
      <c r="E424">
        <f t="shared" si="6"/>
        <v>32</v>
      </c>
    </row>
    <row r="425" spans="1:5" x14ac:dyDescent="0.2">
      <c r="A425" s="3">
        <v>32</v>
      </c>
      <c r="B425" s="3" t="s">
        <v>12</v>
      </c>
      <c r="C425" s="3" t="s">
        <v>7</v>
      </c>
      <c r="D425" s="3">
        <v>50</v>
      </c>
      <c r="E425">
        <f t="shared" si="6"/>
        <v>32</v>
      </c>
    </row>
    <row r="426" spans="1:5" x14ac:dyDescent="0.2">
      <c r="A426" s="3">
        <v>33</v>
      </c>
      <c r="B426" s="3" t="s">
        <v>6</v>
      </c>
      <c r="C426" s="3" t="s">
        <v>8</v>
      </c>
      <c r="D426" s="3">
        <v>233</v>
      </c>
      <c r="E426">
        <f t="shared" si="6"/>
        <v>33</v>
      </c>
    </row>
    <row r="427" spans="1:5" x14ac:dyDescent="0.2">
      <c r="A427" s="3">
        <v>33</v>
      </c>
      <c r="B427" s="3" t="s">
        <v>6</v>
      </c>
      <c r="C427" s="3" t="s">
        <v>5</v>
      </c>
      <c r="D427" s="3">
        <v>739</v>
      </c>
      <c r="E427">
        <f t="shared" si="6"/>
        <v>33</v>
      </c>
    </row>
    <row r="428" spans="1:5" x14ac:dyDescent="0.2">
      <c r="A428" s="3">
        <v>33</v>
      </c>
      <c r="B428" s="3" t="s">
        <v>6</v>
      </c>
      <c r="C428" s="3" t="s">
        <v>7</v>
      </c>
      <c r="D428" s="3">
        <v>42</v>
      </c>
      <c r="E428">
        <f t="shared" si="6"/>
        <v>33</v>
      </c>
    </row>
    <row r="429" spans="1:5" x14ac:dyDescent="0.2">
      <c r="A429" s="3">
        <v>33</v>
      </c>
      <c r="B429" s="3" t="s">
        <v>9</v>
      </c>
      <c r="C429" s="3" t="s">
        <v>5</v>
      </c>
      <c r="D429" s="3">
        <v>3091</v>
      </c>
      <c r="E429">
        <f t="shared" si="6"/>
        <v>33</v>
      </c>
    </row>
    <row r="430" spans="1:5" x14ac:dyDescent="0.2">
      <c r="A430" s="3">
        <v>33</v>
      </c>
      <c r="B430" s="3" t="s">
        <v>9</v>
      </c>
      <c r="C430" s="3" t="s">
        <v>7</v>
      </c>
      <c r="D430" s="3">
        <v>259</v>
      </c>
      <c r="E430">
        <f t="shared" si="6"/>
        <v>33</v>
      </c>
    </row>
    <row r="431" spans="1:5" x14ac:dyDescent="0.2">
      <c r="A431" s="3">
        <v>33</v>
      </c>
      <c r="B431" s="3" t="s">
        <v>14</v>
      </c>
      <c r="C431" s="3" t="s">
        <v>5</v>
      </c>
      <c r="D431" s="3">
        <v>4482</v>
      </c>
      <c r="E431">
        <f t="shared" si="6"/>
        <v>33</v>
      </c>
    </row>
    <row r="432" spans="1:5" x14ac:dyDescent="0.2">
      <c r="A432" s="3">
        <v>33</v>
      </c>
      <c r="B432" s="3" t="s">
        <v>14</v>
      </c>
      <c r="C432" s="3" t="s">
        <v>7</v>
      </c>
      <c r="D432" s="3">
        <v>386</v>
      </c>
      <c r="E432">
        <f t="shared" si="6"/>
        <v>33</v>
      </c>
    </row>
    <row r="433" spans="1:5" x14ac:dyDescent="0.2">
      <c r="A433" s="3">
        <v>33</v>
      </c>
      <c r="B433" s="3" t="s">
        <v>10</v>
      </c>
      <c r="C433" s="3" t="s">
        <v>8</v>
      </c>
      <c r="D433" s="3">
        <v>504</v>
      </c>
      <c r="E433">
        <f t="shared" si="6"/>
        <v>33</v>
      </c>
    </row>
    <row r="434" spans="1:5" x14ac:dyDescent="0.2">
      <c r="A434" s="3">
        <v>33</v>
      </c>
      <c r="B434" s="3" t="s">
        <v>10</v>
      </c>
      <c r="C434" s="3" t="s">
        <v>5</v>
      </c>
      <c r="D434" s="3">
        <v>493</v>
      </c>
      <c r="E434">
        <f t="shared" si="6"/>
        <v>33</v>
      </c>
    </row>
    <row r="435" spans="1:5" x14ac:dyDescent="0.2">
      <c r="A435" s="3">
        <v>33</v>
      </c>
      <c r="B435" s="3" t="s">
        <v>11</v>
      </c>
      <c r="C435" s="3" t="s">
        <v>8</v>
      </c>
      <c r="D435" s="3">
        <v>505</v>
      </c>
      <c r="E435">
        <f t="shared" si="6"/>
        <v>33</v>
      </c>
    </row>
    <row r="436" spans="1:5" x14ac:dyDescent="0.2">
      <c r="A436" s="3">
        <v>33</v>
      </c>
      <c r="B436" s="3" t="s">
        <v>11</v>
      </c>
      <c r="C436" s="3" t="s">
        <v>5</v>
      </c>
      <c r="D436" s="3">
        <v>742</v>
      </c>
      <c r="E436">
        <f t="shared" si="6"/>
        <v>33</v>
      </c>
    </row>
    <row r="437" spans="1:5" x14ac:dyDescent="0.2">
      <c r="A437" s="3">
        <v>33</v>
      </c>
      <c r="B437" s="3" t="s">
        <v>11</v>
      </c>
      <c r="C437" s="3" t="s">
        <v>7</v>
      </c>
      <c r="D437" s="3">
        <v>11</v>
      </c>
      <c r="E437">
        <f t="shared" si="6"/>
        <v>33</v>
      </c>
    </row>
    <row r="438" spans="1:5" x14ac:dyDescent="0.2">
      <c r="A438" s="3">
        <v>33</v>
      </c>
      <c r="B438" s="3" t="s">
        <v>12</v>
      </c>
      <c r="C438" s="3" t="s">
        <v>8</v>
      </c>
      <c r="D438" s="3">
        <v>151</v>
      </c>
      <c r="E438">
        <f t="shared" si="6"/>
        <v>33</v>
      </c>
    </row>
    <row r="439" spans="1:5" x14ac:dyDescent="0.2">
      <c r="A439" s="3">
        <v>33</v>
      </c>
      <c r="B439" s="3" t="s">
        <v>15</v>
      </c>
      <c r="C439" s="3" t="s">
        <v>5</v>
      </c>
      <c r="D439" s="3">
        <v>571</v>
      </c>
      <c r="E439">
        <f t="shared" si="6"/>
        <v>33</v>
      </c>
    </row>
    <row r="440" spans="1:5" x14ac:dyDescent="0.2">
      <c r="A440" s="3">
        <v>33</v>
      </c>
      <c r="B440" s="3" t="s">
        <v>13</v>
      </c>
      <c r="C440" s="3" t="s">
        <v>8</v>
      </c>
      <c r="D440" s="3">
        <v>391</v>
      </c>
      <c r="E440">
        <f t="shared" si="6"/>
        <v>33</v>
      </c>
    </row>
    <row r="441" spans="1:5" x14ac:dyDescent="0.2">
      <c r="A441" s="3">
        <v>33</v>
      </c>
      <c r="B441" s="3" t="s">
        <v>13</v>
      </c>
      <c r="C441" s="3" t="s">
        <v>5</v>
      </c>
      <c r="D441" s="3">
        <v>3724</v>
      </c>
      <c r="E441">
        <f t="shared" si="6"/>
        <v>33</v>
      </c>
    </row>
    <row r="442" spans="1:5" x14ac:dyDescent="0.2">
      <c r="A442" s="3">
        <v>33</v>
      </c>
      <c r="B442" s="3" t="s">
        <v>13</v>
      </c>
      <c r="C442" s="3" t="s">
        <v>7</v>
      </c>
      <c r="D442" s="3">
        <v>108</v>
      </c>
      <c r="E442">
        <f t="shared" si="6"/>
        <v>33</v>
      </c>
    </row>
    <row r="443" spans="1:5" x14ac:dyDescent="0.2">
      <c r="A443" s="3">
        <v>34</v>
      </c>
      <c r="B443" s="3" t="s">
        <v>6</v>
      </c>
      <c r="C443" s="3" t="s">
        <v>8</v>
      </c>
      <c r="D443" s="3">
        <v>239</v>
      </c>
      <c r="E443">
        <f t="shared" si="6"/>
        <v>34</v>
      </c>
    </row>
    <row r="444" spans="1:5" x14ac:dyDescent="0.2">
      <c r="A444" s="3">
        <v>34</v>
      </c>
      <c r="B444" s="3" t="s">
        <v>6</v>
      </c>
      <c r="C444" s="3" t="s">
        <v>5</v>
      </c>
      <c r="D444" s="3">
        <v>715</v>
      </c>
      <c r="E444">
        <f t="shared" si="6"/>
        <v>34</v>
      </c>
    </row>
    <row r="445" spans="1:5" x14ac:dyDescent="0.2">
      <c r="A445" s="3">
        <v>34</v>
      </c>
      <c r="B445" s="3" t="s">
        <v>6</v>
      </c>
      <c r="C445" s="3" t="s">
        <v>7</v>
      </c>
      <c r="D445" s="3">
        <v>39</v>
      </c>
      <c r="E445">
        <f t="shared" si="6"/>
        <v>34</v>
      </c>
    </row>
    <row r="446" spans="1:5" x14ac:dyDescent="0.2">
      <c r="A446" s="3">
        <v>34</v>
      </c>
      <c r="B446" s="3" t="s">
        <v>9</v>
      </c>
      <c r="C446" s="3" t="s">
        <v>5</v>
      </c>
      <c r="D446" s="3">
        <v>3533</v>
      </c>
      <c r="E446">
        <f t="shared" si="6"/>
        <v>34</v>
      </c>
    </row>
    <row r="447" spans="1:5" x14ac:dyDescent="0.2">
      <c r="A447" s="3">
        <v>34</v>
      </c>
      <c r="B447" s="3" t="s">
        <v>14</v>
      </c>
      <c r="C447" s="3" t="s">
        <v>8</v>
      </c>
      <c r="D447" s="3">
        <v>1075</v>
      </c>
      <c r="E447">
        <f t="shared" si="6"/>
        <v>34</v>
      </c>
    </row>
    <row r="448" spans="1:5" x14ac:dyDescent="0.2">
      <c r="A448" s="3">
        <v>34</v>
      </c>
      <c r="B448" s="3" t="s">
        <v>10</v>
      </c>
      <c r="C448" s="3" t="s">
        <v>5</v>
      </c>
      <c r="D448" s="3">
        <v>484</v>
      </c>
      <c r="E448">
        <f t="shared" si="6"/>
        <v>34</v>
      </c>
    </row>
    <row r="449" spans="1:5" x14ac:dyDescent="0.2">
      <c r="A449" s="3">
        <v>34</v>
      </c>
      <c r="B449" s="3" t="s">
        <v>11</v>
      </c>
      <c r="C449" s="3" t="s">
        <v>7</v>
      </c>
      <c r="D449" s="3">
        <v>65</v>
      </c>
      <c r="E449">
        <f t="shared" si="6"/>
        <v>34</v>
      </c>
    </row>
    <row r="450" spans="1:5" x14ac:dyDescent="0.2">
      <c r="A450" s="3">
        <v>34</v>
      </c>
      <c r="B450" s="3" t="s">
        <v>12</v>
      </c>
      <c r="C450" s="3" t="s">
        <v>8</v>
      </c>
      <c r="D450" s="3">
        <v>245</v>
      </c>
      <c r="E450">
        <f t="shared" si="6"/>
        <v>34</v>
      </c>
    </row>
    <row r="451" spans="1:5" x14ac:dyDescent="0.2">
      <c r="A451" s="3">
        <v>34</v>
      </c>
      <c r="B451" s="3" t="s">
        <v>12</v>
      </c>
      <c r="C451" s="3" t="s">
        <v>7</v>
      </c>
      <c r="D451" s="3">
        <v>247</v>
      </c>
      <c r="E451">
        <f t="shared" ref="E451:E514" si="7">IF(A451&gt;52,A451-52,A451)</f>
        <v>34</v>
      </c>
    </row>
    <row r="452" spans="1:5" x14ac:dyDescent="0.2">
      <c r="A452" s="3">
        <v>34</v>
      </c>
      <c r="B452" s="3" t="s">
        <v>15</v>
      </c>
      <c r="C452" s="3" t="s">
        <v>8</v>
      </c>
      <c r="D452" s="3">
        <v>429</v>
      </c>
      <c r="E452">
        <f t="shared" si="7"/>
        <v>34</v>
      </c>
    </row>
    <row r="453" spans="1:5" x14ac:dyDescent="0.2">
      <c r="A453" s="3">
        <v>34</v>
      </c>
      <c r="B453" s="3" t="s">
        <v>15</v>
      </c>
      <c r="C453" s="3" t="s">
        <v>5</v>
      </c>
      <c r="D453" s="3">
        <v>646</v>
      </c>
      <c r="E453">
        <f t="shared" si="7"/>
        <v>34</v>
      </c>
    </row>
    <row r="454" spans="1:5" x14ac:dyDescent="0.2">
      <c r="A454" s="3">
        <v>34</v>
      </c>
      <c r="B454" s="3" t="s">
        <v>13</v>
      </c>
      <c r="C454" s="3" t="s">
        <v>8</v>
      </c>
      <c r="D454" s="3">
        <v>788</v>
      </c>
      <c r="E454">
        <f t="shared" si="7"/>
        <v>34</v>
      </c>
    </row>
    <row r="455" spans="1:5" x14ac:dyDescent="0.2">
      <c r="A455" s="3">
        <v>35</v>
      </c>
      <c r="B455" s="3" t="s">
        <v>6</v>
      </c>
      <c r="C455" s="3" t="s">
        <v>8</v>
      </c>
      <c r="D455" s="3">
        <v>232</v>
      </c>
      <c r="E455">
        <f t="shared" si="7"/>
        <v>35</v>
      </c>
    </row>
    <row r="456" spans="1:5" x14ac:dyDescent="0.2">
      <c r="A456" s="3">
        <v>35</v>
      </c>
      <c r="B456" s="3" t="s">
        <v>6</v>
      </c>
      <c r="C456" s="3" t="s">
        <v>5</v>
      </c>
      <c r="D456" s="3">
        <v>695</v>
      </c>
      <c r="E456">
        <f t="shared" si="7"/>
        <v>35</v>
      </c>
    </row>
    <row r="457" spans="1:5" x14ac:dyDescent="0.2">
      <c r="A457" s="3">
        <v>35</v>
      </c>
      <c r="B457" s="3" t="s">
        <v>6</v>
      </c>
      <c r="C457" s="3" t="s">
        <v>7</v>
      </c>
      <c r="D457" s="3">
        <v>42</v>
      </c>
      <c r="E457">
        <f t="shared" si="7"/>
        <v>35</v>
      </c>
    </row>
    <row r="458" spans="1:5" x14ac:dyDescent="0.2">
      <c r="A458" s="3">
        <v>35</v>
      </c>
      <c r="B458" s="3" t="s">
        <v>9</v>
      </c>
      <c r="C458" s="3" t="s">
        <v>8</v>
      </c>
      <c r="D458" s="3">
        <v>829</v>
      </c>
      <c r="E458">
        <f t="shared" si="7"/>
        <v>35</v>
      </c>
    </row>
    <row r="459" spans="1:5" x14ac:dyDescent="0.2">
      <c r="A459" s="3">
        <v>35</v>
      </c>
      <c r="B459" s="3" t="s">
        <v>9</v>
      </c>
      <c r="C459" s="3" t="s">
        <v>5</v>
      </c>
      <c r="D459" s="3">
        <v>2463</v>
      </c>
      <c r="E459">
        <f t="shared" si="7"/>
        <v>35</v>
      </c>
    </row>
    <row r="460" spans="1:5" x14ac:dyDescent="0.2">
      <c r="A460" s="3">
        <v>35</v>
      </c>
      <c r="B460" s="3" t="s">
        <v>9</v>
      </c>
      <c r="C460" s="3" t="s">
        <v>7</v>
      </c>
      <c r="D460" s="3">
        <v>219</v>
      </c>
      <c r="E460">
        <f t="shared" si="7"/>
        <v>35</v>
      </c>
    </row>
    <row r="461" spans="1:5" x14ac:dyDescent="0.2">
      <c r="A461" s="3">
        <v>35</v>
      </c>
      <c r="B461" s="3" t="s">
        <v>14</v>
      </c>
      <c r="C461" s="3" t="s">
        <v>5</v>
      </c>
      <c r="D461" s="3">
        <v>4378</v>
      </c>
      <c r="E461">
        <f t="shared" si="7"/>
        <v>35</v>
      </c>
    </row>
    <row r="462" spans="1:5" x14ac:dyDescent="0.2">
      <c r="A462" s="3">
        <v>35</v>
      </c>
      <c r="B462" s="3" t="s">
        <v>10</v>
      </c>
      <c r="C462" s="3" t="s">
        <v>5</v>
      </c>
      <c r="D462" s="3">
        <v>705</v>
      </c>
      <c r="E462">
        <f t="shared" si="7"/>
        <v>35</v>
      </c>
    </row>
    <row r="463" spans="1:5" x14ac:dyDescent="0.2">
      <c r="A463" s="3">
        <v>35</v>
      </c>
      <c r="B463" s="3" t="s">
        <v>11</v>
      </c>
      <c r="C463" s="3" t="s">
        <v>5</v>
      </c>
      <c r="D463" s="3">
        <v>243</v>
      </c>
      <c r="E463">
        <f t="shared" si="7"/>
        <v>35</v>
      </c>
    </row>
    <row r="464" spans="1:5" x14ac:dyDescent="0.2">
      <c r="A464" s="3">
        <v>35</v>
      </c>
      <c r="B464" s="3" t="s">
        <v>12</v>
      </c>
      <c r="C464" s="3" t="s">
        <v>8</v>
      </c>
      <c r="D464" s="3">
        <v>312</v>
      </c>
      <c r="E464">
        <f t="shared" si="7"/>
        <v>35</v>
      </c>
    </row>
    <row r="465" spans="1:5" x14ac:dyDescent="0.2">
      <c r="A465" s="3">
        <v>35</v>
      </c>
      <c r="B465" s="3" t="s">
        <v>12</v>
      </c>
      <c r="C465" s="3" t="s">
        <v>5</v>
      </c>
      <c r="D465" s="3">
        <v>1085</v>
      </c>
      <c r="E465">
        <f t="shared" si="7"/>
        <v>35</v>
      </c>
    </row>
    <row r="466" spans="1:5" x14ac:dyDescent="0.2">
      <c r="A466" s="3">
        <v>35</v>
      </c>
      <c r="B466" s="3" t="s">
        <v>15</v>
      </c>
      <c r="C466" s="3" t="s">
        <v>5</v>
      </c>
      <c r="D466" s="3">
        <v>566</v>
      </c>
      <c r="E466">
        <f t="shared" si="7"/>
        <v>35</v>
      </c>
    </row>
    <row r="467" spans="1:5" x14ac:dyDescent="0.2">
      <c r="A467" s="3">
        <v>35</v>
      </c>
      <c r="B467" s="3" t="s">
        <v>13</v>
      </c>
      <c r="C467" s="3" t="s">
        <v>7</v>
      </c>
      <c r="D467" s="3">
        <v>75</v>
      </c>
      <c r="E467">
        <f t="shared" si="7"/>
        <v>35</v>
      </c>
    </row>
    <row r="468" spans="1:5" x14ac:dyDescent="0.2">
      <c r="A468" s="3">
        <v>36</v>
      </c>
      <c r="B468" s="3" t="s">
        <v>6</v>
      </c>
      <c r="C468" s="3" t="s">
        <v>8</v>
      </c>
      <c r="D468" s="3">
        <v>282</v>
      </c>
      <c r="E468">
        <f t="shared" si="7"/>
        <v>36</v>
      </c>
    </row>
    <row r="469" spans="1:5" x14ac:dyDescent="0.2">
      <c r="A469" s="3">
        <v>36</v>
      </c>
      <c r="B469" s="3" t="s">
        <v>6</v>
      </c>
      <c r="C469" s="3" t="s">
        <v>5</v>
      </c>
      <c r="D469" s="3">
        <v>964</v>
      </c>
      <c r="E469">
        <f t="shared" si="7"/>
        <v>36</v>
      </c>
    </row>
    <row r="470" spans="1:5" x14ac:dyDescent="0.2">
      <c r="A470" s="3">
        <v>36</v>
      </c>
      <c r="B470" s="3" t="s">
        <v>6</v>
      </c>
      <c r="C470" s="3" t="s">
        <v>7</v>
      </c>
      <c r="D470" s="3">
        <v>49</v>
      </c>
      <c r="E470">
        <f t="shared" si="7"/>
        <v>36</v>
      </c>
    </row>
    <row r="471" spans="1:5" x14ac:dyDescent="0.2">
      <c r="A471" s="3">
        <v>36</v>
      </c>
      <c r="B471" s="3" t="s">
        <v>9</v>
      </c>
      <c r="C471" s="3" t="s">
        <v>8</v>
      </c>
      <c r="D471" s="3">
        <v>714</v>
      </c>
      <c r="E471">
        <f t="shared" si="7"/>
        <v>36</v>
      </c>
    </row>
    <row r="472" spans="1:5" x14ac:dyDescent="0.2">
      <c r="A472" s="3">
        <v>36</v>
      </c>
      <c r="B472" s="3" t="s">
        <v>9</v>
      </c>
      <c r="C472" s="3" t="s">
        <v>5</v>
      </c>
      <c r="D472" s="3">
        <v>2299</v>
      </c>
      <c r="E472">
        <f t="shared" si="7"/>
        <v>36</v>
      </c>
    </row>
    <row r="473" spans="1:5" x14ac:dyDescent="0.2">
      <c r="A473" s="3">
        <v>36</v>
      </c>
      <c r="B473" s="3" t="s">
        <v>14</v>
      </c>
      <c r="C473" s="3" t="s">
        <v>8</v>
      </c>
      <c r="D473" s="3">
        <v>699</v>
      </c>
      <c r="E473">
        <f t="shared" si="7"/>
        <v>36</v>
      </c>
    </row>
    <row r="474" spans="1:5" x14ac:dyDescent="0.2">
      <c r="A474" s="3">
        <v>36</v>
      </c>
      <c r="B474" s="3" t="s">
        <v>10</v>
      </c>
      <c r="C474" s="3" t="s">
        <v>8</v>
      </c>
      <c r="D474" s="3">
        <v>540</v>
      </c>
      <c r="E474">
        <f t="shared" si="7"/>
        <v>36</v>
      </c>
    </row>
    <row r="475" spans="1:5" x14ac:dyDescent="0.2">
      <c r="A475" s="3">
        <v>36</v>
      </c>
      <c r="B475" s="3" t="s">
        <v>10</v>
      </c>
      <c r="C475" s="3" t="s">
        <v>5</v>
      </c>
      <c r="D475" s="3">
        <v>1075</v>
      </c>
      <c r="E475">
        <f t="shared" si="7"/>
        <v>36</v>
      </c>
    </row>
    <row r="476" spans="1:5" x14ac:dyDescent="0.2">
      <c r="A476" s="3">
        <v>36</v>
      </c>
      <c r="B476" s="3" t="s">
        <v>11</v>
      </c>
      <c r="C476" s="3" t="s">
        <v>5</v>
      </c>
      <c r="D476" s="3">
        <v>1023</v>
      </c>
      <c r="E476">
        <f t="shared" si="7"/>
        <v>36</v>
      </c>
    </row>
    <row r="477" spans="1:5" x14ac:dyDescent="0.2">
      <c r="A477" s="3">
        <v>36</v>
      </c>
      <c r="B477" s="3" t="s">
        <v>15</v>
      </c>
      <c r="C477" s="3" t="s">
        <v>8</v>
      </c>
      <c r="D477" s="3">
        <v>206</v>
      </c>
      <c r="E477">
        <f t="shared" si="7"/>
        <v>36</v>
      </c>
    </row>
    <row r="478" spans="1:5" x14ac:dyDescent="0.2">
      <c r="A478" s="3">
        <v>36</v>
      </c>
      <c r="B478" s="3" t="s">
        <v>15</v>
      </c>
      <c r="C478" s="3" t="s">
        <v>5</v>
      </c>
      <c r="D478" s="3">
        <v>2216</v>
      </c>
      <c r="E478">
        <f t="shared" si="7"/>
        <v>36</v>
      </c>
    </row>
    <row r="479" spans="1:5" x14ac:dyDescent="0.2">
      <c r="A479" s="3">
        <v>36</v>
      </c>
      <c r="B479" s="3" t="s">
        <v>13</v>
      </c>
      <c r="C479" s="3" t="s">
        <v>8</v>
      </c>
      <c r="D479" s="3">
        <v>1977</v>
      </c>
      <c r="E479">
        <f t="shared" si="7"/>
        <v>36</v>
      </c>
    </row>
    <row r="480" spans="1:5" x14ac:dyDescent="0.2">
      <c r="A480" s="3">
        <v>36</v>
      </c>
      <c r="B480" s="3" t="s">
        <v>13</v>
      </c>
      <c r="C480" s="3" t="s">
        <v>5</v>
      </c>
      <c r="D480" s="3">
        <v>1890</v>
      </c>
      <c r="E480">
        <f t="shared" si="7"/>
        <v>36</v>
      </c>
    </row>
    <row r="481" spans="1:5" x14ac:dyDescent="0.2">
      <c r="A481" s="3">
        <v>36</v>
      </c>
      <c r="B481" s="3" t="s">
        <v>13</v>
      </c>
      <c r="C481" s="3" t="s">
        <v>7</v>
      </c>
      <c r="D481" s="3">
        <v>125</v>
      </c>
      <c r="E481">
        <f t="shared" si="7"/>
        <v>36</v>
      </c>
    </row>
    <row r="482" spans="1:5" x14ac:dyDescent="0.2">
      <c r="A482" s="3">
        <v>37</v>
      </c>
      <c r="B482" s="3" t="s">
        <v>6</v>
      </c>
      <c r="C482" s="3" t="s">
        <v>8</v>
      </c>
      <c r="D482" s="3">
        <v>227</v>
      </c>
      <c r="E482">
        <f t="shared" si="7"/>
        <v>37</v>
      </c>
    </row>
    <row r="483" spans="1:5" x14ac:dyDescent="0.2">
      <c r="A483" s="3">
        <v>37</v>
      </c>
      <c r="B483" s="3" t="s">
        <v>6</v>
      </c>
      <c r="C483" s="3" t="s">
        <v>5</v>
      </c>
      <c r="D483" s="3">
        <v>908</v>
      </c>
      <c r="E483">
        <f t="shared" si="7"/>
        <v>37</v>
      </c>
    </row>
    <row r="484" spans="1:5" x14ac:dyDescent="0.2">
      <c r="A484" s="3">
        <v>37</v>
      </c>
      <c r="B484" s="3" t="s">
        <v>6</v>
      </c>
      <c r="C484" s="3" t="s">
        <v>7</v>
      </c>
      <c r="D484" s="3">
        <v>41</v>
      </c>
      <c r="E484">
        <f t="shared" si="7"/>
        <v>37</v>
      </c>
    </row>
    <row r="485" spans="1:5" x14ac:dyDescent="0.2">
      <c r="A485" s="3">
        <v>37</v>
      </c>
      <c r="B485" s="3" t="s">
        <v>9</v>
      </c>
      <c r="C485" s="3" t="s">
        <v>8</v>
      </c>
      <c r="D485" s="3">
        <v>819</v>
      </c>
      <c r="E485">
        <f t="shared" si="7"/>
        <v>37</v>
      </c>
    </row>
    <row r="486" spans="1:5" x14ac:dyDescent="0.2">
      <c r="A486" s="3">
        <v>37</v>
      </c>
      <c r="B486" s="3" t="s">
        <v>9</v>
      </c>
      <c r="C486" s="3" t="s">
        <v>5</v>
      </c>
      <c r="D486" s="3">
        <v>2696</v>
      </c>
      <c r="E486">
        <f t="shared" si="7"/>
        <v>37</v>
      </c>
    </row>
    <row r="487" spans="1:5" x14ac:dyDescent="0.2">
      <c r="A487" s="3">
        <v>37</v>
      </c>
      <c r="B487" s="3" t="s">
        <v>9</v>
      </c>
      <c r="C487" s="3" t="s">
        <v>7</v>
      </c>
      <c r="D487" s="3">
        <v>127</v>
      </c>
      <c r="E487">
        <f t="shared" si="7"/>
        <v>37</v>
      </c>
    </row>
    <row r="488" spans="1:5" x14ac:dyDescent="0.2">
      <c r="A488" s="3">
        <v>37</v>
      </c>
      <c r="B488" s="3" t="s">
        <v>14</v>
      </c>
      <c r="C488" s="3" t="s">
        <v>8</v>
      </c>
      <c r="D488" s="3">
        <v>618</v>
      </c>
      <c r="E488">
        <f t="shared" si="7"/>
        <v>37</v>
      </c>
    </row>
    <row r="489" spans="1:5" x14ac:dyDescent="0.2">
      <c r="A489" s="3">
        <v>37</v>
      </c>
      <c r="B489" s="3" t="s">
        <v>14</v>
      </c>
      <c r="C489" s="3" t="s">
        <v>5</v>
      </c>
      <c r="D489" s="3">
        <v>4212</v>
      </c>
      <c r="E489">
        <f t="shared" si="7"/>
        <v>37</v>
      </c>
    </row>
    <row r="490" spans="1:5" x14ac:dyDescent="0.2">
      <c r="A490" s="3">
        <v>37</v>
      </c>
      <c r="B490" s="3" t="s">
        <v>14</v>
      </c>
      <c r="C490" s="3" t="s">
        <v>7</v>
      </c>
      <c r="D490" s="3">
        <v>188</v>
      </c>
      <c r="E490">
        <f t="shared" si="7"/>
        <v>37</v>
      </c>
    </row>
    <row r="491" spans="1:5" x14ac:dyDescent="0.2">
      <c r="A491" s="3">
        <v>37</v>
      </c>
      <c r="B491" s="3" t="s">
        <v>12</v>
      </c>
      <c r="C491" s="3" t="s">
        <v>8</v>
      </c>
      <c r="D491" s="3">
        <v>631</v>
      </c>
      <c r="E491">
        <f t="shared" si="7"/>
        <v>37</v>
      </c>
    </row>
    <row r="492" spans="1:5" x14ac:dyDescent="0.2">
      <c r="A492" s="3">
        <v>37</v>
      </c>
      <c r="B492" s="3" t="s">
        <v>12</v>
      </c>
      <c r="C492" s="3" t="s">
        <v>5</v>
      </c>
      <c r="D492" s="3">
        <v>690</v>
      </c>
      <c r="E492">
        <f t="shared" si="7"/>
        <v>37</v>
      </c>
    </row>
    <row r="493" spans="1:5" x14ac:dyDescent="0.2">
      <c r="A493" s="3">
        <v>37</v>
      </c>
      <c r="B493" s="3" t="s">
        <v>15</v>
      </c>
      <c r="C493" s="3" t="s">
        <v>8</v>
      </c>
      <c r="D493" s="3">
        <v>431</v>
      </c>
      <c r="E493">
        <f t="shared" si="7"/>
        <v>37</v>
      </c>
    </row>
    <row r="494" spans="1:5" x14ac:dyDescent="0.2">
      <c r="A494" s="3">
        <v>37</v>
      </c>
      <c r="B494" s="3" t="s">
        <v>13</v>
      </c>
      <c r="C494" s="3" t="s">
        <v>5</v>
      </c>
      <c r="D494" s="3">
        <v>1107</v>
      </c>
      <c r="E494">
        <f t="shared" si="7"/>
        <v>37</v>
      </c>
    </row>
    <row r="495" spans="1:5" x14ac:dyDescent="0.2">
      <c r="A495" s="3">
        <v>38</v>
      </c>
      <c r="B495" s="3" t="s">
        <v>6</v>
      </c>
      <c r="C495" s="3" t="s">
        <v>8</v>
      </c>
      <c r="D495" s="3">
        <v>156</v>
      </c>
      <c r="E495">
        <f t="shared" si="7"/>
        <v>38</v>
      </c>
    </row>
    <row r="496" spans="1:5" x14ac:dyDescent="0.2">
      <c r="A496" s="3">
        <v>38</v>
      </c>
      <c r="B496" s="3" t="s">
        <v>6</v>
      </c>
      <c r="C496" s="3" t="s">
        <v>5</v>
      </c>
      <c r="D496" s="3">
        <v>517</v>
      </c>
      <c r="E496">
        <f t="shared" si="7"/>
        <v>38</v>
      </c>
    </row>
    <row r="497" spans="1:5" x14ac:dyDescent="0.2">
      <c r="A497" s="3">
        <v>38</v>
      </c>
      <c r="B497" s="3" t="s">
        <v>6</v>
      </c>
      <c r="C497" s="3" t="s">
        <v>7</v>
      </c>
      <c r="D497" s="3">
        <v>21</v>
      </c>
      <c r="E497">
        <f t="shared" si="7"/>
        <v>38</v>
      </c>
    </row>
    <row r="498" spans="1:5" x14ac:dyDescent="0.2">
      <c r="A498" s="3">
        <v>38</v>
      </c>
      <c r="B498" s="3" t="s">
        <v>9</v>
      </c>
      <c r="C498" s="3" t="s">
        <v>8</v>
      </c>
      <c r="D498" s="3">
        <v>2211</v>
      </c>
      <c r="E498">
        <f t="shared" si="7"/>
        <v>38</v>
      </c>
    </row>
    <row r="499" spans="1:5" x14ac:dyDescent="0.2">
      <c r="A499" s="3">
        <v>38</v>
      </c>
      <c r="B499" s="3" t="s">
        <v>9</v>
      </c>
      <c r="C499" s="3" t="s">
        <v>5</v>
      </c>
      <c r="D499" s="3">
        <v>2388</v>
      </c>
      <c r="E499">
        <f t="shared" si="7"/>
        <v>38</v>
      </c>
    </row>
    <row r="500" spans="1:5" x14ac:dyDescent="0.2">
      <c r="A500" s="3">
        <v>38</v>
      </c>
      <c r="B500" s="3" t="s">
        <v>9</v>
      </c>
      <c r="C500" s="3" t="s">
        <v>7</v>
      </c>
      <c r="D500" s="3">
        <v>256</v>
      </c>
      <c r="E500">
        <f t="shared" si="7"/>
        <v>38</v>
      </c>
    </row>
    <row r="501" spans="1:5" x14ac:dyDescent="0.2">
      <c r="A501" s="3">
        <v>38</v>
      </c>
      <c r="B501" s="3" t="s">
        <v>14</v>
      </c>
      <c r="C501" s="3" t="s">
        <v>8</v>
      </c>
      <c r="D501" s="3">
        <v>719</v>
      </c>
      <c r="E501">
        <f t="shared" si="7"/>
        <v>38</v>
      </c>
    </row>
    <row r="502" spans="1:5" x14ac:dyDescent="0.2">
      <c r="A502" s="3">
        <v>38</v>
      </c>
      <c r="B502" s="3" t="s">
        <v>10</v>
      </c>
      <c r="C502" s="3" t="s">
        <v>5</v>
      </c>
      <c r="D502" s="3">
        <v>897</v>
      </c>
      <c r="E502">
        <f t="shared" si="7"/>
        <v>38</v>
      </c>
    </row>
    <row r="503" spans="1:5" x14ac:dyDescent="0.2">
      <c r="A503" s="3">
        <v>38</v>
      </c>
      <c r="B503" s="3" t="s">
        <v>11</v>
      </c>
      <c r="C503" s="3" t="s">
        <v>8</v>
      </c>
      <c r="D503" s="3">
        <v>86</v>
      </c>
      <c r="E503">
        <f t="shared" si="7"/>
        <v>38</v>
      </c>
    </row>
    <row r="504" spans="1:5" x14ac:dyDescent="0.2">
      <c r="A504" s="3">
        <v>38</v>
      </c>
      <c r="B504" s="3" t="s">
        <v>11</v>
      </c>
      <c r="C504" s="3" t="s">
        <v>7</v>
      </c>
      <c r="D504" s="3">
        <v>15</v>
      </c>
      <c r="E504">
        <f t="shared" si="7"/>
        <v>38</v>
      </c>
    </row>
    <row r="505" spans="1:5" x14ac:dyDescent="0.2">
      <c r="A505" s="3">
        <v>38</v>
      </c>
      <c r="B505" s="3" t="s">
        <v>12</v>
      </c>
      <c r="C505" s="3" t="s">
        <v>5</v>
      </c>
      <c r="D505" s="3">
        <v>2634</v>
      </c>
      <c r="E505">
        <f t="shared" si="7"/>
        <v>38</v>
      </c>
    </row>
    <row r="506" spans="1:5" x14ac:dyDescent="0.2">
      <c r="A506" s="3">
        <v>38</v>
      </c>
      <c r="B506" s="3" t="s">
        <v>15</v>
      </c>
      <c r="C506" s="3" t="s">
        <v>7</v>
      </c>
      <c r="D506" s="3">
        <v>35</v>
      </c>
      <c r="E506">
        <f t="shared" si="7"/>
        <v>38</v>
      </c>
    </row>
    <row r="507" spans="1:5" x14ac:dyDescent="0.2">
      <c r="A507" s="3">
        <v>38</v>
      </c>
      <c r="B507" s="3" t="s">
        <v>13</v>
      </c>
      <c r="C507" s="3" t="s">
        <v>5</v>
      </c>
      <c r="D507" s="3">
        <v>1546</v>
      </c>
      <c r="E507">
        <f t="shared" si="7"/>
        <v>38</v>
      </c>
    </row>
    <row r="508" spans="1:5" x14ac:dyDescent="0.2">
      <c r="A508" s="3">
        <v>38</v>
      </c>
      <c r="B508" s="3" t="s">
        <v>13</v>
      </c>
      <c r="C508" s="3" t="s">
        <v>7</v>
      </c>
      <c r="D508" s="3">
        <v>89</v>
      </c>
      <c r="E508">
        <f t="shared" si="7"/>
        <v>38</v>
      </c>
    </row>
    <row r="509" spans="1:5" x14ac:dyDescent="0.2">
      <c r="A509" s="3">
        <v>39</v>
      </c>
      <c r="B509" s="3" t="s">
        <v>6</v>
      </c>
      <c r="C509" s="3" t="s">
        <v>8</v>
      </c>
      <c r="D509" s="3">
        <v>252</v>
      </c>
      <c r="E509">
        <f t="shared" si="7"/>
        <v>39</v>
      </c>
    </row>
    <row r="510" spans="1:5" x14ac:dyDescent="0.2">
      <c r="A510" s="3">
        <v>39</v>
      </c>
      <c r="B510" s="3" t="s">
        <v>6</v>
      </c>
      <c r="C510" s="3" t="s">
        <v>5</v>
      </c>
      <c r="D510" s="3">
        <v>721</v>
      </c>
      <c r="E510">
        <f t="shared" si="7"/>
        <v>39</v>
      </c>
    </row>
    <row r="511" spans="1:5" x14ac:dyDescent="0.2">
      <c r="A511" s="3">
        <v>39</v>
      </c>
      <c r="B511" s="3" t="s">
        <v>6</v>
      </c>
      <c r="C511" s="3" t="s">
        <v>7</v>
      </c>
      <c r="D511" s="3">
        <v>39</v>
      </c>
      <c r="E511">
        <f t="shared" si="7"/>
        <v>39</v>
      </c>
    </row>
    <row r="512" spans="1:5" x14ac:dyDescent="0.2">
      <c r="A512" s="3">
        <v>39</v>
      </c>
      <c r="B512" s="3" t="s">
        <v>9</v>
      </c>
      <c r="C512" s="3" t="s">
        <v>5</v>
      </c>
      <c r="D512" s="3">
        <v>3637</v>
      </c>
      <c r="E512">
        <f t="shared" si="7"/>
        <v>39</v>
      </c>
    </row>
    <row r="513" spans="1:5" x14ac:dyDescent="0.2">
      <c r="A513" s="3">
        <v>39</v>
      </c>
      <c r="B513" s="3" t="s">
        <v>14</v>
      </c>
      <c r="C513" s="3" t="s">
        <v>8</v>
      </c>
      <c r="D513" s="3">
        <v>482</v>
      </c>
      <c r="E513">
        <f t="shared" si="7"/>
        <v>39</v>
      </c>
    </row>
    <row r="514" spans="1:5" x14ac:dyDescent="0.2">
      <c r="A514" s="3">
        <v>39</v>
      </c>
      <c r="B514" s="3" t="s">
        <v>14</v>
      </c>
      <c r="C514" s="3" t="s">
        <v>5</v>
      </c>
      <c r="D514" s="3">
        <v>1949</v>
      </c>
      <c r="E514">
        <f t="shared" si="7"/>
        <v>39</v>
      </c>
    </row>
    <row r="515" spans="1:5" x14ac:dyDescent="0.2">
      <c r="A515" s="3">
        <v>39</v>
      </c>
      <c r="B515" s="3" t="s">
        <v>14</v>
      </c>
      <c r="C515" s="3" t="s">
        <v>7</v>
      </c>
      <c r="D515" s="3">
        <v>154</v>
      </c>
      <c r="E515">
        <f t="shared" ref="E515:E578" si="8">IF(A515&gt;52,A515-52,A515)</f>
        <v>39</v>
      </c>
    </row>
    <row r="516" spans="1:5" x14ac:dyDescent="0.2">
      <c r="A516" s="3">
        <v>39</v>
      </c>
      <c r="B516" s="3" t="s">
        <v>10</v>
      </c>
      <c r="C516" s="3" t="s">
        <v>8</v>
      </c>
      <c r="D516" s="3">
        <v>346</v>
      </c>
      <c r="E516">
        <f t="shared" si="8"/>
        <v>39</v>
      </c>
    </row>
    <row r="517" spans="1:5" x14ac:dyDescent="0.2">
      <c r="A517" s="3">
        <v>39</v>
      </c>
      <c r="B517" s="3" t="s">
        <v>10</v>
      </c>
      <c r="C517" s="3" t="s">
        <v>5</v>
      </c>
      <c r="D517" s="3">
        <v>580</v>
      </c>
      <c r="E517">
        <f t="shared" si="8"/>
        <v>39</v>
      </c>
    </row>
    <row r="518" spans="1:5" x14ac:dyDescent="0.2">
      <c r="A518" s="3">
        <v>39</v>
      </c>
      <c r="B518" s="3" t="s">
        <v>11</v>
      </c>
      <c r="C518" s="3" t="s">
        <v>8</v>
      </c>
      <c r="D518" s="3">
        <v>354</v>
      </c>
      <c r="E518">
        <f t="shared" si="8"/>
        <v>39</v>
      </c>
    </row>
    <row r="519" spans="1:5" x14ac:dyDescent="0.2">
      <c r="A519" s="3">
        <v>39</v>
      </c>
      <c r="B519" s="3" t="s">
        <v>11</v>
      </c>
      <c r="C519" s="3" t="s">
        <v>5</v>
      </c>
      <c r="D519" s="3">
        <v>842</v>
      </c>
      <c r="E519">
        <f t="shared" si="8"/>
        <v>39</v>
      </c>
    </row>
    <row r="520" spans="1:5" x14ac:dyDescent="0.2">
      <c r="A520" s="3">
        <v>39</v>
      </c>
      <c r="B520" s="3" t="s">
        <v>11</v>
      </c>
      <c r="C520" s="3" t="s">
        <v>7</v>
      </c>
      <c r="D520" s="3">
        <v>91</v>
      </c>
      <c r="E520">
        <f t="shared" si="8"/>
        <v>39</v>
      </c>
    </row>
    <row r="521" spans="1:5" x14ac:dyDescent="0.2">
      <c r="A521" s="3">
        <v>39</v>
      </c>
      <c r="B521" s="3" t="s">
        <v>15</v>
      </c>
      <c r="C521" s="3" t="s">
        <v>8</v>
      </c>
      <c r="D521" s="3">
        <v>223</v>
      </c>
      <c r="E521">
        <f t="shared" si="8"/>
        <v>39</v>
      </c>
    </row>
    <row r="522" spans="1:5" x14ac:dyDescent="0.2">
      <c r="A522" s="3">
        <v>39</v>
      </c>
      <c r="B522" s="3" t="s">
        <v>15</v>
      </c>
      <c r="C522" s="3" t="s">
        <v>5</v>
      </c>
      <c r="D522" s="3">
        <v>1403</v>
      </c>
      <c r="E522">
        <f t="shared" si="8"/>
        <v>39</v>
      </c>
    </row>
    <row r="523" spans="1:5" x14ac:dyDescent="0.2">
      <c r="A523" s="3">
        <v>39</v>
      </c>
      <c r="B523" s="3" t="s">
        <v>15</v>
      </c>
      <c r="C523" s="3" t="s">
        <v>7</v>
      </c>
      <c r="D523" s="3">
        <v>71</v>
      </c>
      <c r="E523">
        <f t="shared" si="8"/>
        <v>39</v>
      </c>
    </row>
    <row r="524" spans="1:5" x14ac:dyDescent="0.2">
      <c r="A524" s="3">
        <v>39</v>
      </c>
      <c r="B524" s="3" t="s">
        <v>13</v>
      </c>
      <c r="C524" s="3" t="s">
        <v>5</v>
      </c>
      <c r="D524" s="3">
        <v>7130</v>
      </c>
      <c r="E524">
        <f t="shared" si="8"/>
        <v>39</v>
      </c>
    </row>
    <row r="525" spans="1:5" x14ac:dyDescent="0.2">
      <c r="A525" s="3">
        <v>39</v>
      </c>
      <c r="B525" s="3" t="s">
        <v>13</v>
      </c>
      <c r="C525" s="3" t="s">
        <v>7</v>
      </c>
      <c r="D525" s="3">
        <v>300</v>
      </c>
      <c r="E525">
        <f t="shared" si="8"/>
        <v>39</v>
      </c>
    </row>
    <row r="526" spans="1:5" x14ac:dyDescent="0.2">
      <c r="A526" s="3">
        <v>40</v>
      </c>
      <c r="B526" s="3" t="s">
        <v>6</v>
      </c>
      <c r="C526" s="3" t="s">
        <v>8</v>
      </c>
      <c r="D526" s="3">
        <v>218</v>
      </c>
      <c r="E526">
        <f t="shared" si="8"/>
        <v>40</v>
      </c>
    </row>
    <row r="527" spans="1:5" x14ac:dyDescent="0.2">
      <c r="A527" s="3">
        <v>40</v>
      </c>
      <c r="B527" s="3" t="s">
        <v>6</v>
      </c>
      <c r="C527" s="3" t="s">
        <v>5</v>
      </c>
      <c r="D527" s="3">
        <v>890</v>
      </c>
      <c r="E527">
        <f t="shared" si="8"/>
        <v>40</v>
      </c>
    </row>
    <row r="528" spans="1:5" x14ac:dyDescent="0.2">
      <c r="A528" s="3">
        <v>40</v>
      </c>
      <c r="B528" s="3" t="s">
        <v>6</v>
      </c>
      <c r="C528" s="3" t="s">
        <v>7</v>
      </c>
      <c r="D528" s="3">
        <v>36</v>
      </c>
      <c r="E528">
        <f t="shared" si="8"/>
        <v>40</v>
      </c>
    </row>
    <row r="529" spans="1:5" x14ac:dyDescent="0.2">
      <c r="A529" s="3">
        <v>40</v>
      </c>
      <c r="B529" s="3" t="s">
        <v>9</v>
      </c>
      <c r="C529" s="3" t="s">
        <v>5</v>
      </c>
      <c r="D529" s="3">
        <v>2275</v>
      </c>
      <c r="E529">
        <f t="shared" si="8"/>
        <v>40</v>
      </c>
    </row>
    <row r="530" spans="1:5" x14ac:dyDescent="0.2">
      <c r="A530" s="3">
        <v>40</v>
      </c>
      <c r="B530" s="3" t="s">
        <v>9</v>
      </c>
      <c r="C530" s="3" t="s">
        <v>7</v>
      </c>
      <c r="D530" s="3">
        <v>376</v>
      </c>
      <c r="E530">
        <f t="shared" si="8"/>
        <v>40</v>
      </c>
    </row>
    <row r="531" spans="1:5" x14ac:dyDescent="0.2">
      <c r="A531" s="3">
        <v>40</v>
      </c>
      <c r="B531" s="3" t="s">
        <v>14</v>
      </c>
      <c r="C531" s="3" t="s">
        <v>8</v>
      </c>
      <c r="D531" s="3">
        <v>553</v>
      </c>
      <c r="E531">
        <f t="shared" si="8"/>
        <v>40</v>
      </c>
    </row>
    <row r="532" spans="1:5" x14ac:dyDescent="0.2">
      <c r="A532" s="3">
        <v>40</v>
      </c>
      <c r="B532" s="3" t="s">
        <v>14</v>
      </c>
      <c r="C532" s="3" t="s">
        <v>5</v>
      </c>
      <c r="D532" s="3">
        <v>3585</v>
      </c>
      <c r="E532">
        <f t="shared" si="8"/>
        <v>40</v>
      </c>
    </row>
    <row r="533" spans="1:5" x14ac:dyDescent="0.2">
      <c r="A533" s="3">
        <v>40</v>
      </c>
      <c r="B533" s="3" t="s">
        <v>10</v>
      </c>
      <c r="C533" s="3" t="s">
        <v>5</v>
      </c>
      <c r="D533" s="3">
        <v>1150</v>
      </c>
      <c r="E533">
        <f t="shared" si="8"/>
        <v>40</v>
      </c>
    </row>
    <row r="534" spans="1:5" x14ac:dyDescent="0.2">
      <c r="A534" s="3">
        <v>40</v>
      </c>
      <c r="B534" s="3" t="s">
        <v>12</v>
      </c>
      <c r="C534" s="3" t="s">
        <v>8</v>
      </c>
      <c r="D534" s="3">
        <v>609</v>
      </c>
      <c r="E534">
        <f t="shared" si="8"/>
        <v>40</v>
      </c>
    </row>
    <row r="535" spans="1:5" x14ac:dyDescent="0.2">
      <c r="A535" s="3">
        <v>40</v>
      </c>
      <c r="B535" s="3" t="s">
        <v>15</v>
      </c>
      <c r="C535" s="3" t="s">
        <v>8</v>
      </c>
      <c r="D535" s="3">
        <v>617</v>
      </c>
      <c r="E535">
        <f t="shared" si="8"/>
        <v>40</v>
      </c>
    </row>
    <row r="536" spans="1:5" x14ac:dyDescent="0.2">
      <c r="A536" s="3">
        <v>40</v>
      </c>
      <c r="B536" s="3" t="s">
        <v>13</v>
      </c>
      <c r="C536" s="3" t="s">
        <v>8</v>
      </c>
      <c r="D536" s="3">
        <v>354</v>
      </c>
      <c r="E536">
        <f t="shared" si="8"/>
        <v>40</v>
      </c>
    </row>
    <row r="537" spans="1:5" x14ac:dyDescent="0.2">
      <c r="A537" s="3">
        <v>41</v>
      </c>
      <c r="B537" s="3" t="s">
        <v>6</v>
      </c>
      <c r="C537" s="3" t="s">
        <v>8</v>
      </c>
      <c r="D537" s="3">
        <v>193</v>
      </c>
      <c r="E537">
        <f t="shared" si="8"/>
        <v>41</v>
      </c>
    </row>
    <row r="538" spans="1:5" x14ac:dyDescent="0.2">
      <c r="A538" s="3">
        <v>41</v>
      </c>
      <c r="B538" s="3" t="s">
        <v>6</v>
      </c>
      <c r="C538" s="3" t="s">
        <v>5</v>
      </c>
      <c r="D538" s="3">
        <v>775</v>
      </c>
      <c r="E538">
        <f t="shared" si="8"/>
        <v>41</v>
      </c>
    </row>
    <row r="539" spans="1:5" x14ac:dyDescent="0.2">
      <c r="A539" s="3">
        <v>41</v>
      </c>
      <c r="B539" s="3" t="s">
        <v>6</v>
      </c>
      <c r="C539" s="3" t="s">
        <v>7</v>
      </c>
      <c r="D539" s="3">
        <v>34</v>
      </c>
      <c r="E539">
        <f t="shared" si="8"/>
        <v>41</v>
      </c>
    </row>
    <row r="540" spans="1:5" x14ac:dyDescent="0.2">
      <c r="A540" s="3">
        <v>41</v>
      </c>
      <c r="B540" s="3" t="s">
        <v>9</v>
      </c>
      <c r="C540" s="3" t="s">
        <v>8</v>
      </c>
      <c r="D540" s="3">
        <v>804</v>
      </c>
      <c r="E540">
        <f t="shared" si="8"/>
        <v>41</v>
      </c>
    </row>
    <row r="541" spans="1:5" x14ac:dyDescent="0.2">
      <c r="A541" s="3">
        <v>41</v>
      </c>
      <c r="B541" s="3" t="s">
        <v>9</v>
      </c>
      <c r="C541" s="3" t="s">
        <v>5</v>
      </c>
      <c r="D541" s="3">
        <v>3239</v>
      </c>
      <c r="E541">
        <f t="shared" si="8"/>
        <v>41</v>
      </c>
    </row>
    <row r="542" spans="1:5" x14ac:dyDescent="0.2">
      <c r="A542" s="3">
        <v>41</v>
      </c>
      <c r="B542" s="3" t="s">
        <v>14</v>
      </c>
      <c r="C542" s="3" t="s">
        <v>8</v>
      </c>
      <c r="D542" s="3">
        <v>460</v>
      </c>
      <c r="E542">
        <f t="shared" si="8"/>
        <v>41</v>
      </c>
    </row>
    <row r="543" spans="1:5" x14ac:dyDescent="0.2">
      <c r="A543" s="3">
        <v>41</v>
      </c>
      <c r="B543" s="3" t="s">
        <v>14</v>
      </c>
      <c r="C543" s="3" t="s">
        <v>7</v>
      </c>
      <c r="D543" s="3">
        <v>176</v>
      </c>
      <c r="E543">
        <f t="shared" si="8"/>
        <v>41</v>
      </c>
    </row>
    <row r="544" spans="1:5" x14ac:dyDescent="0.2">
      <c r="A544" s="3">
        <v>41</v>
      </c>
      <c r="B544" s="3" t="s">
        <v>10</v>
      </c>
      <c r="C544" s="3" t="s">
        <v>8</v>
      </c>
      <c r="D544" s="3">
        <v>346</v>
      </c>
      <c r="E544">
        <f t="shared" si="8"/>
        <v>41</v>
      </c>
    </row>
    <row r="545" spans="1:5" x14ac:dyDescent="0.2">
      <c r="A545" s="3">
        <v>41</v>
      </c>
      <c r="B545" s="3" t="s">
        <v>11</v>
      </c>
      <c r="C545" s="3" t="s">
        <v>5</v>
      </c>
      <c r="D545" s="3">
        <v>687</v>
      </c>
      <c r="E545">
        <f t="shared" si="8"/>
        <v>41</v>
      </c>
    </row>
    <row r="546" spans="1:5" x14ac:dyDescent="0.2">
      <c r="A546" s="3">
        <v>41</v>
      </c>
      <c r="B546" s="3" t="s">
        <v>15</v>
      </c>
      <c r="C546" s="3" t="s">
        <v>5</v>
      </c>
      <c r="D546" s="3">
        <v>563</v>
      </c>
      <c r="E546">
        <f t="shared" si="8"/>
        <v>41</v>
      </c>
    </row>
    <row r="547" spans="1:5" x14ac:dyDescent="0.2">
      <c r="A547" s="3">
        <v>41</v>
      </c>
      <c r="B547" s="3" t="s">
        <v>15</v>
      </c>
      <c r="C547" s="3" t="s">
        <v>7</v>
      </c>
      <c r="D547" s="3">
        <v>30</v>
      </c>
      <c r="E547">
        <f t="shared" si="8"/>
        <v>41</v>
      </c>
    </row>
    <row r="548" spans="1:5" x14ac:dyDescent="0.2">
      <c r="A548" s="3">
        <v>41</v>
      </c>
      <c r="B548" s="3" t="s">
        <v>13</v>
      </c>
      <c r="C548" s="3" t="s">
        <v>8</v>
      </c>
      <c r="D548" s="3">
        <v>518</v>
      </c>
      <c r="E548">
        <f t="shared" si="8"/>
        <v>41</v>
      </c>
    </row>
    <row r="549" spans="1:5" x14ac:dyDescent="0.2">
      <c r="A549" s="3">
        <v>42</v>
      </c>
      <c r="B549" s="3" t="s">
        <v>6</v>
      </c>
      <c r="C549" s="3" t="s">
        <v>8</v>
      </c>
      <c r="D549" s="3">
        <v>126</v>
      </c>
      <c r="E549">
        <f t="shared" si="8"/>
        <v>42</v>
      </c>
    </row>
    <row r="550" spans="1:5" x14ac:dyDescent="0.2">
      <c r="A550" s="3">
        <v>42</v>
      </c>
      <c r="B550" s="3" t="s">
        <v>6</v>
      </c>
      <c r="C550" s="3" t="s">
        <v>5</v>
      </c>
      <c r="D550" s="3">
        <v>522</v>
      </c>
      <c r="E550">
        <f t="shared" si="8"/>
        <v>42</v>
      </c>
    </row>
    <row r="551" spans="1:5" x14ac:dyDescent="0.2">
      <c r="A551" s="3">
        <v>42</v>
      </c>
      <c r="B551" s="3" t="s">
        <v>6</v>
      </c>
      <c r="C551" s="3" t="s">
        <v>7</v>
      </c>
      <c r="D551" s="3">
        <v>19</v>
      </c>
      <c r="E551">
        <f t="shared" si="8"/>
        <v>42</v>
      </c>
    </row>
    <row r="552" spans="1:5" x14ac:dyDescent="0.2">
      <c r="A552" s="3">
        <v>42</v>
      </c>
      <c r="B552" s="3" t="s">
        <v>9</v>
      </c>
      <c r="C552" s="3" t="s">
        <v>8</v>
      </c>
      <c r="D552" s="3">
        <v>1807</v>
      </c>
      <c r="E552">
        <f t="shared" si="8"/>
        <v>42</v>
      </c>
    </row>
    <row r="553" spans="1:5" x14ac:dyDescent="0.2">
      <c r="A553" s="3">
        <v>42</v>
      </c>
      <c r="B553" s="3" t="s">
        <v>9</v>
      </c>
      <c r="C553" s="3" t="s">
        <v>5</v>
      </c>
      <c r="D553" s="3">
        <v>3588</v>
      </c>
      <c r="E553">
        <f t="shared" si="8"/>
        <v>42</v>
      </c>
    </row>
    <row r="554" spans="1:5" x14ac:dyDescent="0.2">
      <c r="A554" s="3">
        <v>42</v>
      </c>
      <c r="B554" s="3" t="s">
        <v>14</v>
      </c>
      <c r="C554" s="3" t="s">
        <v>8</v>
      </c>
      <c r="D554" s="3">
        <v>648</v>
      </c>
      <c r="E554">
        <f t="shared" si="8"/>
        <v>42</v>
      </c>
    </row>
    <row r="555" spans="1:5" x14ac:dyDescent="0.2">
      <c r="A555" s="3">
        <v>42</v>
      </c>
      <c r="B555" s="3" t="s">
        <v>14</v>
      </c>
      <c r="C555" s="3" t="s">
        <v>5</v>
      </c>
      <c r="D555" s="3">
        <v>4684</v>
      </c>
      <c r="E555">
        <f t="shared" si="8"/>
        <v>42</v>
      </c>
    </row>
    <row r="556" spans="1:5" x14ac:dyDescent="0.2">
      <c r="A556" s="3">
        <v>42</v>
      </c>
      <c r="B556" s="3" t="s">
        <v>10</v>
      </c>
      <c r="C556" s="3" t="s">
        <v>5</v>
      </c>
      <c r="D556" s="3">
        <v>1968</v>
      </c>
      <c r="E556">
        <f t="shared" si="8"/>
        <v>42</v>
      </c>
    </row>
    <row r="557" spans="1:5" x14ac:dyDescent="0.2">
      <c r="A557" s="3">
        <v>42</v>
      </c>
      <c r="B557" s="3" t="s">
        <v>10</v>
      </c>
      <c r="C557" s="3" t="s">
        <v>7</v>
      </c>
      <c r="D557" s="3">
        <v>110</v>
      </c>
      <c r="E557">
        <f t="shared" si="8"/>
        <v>42</v>
      </c>
    </row>
    <row r="558" spans="1:5" x14ac:dyDescent="0.2">
      <c r="A558" s="3">
        <v>42</v>
      </c>
      <c r="B558" s="3" t="s">
        <v>11</v>
      </c>
      <c r="C558" s="3" t="s">
        <v>8</v>
      </c>
      <c r="D558" s="3">
        <v>362</v>
      </c>
      <c r="E558">
        <f t="shared" si="8"/>
        <v>42</v>
      </c>
    </row>
    <row r="559" spans="1:5" x14ac:dyDescent="0.2">
      <c r="A559" s="3">
        <v>42</v>
      </c>
      <c r="B559" s="3" t="s">
        <v>12</v>
      </c>
      <c r="C559" s="3" t="s">
        <v>5</v>
      </c>
      <c r="D559" s="3">
        <v>1476</v>
      </c>
      <c r="E559">
        <f t="shared" si="8"/>
        <v>42</v>
      </c>
    </row>
    <row r="560" spans="1:5" x14ac:dyDescent="0.2">
      <c r="A560" s="3">
        <v>42</v>
      </c>
      <c r="B560" s="3" t="s">
        <v>12</v>
      </c>
      <c r="C560" s="3" t="s">
        <v>7</v>
      </c>
      <c r="D560" s="3">
        <v>45</v>
      </c>
      <c r="E560">
        <f t="shared" si="8"/>
        <v>42</v>
      </c>
    </row>
    <row r="561" spans="1:5" x14ac:dyDescent="0.2">
      <c r="A561" s="3">
        <v>42</v>
      </c>
      <c r="B561" s="3" t="s">
        <v>15</v>
      </c>
      <c r="C561" s="3" t="s">
        <v>5</v>
      </c>
      <c r="D561" s="3">
        <v>1570</v>
      </c>
      <c r="E561">
        <f t="shared" si="8"/>
        <v>42</v>
      </c>
    </row>
    <row r="562" spans="1:5" x14ac:dyDescent="0.2">
      <c r="A562" s="3">
        <v>42</v>
      </c>
      <c r="B562" s="3" t="s">
        <v>15</v>
      </c>
      <c r="C562" s="3" t="s">
        <v>7</v>
      </c>
      <c r="D562" s="3">
        <v>31</v>
      </c>
      <c r="E562">
        <f t="shared" si="8"/>
        <v>42</v>
      </c>
    </row>
    <row r="563" spans="1:5" x14ac:dyDescent="0.2">
      <c r="A563" s="3">
        <v>42</v>
      </c>
      <c r="B563" s="3" t="s">
        <v>13</v>
      </c>
      <c r="C563" s="3" t="s">
        <v>8</v>
      </c>
      <c r="D563" s="3">
        <v>1197</v>
      </c>
      <c r="E563">
        <f t="shared" si="8"/>
        <v>42</v>
      </c>
    </row>
    <row r="564" spans="1:5" x14ac:dyDescent="0.2">
      <c r="A564" s="3">
        <v>43</v>
      </c>
      <c r="B564" s="3" t="s">
        <v>6</v>
      </c>
      <c r="C564" s="3" t="s">
        <v>8</v>
      </c>
      <c r="D564" s="3">
        <v>264</v>
      </c>
      <c r="E564">
        <f t="shared" si="8"/>
        <v>43</v>
      </c>
    </row>
    <row r="565" spans="1:5" x14ac:dyDescent="0.2">
      <c r="A565" s="3">
        <v>43</v>
      </c>
      <c r="B565" s="3" t="s">
        <v>6</v>
      </c>
      <c r="C565" s="3" t="s">
        <v>5</v>
      </c>
      <c r="D565" s="3">
        <v>761</v>
      </c>
      <c r="E565">
        <f t="shared" si="8"/>
        <v>43</v>
      </c>
    </row>
    <row r="566" spans="1:5" x14ac:dyDescent="0.2">
      <c r="A566" s="3">
        <v>43</v>
      </c>
      <c r="B566" s="3" t="s">
        <v>6</v>
      </c>
      <c r="C566" s="3" t="s">
        <v>7</v>
      </c>
      <c r="D566" s="3">
        <v>36</v>
      </c>
      <c r="E566">
        <f t="shared" si="8"/>
        <v>43</v>
      </c>
    </row>
    <row r="567" spans="1:5" x14ac:dyDescent="0.2">
      <c r="A567" s="3">
        <v>43</v>
      </c>
      <c r="B567" s="3" t="s">
        <v>9</v>
      </c>
      <c r="C567" s="3" t="s">
        <v>5</v>
      </c>
      <c r="D567" s="3">
        <v>2184</v>
      </c>
      <c r="E567">
        <f t="shared" si="8"/>
        <v>43</v>
      </c>
    </row>
    <row r="568" spans="1:5" x14ac:dyDescent="0.2">
      <c r="A568" s="3">
        <v>43</v>
      </c>
      <c r="B568" s="3" t="s">
        <v>9</v>
      </c>
      <c r="C568" s="3" t="s">
        <v>7</v>
      </c>
      <c r="D568" s="3">
        <v>78</v>
      </c>
      <c r="E568">
        <f t="shared" si="8"/>
        <v>43</v>
      </c>
    </row>
    <row r="569" spans="1:5" x14ac:dyDescent="0.2">
      <c r="A569" s="3">
        <v>43</v>
      </c>
      <c r="B569" s="3" t="s">
        <v>14</v>
      </c>
      <c r="C569" s="3" t="s">
        <v>8</v>
      </c>
      <c r="D569" s="3">
        <v>1438</v>
      </c>
      <c r="E569">
        <f t="shared" si="8"/>
        <v>43</v>
      </c>
    </row>
    <row r="570" spans="1:5" x14ac:dyDescent="0.2">
      <c r="A570" s="3">
        <v>43</v>
      </c>
      <c r="B570" s="3" t="s">
        <v>14</v>
      </c>
      <c r="C570" s="3" t="s">
        <v>7</v>
      </c>
      <c r="D570" s="3">
        <v>125</v>
      </c>
      <c r="E570">
        <f t="shared" si="8"/>
        <v>43</v>
      </c>
    </row>
    <row r="571" spans="1:5" x14ac:dyDescent="0.2">
      <c r="A571" s="3">
        <v>43</v>
      </c>
      <c r="B571" s="3" t="s">
        <v>10</v>
      </c>
      <c r="C571" s="3" t="s">
        <v>8</v>
      </c>
      <c r="D571" s="3">
        <v>207</v>
      </c>
      <c r="E571">
        <f t="shared" si="8"/>
        <v>43</v>
      </c>
    </row>
    <row r="572" spans="1:5" x14ac:dyDescent="0.2">
      <c r="A572" s="3">
        <v>43</v>
      </c>
      <c r="B572" s="3" t="s">
        <v>11</v>
      </c>
      <c r="C572" s="3" t="s">
        <v>5</v>
      </c>
      <c r="D572" s="3">
        <v>1469</v>
      </c>
      <c r="E572">
        <f t="shared" si="8"/>
        <v>43</v>
      </c>
    </row>
    <row r="573" spans="1:5" x14ac:dyDescent="0.2">
      <c r="A573" s="3">
        <v>43</v>
      </c>
      <c r="B573" s="3" t="s">
        <v>12</v>
      </c>
      <c r="C573" s="3" t="s">
        <v>8</v>
      </c>
      <c r="D573" s="3">
        <v>304</v>
      </c>
      <c r="E573">
        <f t="shared" si="8"/>
        <v>43</v>
      </c>
    </row>
    <row r="574" spans="1:5" x14ac:dyDescent="0.2">
      <c r="A574" s="3">
        <v>43</v>
      </c>
      <c r="B574" s="3" t="s">
        <v>15</v>
      </c>
      <c r="C574" s="3" t="s">
        <v>8</v>
      </c>
      <c r="D574" s="3">
        <v>872</v>
      </c>
      <c r="E574">
        <f t="shared" si="8"/>
        <v>43</v>
      </c>
    </row>
    <row r="575" spans="1:5" x14ac:dyDescent="0.2">
      <c r="A575" s="3">
        <v>43</v>
      </c>
      <c r="B575" s="3" t="s">
        <v>15</v>
      </c>
      <c r="C575" s="3" t="s">
        <v>7</v>
      </c>
      <c r="D575" s="3">
        <v>33</v>
      </c>
      <c r="E575">
        <f t="shared" si="8"/>
        <v>43</v>
      </c>
    </row>
    <row r="576" spans="1:5" x14ac:dyDescent="0.2">
      <c r="A576" s="3">
        <v>43</v>
      </c>
      <c r="B576" s="3" t="s">
        <v>13</v>
      </c>
      <c r="C576" s="3" t="s">
        <v>7</v>
      </c>
      <c r="D576" s="3">
        <v>154</v>
      </c>
      <c r="E576">
        <f t="shared" si="8"/>
        <v>43</v>
      </c>
    </row>
    <row r="577" spans="1:5" x14ac:dyDescent="0.2">
      <c r="A577" s="3">
        <v>44</v>
      </c>
      <c r="B577" s="3" t="s">
        <v>6</v>
      </c>
      <c r="C577" s="3" t="s">
        <v>8</v>
      </c>
      <c r="D577" s="3">
        <v>231</v>
      </c>
      <c r="E577">
        <f t="shared" si="8"/>
        <v>44</v>
      </c>
    </row>
    <row r="578" spans="1:5" x14ac:dyDescent="0.2">
      <c r="A578" s="3">
        <v>44</v>
      </c>
      <c r="B578" s="3" t="s">
        <v>6</v>
      </c>
      <c r="C578" s="3" t="s">
        <v>5</v>
      </c>
      <c r="D578" s="3">
        <v>672</v>
      </c>
      <c r="E578">
        <f t="shared" si="8"/>
        <v>44</v>
      </c>
    </row>
    <row r="579" spans="1:5" x14ac:dyDescent="0.2">
      <c r="A579" s="3">
        <v>44</v>
      </c>
      <c r="B579" s="3" t="s">
        <v>6</v>
      </c>
      <c r="C579" s="3" t="s">
        <v>7</v>
      </c>
      <c r="D579" s="3">
        <v>32</v>
      </c>
      <c r="E579">
        <f t="shared" ref="E579:E642" si="9">IF(A579&gt;52,A579-52,A579)</f>
        <v>44</v>
      </c>
    </row>
    <row r="580" spans="1:5" x14ac:dyDescent="0.2">
      <c r="A580" s="3">
        <v>44</v>
      </c>
      <c r="B580" s="3" t="s">
        <v>9</v>
      </c>
      <c r="C580" s="3" t="s">
        <v>8</v>
      </c>
      <c r="D580" s="3">
        <v>863</v>
      </c>
      <c r="E580">
        <f t="shared" si="9"/>
        <v>44</v>
      </c>
    </row>
    <row r="581" spans="1:5" x14ac:dyDescent="0.2">
      <c r="A581" s="3">
        <v>44</v>
      </c>
      <c r="B581" s="3" t="s">
        <v>9</v>
      </c>
      <c r="C581" s="3" t="s">
        <v>5</v>
      </c>
      <c r="D581" s="3">
        <v>2808</v>
      </c>
      <c r="E581">
        <f t="shared" si="9"/>
        <v>44</v>
      </c>
    </row>
    <row r="582" spans="1:5" x14ac:dyDescent="0.2">
      <c r="A582" s="3">
        <v>44</v>
      </c>
      <c r="B582" s="3" t="s">
        <v>9</v>
      </c>
      <c r="C582" s="3" t="s">
        <v>7</v>
      </c>
      <c r="D582" s="3">
        <v>221</v>
      </c>
      <c r="E582">
        <f t="shared" si="9"/>
        <v>44</v>
      </c>
    </row>
    <row r="583" spans="1:5" x14ac:dyDescent="0.2">
      <c r="A583" s="3">
        <v>44</v>
      </c>
      <c r="B583" s="3" t="s">
        <v>14</v>
      </c>
      <c r="C583" s="3" t="s">
        <v>5</v>
      </c>
      <c r="D583" s="3">
        <v>5570</v>
      </c>
      <c r="E583">
        <f t="shared" si="9"/>
        <v>44</v>
      </c>
    </row>
    <row r="584" spans="1:5" x14ac:dyDescent="0.2">
      <c r="A584" s="3">
        <v>44</v>
      </c>
      <c r="B584" s="3" t="s">
        <v>14</v>
      </c>
      <c r="C584" s="3" t="s">
        <v>7</v>
      </c>
      <c r="D584" s="3">
        <v>183</v>
      </c>
      <c r="E584">
        <f t="shared" si="9"/>
        <v>44</v>
      </c>
    </row>
    <row r="585" spans="1:5" x14ac:dyDescent="0.2">
      <c r="A585" s="3">
        <v>44</v>
      </c>
      <c r="B585" s="3" t="s">
        <v>10</v>
      </c>
      <c r="C585" s="3" t="s">
        <v>8</v>
      </c>
      <c r="D585" s="3">
        <v>170</v>
      </c>
      <c r="E585">
        <f t="shared" si="9"/>
        <v>44</v>
      </c>
    </row>
    <row r="586" spans="1:5" x14ac:dyDescent="0.2">
      <c r="A586" s="3">
        <v>44</v>
      </c>
      <c r="B586" s="3" t="s">
        <v>12</v>
      </c>
      <c r="C586" s="3" t="s">
        <v>7</v>
      </c>
      <c r="D586" s="3">
        <v>82</v>
      </c>
      <c r="E586">
        <f t="shared" si="9"/>
        <v>44</v>
      </c>
    </row>
    <row r="587" spans="1:5" x14ac:dyDescent="0.2">
      <c r="A587" s="3">
        <v>44</v>
      </c>
      <c r="B587" s="3" t="s">
        <v>15</v>
      </c>
      <c r="C587" s="3" t="s">
        <v>5</v>
      </c>
      <c r="D587" s="3">
        <v>2147</v>
      </c>
      <c r="E587">
        <f t="shared" si="9"/>
        <v>44</v>
      </c>
    </row>
    <row r="588" spans="1:5" x14ac:dyDescent="0.2">
      <c r="A588" s="3">
        <v>44</v>
      </c>
      <c r="B588" s="3" t="s">
        <v>15</v>
      </c>
      <c r="C588" s="3" t="s">
        <v>7</v>
      </c>
      <c r="D588" s="3">
        <v>36</v>
      </c>
      <c r="E588">
        <f t="shared" si="9"/>
        <v>44</v>
      </c>
    </row>
    <row r="589" spans="1:5" x14ac:dyDescent="0.2">
      <c r="A589" s="3">
        <v>44</v>
      </c>
      <c r="B589" s="3" t="s">
        <v>13</v>
      </c>
      <c r="C589" s="3" t="s">
        <v>5</v>
      </c>
      <c r="D589" s="3">
        <v>2464</v>
      </c>
      <c r="E589">
        <f t="shared" si="9"/>
        <v>44</v>
      </c>
    </row>
    <row r="590" spans="1:5" x14ac:dyDescent="0.2">
      <c r="A590" s="3">
        <v>45</v>
      </c>
      <c r="B590" s="3" t="s">
        <v>6</v>
      </c>
      <c r="C590" s="3" t="s">
        <v>8</v>
      </c>
      <c r="D590" s="3">
        <v>174</v>
      </c>
      <c r="E590">
        <f t="shared" si="9"/>
        <v>45</v>
      </c>
    </row>
    <row r="591" spans="1:5" x14ac:dyDescent="0.2">
      <c r="A591" s="3">
        <v>45</v>
      </c>
      <c r="B591" s="3" t="s">
        <v>6</v>
      </c>
      <c r="C591" s="3" t="s">
        <v>5</v>
      </c>
      <c r="D591" s="3">
        <v>618</v>
      </c>
      <c r="E591">
        <f t="shared" si="9"/>
        <v>45</v>
      </c>
    </row>
    <row r="592" spans="1:5" x14ac:dyDescent="0.2">
      <c r="A592" s="3">
        <v>45</v>
      </c>
      <c r="B592" s="3" t="s">
        <v>6</v>
      </c>
      <c r="C592" s="3" t="s">
        <v>7</v>
      </c>
      <c r="D592" s="3">
        <v>25</v>
      </c>
      <c r="E592">
        <f t="shared" si="9"/>
        <v>45</v>
      </c>
    </row>
    <row r="593" spans="1:5" x14ac:dyDescent="0.2">
      <c r="A593" s="3">
        <v>45</v>
      </c>
      <c r="B593" s="3" t="s">
        <v>9</v>
      </c>
      <c r="C593" s="3" t="s">
        <v>8</v>
      </c>
      <c r="D593" s="3">
        <v>639</v>
      </c>
      <c r="E593">
        <f t="shared" si="9"/>
        <v>45</v>
      </c>
    </row>
    <row r="594" spans="1:5" x14ac:dyDescent="0.2">
      <c r="A594" s="3">
        <v>45</v>
      </c>
      <c r="B594" s="3" t="s">
        <v>9</v>
      </c>
      <c r="C594" s="3" t="s">
        <v>5</v>
      </c>
      <c r="D594" s="3">
        <v>2386</v>
      </c>
      <c r="E594">
        <f t="shared" si="9"/>
        <v>45</v>
      </c>
    </row>
    <row r="595" spans="1:5" x14ac:dyDescent="0.2">
      <c r="A595" s="3">
        <v>45</v>
      </c>
      <c r="B595" s="3" t="s">
        <v>14</v>
      </c>
      <c r="C595" s="3" t="s">
        <v>8</v>
      </c>
      <c r="D595" s="3">
        <v>605</v>
      </c>
      <c r="E595">
        <f t="shared" si="9"/>
        <v>45</v>
      </c>
    </row>
    <row r="596" spans="1:5" x14ac:dyDescent="0.2">
      <c r="A596" s="3">
        <v>45</v>
      </c>
      <c r="B596" s="3" t="s">
        <v>10</v>
      </c>
      <c r="C596" s="3" t="s">
        <v>8</v>
      </c>
      <c r="D596" s="3">
        <v>645</v>
      </c>
      <c r="E596">
        <f t="shared" si="9"/>
        <v>45</v>
      </c>
    </row>
    <row r="597" spans="1:5" x14ac:dyDescent="0.2">
      <c r="A597" s="3">
        <v>45</v>
      </c>
      <c r="B597" s="3" t="s">
        <v>10</v>
      </c>
      <c r="C597" s="3" t="s">
        <v>5</v>
      </c>
      <c r="D597" s="3">
        <v>800</v>
      </c>
      <c r="E597">
        <f t="shared" si="9"/>
        <v>45</v>
      </c>
    </row>
    <row r="598" spans="1:5" x14ac:dyDescent="0.2">
      <c r="A598" s="3">
        <v>45</v>
      </c>
      <c r="B598" s="3" t="s">
        <v>11</v>
      </c>
      <c r="C598" s="3" t="s">
        <v>7</v>
      </c>
      <c r="D598" s="3">
        <v>30</v>
      </c>
      <c r="E598">
        <f t="shared" si="9"/>
        <v>45</v>
      </c>
    </row>
    <row r="599" spans="1:5" x14ac:dyDescent="0.2">
      <c r="A599" s="3">
        <v>45</v>
      </c>
      <c r="B599" s="3" t="s">
        <v>12</v>
      </c>
      <c r="C599" s="3" t="s">
        <v>8</v>
      </c>
      <c r="D599" s="3">
        <v>163</v>
      </c>
      <c r="E599">
        <f t="shared" si="9"/>
        <v>45</v>
      </c>
    </row>
    <row r="600" spans="1:5" x14ac:dyDescent="0.2">
      <c r="A600" s="3">
        <v>45</v>
      </c>
      <c r="B600" s="3" t="s">
        <v>12</v>
      </c>
      <c r="C600" s="3" t="s">
        <v>5</v>
      </c>
      <c r="D600" s="3">
        <v>1073</v>
      </c>
      <c r="E600">
        <f t="shared" si="9"/>
        <v>45</v>
      </c>
    </row>
    <row r="601" spans="1:5" x14ac:dyDescent="0.2">
      <c r="A601" s="3">
        <v>45</v>
      </c>
      <c r="B601" s="3" t="s">
        <v>15</v>
      </c>
      <c r="C601" s="3" t="s">
        <v>7</v>
      </c>
      <c r="D601" s="3">
        <v>128</v>
      </c>
      <c r="E601">
        <f t="shared" si="9"/>
        <v>45</v>
      </c>
    </row>
    <row r="602" spans="1:5" x14ac:dyDescent="0.2">
      <c r="A602" s="3">
        <v>45</v>
      </c>
      <c r="B602" s="3" t="s">
        <v>13</v>
      </c>
      <c r="C602" s="3" t="s">
        <v>8</v>
      </c>
      <c r="D602" s="3">
        <v>1159</v>
      </c>
      <c r="E602">
        <f t="shared" si="9"/>
        <v>45</v>
      </c>
    </row>
    <row r="603" spans="1:5" x14ac:dyDescent="0.2">
      <c r="A603" s="3">
        <v>46</v>
      </c>
      <c r="B603" s="3" t="s">
        <v>6</v>
      </c>
      <c r="C603" s="3" t="s">
        <v>8</v>
      </c>
      <c r="D603" s="3">
        <v>123</v>
      </c>
      <c r="E603">
        <f t="shared" si="9"/>
        <v>46</v>
      </c>
    </row>
    <row r="604" spans="1:5" x14ac:dyDescent="0.2">
      <c r="A604" s="3">
        <v>46</v>
      </c>
      <c r="B604" s="3" t="s">
        <v>6</v>
      </c>
      <c r="C604" s="3" t="s">
        <v>5</v>
      </c>
      <c r="D604" s="3">
        <v>500</v>
      </c>
      <c r="E604">
        <f t="shared" si="9"/>
        <v>46</v>
      </c>
    </row>
    <row r="605" spans="1:5" x14ac:dyDescent="0.2">
      <c r="A605" s="3">
        <v>46</v>
      </c>
      <c r="B605" s="3" t="s">
        <v>6</v>
      </c>
      <c r="C605" s="3" t="s">
        <v>7</v>
      </c>
      <c r="D605" s="3">
        <v>18</v>
      </c>
      <c r="E605">
        <f t="shared" si="9"/>
        <v>46</v>
      </c>
    </row>
    <row r="606" spans="1:5" x14ac:dyDescent="0.2">
      <c r="A606" s="3">
        <v>46</v>
      </c>
      <c r="B606" s="3" t="s">
        <v>9</v>
      </c>
      <c r="C606" s="3" t="s">
        <v>8</v>
      </c>
      <c r="D606" s="3">
        <v>628</v>
      </c>
      <c r="E606">
        <f t="shared" si="9"/>
        <v>46</v>
      </c>
    </row>
    <row r="607" spans="1:5" x14ac:dyDescent="0.2">
      <c r="A607" s="3">
        <v>46</v>
      </c>
      <c r="B607" s="3" t="s">
        <v>9</v>
      </c>
      <c r="C607" s="3" t="s">
        <v>5</v>
      </c>
      <c r="D607" s="3">
        <v>10027</v>
      </c>
      <c r="E607">
        <f t="shared" si="9"/>
        <v>46</v>
      </c>
    </row>
    <row r="608" spans="1:5" x14ac:dyDescent="0.2">
      <c r="A608" s="3">
        <v>46</v>
      </c>
      <c r="B608" s="3" t="s">
        <v>9</v>
      </c>
      <c r="C608" s="3" t="s">
        <v>7</v>
      </c>
      <c r="D608" s="3">
        <v>104</v>
      </c>
      <c r="E608">
        <f t="shared" si="9"/>
        <v>46</v>
      </c>
    </row>
    <row r="609" spans="1:5" x14ac:dyDescent="0.2">
      <c r="A609" s="3">
        <v>46</v>
      </c>
      <c r="B609" s="3" t="s">
        <v>14</v>
      </c>
      <c r="C609" s="3" t="s">
        <v>8</v>
      </c>
      <c r="D609" s="3">
        <v>506</v>
      </c>
      <c r="E609">
        <f t="shared" si="9"/>
        <v>46</v>
      </c>
    </row>
    <row r="610" spans="1:5" x14ac:dyDescent="0.2">
      <c r="A610" s="3">
        <v>46</v>
      </c>
      <c r="B610" s="3" t="s">
        <v>14</v>
      </c>
      <c r="C610" s="3" t="s">
        <v>7</v>
      </c>
      <c r="D610" s="3">
        <v>76</v>
      </c>
      <c r="E610">
        <f t="shared" si="9"/>
        <v>46</v>
      </c>
    </row>
    <row r="611" spans="1:5" x14ac:dyDescent="0.2">
      <c r="A611" s="3">
        <v>46</v>
      </c>
      <c r="B611" s="3" t="s">
        <v>10</v>
      </c>
      <c r="C611" s="3" t="s">
        <v>7</v>
      </c>
      <c r="D611" s="3">
        <v>19</v>
      </c>
      <c r="E611">
        <f t="shared" si="9"/>
        <v>46</v>
      </c>
    </row>
    <row r="612" spans="1:5" x14ac:dyDescent="0.2">
      <c r="A612" s="3">
        <v>46</v>
      </c>
      <c r="B612" s="3" t="s">
        <v>11</v>
      </c>
      <c r="C612" s="3" t="s">
        <v>8</v>
      </c>
      <c r="D612" s="3">
        <v>83</v>
      </c>
      <c r="E612">
        <f t="shared" si="9"/>
        <v>46</v>
      </c>
    </row>
    <row r="613" spans="1:5" x14ac:dyDescent="0.2">
      <c r="A613" s="3">
        <v>46</v>
      </c>
      <c r="B613" s="3" t="s">
        <v>12</v>
      </c>
      <c r="C613" s="3" t="s">
        <v>8</v>
      </c>
      <c r="D613" s="3">
        <v>261</v>
      </c>
      <c r="E613">
        <f t="shared" si="9"/>
        <v>46</v>
      </c>
    </row>
    <row r="614" spans="1:5" x14ac:dyDescent="0.2">
      <c r="A614" s="3">
        <v>46</v>
      </c>
      <c r="B614" s="3" t="s">
        <v>13</v>
      </c>
      <c r="C614" s="3" t="s">
        <v>5</v>
      </c>
      <c r="D614" s="3">
        <v>957</v>
      </c>
      <c r="E614">
        <f t="shared" si="9"/>
        <v>46</v>
      </c>
    </row>
    <row r="615" spans="1:5" x14ac:dyDescent="0.2">
      <c r="A615" s="3">
        <v>46</v>
      </c>
      <c r="B615" s="3" t="s">
        <v>13</v>
      </c>
      <c r="C615" s="3" t="s">
        <v>7</v>
      </c>
      <c r="D615" s="3">
        <v>44</v>
      </c>
      <c r="E615">
        <f t="shared" si="9"/>
        <v>46</v>
      </c>
    </row>
    <row r="616" spans="1:5" x14ac:dyDescent="0.2">
      <c r="A616" s="3">
        <v>47</v>
      </c>
      <c r="B616" s="3" t="s">
        <v>6</v>
      </c>
      <c r="C616" s="3" t="s">
        <v>8</v>
      </c>
      <c r="D616" s="3">
        <v>95</v>
      </c>
      <c r="E616">
        <f t="shared" si="9"/>
        <v>47</v>
      </c>
    </row>
    <row r="617" spans="1:5" x14ac:dyDescent="0.2">
      <c r="A617" s="3">
        <v>47</v>
      </c>
      <c r="B617" s="3" t="s">
        <v>6</v>
      </c>
      <c r="C617" s="3" t="s">
        <v>5</v>
      </c>
      <c r="D617" s="3">
        <v>355</v>
      </c>
      <c r="E617">
        <f t="shared" si="9"/>
        <v>47</v>
      </c>
    </row>
    <row r="618" spans="1:5" x14ac:dyDescent="0.2">
      <c r="A618" s="3">
        <v>47</v>
      </c>
      <c r="B618" s="3" t="s">
        <v>6</v>
      </c>
      <c r="C618" s="3" t="s">
        <v>7</v>
      </c>
      <c r="D618" s="3">
        <v>13</v>
      </c>
      <c r="E618">
        <f t="shared" si="9"/>
        <v>47</v>
      </c>
    </row>
    <row r="619" spans="1:5" x14ac:dyDescent="0.2">
      <c r="A619" s="3">
        <v>47</v>
      </c>
      <c r="B619" s="3" t="s">
        <v>9</v>
      </c>
      <c r="C619" s="3" t="s">
        <v>8</v>
      </c>
      <c r="D619" s="3">
        <v>1905</v>
      </c>
      <c r="E619">
        <f t="shared" si="9"/>
        <v>47</v>
      </c>
    </row>
    <row r="620" spans="1:5" x14ac:dyDescent="0.2">
      <c r="A620" s="3">
        <v>47</v>
      </c>
      <c r="B620" s="3" t="s">
        <v>9</v>
      </c>
      <c r="C620" s="3" t="s">
        <v>7</v>
      </c>
      <c r="D620" s="3">
        <v>74</v>
      </c>
      <c r="E620">
        <f t="shared" si="9"/>
        <v>47</v>
      </c>
    </row>
    <row r="621" spans="1:5" x14ac:dyDescent="0.2">
      <c r="A621" s="3">
        <v>47</v>
      </c>
      <c r="B621" s="3" t="s">
        <v>14</v>
      </c>
      <c r="C621" s="3" t="s">
        <v>8</v>
      </c>
      <c r="D621" s="3">
        <v>495</v>
      </c>
      <c r="E621">
        <f t="shared" si="9"/>
        <v>47</v>
      </c>
    </row>
    <row r="622" spans="1:5" x14ac:dyDescent="0.2">
      <c r="A622" s="3">
        <v>47</v>
      </c>
      <c r="B622" s="3" t="s">
        <v>14</v>
      </c>
      <c r="C622" s="3" t="s">
        <v>5</v>
      </c>
      <c r="D622" s="3">
        <v>1525</v>
      </c>
      <c r="E622">
        <f t="shared" si="9"/>
        <v>47</v>
      </c>
    </row>
    <row r="623" spans="1:5" x14ac:dyDescent="0.2">
      <c r="A623" s="3">
        <v>47</v>
      </c>
      <c r="B623" s="3" t="s">
        <v>14</v>
      </c>
      <c r="C623" s="3" t="s">
        <v>7</v>
      </c>
      <c r="D623" s="3">
        <v>78</v>
      </c>
      <c r="E623">
        <f t="shared" si="9"/>
        <v>47</v>
      </c>
    </row>
    <row r="624" spans="1:5" x14ac:dyDescent="0.2">
      <c r="A624" s="3">
        <v>47</v>
      </c>
      <c r="B624" s="3" t="s">
        <v>10</v>
      </c>
      <c r="C624" s="3" t="s">
        <v>5</v>
      </c>
      <c r="D624" s="3">
        <v>2635</v>
      </c>
      <c r="E624">
        <f t="shared" si="9"/>
        <v>47</v>
      </c>
    </row>
    <row r="625" spans="1:5" x14ac:dyDescent="0.2">
      <c r="A625" s="3">
        <v>47</v>
      </c>
      <c r="B625" s="3" t="s">
        <v>10</v>
      </c>
      <c r="C625" s="3" t="s">
        <v>7</v>
      </c>
      <c r="D625" s="3">
        <v>38</v>
      </c>
      <c r="E625">
        <f t="shared" si="9"/>
        <v>47</v>
      </c>
    </row>
    <row r="626" spans="1:5" x14ac:dyDescent="0.2">
      <c r="A626" s="3">
        <v>47</v>
      </c>
      <c r="B626" s="3" t="s">
        <v>11</v>
      </c>
      <c r="C626" s="3" t="s">
        <v>8</v>
      </c>
      <c r="D626" s="3">
        <v>97</v>
      </c>
      <c r="E626">
        <f t="shared" si="9"/>
        <v>47</v>
      </c>
    </row>
    <row r="627" spans="1:5" x14ac:dyDescent="0.2">
      <c r="A627" s="3">
        <v>47</v>
      </c>
      <c r="B627" s="3" t="s">
        <v>11</v>
      </c>
      <c r="C627" s="3" t="s">
        <v>7</v>
      </c>
      <c r="D627" s="3">
        <v>13</v>
      </c>
      <c r="E627">
        <f t="shared" si="9"/>
        <v>47</v>
      </c>
    </row>
    <row r="628" spans="1:5" x14ac:dyDescent="0.2">
      <c r="A628" s="3">
        <v>47</v>
      </c>
      <c r="B628" s="3" t="s">
        <v>12</v>
      </c>
      <c r="C628" s="3" t="s">
        <v>5</v>
      </c>
      <c r="D628" s="3">
        <v>465</v>
      </c>
      <c r="E628">
        <f t="shared" si="9"/>
        <v>47</v>
      </c>
    </row>
    <row r="629" spans="1:5" x14ac:dyDescent="0.2">
      <c r="A629" s="3">
        <v>47</v>
      </c>
      <c r="B629" s="3" t="s">
        <v>15</v>
      </c>
      <c r="C629" s="3" t="s">
        <v>8</v>
      </c>
      <c r="D629" s="3">
        <v>208</v>
      </c>
      <c r="E629">
        <f t="shared" si="9"/>
        <v>47</v>
      </c>
    </row>
    <row r="630" spans="1:5" x14ac:dyDescent="0.2">
      <c r="A630" s="3">
        <v>47</v>
      </c>
      <c r="B630" s="3" t="s">
        <v>15</v>
      </c>
      <c r="C630" s="3" t="s">
        <v>5</v>
      </c>
      <c r="D630" s="3">
        <v>693</v>
      </c>
      <c r="E630">
        <f t="shared" si="9"/>
        <v>47</v>
      </c>
    </row>
    <row r="631" spans="1:5" x14ac:dyDescent="0.2">
      <c r="A631" s="3">
        <v>47</v>
      </c>
      <c r="B631" s="3" t="s">
        <v>13</v>
      </c>
      <c r="C631" s="3" t="s">
        <v>5</v>
      </c>
      <c r="D631" s="3">
        <v>799</v>
      </c>
      <c r="E631">
        <f t="shared" si="9"/>
        <v>47</v>
      </c>
    </row>
    <row r="632" spans="1:5" x14ac:dyDescent="0.2">
      <c r="A632" s="3">
        <v>47</v>
      </c>
      <c r="B632" s="3" t="s">
        <v>13</v>
      </c>
      <c r="C632" s="3" t="s">
        <v>7</v>
      </c>
      <c r="D632" s="3">
        <v>192</v>
      </c>
      <c r="E632">
        <f t="shared" si="9"/>
        <v>47</v>
      </c>
    </row>
    <row r="633" spans="1:5" x14ac:dyDescent="0.2">
      <c r="A633" s="3">
        <v>48</v>
      </c>
      <c r="B633" s="3" t="s">
        <v>6</v>
      </c>
      <c r="C633" s="3" t="s">
        <v>8</v>
      </c>
      <c r="D633" s="3">
        <v>231</v>
      </c>
      <c r="E633">
        <f t="shared" si="9"/>
        <v>48</v>
      </c>
    </row>
    <row r="634" spans="1:5" x14ac:dyDescent="0.2">
      <c r="A634" s="3">
        <v>48</v>
      </c>
      <c r="B634" s="3" t="s">
        <v>6</v>
      </c>
      <c r="C634" s="3" t="s">
        <v>5</v>
      </c>
      <c r="D634" s="3">
        <v>650</v>
      </c>
      <c r="E634">
        <f t="shared" si="9"/>
        <v>48</v>
      </c>
    </row>
    <row r="635" spans="1:5" x14ac:dyDescent="0.2">
      <c r="A635" s="3">
        <v>48</v>
      </c>
      <c r="B635" s="3" t="s">
        <v>6</v>
      </c>
      <c r="C635" s="3" t="s">
        <v>7</v>
      </c>
      <c r="D635" s="3">
        <v>36</v>
      </c>
      <c r="E635">
        <f t="shared" si="9"/>
        <v>48</v>
      </c>
    </row>
    <row r="636" spans="1:5" x14ac:dyDescent="0.2">
      <c r="A636" s="3">
        <v>48</v>
      </c>
      <c r="B636" s="3" t="s">
        <v>9</v>
      </c>
      <c r="C636" s="3" t="s">
        <v>7</v>
      </c>
      <c r="D636" s="3">
        <v>88</v>
      </c>
      <c r="E636">
        <f t="shared" si="9"/>
        <v>48</v>
      </c>
    </row>
    <row r="637" spans="1:5" x14ac:dyDescent="0.2">
      <c r="A637" s="3">
        <v>48</v>
      </c>
      <c r="B637" s="3" t="s">
        <v>14</v>
      </c>
      <c r="C637" s="3" t="s">
        <v>8</v>
      </c>
      <c r="D637" s="3">
        <v>425</v>
      </c>
      <c r="E637">
        <f t="shared" si="9"/>
        <v>48</v>
      </c>
    </row>
    <row r="638" spans="1:5" x14ac:dyDescent="0.2">
      <c r="A638" s="3">
        <v>48</v>
      </c>
      <c r="B638" s="3" t="s">
        <v>14</v>
      </c>
      <c r="C638" s="3" t="s">
        <v>5</v>
      </c>
      <c r="D638" s="3">
        <v>3499</v>
      </c>
      <c r="E638">
        <f t="shared" si="9"/>
        <v>48</v>
      </c>
    </row>
    <row r="639" spans="1:5" x14ac:dyDescent="0.2">
      <c r="A639" s="3">
        <v>48</v>
      </c>
      <c r="B639" s="3" t="s">
        <v>14</v>
      </c>
      <c r="C639" s="3" t="s">
        <v>7</v>
      </c>
      <c r="D639" s="3">
        <v>65</v>
      </c>
      <c r="E639">
        <f t="shared" si="9"/>
        <v>48</v>
      </c>
    </row>
    <row r="640" spans="1:5" x14ac:dyDescent="0.2">
      <c r="A640" s="3">
        <v>48</v>
      </c>
      <c r="B640" s="3" t="s">
        <v>11</v>
      </c>
      <c r="C640" s="3" t="s">
        <v>8</v>
      </c>
      <c r="D640" s="3">
        <v>239</v>
      </c>
      <c r="E640">
        <f t="shared" si="9"/>
        <v>48</v>
      </c>
    </row>
    <row r="641" spans="1:5" x14ac:dyDescent="0.2">
      <c r="A641" s="3">
        <v>48</v>
      </c>
      <c r="B641" s="3" t="s">
        <v>11</v>
      </c>
      <c r="C641" s="3" t="s">
        <v>5</v>
      </c>
      <c r="D641" s="3">
        <v>517</v>
      </c>
      <c r="E641">
        <f t="shared" si="9"/>
        <v>48</v>
      </c>
    </row>
    <row r="642" spans="1:5" x14ac:dyDescent="0.2">
      <c r="A642" s="3">
        <v>48</v>
      </c>
      <c r="B642" s="3" t="s">
        <v>11</v>
      </c>
      <c r="C642" s="3" t="s">
        <v>7</v>
      </c>
      <c r="D642" s="3">
        <v>22</v>
      </c>
      <c r="E642">
        <f t="shared" si="9"/>
        <v>48</v>
      </c>
    </row>
    <row r="643" spans="1:5" x14ac:dyDescent="0.2">
      <c r="A643" s="3">
        <v>48</v>
      </c>
      <c r="B643" s="3" t="s">
        <v>12</v>
      </c>
      <c r="C643" s="3" t="s">
        <v>8</v>
      </c>
      <c r="D643" s="3">
        <v>131</v>
      </c>
      <c r="E643">
        <f t="shared" ref="E643:E706" si="10">IF(A643&gt;52,A643-52,A643)</f>
        <v>48</v>
      </c>
    </row>
    <row r="644" spans="1:5" x14ac:dyDescent="0.2">
      <c r="A644" s="3">
        <v>48</v>
      </c>
      <c r="B644" s="3" t="s">
        <v>12</v>
      </c>
      <c r="C644" s="3" t="s">
        <v>5</v>
      </c>
      <c r="D644" s="3">
        <v>476</v>
      </c>
      <c r="E644">
        <f t="shared" si="10"/>
        <v>48</v>
      </c>
    </row>
    <row r="645" spans="1:5" x14ac:dyDescent="0.2">
      <c r="A645" s="3">
        <v>48</v>
      </c>
      <c r="B645" s="3" t="s">
        <v>12</v>
      </c>
      <c r="C645" s="3" t="s">
        <v>7</v>
      </c>
      <c r="D645" s="3">
        <v>43</v>
      </c>
      <c r="E645">
        <f t="shared" si="10"/>
        <v>48</v>
      </c>
    </row>
    <row r="646" spans="1:5" x14ac:dyDescent="0.2">
      <c r="A646" s="3">
        <v>48</v>
      </c>
      <c r="B646" s="3" t="s">
        <v>15</v>
      </c>
      <c r="C646" s="3" t="s">
        <v>8</v>
      </c>
      <c r="D646" s="3">
        <v>179</v>
      </c>
      <c r="E646">
        <f t="shared" si="10"/>
        <v>48</v>
      </c>
    </row>
    <row r="647" spans="1:5" x14ac:dyDescent="0.2">
      <c r="A647" s="3">
        <v>48</v>
      </c>
      <c r="B647" s="3" t="s">
        <v>15</v>
      </c>
      <c r="C647" s="3" t="s">
        <v>5</v>
      </c>
      <c r="D647" s="3">
        <v>3242</v>
      </c>
      <c r="E647">
        <f t="shared" si="10"/>
        <v>48</v>
      </c>
    </row>
    <row r="648" spans="1:5" x14ac:dyDescent="0.2">
      <c r="A648" s="3">
        <v>48</v>
      </c>
      <c r="B648" s="3" t="s">
        <v>13</v>
      </c>
      <c r="C648" s="3" t="s">
        <v>5</v>
      </c>
      <c r="D648" s="3">
        <v>1902</v>
      </c>
      <c r="E648">
        <f t="shared" si="10"/>
        <v>48</v>
      </c>
    </row>
    <row r="649" spans="1:5" x14ac:dyDescent="0.2">
      <c r="A649" s="3">
        <v>49</v>
      </c>
      <c r="B649" s="3" t="s">
        <v>6</v>
      </c>
      <c r="C649" s="3" t="s">
        <v>8</v>
      </c>
      <c r="D649" s="3">
        <v>151</v>
      </c>
      <c r="E649">
        <f t="shared" si="10"/>
        <v>49</v>
      </c>
    </row>
    <row r="650" spans="1:5" x14ac:dyDescent="0.2">
      <c r="A650" s="3">
        <v>49</v>
      </c>
      <c r="B650" s="3" t="s">
        <v>6</v>
      </c>
      <c r="C650" s="3" t="s">
        <v>5</v>
      </c>
      <c r="D650" s="3">
        <v>420</v>
      </c>
      <c r="E650">
        <f t="shared" si="10"/>
        <v>49</v>
      </c>
    </row>
    <row r="651" spans="1:5" x14ac:dyDescent="0.2">
      <c r="A651" s="3">
        <v>49</v>
      </c>
      <c r="B651" s="3" t="s">
        <v>6</v>
      </c>
      <c r="C651" s="3" t="s">
        <v>7</v>
      </c>
      <c r="D651" s="3">
        <v>24</v>
      </c>
      <c r="E651">
        <f t="shared" si="10"/>
        <v>49</v>
      </c>
    </row>
    <row r="652" spans="1:5" x14ac:dyDescent="0.2">
      <c r="A652" s="3">
        <v>49</v>
      </c>
      <c r="B652" s="3" t="s">
        <v>9</v>
      </c>
      <c r="C652" s="3" t="s">
        <v>7</v>
      </c>
      <c r="D652" s="3">
        <v>99</v>
      </c>
      <c r="E652">
        <f t="shared" si="10"/>
        <v>49</v>
      </c>
    </row>
    <row r="653" spans="1:5" x14ac:dyDescent="0.2">
      <c r="A653" s="3">
        <v>49</v>
      </c>
      <c r="B653" s="3" t="s">
        <v>14</v>
      </c>
      <c r="C653" s="3" t="s">
        <v>8</v>
      </c>
      <c r="D653" s="3">
        <v>1576</v>
      </c>
      <c r="E653">
        <f t="shared" si="10"/>
        <v>49</v>
      </c>
    </row>
    <row r="654" spans="1:5" x14ac:dyDescent="0.2">
      <c r="A654" s="3">
        <v>49</v>
      </c>
      <c r="B654" s="3" t="s">
        <v>14</v>
      </c>
      <c r="C654" s="3" t="s">
        <v>7</v>
      </c>
      <c r="D654" s="3">
        <v>97</v>
      </c>
      <c r="E654">
        <f t="shared" si="10"/>
        <v>49</v>
      </c>
    </row>
    <row r="655" spans="1:5" x14ac:dyDescent="0.2">
      <c r="A655" s="3">
        <v>49</v>
      </c>
      <c r="B655" s="3" t="s">
        <v>10</v>
      </c>
      <c r="C655" s="3" t="s">
        <v>7</v>
      </c>
      <c r="D655" s="3">
        <v>24</v>
      </c>
      <c r="E655">
        <f t="shared" si="10"/>
        <v>49</v>
      </c>
    </row>
    <row r="656" spans="1:5" x14ac:dyDescent="0.2">
      <c r="A656" s="3">
        <v>49</v>
      </c>
      <c r="B656" s="3" t="s">
        <v>12</v>
      </c>
      <c r="C656" s="3" t="s">
        <v>8</v>
      </c>
      <c r="D656" s="3">
        <v>337</v>
      </c>
      <c r="E656">
        <f t="shared" si="10"/>
        <v>49</v>
      </c>
    </row>
    <row r="657" spans="1:5" x14ac:dyDescent="0.2">
      <c r="A657" s="3">
        <v>49</v>
      </c>
      <c r="B657" s="3" t="s">
        <v>12</v>
      </c>
      <c r="C657" s="3" t="s">
        <v>5</v>
      </c>
      <c r="D657" s="3">
        <v>644</v>
      </c>
      <c r="E657">
        <f t="shared" si="10"/>
        <v>49</v>
      </c>
    </row>
    <row r="658" spans="1:5" x14ac:dyDescent="0.2">
      <c r="A658" s="3">
        <v>49</v>
      </c>
      <c r="B658" s="3" t="s">
        <v>15</v>
      </c>
      <c r="C658" s="3" t="s">
        <v>8</v>
      </c>
      <c r="D658" s="3">
        <v>320</v>
      </c>
      <c r="E658">
        <f t="shared" si="10"/>
        <v>49</v>
      </c>
    </row>
    <row r="659" spans="1:5" x14ac:dyDescent="0.2">
      <c r="A659" s="3">
        <v>49</v>
      </c>
      <c r="B659" s="3" t="s">
        <v>15</v>
      </c>
      <c r="C659" s="3" t="s">
        <v>7</v>
      </c>
      <c r="D659" s="3">
        <v>46</v>
      </c>
      <c r="E659">
        <f t="shared" si="10"/>
        <v>49</v>
      </c>
    </row>
    <row r="660" spans="1:5" x14ac:dyDescent="0.2">
      <c r="A660" s="3">
        <v>49</v>
      </c>
      <c r="B660" s="3" t="s">
        <v>13</v>
      </c>
      <c r="C660" s="3" t="s">
        <v>8</v>
      </c>
      <c r="D660" s="3">
        <v>519</v>
      </c>
      <c r="E660">
        <f t="shared" si="10"/>
        <v>49</v>
      </c>
    </row>
    <row r="661" spans="1:5" x14ac:dyDescent="0.2">
      <c r="A661" s="3">
        <v>50</v>
      </c>
      <c r="B661" s="3" t="s">
        <v>6</v>
      </c>
      <c r="C661" s="3" t="s">
        <v>8</v>
      </c>
      <c r="D661" s="3">
        <v>170</v>
      </c>
      <c r="E661">
        <f t="shared" si="10"/>
        <v>50</v>
      </c>
    </row>
    <row r="662" spans="1:5" x14ac:dyDescent="0.2">
      <c r="A662" s="3">
        <v>50</v>
      </c>
      <c r="B662" s="3" t="s">
        <v>6</v>
      </c>
      <c r="C662" s="3" t="s">
        <v>5</v>
      </c>
      <c r="D662" s="3">
        <v>601</v>
      </c>
      <c r="E662">
        <f t="shared" si="10"/>
        <v>50</v>
      </c>
    </row>
    <row r="663" spans="1:5" x14ac:dyDescent="0.2">
      <c r="A663" s="3">
        <v>50</v>
      </c>
      <c r="B663" s="3" t="s">
        <v>6</v>
      </c>
      <c r="C663" s="3" t="s">
        <v>7</v>
      </c>
      <c r="D663" s="3">
        <v>27</v>
      </c>
      <c r="E663">
        <f t="shared" si="10"/>
        <v>50</v>
      </c>
    </row>
    <row r="664" spans="1:5" x14ac:dyDescent="0.2">
      <c r="A664" s="3">
        <v>50</v>
      </c>
      <c r="B664" s="3" t="s">
        <v>9</v>
      </c>
      <c r="C664" s="3" t="s">
        <v>8</v>
      </c>
      <c r="D664" s="3">
        <v>401</v>
      </c>
      <c r="E664">
        <f t="shared" si="10"/>
        <v>50</v>
      </c>
    </row>
    <row r="665" spans="1:5" x14ac:dyDescent="0.2">
      <c r="A665" s="3">
        <v>50</v>
      </c>
      <c r="B665" s="3" t="s">
        <v>9</v>
      </c>
      <c r="C665" s="3" t="s">
        <v>7</v>
      </c>
      <c r="D665" s="3">
        <v>56</v>
      </c>
      <c r="E665">
        <f t="shared" si="10"/>
        <v>50</v>
      </c>
    </row>
    <row r="666" spans="1:5" x14ac:dyDescent="0.2">
      <c r="A666" s="3">
        <v>50</v>
      </c>
      <c r="B666" s="3" t="s">
        <v>14</v>
      </c>
      <c r="C666" s="3" t="s">
        <v>5</v>
      </c>
      <c r="D666" s="3">
        <v>5052</v>
      </c>
      <c r="E666">
        <f t="shared" si="10"/>
        <v>50</v>
      </c>
    </row>
    <row r="667" spans="1:5" x14ac:dyDescent="0.2">
      <c r="A667" s="3">
        <v>50</v>
      </c>
      <c r="B667" s="3" t="s">
        <v>14</v>
      </c>
      <c r="C667" s="3" t="s">
        <v>7</v>
      </c>
      <c r="D667" s="3">
        <v>86</v>
      </c>
      <c r="E667">
        <f t="shared" si="10"/>
        <v>50</v>
      </c>
    </row>
    <row r="668" spans="1:5" x14ac:dyDescent="0.2">
      <c r="A668" s="3">
        <v>50</v>
      </c>
      <c r="B668" s="3" t="s">
        <v>10</v>
      </c>
      <c r="C668" s="3" t="s">
        <v>8</v>
      </c>
      <c r="D668" s="3">
        <v>872</v>
      </c>
      <c r="E668">
        <f t="shared" si="10"/>
        <v>50</v>
      </c>
    </row>
    <row r="669" spans="1:5" x14ac:dyDescent="0.2">
      <c r="A669" s="3">
        <v>50</v>
      </c>
      <c r="B669" s="3" t="s">
        <v>10</v>
      </c>
      <c r="C669" s="3" t="s">
        <v>7</v>
      </c>
      <c r="D669" s="3">
        <v>46</v>
      </c>
      <c r="E669">
        <f t="shared" si="10"/>
        <v>50</v>
      </c>
    </row>
    <row r="670" spans="1:5" x14ac:dyDescent="0.2">
      <c r="A670" s="3">
        <v>50</v>
      </c>
      <c r="B670" s="3" t="s">
        <v>11</v>
      </c>
      <c r="C670" s="3" t="s">
        <v>5</v>
      </c>
      <c r="D670" s="3">
        <v>659</v>
      </c>
      <c r="E670">
        <f t="shared" si="10"/>
        <v>50</v>
      </c>
    </row>
    <row r="671" spans="1:5" x14ac:dyDescent="0.2">
      <c r="A671" s="3">
        <v>50</v>
      </c>
      <c r="B671" s="3" t="s">
        <v>11</v>
      </c>
      <c r="C671" s="3" t="s">
        <v>7</v>
      </c>
      <c r="D671" s="3">
        <v>14</v>
      </c>
      <c r="E671">
        <f t="shared" si="10"/>
        <v>50</v>
      </c>
    </row>
    <row r="672" spans="1:5" x14ac:dyDescent="0.2">
      <c r="A672" s="3">
        <v>50</v>
      </c>
      <c r="B672" s="3" t="s">
        <v>12</v>
      </c>
      <c r="C672" s="3" t="s">
        <v>5</v>
      </c>
      <c r="D672" s="3">
        <v>422</v>
      </c>
      <c r="E672">
        <f t="shared" si="10"/>
        <v>50</v>
      </c>
    </row>
    <row r="673" spans="1:5" x14ac:dyDescent="0.2">
      <c r="A673" s="3">
        <v>50</v>
      </c>
      <c r="B673" s="3" t="s">
        <v>12</v>
      </c>
      <c r="C673" s="3" t="s">
        <v>7</v>
      </c>
      <c r="D673" s="3">
        <v>20</v>
      </c>
      <c r="E673">
        <f t="shared" si="10"/>
        <v>50</v>
      </c>
    </row>
    <row r="674" spans="1:5" x14ac:dyDescent="0.2">
      <c r="A674" s="3">
        <v>50</v>
      </c>
      <c r="B674" s="3" t="s">
        <v>13</v>
      </c>
      <c r="C674" s="3" t="s">
        <v>5</v>
      </c>
      <c r="D674" s="3">
        <v>1006</v>
      </c>
      <c r="E674">
        <f t="shared" si="10"/>
        <v>50</v>
      </c>
    </row>
    <row r="675" spans="1:5" x14ac:dyDescent="0.2">
      <c r="A675" s="3">
        <v>51</v>
      </c>
      <c r="B675" s="3" t="s">
        <v>6</v>
      </c>
      <c r="C675" s="3" t="s">
        <v>8</v>
      </c>
      <c r="D675" s="3">
        <v>139</v>
      </c>
      <c r="E675">
        <f t="shared" si="10"/>
        <v>51</v>
      </c>
    </row>
    <row r="676" spans="1:5" x14ac:dyDescent="0.2">
      <c r="A676" s="3">
        <v>51</v>
      </c>
      <c r="B676" s="3" t="s">
        <v>6</v>
      </c>
      <c r="C676" s="3" t="s">
        <v>5</v>
      </c>
      <c r="D676" s="3">
        <v>411</v>
      </c>
      <c r="E676">
        <f t="shared" si="10"/>
        <v>51</v>
      </c>
    </row>
    <row r="677" spans="1:5" x14ac:dyDescent="0.2">
      <c r="A677" s="3">
        <v>51</v>
      </c>
      <c r="B677" s="3" t="s">
        <v>6</v>
      </c>
      <c r="C677" s="3" t="s">
        <v>7</v>
      </c>
      <c r="D677" s="3">
        <v>23</v>
      </c>
      <c r="E677">
        <f t="shared" si="10"/>
        <v>51</v>
      </c>
    </row>
    <row r="678" spans="1:5" x14ac:dyDescent="0.2">
      <c r="A678" s="3">
        <v>51</v>
      </c>
      <c r="B678" s="3" t="s">
        <v>9</v>
      </c>
      <c r="C678" s="3" t="s">
        <v>8</v>
      </c>
      <c r="D678" s="3">
        <v>836</v>
      </c>
      <c r="E678">
        <f t="shared" si="10"/>
        <v>51</v>
      </c>
    </row>
    <row r="679" spans="1:5" x14ac:dyDescent="0.2">
      <c r="A679" s="3">
        <v>51</v>
      </c>
      <c r="B679" s="3" t="s">
        <v>9</v>
      </c>
      <c r="C679" s="3" t="s">
        <v>5</v>
      </c>
      <c r="D679" s="3">
        <v>2360</v>
      </c>
      <c r="E679">
        <f t="shared" si="10"/>
        <v>51</v>
      </c>
    </row>
    <row r="680" spans="1:5" x14ac:dyDescent="0.2">
      <c r="A680" s="3">
        <v>51</v>
      </c>
      <c r="B680" s="3" t="s">
        <v>9</v>
      </c>
      <c r="C680" s="3" t="s">
        <v>7</v>
      </c>
      <c r="D680" s="3">
        <v>102</v>
      </c>
      <c r="E680">
        <f t="shared" si="10"/>
        <v>51</v>
      </c>
    </row>
    <row r="681" spans="1:5" x14ac:dyDescent="0.2">
      <c r="A681" s="3">
        <v>51</v>
      </c>
      <c r="B681" s="3" t="s">
        <v>14</v>
      </c>
      <c r="C681" s="3" t="s">
        <v>7</v>
      </c>
      <c r="D681" s="3">
        <v>73</v>
      </c>
      <c r="E681">
        <f t="shared" si="10"/>
        <v>51</v>
      </c>
    </row>
    <row r="682" spans="1:5" x14ac:dyDescent="0.2">
      <c r="A682" s="3">
        <v>51</v>
      </c>
      <c r="B682" s="3" t="s">
        <v>11</v>
      </c>
      <c r="C682" s="3" t="s">
        <v>8</v>
      </c>
      <c r="D682" s="3">
        <v>46</v>
      </c>
      <c r="E682">
        <f t="shared" si="10"/>
        <v>51</v>
      </c>
    </row>
    <row r="683" spans="1:5" x14ac:dyDescent="0.2">
      <c r="A683" s="3">
        <v>51</v>
      </c>
      <c r="B683" s="3" t="s">
        <v>11</v>
      </c>
      <c r="C683" s="3" t="s">
        <v>7</v>
      </c>
      <c r="D683" s="3">
        <v>27</v>
      </c>
      <c r="E683">
        <f t="shared" si="10"/>
        <v>51</v>
      </c>
    </row>
    <row r="684" spans="1:5" x14ac:dyDescent="0.2">
      <c r="A684" s="3">
        <v>51</v>
      </c>
      <c r="B684" s="3" t="s">
        <v>12</v>
      </c>
      <c r="C684" s="3" t="s">
        <v>8</v>
      </c>
      <c r="D684" s="3">
        <v>506</v>
      </c>
      <c r="E684">
        <f t="shared" si="10"/>
        <v>51</v>
      </c>
    </row>
    <row r="685" spans="1:5" x14ac:dyDescent="0.2">
      <c r="A685" s="3">
        <v>51</v>
      </c>
      <c r="B685" s="3" t="s">
        <v>12</v>
      </c>
      <c r="C685" s="3" t="s">
        <v>5</v>
      </c>
      <c r="D685" s="3">
        <v>431</v>
      </c>
      <c r="E685">
        <f t="shared" si="10"/>
        <v>51</v>
      </c>
    </row>
    <row r="686" spans="1:5" x14ac:dyDescent="0.2">
      <c r="A686" s="3">
        <v>51</v>
      </c>
      <c r="B686" s="3" t="s">
        <v>12</v>
      </c>
      <c r="C686" s="3" t="s">
        <v>7</v>
      </c>
      <c r="D686" s="3">
        <v>54</v>
      </c>
      <c r="E686">
        <f t="shared" si="10"/>
        <v>51</v>
      </c>
    </row>
    <row r="687" spans="1:5" x14ac:dyDescent="0.2">
      <c r="A687" s="3">
        <v>51</v>
      </c>
      <c r="B687" s="3" t="s">
        <v>15</v>
      </c>
      <c r="C687" s="3" t="s">
        <v>8</v>
      </c>
      <c r="D687" s="3">
        <v>187</v>
      </c>
      <c r="E687">
        <f t="shared" si="10"/>
        <v>51</v>
      </c>
    </row>
    <row r="688" spans="1:5" x14ac:dyDescent="0.2">
      <c r="A688" s="3">
        <v>51</v>
      </c>
      <c r="B688" s="3" t="s">
        <v>15</v>
      </c>
      <c r="C688" s="3" t="s">
        <v>7</v>
      </c>
      <c r="D688" s="3">
        <v>25</v>
      </c>
      <c r="E688">
        <f t="shared" si="10"/>
        <v>51</v>
      </c>
    </row>
    <row r="689" spans="1:5" x14ac:dyDescent="0.2">
      <c r="A689" s="3">
        <v>51</v>
      </c>
      <c r="B689" s="3" t="s">
        <v>13</v>
      </c>
      <c r="C689" s="3" t="s">
        <v>8</v>
      </c>
      <c r="D689" s="3">
        <v>549</v>
      </c>
      <c r="E689">
        <f t="shared" si="10"/>
        <v>51</v>
      </c>
    </row>
    <row r="690" spans="1:5" x14ac:dyDescent="0.2">
      <c r="A690" s="3">
        <v>51</v>
      </c>
      <c r="B690" s="3" t="s">
        <v>13</v>
      </c>
      <c r="C690" s="3" t="s">
        <v>5</v>
      </c>
      <c r="D690" s="3">
        <v>934</v>
      </c>
      <c r="E690">
        <f t="shared" si="10"/>
        <v>51</v>
      </c>
    </row>
    <row r="691" spans="1:5" x14ac:dyDescent="0.2">
      <c r="A691" s="3">
        <v>52</v>
      </c>
      <c r="B691" s="3" t="s">
        <v>6</v>
      </c>
      <c r="C691" s="3" t="s">
        <v>8</v>
      </c>
      <c r="D691" s="3">
        <v>178</v>
      </c>
      <c r="E691">
        <f t="shared" si="10"/>
        <v>52</v>
      </c>
    </row>
    <row r="692" spans="1:5" x14ac:dyDescent="0.2">
      <c r="A692" s="3">
        <v>52</v>
      </c>
      <c r="B692" s="3" t="s">
        <v>6</v>
      </c>
      <c r="C692" s="3" t="s">
        <v>5</v>
      </c>
      <c r="D692" s="3">
        <v>563</v>
      </c>
      <c r="E692">
        <f t="shared" si="10"/>
        <v>52</v>
      </c>
    </row>
    <row r="693" spans="1:5" x14ac:dyDescent="0.2">
      <c r="A693" s="3">
        <v>52</v>
      </c>
      <c r="B693" s="3" t="s">
        <v>6</v>
      </c>
      <c r="C693" s="3" t="s">
        <v>7</v>
      </c>
      <c r="D693" s="3">
        <v>31</v>
      </c>
      <c r="E693">
        <f t="shared" si="10"/>
        <v>52</v>
      </c>
    </row>
    <row r="694" spans="1:5" x14ac:dyDescent="0.2">
      <c r="A694" s="3">
        <v>52</v>
      </c>
      <c r="B694" s="3" t="s">
        <v>9</v>
      </c>
      <c r="C694" s="3" t="s">
        <v>8</v>
      </c>
      <c r="D694" s="3">
        <v>436</v>
      </c>
      <c r="E694">
        <f t="shared" si="10"/>
        <v>52</v>
      </c>
    </row>
    <row r="695" spans="1:5" x14ac:dyDescent="0.2">
      <c r="A695" s="3">
        <v>52</v>
      </c>
      <c r="B695" s="3" t="s">
        <v>9</v>
      </c>
      <c r="C695" s="3" t="s">
        <v>5</v>
      </c>
      <c r="D695" s="3">
        <v>1709</v>
      </c>
      <c r="E695">
        <f t="shared" si="10"/>
        <v>52</v>
      </c>
    </row>
    <row r="696" spans="1:5" x14ac:dyDescent="0.2">
      <c r="A696" s="3">
        <v>52</v>
      </c>
      <c r="B696" s="3" t="s">
        <v>9</v>
      </c>
      <c r="C696" s="3" t="s">
        <v>7</v>
      </c>
      <c r="D696" s="3">
        <v>130</v>
      </c>
      <c r="E696">
        <f t="shared" si="10"/>
        <v>52</v>
      </c>
    </row>
    <row r="697" spans="1:5" x14ac:dyDescent="0.2">
      <c r="A697" s="3">
        <v>52</v>
      </c>
      <c r="B697" s="3" t="s">
        <v>14</v>
      </c>
      <c r="C697" s="3" t="s">
        <v>8</v>
      </c>
      <c r="D697" s="3">
        <v>1059</v>
      </c>
      <c r="E697">
        <f t="shared" si="10"/>
        <v>52</v>
      </c>
    </row>
    <row r="698" spans="1:5" x14ac:dyDescent="0.2">
      <c r="A698" s="3">
        <v>52</v>
      </c>
      <c r="B698" s="3" t="s">
        <v>14</v>
      </c>
      <c r="C698" s="3" t="s">
        <v>7</v>
      </c>
      <c r="D698" s="3">
        <v>92</v>
      </c>
      <c r="E698">
        <f t="shared" si="10"/>
        <v>52</v>
      </c>
    </row>
    <row r="699" spans="1:5" x14ac:dyDescent="0.2">
      <c r="A699" s="3">
        <v>52</v>
      </c>
      <c r="B699" s="3" t="s">
        <v>10</v>
      </c>
      <c r="C699" s="3" t="s">
        <v>7</v>
      </c>
      <c r="D699" s="3">
        <v>39</v>
      </c>
      <c r="E699">
        <f t="shared" si="10"/>
        <v>52</v>
      </c>
    </row>
    <row r="700" spans="1:5" x14ac:dyDescent="0.2">
      <c r="A700" s="3">
        <v>52</v>
      </c>
      <c r="B700" s="3" t="s">
        <v>11</v>
      </c>
      <c r="C700" s="3" t="s">
        <v>8</v>
      </c>
      <c r="D700" s="3">
        <v>83</v>
      </c>
      <c r="E700">
        <f t="shared" si="10"/>
        <v>52</v>
      </c>
    </row>
    <row r="701" spans="1:5" x14ac:dyDescent="0.2">
      <c r="A701" s="3">
        <v>52</v>
      </c>
      <c r="B701" s="3" t="s">
        <v>12</v>
      </c>
      <c r="C701" s="3" t="s">
        <v>5</v>
      </c>
      <c r="D701" s="3">
        <v>509</v>
      </c>
      <c r="E701">
        <f t="shared" si="10"/>
        <v>52</v>
      </c>
    </row>
    <row r="702" spans="1:5" x14ac:dyDescent="0.2">
      <c r="A702" s="3">
        <v>52</v>
      </c>
      <c r="B702" s="3" t="s">
        <v>15</v>
      </c>
      <c r="C702" s="3" t="s">
        <v>8</v>
      </c>
      <c r="D702" s="3">
        <v>119</v>
      </c>
      <c r="E702">
        <f t="shared" si="10"/>
        <v>52</v>
      </c>
    </row>
    <row r="703" spans="1:5" x14ac:dyDescent="0.2">
      <c r="A703" s="3">
        <v>52</v>
      </c>
      <c r="B703" s="3" t="s">
        <v>15</v>
      </c>
      <c r="C703" s="3" t="s">
        <v>7</v>
      </c>
      <c r="D703" s="3">
        <v>33</v>
      </c>
      <c r="E703">
        <f t="shared" si="10"/>
        <v>52</v>
      </c>
    </row>
    <row r="704" spans="1:5" x14ac:dyDescent="0.2">
      <c r="A704" s="3">
        <v>52</v>
      </c>
      <c r="B704" s="3" t="s">
        <v>13</v>
      </c>
      <c r="C704" s="3" t="s">
        <v>5</v>
      </c>
      <c r="D704" s="3">
        <v>4533</v>
      </c>
      <c r="E704">
        <f t="shared" si="10"/>
        <v>52</v>
      </c>
    </row>
    <row r="705" spans="1:5" x14ac:dyDescent="0.2">
      <c r="A705" s="3">
        <v>52</v>
      </c>
      <c r="B705" s="3" t="s">
        <v>13</v>
      </c>
      <c r="C705" s="3" t="s">
        <v>7</v>
      </c>
      <c r="D705" s="3">
        <v>50</v>
      </c>
      <c r="E705">
        <f t="shared" si="10"/>
        <v>52</v>
      </c>
    </row>
    <row r="706" spans="1:5" x14ac:dyDescent="0.2">
      <c r="A706" s="3">
        <v>53</v>
      </c>
      <c r="B706" s="3" t="s">
        <v>6</v>
      </c>
      <c r="C706" s="3" t="s">
        <v>8</v>
      </c>
      <c r="D706" s="3">
        <v>122</v>
      </c>
      <c r="E706">
        <f t="shared" si="10"/>
        <v>1</v>
      </c>
    </row>
    <row r="707" spans="1:5" x14ac:dyDescent="0.2">
      <c r="A707" s="3">
        <v>53</v>
      </c>
      <c r="B707" s="3" t="s">
        <v>6</v>
      </c>
      <c r="C707" s="3" t="s">
        <v>5</v>
      </c>
      <c r="D707" s="3">
        <v>425</v>
      </c>
      <c r="E707">
        <f t="shared" ref="E707:E770" si="11">IF(A707&gt;52,A707-52,A707)</f>
        <v>1</v>
      </c>
    </row>
    <row r="708" spans="1:5" x14ac:dyDescent="0.2">
      <c r="A708" s="3">
        <v>53</v>
      </c>
      <c r="B708" s="3" t="s">
        <v>6</v>
      </c>
      <c r="C708" s="3" t="s">
        <v>7</v>
      </c>
      <c r="D708" s="3">
        <v>19</v>
      </c>
      <c r="E708">
        <f t="shared" si="11"/>
        <v>1</v>
      </c>
    </row>
    <row r="709" spans="1:5" x14ac:dyDescent="0.2">
      <c r="A709" s="3">
        <v>53</v>
      </c>
      <c r="B709" s="3" t="s">
        <v>9</v>
      </c>
      <c r="C709" s="3" t="s">
        <v>8</v>
      </c>
      <c r="D709" s="3">
        <v>400</v>
      </c>
      <c r="E709">
        <f t="shared" si="11"/>
        <v>1</v>
      </c>
    </row>
    <row r="710" spans="1:5" x14ac:dyDescent="0.2">
      <c r="A710" s="3">
        <v>53</v>
      </c>
      <c r="B710" s="3" t="s">
        <v>9</v>
      </c>
      <c r="C710" s="3" t="s">
        <v>5</v>
      </c>
      <c r="D710" s="3">
        <v>1246</v>
      </c>
      <c r="E710">
        <f t="shared" si="11"/>
        <v>1</v>
      </c>
    </row>
    <row r="711" spans="1:5" x14ac:dyDescent="0.2">
      <c r="A711" s="3">
        <v>53</v>
      </c>
      <c r="B711" s="3" t="s">
        <v>14</v>
      </c>
      <c r="C711" s="3" t="s">
        <v>5</v>
      </c>
      <c r="D711" s="3">
        <v>9850</v>
      </c>
      <c r="E711">
        <f t="shared" si="11"/>
        <v>1</v>
      </c>
    </row>
    <row r="712" spans="1:5" x14ac:dyDescent="0.2">
      <c r="A712" s="3">
        <v>53</v>
      </c>
      <c r="B712" s="3" t="s">
        <v>14</v>
      </c>
      <c r="C712" s="3" t="s">
        <v>7</v>
      </c>
      <c r="D712" s="3">
        <v>153</v>
      </c>
      <c r="E712">
        <f t="shared" si="11"/>
        <v>1</v>
      </c>
    </row>
    <row r="713" spans="1:5" x14ac:dyDescent="0.2">
      <c r="A713" s="3">
        <v>53</v>
      </c>
      <c r="B713" s="3" t="s">
        <v>10</v>
      </c>
      <c r="C713" s="3" t="s">
        <v>5</v>
      </c>
      <c r="D713" s="3">
        <v>404</v>
      </c>
      <c r="E713">
        <f t="shared" si="11"/>
        <v>1</v>
      </c>
    </row>
    <row r="714" spans="1:5" x14ac:dyDescent="0.2">
      <c r="A714" s="3">
        <v>53</v>
      </c>
      <c r="B714" s="3" t="s">
        <v>11</v>
      </c>
      <c r="C714" s="3" t="s">
        <v>8</v>
      </c>
      <c r="D714" s="3">
        <v>276</v>
      </c>
      <c r="E714">
        <f t="shared" si="11"/>
        <v>1</v>
      </c>
    </row>
    <row r="715" spans="1:5" x14ac:dyDescent="0.2">
      <c r="A715" s="3">
        <v>53</v>
      </c>
      <c r="B715" s="3" t="s">
        <v>11</v>
      </c>
      <c r="C715" s="3" t="s">
        <v>5</v>
      </c>
      <c r="D715" s="3">
        <v>197</v>
      </c>
      <c r="E715">
        <f t="shared" si="11"/>
        <v>1</v>
      </c>
    </row>
    <row r="716" spans="1:5" x14ac:dyDescent="0.2">
      <c r="A716" s="3">
        <v>53</v>
      </c>
      <c r="B716" s="3" t="s">
        <v>12</v>
      </c>
      <c r="C716" s="3" t="s">
        <v>5</v>
      </c>
      <c r="D716" s="3">
        <v>295</v>
      </c>
      <c r="E716">
        <f t="shared" si="11"/>
        <v>1</v>
      </c>
    </row>
    <row r="717" spans="1:5" x14ac:dyDescent="0.2">
      <c r="A717" s="3">
        <v>53</v>
      </c>
      <c r="B717" s="3" t="s">
        <v>15</v>
      </c>
      <c r="C717" s="3" t="s">
        <v>8</v>
      </c>
      <c r="D717" s="3">
        <v>120</v>
      </c>
      <c r="E717">
        <f t="shared" si="11"/>
        <v>1</v>
      </c>
    </row>
    <row r="718" spans="1:5" x14ac:dyDescent="0.2">
      <c r="A718" s="3">
        <v>53</v>
      </c>
      <c r="B718" s="3" t="s">
        <v>13</v>
      </c>
      <c r="C718" s="3" t="s">
        <v>8</v>
      </c>
      <c r="D718" s="3">
        <v>226</v>
      </c>
      <c r="E718">
        <f t="shared" si="11"/>
        <v>1</v>
      </c>
    </row>
    <row r="719" spans="1:5" x14ac:dyDescent="0.2">
      <c r="A719" s="3">
        <v>53</v>
      </c>
      <c r="B719" s="3" t="s">
        <v>13</v>
      </c>
      <c r="C719" s="3" t="s">
        <v>7</v>
      </c>
      <c r="D719" s="3">
        <v>98</v>
      </c>
      <c r="E719">
        <f t="shared" si="11"/>
        <v>1</v>
      </c>
    </row>
    <row r="720" spans="1:5" x14ac:dyDescent="0.2">
      <c r="A720" s="3">
        <v>54</v>
      </c>
      <c r="B720" s="3" t="s">
        <v>6</v>
      </c>
      <c r="C720" s="3" t="s">
        <v>8</v>
      </c>
      <c r="D720" s="3">
        <v>138</v>
      </c>
      <c r="E720">
        <f t="shared" si="11"/>
        <v>2</v>
      </c>
    </row>
    <row r="721" spans="1:5" x14ac:dyDescent="0.2">
      <c r="A721" s="3">
        <v>54</v>
      </c>
      <c r="B721" s="3" t="s">
        <v>6</v>
      </c>
      <c r="C721" s="3" t="s">
        <v>5</v>
      </c>
      <c r="D721" s="3">
        <v>392</v>
      </c>
      <c r="E721">
        <f t="shared" si="11"/>
        <v>2</v>
      </c>
    </row>
    <row r="722" spans="1:5" x14ac:dyDescent="0.2">
      <c r="A722" s="3">
        <v>54</v>
      </c>
      <c r="B722" s="3" t="s">
        <v>6</v>
      </c>
      <c r="C722" s="3" t="s">
        <v>7</v>
      </c>
      <c r="D722" s="3">
        <v>19</v>
      </c>
      <c r="E722">
        <f t="shared" si="11"/>
        <v>2</v>
      </c>
    </row>
    <row r="723" spans="1:5" x14ac:dyDescent="0.2">
      <c r="A723" s="3">
        <v>54</v>
      </c>
      <c r="B723" s="3" t="s">
        <v>9</v>
      </c>
      <c r="C723" s="3" t="s">
        <v>8</v>
      </c>
      <c r="D723" s="3">
        <v>927</v>
      </c>
      <c r="E723">
        <f t="shared" si="11"/>
        <v>2</v>
      </c>
    </row>
    <row r="724" spans="1:5" x14ac:dyDescent="0.2">
      <c r="A724" s="3">
        <v>54</v>
      </c>
      <c r="B724" s="3" t="s">
        <v>9</v>
      </c>
      <c r="C724" s="3" t="s">
        <v>5</v>
      </c>
      <c r="D724" s="3">
        <v>1642</v>
      </c>
      <c r="E724">
        <f t="shared" si="11"/>
        <v>2</v>
      </c>
    </row>
    <row r="725" spans="1:5" x14ac:dyDescent="0.2">
      <c r="A725" s="3">
        <v>54</v>
      </c>
      <c r="B725" s="3" t="s">
        <v>9</v>
      </c>
      <c r="C725" s="3" t="s">
        <v>7</v>
      </c>
      <c r="D725" s="3">
        <v>145</v>
      </c>
      <c r="E725">
        <f t="shared" si="11"/>
        <v>2</v>
      </c>
    </row>
    <row r="726" spans="1:5" x14ac:dyDescent="0.2">
      <c r="A726" s="3">
        <v>54</v>
      </c>
      <c r="B726" s="3" t="s">
        <v>14</v>
      </c>
      <c r="C726" s="3" t="s">
        <v>8</v>
      </c>
      <c r="D726" s="3">
        <v>796</v>
      </c>
      <c r="E726">
        <f t="shared" si="11"/>
        <v>2</v>
      </c>
    </row>
    <row r="727" spans="1:5" x14ac:dyDescent="0.2">
      <c r="A727" s="3">
        <v>54</v>
      </c>
      <c r="B727" s="3" t="s">
        <v>10</v>
      </c>
      <c r="C727" s="3" t="s">
        <v>5</v>
      </c>
      <c r="D727" s="3">
        <v>521</v>
      </c>
      <c r="E727">
        <f t="shared" si="11"/>
        <v>2</v>
      </c>
    </row>
    <row r="728" spans="1:5" x14ac:dyDescent="0.2">
      <c r="A728" s="3">
        <v>54</v>
      </c>
      <c r="B728" s="3" t="s">
        <v>10</v>
      </c>
      <c r="C728" s="3" t="s">
        <v>7</v>
      </c>
      <c r="D728" s="3">
        <v>62</v>
      </c>
      <c r="E728">
        <f t="shared" si="11"/>
        <v>2</v>
      </c>
    </row>
    <row r="729" spans="1:5" x14ac:dyDescent="0.2">
      <c r="A729" s="3">
        <v>54</v>
      </c>
      <c r="B729" s="3" t="s">
        <v>11</v>
      </c>
      <c r="C729" s="3" t="s">
        <v>5</v>
      </c>
      <c r="D729" s="3">
        <v>198</v>
      </c>
      <c r="E729">
        <f t="shared" si="11"/>
        <v>2</v>
      </c>
    </row>
    <row r="730" spans="1:5" x14ac:dyDescent="0.2">
      <c r="A730" s="3">
        <v>54</v>
      </c>
      <c r="B730" s="3" t="s">
        <v>11</v>
      </c>
      <c r="C730" s="3" t="s">
        <v>7</v>
      </c>
      <c r="D730" s="3">
        <v>12</v>
      </c>
      <c r="E730">
        <f t="shared" si="11"/>
        <v>2</v>
      </c>
    </row>
    <row r="731" spans="1:5" x14ac:dyDescent="0.2">
      <c r="A731" s="3">
        <v>54</v>
      </c>
      <c r="B731" s="3" t="s">
        <v>12</v>
      </c>
      <c r="C731" s="3" t="s">
        <v>5</v>
      </c>
      <c r="D731" s="3">
        <v>3179</v>
      </c>
      <c r="E731">
        <f t="shared" si="11"/>
        <v>2</v>
      </c>
    </row>
    <row r="732" spans="1:5" x14ac:dyDescent="0.2">
      <c r="A732" s="3">
        <v>54</v>
      </c>
      <c r="B732" s="3" t="s">
        <v>12</v>
      </c>
      <c r="C732" s="3" t="s">
        <v>7</v>
      </c>
      <c r="D732" s="3">
        <v>130</v>
      </c>
      <c r="E732">
        <f t="shared" si="11"/>
        <v>2</v>
      </c>
    </row>
    <row r="733" spans="1:5" x14ac:dyDescent="0.2">
      <c r="A733" s="3">
        <v>54</v>
      </c>
      <c r="B733" s="3" t="s">
        <v>15</v>
      </c>
      <c r="C733" s="3" t="s">
        <v>8</v>
      </c>
      <c r="D733" s="3">
        <v>625</v>
      </c>
      <c r="E733">
        <f t="shared" si="11"/>
        <v>2</v>
      </c>
    </row>
    <row r="734" spans="1:5" x14ac:dyDescent="0.2">
      <c r="A734" s="3">
        <v>54</v>
      </c>
      <c r="B734" s="3" t="s">
        <v>15</v>
      </c>
      <c r="C734" s="3" t="s">
        <v>5</v>
      </c>
      <c r="D734" s="3">
        <v>654</v>
      </c>
      <c r="E734">
        <f t="shared" si="11"/>
        <v>2</v>
      </c>
    </row>
    <row r="735" spans="1:5" x14ac:dyDescent="0.2">
      <c r="A735" s="3">
        <v>54</v>
      </c>
      <c r="B735" s="3" t="s">
        <v>15</v>
      </c>
      <c r="C735" s="3" t="s">
        <v>7</v>
      </c>
      <c r="D735" s="3">
        <v>77</v>
      </c>
      <c r="E735">
        <f t="shared" si="11"/>
        <v>2</v>
      </c>
    </row>
    <row r="736" spans="1:5" x14ac:dyDescent="0.2">
      <c r="A736" s="3">
        <v>54</v>
      </c>
      <c r="B736" s="3" t="s">
        <v>13</v>
      </c>
      <c r="C736" s="3" t="s">
        <v>8</v>
      </c>
      <c r="D736" s="3">
        <v>385</v>
      </c>
      <c r="E736">
        <f t="shared" si="11"/>
        <v>2</v>
      </c>
    </row>
    <row r="737" spans="1:5" x14ac:dyDescent="0.2">
      <c r="A737" s="3">
        <v>55</v>
      </c>
      <c r="B737" s="3" t="s">
        <v>6</v>
      </c>
      <c r="C737" s="3" t="s">
        <v>8</v>
      </c>
      <c r="D737" s="3">
        <v>102</v>
      </c>
      <c r="E737">
        <f t="shared" si="11"/>
        <v>3</v>
      </c>
    </row>
    <row r="738" spans="1:5" x14ac:dyDescent="0.2">
      <c r="A738" s="3">
        <v>55</v>
      </c>
      <c r="B738" s="3" t="s">
        <v>6</v>
      </c>
      <c r="C738" s="3" t="s">
        <v>5</v>
      </c>
      <c r="D738" s="3">
        <v>320</v>
      </c>
      <c r="E738">
        <f t="shared" si="11"/>
        <v>3</v>
      </c>
    </row>
    <row r="739" spans="1:5" x14ac:dyDescent="0.2">
      <c r="A739" s="3">
        <v>55</v>
      </c>
      <c r="B739" s="3" t="s">
        <v>6</v>
      </c>
      <c r="C739" s="3" t="s">
        <v>7</v>
      </c>
      <c r="D739" s="3">
        <v>14</v>
      </c>
      <c r="E739">
        <f t="shared" si="11"/>
        <v>3</v>
      </c>
    </row>
    <row r="740" spans="1:5" x14ac:dyDescent="0.2">
      <c r="A740" s="3">
        <v>55</v>
      </c>
      <c r="B740" s="3" t="s">
        <v>9</v>
      </c>
      <c r="C740" s="3" t="s">
        <v>5</v>
      </c>
      <c r="D740" s="3">
        <v>1386</v>
      </c>
      <c r="E740">
        <f t="shared" si="11"/>
        <v>3</v>
      </c>
    </row>
    <row r="741" spans="1:5" x14ac:dyDescent="0.2">
      <c r="A741" s="3">
        <v>55</v>
      </c>
      <c r="B741" s="3" t="s">
        <v>14</v>
      </c>
      <c r="C741" s="3" t="s">
        <v>7</v>
      </c>
      <c r="D741" s="3">
        <v>84</v>
      </c>
      <c r="E741">
        <f t="shared" si="11"/>
        <v>3</v>
      </c>
    </row>
    <row r="742" spans="1:5" x14ac:dyDescent="0.2">
      <c r="A742" s="3">
        <v>55</v>
      </c>
      <c r="B742" s="3" t="s">
        <v>10</v>
      </c>
      <c r="C742" s="3" t="s">
        <v>5</v>
      </c>
      <c r="D742" s="3">
        <v>1556</v>
      </c>
      <c r="E742">
        <f t="shared" si="11"/>
        <v>3</v>
      </c>
    </row>
    <row r="743" spans="1:5" x14ac:dyDescent="0.2">
      <c r="A743" s="3">
        <v>55</v>
      </c>
      <c r="B743" s="3" t="s">
        <v>11</v>
      </c>
      <c r="C743" s="3" t="s">
        <v>5</v>
      </c>
      <c r="D743" s="3">
        <v>901</v>
      </c>
      <c r="E743">
        <f t="shared" si="11"/>
        <v>3</v>
      </c>
    </row>
    <row r="744" spans="1:5" x14ac:dyDescent="0.2">
      <c r="A744" s="3">
        <v>55</v>
      </c>
      <c r="B744" s="3" t="s">
        <v>11</v>
      </c>
      <c r="C744" s="3" t="s">
        <v>7</v>
      </c>
      <c r="D744" s="3">
        <v>59</v>
      </c>
      <c r="E744">
        <f t="shared" si="11"/>
        <v>3</v>
      </c>
    </row>
    <row r="745" spans="1:5" x14ac:dyDescent="0.2">
      <c r="A745" s="3">
        <v>55</v>
      </c>
      <c r="B745" s="3" t="s">
        <v>12</v>
      </c>
      <c r="C745" s="3" t="s">
        <v>8</v>
      </c>
      <c r="D745" s="3">
        <v>99</v>
      </c>
      <c r="E745">
        <f t="shared" si="11"/>
        <v>3</v>
      </c>
    </row>
    <row r="746" spans="1:5" x14ac:dyDescent="0.2">
      <c r="A746" s="3">
        <v>55</v>
      </c>
      <c r="B746" s="3" t="s">
        <v>15</v>
      </c>
      <c r="C746" s="3" t="s">
        <v>5</v>
      </c>
      <c r="D746" s="3">
        <v>716</v>
      </c>
      <c r="E746">
        <f t="shared" si="11"/>
        <v>3</v>
      </c>
    </row>
    <row r="747" spans="1:5" x14ac:dyDescent="0.2">
      <c r="A747" s="3">
        <v>55</v>
      </c>
      <c r="B747" s="3" t="s">
        <v>13</v>
      </c>
      <c r="C747" s="3" t="s">
        <v>8</v>
      </c>
      <c r="D747" s="3">
        <v>485</v>
      </c>
      <c r="E747">
        <f t="shared" si="11"/>
        <v>3</v>
      </c>
    </row>
    <row r="748" spans="1:5" x14ac:dyDescent="0.2">
      <c r="A748" s="3">
        <v>55</v>
      </c>
      <c r="B748" s="3" t="s">
        <v>13</v>
      </c>
      <c r="C748" s="3" t="s">
        <v>7</v>
      </c>
      <c r="D748" s="3">
        <v>99</v>
      </c>
      <c r="E748">
        <f t="shared" si="11"/>
        <v>3</v>
      </c>
    </row>
    <row r="749" spans="1:5" x14ac:dyDescent="0.2">
      <c r="A749" s="3">
        <v>56</v>
      </c>
      <c r="B749" s="3" t="s">
        <v>6</v>
      </c>
      <c r="C749" s="3" t="s">
        <v>8</v>
      </c>
      <c r="D749" s="3">
        <v>71</v>
      </c>
      <c r="E749">
        <f t="shared" si="11"/>
        <v>4</v>
      </c>
    </row>
    <row r="750" spans="1:5" x14ac:dyDescent="0.2">
      <c r="A750" s="3">
        <v>56</v>
      </c>
      <c r="B750" s="3" t="s">
        <v>6</v>
      </c>
      <c r="C750" s="3" t="s">
        <v>5</v>
      </c>
      <c r="D750" s="3">
        <v>267</v>
      </c>
      <c r="E750">
        <f t="shared" si="11"/>
        <v>4</v>
      </c>
    </row>
    <row r="751" spans="1:5" x14ac:dyDescent="0.2">
      <c r="A751" s="3">
        <v>56</v>
      </c>
      <c r="B751" s="3" t="s">
        <v>6</v>
      </c>
      <c r="C751" s="3" t="s">
        <v>7</v>
      </c>
      <c r="D751" s="3">
        <v>11</v>
      </c>
      <c r="E751">
        <f t="shared" si="11"/>
        <v>4</v>
      </c>
    </row>
    <row r="752" spans="1:5" x14ac:dyDescent="0.2">
      <c r="A752" s="3">
        <v>56</v>
      </c>
      <c r="B752" s="3" t="s">
        <v>9</v>
      </c>
      <c r="C752" s="3" t="s">
        <v>8</v>
      </c>
      <c r="D752" s="3">
        <v>240</v>
      </c>
      <c r="E752">
        <f t="shared" si="11"/>
        <v>4</v>
      </c>
    </row>
    <row r="753" spans="1:5" x14ac:dyDescent="0.2">
      <c r="A753" s="3">
        <v>56</v>
      </c>
      <c r="B753" s="3" t="s">
        <v>9</v>
      </c>
      <c r="C753" s="3" t="s">
        <v>5</v>
      </c>
      <c r="D753" s="3">
        <v>2162</v>
      </c>
      <c r="E753">
        <f t="shared" si="11"/>
        <v>4</v>
      </c>
    </row>
    <row r="754" spans="1:5" x14ac:dyDescent="0.2">
      <c r="A754" s="3">
        <v>56</v>
      </c>
      <c r="B754" s="3" t="s">
        <v>9</v>
      </c>
      <c r="C754" s="3" t="s">
        <v>7</v>
      </c>
      <c r="D754" s="3">
        <v>33</v>
      </c>
      <c r="E754">
        <f t="shared" si="11"/>
        <v>4</v>
      </c>
    </row>
    <row r="755" spans="1:5" x14ac:dyDescent="0.2">
      <c r="A755" s="3">
        <v>56</v>
      </c>
      <c r="B755" s="3" t="s">
        <v>14</v>
      </c>
      <c r="C755" s="3" t="s">
        <v>8</v>
      </c>
      <c r="D755" s="3">
        <v>325</v>
      </c>
      <c r="E755">
        <f t="shared" si="11"/>
        <v>4</v>
      </c>
    </row>
    <row r="756" spans="1:5" x14ac:dyDescent="0.2">
      <c r="A756" s="3">
        <v>56</v>
      </c>
      <c r="B756" s="3" t="s">
        <v>12</v>
      </c>
      <c r="C756" s="3" t="s">
        <v>8</v>
      </c>
      <c r="D756" s="3">
        <v>67</v>
      </c>
      <c r="E756">
        <f t="shared" si="11"/>
        <v>4</v>
      </c>
    </row>
    <row r="757" spans="1:5" x14ac:dyDescent="0.2">
      <c r="A757" s="3">
        <v>57</v>
      </c>
      <c r="B757" s="3" t="s">
        <v>6</v>
      </c>
      <c r="C757" s="3" t="s">
        <v>8</v>
      </c>
      <c r="D757" s="3">
        <v>113</v>
      </c>
      <c r="E757">
        <f t="shared" si="11"/>
        <v>5</v>
      </c>
    </row>
    <row r="758" spans="1:5" x14ac:dyDescent="0.2">
      <c r="A758" s="3">
        <v>57</v>
      </c>
      <c r="B758" s="3" t="s">
        <v>6</v>
      </c>
      <c r="C758" s="3" t="s">
        <v>5</v>
      </c>
      <c r="D758" s="3">
        <v>374</v>
      </c>
      <c r="E758">
        <f t="shared" si="11"/>
        <v>5</v>
      </c>
    </row>
    <row r="759" spans="1:5" x14ac:dyDescent="0.2">
      <c r="A759" s="3">
        <v>57</v>
      </c>
      <c r="B759" s="3" t="s">
        <v>6</v>
      </c>
      <c r="C759" s="3" t="s">
        <v>7</v>
      </c>
      <c r="D759" s="3">
        <v>20</v>
      </c>
      <c r="E759">
        <f t="shared" si="11"/>
        <v>5</v>
      </c>
    </row>
    <row r="760" spans="1:5" x14ac:dyDescent="0.2">
      <c r="A760" s="3">
        <v>57</v>
      </c>
      <c r="B760" s="3" t="s">
        <v>9</v>
      </c>
      <c r="C760" s="3" t="s">
        <v>8</v>
      </c>
      <c r="D760" s="3">
        <v>2569</v>
      </c>
      <c r="E760">
        <f t="shared" si="11"/>
        <v>5</v>
      </c>
    </row>
    <row r="761" spans="1:5" x14ac:dyDescent="0.2">
      <c r="A761" s="3">
        <v>57</v>
      </c>
      <c r="B761" s="3" t="s">
        <v>9</v>
      </c>
      <c r="C761" s="3" t="s">
        <v>7</v>
      </c>
      <c r="D761" s="3">
        <v>63</v>
      </c>
      <c r="E761">
        <f t="shared" si="11"/>
        <v>5</v>
      </c>
    </row>
    <row r="762" spans="1:5" x14ac:dyDescent="0.2">
      <c r="A762" s="3">
        <v>57</v>
      </c>
      <c r="B762" s="3" t="s">
        <v>14</v>
      </c>
      <c r="C762" s="3" t="s">
        <v>8</v>
      </c>
      <c r="D762" s="3">
        <v>1082</v>
      </c>
      <c r="E762">
        <f t="shared" si="11"/>
        <v>5</v>
      </c>
    </row>
    <row r="763" spans="1:5" x14ac:dyDescent="0.2">
      <c r="A763" s="3">
        <v>57</v>
      </c>
      <c r="B763" s="3" t="s">
        <v>14</v>
      </c>
      <c r="C763" s="3" t="s">
        <v>7</v>
      </c>
      <c r="D763" s="3">
        <v>108</v>
      </c>
      <c r="E763">
        <f t="shared" si="11"/>
        <v>5</v>
      </c>
    </row>
    <row r="764" spans="1:5" x14ac:dyDescent="0.2">
      <c r="A764" s="3">
        <v>57</v>
      </c>
      <c r="B764" s="3" t="s">
        <v>10</v>
      </c>
      <c r="C764" s="3" t="s">
        <v>8</v>
      </c>
      <c r="D764" s="3">
        <v>471</v>
      </c>
      <c r="E764">
        <f t="shared" si="11"/>
        <v>5</v>
      </c>
    </row>
    <row r="765" spans="1:5" x14ac:dyDescent="0.2">
      <c r="A765" s="3">
        <v>57</v>
      </c>
      <c r="B765" s="3" t="s">
        <v>12</v>
      </c>
      <c r="C765" s="3" t="s">
        <v>8</v>
      </c>
      <c r="D765" s="3">
        <v>248</v>
      </c>
      <c r="E765">
        <f t="shared" si="11"/>
        <v>5</v>
      </c>
    </row>
    <row r="766" spans="1:5" x14ac:dyDescent="0.2">
      <c r="A766" s="3">
        <v>57</v>
      </c>
      <c r="B766" s="3" t="s">
        <v>15</v>
      </c>
      <c r="C766" s="3" t="s">
        <v>5</v>
      </c>
      <c r="D766" s="3">
        <v>1196</v>
      </c>
      <c r="E766">
        <f t="shared" si="11"/>
        <v>5</v>
      </c>
    </row>
    <row r="767" spans="1:5" x14ac:dyDescent="0.2">
      <c r="A767" s="3">
        <v>57</v>
      </c>
      <c r="B767" s="3" t="s">
        <v>13</v>
      </c>
      <c r="C767" s="3" t="s">
        <v>8</v>
      </c>
      <c r="D767" s="3">
        <v>201</v>
      </c>
      <c r="E767">
        <f t="shared" si="11"/>
        <v>5</v>
      </c>
    </row>
    <row r="768" spans="1:5" x14ac:dyDescent="0.2">
      <c r="A768" s="3">
        <v>57</v>
      </c>
      <c r="B768" s="3" t="s">
        <v>13</v>
      </c>
      <c r="C768" s="3" t="s">
        <v>5</v>
      </c>
      <c r="D768" s="3">
        <v>737</v>
      </c>
      <c r="E768">
        <f t="shared" si="11"/>
        <v>5</v>
      </c>
    </row>
    <row r="769" spans="1:5" x14ac:dyDescent="0.2">
      <c r="A769" s="3">
        <v>58</v>
      </c>
      <c r="B769" s="3" t="s">
        <v>6</v>
      </c>
      <c r="C769" s="3" t="s">
        <v>8</v>
      </c>
      <c r="D769" s="3">
        <v>101</v>
      </c>
      <c r="E769">
        <f t="shared" si="11"/>
        <v>6</v>
      </c>
    </row>
    <row r="770" spans="1:5" x14ac:dyDescent="0.2">
      <c r="A770" s="3">
        <v>58</v>
      </c>
      <c r="B770" s="3" t="s">
        <v>6</v>
      </c>
      <c r="C770" s="3" t="s">
        <v>5</v>
      </c>
      <c r="D770" s="3">
        <v>356</v>
      </c>
      <c r="E770">
        <f t="shared" si="11"/>
        <v>6</v>
      </c>
    </row>
    <row r="771" spans="1:5" x14ac:dyDescent="0.2">
      <c r="A771" s="3">
        <v>58</v>
      </c>
      <c r="B771" s="3" t="s">
        <v>6</v>
      </c>
      <c r="C771" s="3" t="s">
        <v>7</v>
      </c>
      <c r="D771" s="3">
        <v>13</v>
      </c>
      <c r="E771">
        <f t="shared" ref="E771:E834" si="12">IF(A771&gt;52,A771-52,A771)</f>
        <v>6</v>
      </c>
    </row>
    <row r="772" spans="1:5" x14ac:dyDescent="0.2">
      <c r="A772" s="3">
        <v>58</v>
      </c>
      <c r="B772" s="3" t="s">
        <v>9</v>
      </c>
      <c r="C772" s="3" t="s">
        <v>5</v>
      </c>
      <c r="D772" s="3">
        <v>1606</v>
      </c>
      <c r="E772">
        <f t="shared" si="12"/>
        <v>6</v>
      </c>
    </row>
    <row r="773" spans="1:5" x14ac:dyDescent="0.2">
      <c r="A773" s="3">
        <v>58</v>
      </c>
      <c r="B773" s="3" t="s">
        <v>9</v>
      </c>
      <c r="C773" s="3" t="s">
        <v>7</v>
      </c>
      <c r="D773" s="3">
        <v>183</v>
      </c>
      <c r="E773">
        <f t="shared" si="12"/>
        <v>6</v>
      </c>
    </row>
    <row r="774" spans="1:5" x14ac:dyDescent="0.2">
      <c r="A774" s="3">
        <v>58</v>
      </c>
      <c r="B774" s="3" t="s">
        <v>10</v>
      </c>
      <c r="C774" s="3" t="s">
        <v>7</v>
      </c>
      <c r="D774" s="3">
        <v>15</v>
      </c>
      <c r="E774">
        <f t="shared" si="12"/>
        <v>6</v>
      </c>
    </row>
    <row r="775" spans="1:5" x14ac:dyDescent="0.2">
      <c r="A775" s="3">
        <v>58</v>
      </c>
      <c r="B775" s="3" t="s">
        <v>11</v>
      </c>
      <c r="C775" s="3" t="s">
        <v>8</v>
      </c>
      <c r="D775" s="3">
        <v>121</v>
      </c>
      <c r="E775">
        <f t="shared" si="12"/>
        <v>6</v>
      </c>
    </row>
    <row r="776" spans="1:5" x14ac:dyDescent="0.2">
      <c r="A776" s="3">
        <v>58</v>
      </c>
      <c r="B776" s="3" t="s">
        <v>15</v>
      </c>
      <c r="C776" s="3" t="s">
        <v>7</v>
      </c>
      <c r="D776" s="3">
        <v>33</v>
      </c>
      <c r="E776">
        <f t="shared" si="12"/>
        <v>6</v>
      </c>
    </row>
    <row r="777" spans="1:5" x14ac:dyDescent="0.2">
      <c r="A777" s="3">
        <v>58</v>
      </c>
      <c r="B777" s="3" t="s">
        <v>13</v>
      </c>
      <c r="C777" s="3" t="s">
        <v>8</v>
      </c>
      <c r="D777" s="3">
        <v>1043</v>
      </c>
      <c r="E777">
        <f t="shared" si="12"/>
        <v>6</v>
      </c>
    </row>
    <row r="778" spans="1:5" x14ac:dyDescent="0.2">
      <c r="A778" s="3">
        <v>58</v>
      </c>
      <c r="B778" s="3" t="s">
        <v>13</v>
      </c>
      <c r="C778" s="3" t="s">
        <v>5</v>
      </c>
      <c r="D778" s="3">
        <v>781</v>
      </c>
      <c r="E778">
        <f t="shared" si="12"/>
        <v>6</v>
      </c>
    </row>
    <row r="779" spans="1:5" x14ac:dyDescent="0.2">
      <c r="A779" s="3">
        <v>58</v>
      </c>
      <c r="B779" s="3" t="s">
        <v>13</v>
      </c>
      <c r="C779" s="3" t="s">
        <v>7</v>
      </c>
      <c r="D779" s="3">
        <v>155</v>
      </c>
      <c r="E779">
        <f t="shared" si="12"/>
        <v>6</v>
      </c>
    </row>
    <row r="780" spans="1:5" x14ac:dyDescent="0.2">
      <c r="A780" s="3">
        <v>59</v>
      </c>
      <c r="B780" s="3" t="s">
        <v>6</v>
      </c>
      <c r="C780" s="3" t="s">
        <v>8</v>
      </c>
      <c r="D780" s="3">
        <v>143</v>
      </c>
      <c r="E780">
        <f t="shared" si="12"/>
        <v>7</v>
      </c>
    </row>
    <row r="781" spans="1:5" x14ac:dyDescent="0.2">
      <c r="A781" s="3">
        <v>59</v>
      </c>
      <c r="B781" s="3" t="s">
        <v>6</v>
      </c>
      <c r="C781" s="3" t="s">
        <v>5</v>
      </c>
      <c r="D781" s="3">
        <v>442</v>
      </c>
      <c r="E781">
        <f t="shared" si="12"/>
        <v>7</v>
      </c>
    </row>
    <row r="782" spans="1:5" x14ac:dyDescent="0.2">
      <c r="A782" s="3">
        <v>59</v>
      </c>
      <c r="B782" s="3" t="s">
        <v>6</v>
      </c>
      <c r="C782" s="3" t="s">
        <v>7</v>
      </c>
      <c r="D782" s="3">
        <v>20</v>
      </c>
      <c r="E782">
        <f t="shared" si="12"/>
        <v>7</v>
      </c>
    </row>
    <row r="783" spans="1:5" x14ac:dyDescent="0.2">
      <c r="A783" s="3">
        <v>59</v>
      </c>
      <c r="B783" s="3" t="s">
        <v>9</v>
      </c>
      <c r="C783" s="3" t="s">
        <v>5</v>
      </c>
      <c r="D783" s="3">
        <v>1227</v>
      </c>
      <c r="E783">
        <f t="shared" si="12"/>
        <v>7</v>
      </c>
    </row>
    <row r="784" spans="1:5" x14ac:dyDescent="0.2">
      <c r="A784" s="3">
        <v>59</v>
      </c>
      <c r="B784" s="3" t="s">
        <v>14</v>
      </c>
      <c r="C784" s="3" t="s">
        <v>7</v>
      </c>
      <c r="D784" s="3">
        <v>66</v>
      </c>
      <c r="E784">
        <f t="shared" si="12"/>
        <v>7</v>
      </c>
    </row>
    <row r="785" spans="1:5" x14ac:dyDescent="0.2">
      <c r="A785" s="3">
        <v>59</v>
      </c>
      <c r="B785" s="3" t="s">
        <v>10</v>
      </c>
      <c r="C785" s="3" t="s">
        <v>7</v>
      </c>
      <c r="D785" s="3">
        <v>17</v>
      </c>
      <c r="E785">
        <f t="shared" si="12"/>
        <v>7</v>
      </c>
    </row>
    <row r="786" spans="1:5" x14ac:dyDescent="0.2">
      <c r="A786" s="3">
        <v>59</v>
      </c>
      <c r="B786" s="3" t="s">
        <v>12</v>
      </c>
      <c r="C786" s="3" t="s">
        <v>8</v>
      </c>
      <c r="D786" s="3">
        <v>76</v>
      </c>
      <c r="E786">
        <f t="shared" si="12"/>
        <v>7</v>
      </c>
    </row>
    <row r="787" spans="1:5" x14ac:dyDescent="0.2">
      <c r="A787" s="3">
        <v>59</v>
      </c>
      <c r="B787" s="3" t="s">
        <v>15</v>
      </c>
      <c r="C787" s="3" t="s">
        <v>8</v>
      </c>
      <c r="D787" s="3">
        <v>119</v>
      </c>
      <c r="E787">
        <f t="shared" si="12"/>
        <v>7</v>
      </c>
    </row>
    <row r="788" spans="1:5" x14ac:dyDescent="0.2">
      <c r="A788" s="3">
        <v>59</v>
      </c>
      <c r="B788" s="3" t="s">
        <v>13</v>
      </c>
      <c r="C788" s="3" t="s">
        <v>5</v>
      </c>
      <c r="D788" s="3">
        <v>1818</v>
      </c>
      <c r="E788">
        <f t="shared" si="12"/>
        <v>7</v>
      </c>
    </row>
    <row r="789" spans="1:5" x14ac:dyDescent="0.2">
      <c r="A789" s="3">
        <v>60</v>
      </c>
      <c r="B789" s="3" t="s">
        <v>6</v>
      </c>
      <c r="C789" s="3" t="s">
        <v>8</v>
      </c>
      <c r="D789" s="3">
        <v>117</v>
      </c>
      <c r="E789">
        <f t="shared" si="12"/>
        <v>8</v>
      </c>
    </row>
    <row r="790" spans="1:5" x14ac:dyDescent="0.2">
      <c r="A790" s="3">
        <v>60</v>
      </c>
      <c r="B790" s="3" t="s">
        <v>6</v>
      </c>
      <c r="C790" s="3" t="s">
        <v>5</v>
      </c>
      <c r="D790" s="3">
        <v>358</v>
      </c>
      <c r="E790">
        <f t="shared" si="12"/>
        <v>8</v>
      </c>
    </row>
    <row r="791" spans="1:5" x14ac:dyDescent="0.2">
      <c r="A791" s="3">
        <v>60</v>
      </c>
      <c r="B791" s="3" t="s">
        <v>6</v>
      </c>
      <c r="C791" s="3" t="s">
        <v>7</v>
      </c>
      <c r="D791" s="3">
        <v>16</v>
      </c>
      <c r="E791">
        <f t="shared" si="12"/>
        <v>8</v>
      </c>
    </row>
    <row r="792" spans="1:5" x14ac:dyDescent="0.2">
      <c r="A792" s="3">
        <v>60</v>
      </c>
      <c r="B792" s="3" t="s">
        <v>9</v>
      </c>
      <c r="C792" s="3" t="s">
        <v>5</v>
      </c>
      <c r="D792" s="3">
        <v>960</v>
      </c>
      <c r="E792">
        <f t="shared" si="12"/>
        <v>8</v>
      </c>
    </row>
    <row r="793" spans="1:5" x14ac:dyDescent="0.2">
      <c r="A793" s="3">
        <v>60</v>
      </c>
      <c r="B793" s="3" t="s">
        <v>14</v>
      </c>
      <c r="C793" s="3" t="s">
        <v>8</v>
      </c>
      <c r="D793" s="3">
        <v>219</v>
      </c>
      <c r="E793">
        <f t="shared" si="12"/>
        <v>8</v>
      </c>
    </row>
    <row r="794" spans="1:5" x14ac:dyDescent="0.2">
      <c r="A794" s="3">
        <v>60</v>
      </c>
      <c r="B794" s="3" t="s">
        <v>14</v>
      </c>
      <c r="C794" s="3" t="s">
        <v>7</v>
      </c>
      <c r="D794" s="3">
        <v>123</v>
      </c>
      <c r="E794">
        <f t="shared" si="12"/>
        <v>8</v>
      </c>
    </row>
    <row r="795" spans="1:5" x14ac:dyDescent="0.2">
      <c r="A795" s="3">
        <v>60</v>
      </c>
      <c r="B795" s="3" t="s">
        <v>10</v>
      </c>
      <c r="C795" s="3" t="s">
        <v>5</v>
      </c>
      <c r="D795" s="3">
        <v>1010</v>
      </c>
      <c r="E795">
        <f t="shared" si="12"/>
        <v>8</v>
      </c>
    </row>
    <row r="796" spans="1:5" x14ac:dyDescent="0.2">
      <c r="A796" s="3">
        <v>60</v>
      </c>
      <c r="B796" s="3" t="s">
        <v>10</v>
      </c>
      <c r="C796" s="3" t="s">
        <v>7</v>
      </c>
      <c r="D796" s="3">
        <v>41</v>
      </c>
      <c r="E796">
        <f t="shared" si="12"/>
        <v>8</v>
      </c>
    </row>
    <row r="797" spans="1:5" x14ac:dyDescent="0.2">
      <c r="A797" s="3">
        <v>60</v>
      </c>
      <c r="B797" s="3" t="s">
        <v>11</v>
      </c>
      <c r="C797" s="3" t="s">
        <v>8</v>
      </c>
      <c r="D797" s="3">
        <v>52</v>
      </c>
      <c r="E797">
        <f t="shared" si="12"/>
        <v>8</v>
      </c>
    </row>
    <row r="798" spans="1:5" x14ac:dyDescent="0.2">
      <c r="A798" s="3">
        <v>60</v>
      </c>
      <c r="B798" s="3" t="s">
        <v>11</v>
      </c>
      <c r="C798" s="3" t="s">
        <v>5</v>
      </c>
      <c r="D798" s="3">
        <v>359</v>
      </c>
      <c r="E798">
        <f t="shared" si="12"/>
        <v>8</v>
      </c>
    </row>
    <row r="799" spans="1:5" x14ac:dyDescent="0.2">
      <c r="A799" s="3">
        <v>60</v>
      </c>
      <c r="B799" s="3" t="s">
        <v>12</v>
      </c>
      <c r="C799" s="3" t="s">
        <v>8</v>
      </c>
      <c r="D799" s="3">
        <v>96</v>
      </c>
      <c r="E799">
        <f t="shared" si="12"/>
        <v>8</v>
      </c>
    </row>
    <row r="800" spans="1:5" x14ac:dyDescent="0.2">
      <c r="A800" s="3">
        <v>60</v>
      </c>
      <c r="B800" s="3" t="s">
        <v>15</v>
      </c>
      <c r="C800" s="3" t="s">
        <v>8</v>
      </c>
      <c r="D800" s="3">
        <v>226</v>
      </c>
      <c r="E800">
        <f t="shared" si="12"/>
        <v>8</v>
      </c>
    </row>
    <row r="801" spans="1:5" x14ac:dyDescent="0.2">
      <c r="A801" s="3">
        <v>60</v>
      </c>
      <c r="B801" s="3" t="s">
        <v>15</v>
      </c>
      <c r="C801" s="3" t="s">
        <v>5</v>
      </c>
      <c r="D801" s="3">
        <v>348</v>
      </c>
      <c r="E801">
        <f t="shared" si="12"/>
        <v>8</v>
      </c>
    </row>
    <row r="802" spans="1:5" x14ac:dyDescent="0.2">
      <c r="A802" s="3">
        <v>60</v>
      </c>
      <c r="B802" s="3" t="s">
        <v>15</v>
      </c>
      <c r="C802" s="3" t="s">
        <v>7</v>
      </c>
      <c r="D802" s="3">
        <v>47</v>
      </c>
      <c r="E802">
        <f t="shared" si="12"/>
        <v>8</v>
      </c>
    </row>
    <row r="803" spans="1:5" x14ac:dyDescent="0.2">
      <c r="A803" s="3">
        <v>61</v>
      </c>
      <c r="B803" s="3" t="s">
        <v>6</v>
      </c>
      <c r="C803" s="3" t="s">
        <v>8</v>
      </c>
      <c r="D803" s="3">
        <v>118</v>
      </c>
      <c r="E803">
        <f t="shared" si="12"/>
        <v>9</v>
      </c>
    </row>
    <row r="804" spans="1:5" x14ac:dyDescent="0.2">
      <c r="A804" s="3">
        <v>61</v>
      </c>
      <c r="B804" s="3" t="s">
        <v>6</v>
      </c>
      <c r="C804" s="3" t="s">
        <v>5</v>
      </c>
      <c r="D804" s="3">
        <v>384</v>
      </c>
      <c r="E804">
        <f t="shared" si="12"/>
        <v>9</v>
      </c>
    </row>
    <row r="805" spans="1:5" x14ac:dyDescent="0.2">
      <c r="A805" s="3">
        <v>61</v>
      </c>
      <c r="B805" s="3" t="s">
        <v>6</v>
      </c>
      <c r="C805" s="3" t="s">
        <v>7</v>
      </c>
      <c r="D805" s="3">
        <v>18</v>
      </c>
      <c r="E805">
        <f t="shared" si="12"/>
        <v>9</v>
      </c>
    </row>
    <row r="806" spans="1:5" x14ac:dyDescent="0.2">
      <c r="A806" s="3">
        <v>61</v>
      </c>
      <c r="B806" s="3" t="s">
        <v>9</v>
      </c>
      <c r="C806" s="3" t="s">
        <v>5</v>
      </c>
      <c r="D806" s="3">
        <v>2136</v>
      </c>
      <c r="E806">
        <f t="shared" si="12"/>
        <v>9</v>
      </c>
    </row>
    <row r="807" spans="1:5" x14ac:dyDescent="0.2">
      <c r="A807" s="3">
        <v>61</v>
      </c>
      <c r="B807" s="3" t="s">
        <v>9</v>
      </c>
      <c r="C807" s="3" t="s">
        <v>7</v>
      </c>
      <c r="D807" s="3">
        <v>87</v>
      </c>
      <c r="E807">
        <f t="shared" si="12"/>
        <v>9</v>
      </c>
    </row>
    <row r="808" spans="1:5" x14ac:dyDescent="0.2">
      <c r="A808" s="3">
        <v>61</v>
      </c>
      <c r="B808" s="3" t="s">
        <v>14</v>
      </c>
      <c r="C808" s="3" t="s">
        <v>8</v>
      </c>
      <c r="D808" s="3">
        <v>1367</v>
      </c>
      <c r="E808">
        <f t="shared" si="12"/>
        <v>9</v>
      </c>
    </row>
    <row r="809" spans="1:5" x14ac:dyDescent="0.2">
      <c r="A809" s="3">
        <v>61</v>
      </c>
      <c r="B809" s="3" t="s">
        <v>14</v>
      </c>
      <c r="C809" s="3" t="s">
        <v>5</v>
      </c>
      <c r="D809" s="3">
        <v>1726</v>
      </c>
      <c r="E809">
        <f t="shared" si="12"/>
        <v>9</v>
      </c>
    </row>
    <row r="810" spans="1:5" x14ac:dyDescent="0.2">
      <c r="A810" s="3">
        <v>61</v>
      </c>
      <c r="B810" s="3" t="s">
        <v>11</v>
      </c>
      <c r="C810" s="3" t="s">
        <v>8</v>
      </c>
      <c r="D810" s="3">
        <v>131</v>
      </c>
      <c r="E810">
        <f t="shared" si="12"/>
        <v>9</v>
      </c>
    </row>
    <row r="811" spans="1:5" x14ac:dyDescent="0.2">
      <c r="A811" s="3">
        <v>61</v>
      </c>
      <c r="B811" s="3" t="s">
        <v>12</v>
      </c>
      <c r="C811" s="3" t="s">
        <v>8</v>
      </c>
      <c r="D811" s="3">
        <v>130</v>
      </c>
      <c r="E811">
        <f t="shared" si="12"/>
        <v>9</v>
      </c>
    </row>
    <row r="812" spans="1:5" x14ac:dyDescent="0.2">
      <c r="A812" s="3">
        <v>61</v>
      </c>
      <c r="B812" s="3" t="s">
        <v>15</v>
      </c>
      <c r="C812" s="3" t="s">
        <v>5</v>
      </c>
      <c r="D812" s="3">
        <v>2963</v>
      </c>
      <c r="E812">
        <f t="shared" si="12"/>
        <v>9</v>
      </c>
    </row>
    <row r="813" spans="1:5" x14ac:dyDescent="0.2">
      <c r="A813" s="3">
        <v>62</v>
      </c>
      <c r="B813" s="3" t="s">
        <v>6</v>
      </c>
      <c r="C813" s="3" t="s">
        <v>8</v>
      </c>
      <c r="D813" s="3">
        <v>113</v>
      </c>
      <c r="E813">
        <f t="shared" si="12"/>
        <v>10</v>
      </c>
    </row>
    <row r="814" spans="1:5" x14ac:dyDescent="0.2">
      <c r="A814" s="3">
        <v>62</v>
      </c>
      <c r="B814" s="3" t="s">
        <v>6</v>
      </c>
      <c r="C814" s="3" t="s">
        <v>5</v>
      </c>
      <c r="D814" s="3">
        <v>363</v>
      </c>
      <c r="E814">
        <f t="shared" si="12"/>
        <v>10</v>
      </c>
    </row>
    <row r="815" spans="1:5" x14ac:dyDescent="0.2">
      <c r="A815" s="3">
        <v>62</v>
      </c>
      <c r="B815" s="3" t="s">
        <v>6</v>
      </c>
      <c r="C815" s="3" t="s">
        <v>7</v>
      </c>
      <c r="D815" s="3">
        <v>17</v>
      </c>
      <c r="E815">
        <f t="shared" si="12"/>
        <v>10</v>
      </c>
    </row>
    <row r="816" spans="1:5" x14ac:dyDescent="0.2">
      <c r="A816" s="3">
        <v>62</v>
      </c>
      <c r="B816" s="3" t="s">
        <v>9</v>
      </c>
      <c r="C816" s="3" t="s">
        <v>5</v>
      </c>
      <c r="D816" s="3">
        <v>4045</v>
      </c>
      <c r="E816">
        <f t="shared" si="12"/>
        <v>10</v>
      </c>
    </row>
    <row r="817" spans="1:5" x14ac:dyDescent="0.2">
      <c r="A817" s="3">
        <v>62</v>
      </c>
      <c r="B817" s="3" t="s">
        <v>9</v>
      </c>
      <c r="C817" s="3" t="s">
        <v>7</v>
      </c>
      <c r="D817" s="3">
        <v>159</v>
      </c>
      <c r="E817">
        <f t="shared" si="12"/>
        <v>10</v>
      </c>
    </row>
    <row r="818" spans="1:5" x14ac:dyDescent="0.2">
      <c r="A818" s="3">
        <v>62</v>
      </c>
      <c r="B818" s="3" t="s">
        <v>14</v>
      </c>
      <c r="C818" s="3" t="s">
        <v>5</v>
      </c>
      <c r="D818" s="3">
        <v>971</v>
      </c>
      <c r="E818">
        <f t="shared" si="12"/>
        <v>10</v>
      </c>
    </row>
    <row r="819" spans="1:5" x14ac:dyDescent="0.2">
      <c r="A819" s="3">
        <v>62</v>
      </c>
      <c r="B819" s="3" t="s">
        <v>14</v>
      </c>
      <c r="C819" s="3" t="s">
        <v>7</v>
      </c>
      <c r="D819" s="3">
        <v>58</v>
      </c>
      <c r="E819">
        <f t="shared" si="12"/>
        <v>10</v>
      </c>
    </row>
    <row r="820" spans="1:5" x14ac:dyDescent="0.2">
      <c r="A820" s="3">
        <v>62</v>
      </c>
      <c r="B820" s="3" t="s">
        <v>10</v>
      </c>
      <c r="C820" s="3" t="s">
        <v>8</v>
      </c>
      <c r="D820" s="3">
        <v>422</v>
      </c>
      <c r="E820">
        <f t="shared" si="12"/>
        <v>10</v>
      </c>
    </row>
    <row r="821" spans="1:5" x14ac:dyDescent="0.2">
      <c r="A821" s="3">
        <v>62</v>
      </c>
      <c r="B821" s="3" t="s">
        <v>11</v>
      </c>
      <c r="C821" s="3" t="s">
        <v>5</v>
      </c>
      <c r="D821" s="3">
        <v>389</v>
      </c>
      <c r="E821">
        <f t="shared" si="12"/>
        <v>10</v>
      </c>
    </row>
    <row r="822" spans="1:5" x14ac:dyDescent="0.2">
      <c r="A822" s="3">
        <v>62</v>
      </c>
      <c r="B822" s="3" t="s">
        <v>11</v>
      </c>
      <c r="C822" s="3" t="s">
        <v>7</v>
      </c>
      <c r="D822" s="3">
        <v>54</v>
      </c>
      <c r="E822">
        <f t="shared" si="12"/>
        <v>10</v>
      </c>
    </row>
    <row r="823" spans="1:5" x14ac:dyDescent="0.2">
      <c r="A823" s="3">
        <v>62</v>
      </c>
      <c r="B823" s="3" t="s">
        <v>12</v>
      </c>
      <c r="C823" s="3" t="s">
        <v>8</v>
      </c>
      <c r="D823" s="3">
        <v>313</v>
      </c>
      <c r="E823">
        <f t="shared" si="12"/>
        <v>10</v>
      </c>
    </row>
    <row r="824" spans="1:5" x14ac:dyDescent="0.2">
      <c r="A824" s="3">
        <v>62</v>
      </c>
      <c r="B824" s="3" t="s">
        <v>12</v>
      </c>
      <c r="C824" s="3" t="s">
        <v>7</v>
      </c>
      <c r="D824" s="3">
        <v>81</v>
      </c>
      <c r="E824">
        <f t="shared" si="12"/>
        <v>10</v>
      </c>
    </row>
    <row r="825" spans="1:5" x14ac:dyDescent="0.2">
      <c r="A825" s="3">
        <v>62</v>
      </c>
      <c r="B825" s="3" t="s">
        <v>15</v>
      </c>
      <c r="C825" s="3" t="s">
        <v>8</v>
      </c>
      <c r="D825" s="3">
        <v>492</v>
      </c>
      <c r="E825">
        <f t="shared" si="12"/>
        <v>10</v>
      </c>
    </row>
    <row r="826" spans="1:5" x14ac:dyDescent="0.2">
      <c r="A826" s="3">
        <v>62</v>
      </c>
      <c r="B826" s="3" t="s">
        <v>13</v>
      </c>
      <c r="C826" s="3" t="s">
        <v>5</v>
      </c>
      <c r="D826" s="3">
        <v>697</v>
      </c>
      <c r="E826">
        <f t="shared" si="12"/>
        <v>10</v>
      </c>
    </row>
    <row r="827" spans="1:5" x14ac:dyDescent="0.2">
      <c r="A827" s="3">
        <v>63</v>
      </c>
      <c r="B827" s="3" t="s">
        <v>6</v>
      </c>
      <c r="C827" s="3" t="s">
        <v>8</v>
      </c>
      <c r="D827" s="3">
        <v>115</v>
      </c>
      <c r="E827">
        <f t="shared" si="12"/>
        <v>11</v>
      </c>
    </row>
    <row r="828" spans="1:5" x14ac:dyDescent="0.2">
      <c r="A828" s="3">
        <v>63</v>
      </c>
      <c r="B828" s="3" t="s">
        <v>6</v>
      </c>
      <c r="C828" s="3" t="s">
        <v>5</v>
      </c>
      <c r="D828" s="3">
        <v>357</v>
      </c>
      <c r="E828">
        <f t="shared" si="12"/>
        <v>11</v>
      </c>
    </row>
    <row r="829" spans="1:5" x14ac:dyDescent="0.2">
      <c r="A829" s="3">
        <v>63</v>
      </c>
      <c r="B829" s="3" t="s">
        <v>6</v>
      </c>
      <c r="C829" s="3" t="s">
        <v>7</v>
      </c>
      <c r="D829" s="3">
        <v>19</v>
      </c>
      <c r="E829">
        <f t="shared" si="12"/>
        <v>11</v>
      </c>
    </row>
    <row r="830" spans="1:5" x14ac:dyDescent="0.2">
      <c r="A830" s="3">
        <v>63</v>
      </c>
      <c r="B830" s="3" t="s">
        <v>9</v>
      </c>
      <c r="C830" s="3" t="s">
        <v>8</v>
      </c>
      <c r="D830" s="3">
        <v>554</v>
      </c>
      <c r="E830">
        <f t="shared" si="12"/>
        <v>11</v>
      </c>
    </row>
    <row r="831" spans="1:5" x14ac:dyDescent="0.2">
      <c r="A831" s="3">
        <v>63</v>
      </c>
      <c r="B831" s="3" t="s">
        <v>14</v>
      </c>
      <c r="C831" s="3" t="s">
        <v>5</v>
      </c>
      <c r="D831" s="3">
        <v>1279</v>
      </c>
      <c r="E831">
        <f t="shared" si="12"/>
        <v>11</v>
      </c>
    </row>
    <row r="832" spans="1:5" x14ac:dyDescent="0.2">
      <c r="A832" s="3">
        <v>63</v>
      </c>
      <c r="B832" s="3" t="s">
        <v>14</v>
      </c>
      <c r="C832" s="3" t="s">
        <v>7</v>
      </c>
      <c r="D832" s="3">
        <v>159</v>
      </c>
      <c r="E832">
        <f t="shared" si="12"/>
        <v>11</v>
      </c>
    </row>
    <row r="833" spans="1:5" x14ac:dyDescent="0.2">
      <c r="A833" s="3">
        <v>63</v>
      </c>
      <c r="B833" s="3" t="s">
        <v>10</v>
      </c>
      <c r="C833" s="3" t="s">
        <v>5</v>
      </c>
      <c r="D833" s="3">
        <v>1314</v>
      </c>
      <c r="E833">
        <f t="shared" si="12"/>
        <v>11</v>
      </c>
    </row>
    <row r="834" spans="1:5" x14ac:dyDescent="0.2">
      <c r="A834" s="3">
        <v>63</v>
      </c>
      <c r="B834" s="3" t="s">
        <v>10</v>
      </c>
      <c r="C834" s="3" t="s">
        <v>7</v>
      </c>
      <c r="D834" s="3">
        <v>43</v>
      </c>
      <c r="E834">
        <f t="shared" si="12"/>
        <v>11</v>
      </c>
    </row>
    <row r="835" spans="1:5" x14ac:dyDescent="0.2">
      <c r="A835" s="3">
        <v>63</v>
      </c>
      <c r="B835" s="3" t="s">
        <v>11</v>
      </c>
      <c r="C835" s="3" t="s">
        <v>8</v>
      </c>
      <c r="D835" s="3">
        <v>218</v>
      </c>
      <c r="E835">
        <f t="shared" ref="E835:E898" si="13">IF(A835&gt;52,A835-52,A835)</f>
        <v>11</v>
      </c>
    </row>
    <row r="836" spans="1:5" x14ac:dyDescent="0.2">
      <c r="A836" s="3">
        <v>63</v>
      </c>
      <c r="B836" s="3" t="s">
        <v>12</v>
      </c>
      <c r="C836" s="3" t="s">
        <v>5</v>
      </c>
      <c r="D836" s="3">
        <v>358</v>
      </c>
      <c r="E836">
        <f t="shared" si="13"/>
        <v>11</v>
      </c>
    </row>
    <row r="837" spans="1:5" x14ac:dyDescent="0.2">
      <c r="A837" s="3">
        <v>63</v>
      </c>
      <c r="B837" s="3" t="s">
        <v>15</v>
      </c>
      <c r="C837" s="3" t="s">
        <v>7</v>
      </c>
      <c r="D837" s="3">
        <v>26</v>
      </c>
      <c r="E837">
        <f t="shared" si="13"/>
        <v>11</v>
      </c>
    </row>
    <row r="838" spans="1:5" x14ac:dyDescent="0.2">
      <c r="A838" s="3">
        <v>63</v>
      </c>
      <c r="B838" s="3" t="s">
        <v>13</v>
      </c>
      <c r="C838" s="3" t="s">
        <v>8</v>
      </c>
      <c r="D838" s="3">
        <v>960</v>
      </c>
      <c r="E838">
        <f t="shared" si="13"/>
        <v>11</v>
      </c>
    </row>
    <row r="839" spans="1:5" x14ac:dyDescent="0.2">
      <c r="A839" s="3">
        <v>63</v>
      </c>
      <c r="B839" s="3" t="s">
        <v>13</v>
      </c>
      <c r="C839" s="3" t="s">
        <v>5</v>
      </c>
      <c r="D839" s="3">
        <v>1510</v>
      </c>
      <c r="E839">
        <f t="shared" si="13"/>
        <v>11</v>
      </c>
    </row>
    <row r="840" spans="1:5" x14ac:dyDescent="0.2">
      <c r="A840" s="3">
        <v>63</v>
      </c>
      <c r="B840" s="3" t="s">
        <v>13</v>
      </c>
      <c r="C840" s="3" t="s">
        <v>7</v>
      </c>
      <c r="D840" s="3">
        <v>157</v>
      </c>
      <c r="E840">
        <f t="shared" si="13"/>
        <v>11</v>
      </c>
    </row>
    <row r="841" spans="1:5" x14ac:dyDescent="0.2">
      <c r="A841" s="3">
        <v>64</v>
      </c>
      <c r="B841" s="3" t="s">
        <v>6</v>
      </c>
      <c r="C841" s="3" t="s">
        <v>8</v>
      </c>
      <c r="D841" s="3">
        <v>133</v>
      </c>
      <c r="E841">
        <f t="shared" si="13"/>
        <v>12</v>
      </c>
    </row>
    <row r="842" spans="1:5" x14ac:dyDescent="0.2">
      <c r="A842" s="3">
        <v>64</v>
      </c>
      <c r="B842" s="3" t="s">
        <v>6</v>
      </c>
      <c r="C842" s="3" t="s">
        <v>5</v>
      </c>
      <c r="D842" s="3">
        <v>451</v>
      </c>
      <c r="E842">
        <f t="shared" si="13"/>
        <v>12</v>
      </c>
    </row>
    <row r="843" spans="1:5" x14ac:dyDescent="0.2">
      <c r="A843" s="3">
        <v>64</v>
      </c>
      <c r="B843" s="3" t="s">
        <v>6</v>
      </c>
      <c r="C843" s="3" t="s">
        <v>7</v>
      </c>
      <c r="D843" s="3">
        <v>17</v>
      </c>
      <c r="E843">
        <f t="shared" si="13"/>
        <v>12</v>
      </c>
    </row>
    <row r="844" spans="1:5" x14ac:dyDescent="0.2">
      <c r="A844" s="3">
        <v>64</v>
      </c>
      <c r="B844" s="3" t="s">
        <v>9</v>
      </c>
      <c r="C844" s="3" t="s">
        <v>8</v>
      </c>
      <c r="D844" s="3">
        <v>335</v>
      </c>
      <c r="E844">
        <f t="shared" si="13"/>
        <v>12</v>
      </c>
    </row>
    <row r="845" spans="1:5" x14ac:dyDescent="0.2">
      <c r="A845" s="3">
        <v>64</v>
      </c>
      <c r="B845" s="3" t="s">
        <v>9</v>
      </c>
      <c r="C845" s="3" t="s">
        <v>7</v>
      </c>
      <c r="D845" s="3">
        <v>52</v>
      </c>
      <c r="E845">
        <f t="shared" si="13"/>
        <v>12</v>
      </c>
    </row>
    <row r="846" spans="1:5" x14ac:dyDescent="0.2">
      <c r="A846" s="3">
        <v>64</v>
      </c>
      <c r="B846" s="3" t="s">
        <v>14</v>
      </c>
      <c r="C846" s="3" t="s">
        <v>8</v>
      </c>
      <c r="D846" s="3">
        <v>277</v>
      </c>
      <c r="E846">
        <f t="shared" si="13"/>
        <v>12</v>
      </c>
    </row>
    <row r="847" spans="1:5" x14ac:dyDescent="0.2">
      <c r="A847" s="3">
        <v>64</v>
      </c>
      <c r="B847" s="3" t="s">
        <v>14</v>
      </c>
      <c r="C847" s="3" t="s">
        <v>5</v>
      </c>
      <c r="D847" s="3">
        <v>979</v>
      </c>
      <c r="E847">
        <f t="shared" si="13"/>
        <v>12</v>
      </c>
    </row>
    <row r="848" spans="1:5" x14ac:dyDescent="0.2">
      <c r="A848" s="3">
        <v>64</v>
      </c>
      <c r="B848" s="3" t="s">
        <v>11</v>
      </c>
      <c r="C848" s="3" t="s">
        <v>5</v>
      </c>
      <c r="D848" s="3">
        <v>163</v>
      </c>
      <c r="E848">
        <f t="shared" si="13"/>
        <v>12</v>
      </c>
    </row>
    <row r="849" spans="1:5" x14ac:dyDescent="0.2">
      <c r="A849" s="3">
        <v>64</v>
      </c>
      <c r="B849" s="3" t="s">
        <v>12</v>
      </c>
      <c r="C849" s="3" t="s">
        <v>5</v>
      </c>
      <c r="D849" s="3">
        <v>1322</v>
      </c>
      <c r="E849">
        <f t="shared" si="13"/>
        <v>12</v>
      </c>
    </row>
    <row r="850" spans="1:5" x14ac:dyDescent="0.2">
      <c r="A850" s="3">
        <v>64</v>
      </c>
      <c r="B850" s="3" t="s">
        <v>15</v>
      </c>
      <c r="C850" s="3" t="s">
        <v>7</v>
      </c>
      <c r="D850" s="3">
        <v>37</v>
      </c>
      <c r="E850">
        <f t="shared" si="13"/>
        <v>12</v>
      </c>
    </row>
    <row r="851" spans="1:5" x14ac:dyDescent="0.2">
      <c r="A851" s="3">
        <v>65</v>
      </c>
      <c r="B851" s="3" t="s">
        <v>6</v>
      </c>
      <c r="C851" s="3" t="s">
        <v>8</v>
      </c>
      <c r="D851" s="3">
        <v>118</v>
      </c>
      <c r="E851">
        <f t="shared" si="13"/>
        <v>13</v>
      </c>
    </row>
    <row r="852" spans="1:5" x14ac:dyDescent="0.2">
      <c r="A852" s="3">
        <v>65</v>
      </c>
      <c r="B852" s="3" t="s">
        <v>6</v>
      </c>
      <c r="C852" s="3" t="s">
        <v>5</v>
      </c>
      <c r="D852" s="3">
        <v>387</v>
      </c>
      <c r="E852">
        <f t="shared" si="13"/>
        <v>13</v>
      </c>
    </row>
    <row r="853" spans="1:5" x14ac:dyDescent="0.2">
      <c r="A853" s="3">
        <v>65</v>
      </c>
      <c r="B853" s="3" t="s">
        <v>6</v>
      </c>
      <c r="C853" s="3" t="s">
        <v>7</v>
      </c>
      <c r="D853" s="3">
        <v>20</v>
      </c>
      <c r="E853">
        <f t="shared" si="13"/>
        <v>13</v>
      </c>
    </row>
    <row r="854" spans="1:5" x14ac:dyDescent="0.2">
      <c r="A854" s="3">
        <v>65</v>
      </c>
      <c r="B854" s="3" t="s">
        <v>9</v>
      </c>
      <c r="C854" s="3" t="s">
        <v>8</v>
      </c>
      <c r="D854" s="3">
        <v>500</v>
      </c>
      <c r="E854">
        <f t="shared" si="13"/>
        <v>13</v>
      </c>
    </row>
    <row r="855" spans="1:5" x14ac:dyDescent="0.2">
      <c r="A855" s="3">
        <v>65</v>
      </c>
      <c r="B855" s="3" t="s">
        <v>9</v>
      </c>
      <c r="C855" s="3" t="s">
        <v>5</v>
      </c>
      <c r="D855" s="3">
        <v>1625</v>
      </c>
      <c r="E855">
        <f t="shared" si="13"/>
        <v>13</v>
      </c>
    </row>
    <row r="856" spans="1:5" x14ac:dyDescent="0.2">
      <c r="A856" s="3">
        <v>65</v>
      </c>
      <c r="B856" s="3" t="s">
        <v>9</v>
      </c>
      <c r="C856" s="3" t="s">
        <v>7</v>
      </c>
      <c r="D856" s="3">
        <v>62</v>
      </c>
      <c r="E856">
        <f t="shared" si="13"/>
        <v>13</v>
      </c>
    </row>
    <row r="857" spans="1:5" x14ac:dyDescent="0.2">
      <c r="A857" s="3">
        <v>65</v>
      </c>
      <c r="B857" s="3" t="s">
        <v>14</v>
      </c>
      <c r="C857" s="3" t="s">
        <v>8</v>
      </c>
      <c r="D857" s="3">
        <v>443</v>
      </c>
      <c r="E857">
        <f t="shared" si="13"/>
        <v>13</v>
      </c>
    </row>
    <row r="858" spans="1:5" x14ac:dyDescent="0.2">
      <c r="A858" s="3">
        <v>65</v>
      </c>
      <c r="B858" s="3" t="s">
        <v>14</v>
      </c>
      <c r="C858" s="3" t="s">
        <v>5</v>
      </c>
      <c r="D858" s="3">
        <v>2737</v>
      </c>
      <c r="E858">
        <f t="shared" si="13"/>
        <v>13</v>
      </c>
    </row>
    <row r="859" spans="1:5" x14ac:dyDescent="0.2">
      <c r="A859" s="3">
        <v>65</v>
      </c>
      <c r="B859" s="3" t="s">
        <v>11</v>
      </c>
      <c r="C859" s="3" t="s">
        <v>5</v>
      </c>
      <c r="D859" s="3">
        <v>650</v>
      </c>
      <c r="E859">
        <f t="shared" si="13"/>
        <v>13</v>
      </c>
    </row>
    <row r="860" spans="1:5" x14ac:dyDescent="0.2">
      <c r="A860" s="3">
        <v>65</v>
      </c>
      <c r="B860" s="3" t="s">
        <v>12</v>
      </c>
      <c r="C860" s="3" t="s">
        <v>8</v>
      </c>
      <c r="D860" s="3">
        <v>82</v>
      </c>
      <c r="E860">
        <f t="shared" si="13"/>
        <v>13</v>
      </c>
    </row>
    <row r="861" spans="1:5" x14ac:dyDescent="0.2">
      <c r="A861" s="3">
        <v>65</v>
      </c>
      <c r="B861" s="3" t="s">
        <v>13</v>
      </c>
      <c r="C861" s="3" t="s">
        <v>5</v>
      </c>
      <c r="D861" s="3">
        <v>949</v>
      </c>
      <c r="E861">
        <f t="shared" si="13"/>
        <v>13</v>
      </c>
    </row>
    <row r="862" spans="1:5" x14ac:dyDescent="0.2">
      <c r="A862" s="3">
        <v>66</v>
      </c>
      <c r="B862" s="3" t="s">
        <v>6</v>
      </c>
      <c r="C862" s="3" t="s">
        <v>8</v>
      </c>
      <c r="D862" s="3">
        <v>137</v>
      </c>
      <c r="E862">
        <f t="shared" si="13"/>
        <v>14</v>
      </c>
    </row>
    <row r="863" spans="1:5" x14ac:dyDescent="0.2">
      <c r="A863" s="3">
        <v>66</v>
      </c>
      <c r="B863" s="3" t="s">
        <v>6</v>
      </c>
      <c r="C863" s="3" t="s">
        <v>5</v>
      </c>
      <c r="D863" s="3">
        <v>499</v>
      </c>
      <c r="E863">
        <f t="shared" si="13"/>
        <v>14</v>
      </c>
    </row>
    <row r="864" spans="1:5" x14ac:dyDescent="0.2">
      <c r="A864" s="3">
        <v>66</v>
      </c>
      <c r="B864" s="3" t="s">
        <v>6</v>
      </c>
      <c r="C864" s="3" t="s">
        <v>7</v>
      </c>
      <c r="D864" s="3">
        <v>24</v>
      </c>
      <c r="E864">
        <f t="shared" si="13"/>
        <v>14</v>
      </c>
    </row>
    <row r="865" spans="1:5" x14ac:dyDescent="0.2">
      <c r="A865" s="3">
        <v>66</v>
      </c>
      <c r="B865" s="3" t="s">
        <v>9</v>
      </c>
      <c r="C865" s="3" t="s">
        <v>8</v>
      </c>
      <c r="D865" s="3">
        <v>526</v>
      </c>
      <c r="E865">
        <f t="shared" si="13"/>
        <v>14</v>
      </c>
    </row>
    <row r="866" spans="1:5" x14ac:dyDescent="0.2">
      <c r="A866" s="3">
        <v>66</v>
      </c>
      <c r="B866" s="3" t="s">
        <v>9</v>
      </c>
      <c r="C866" s="3" t="s">
        <v>5</v>
      </c>
      <c r="D866" s="3">
        <v>2092</v>
      </c>
      <c r="E866">
        <f t="shared" si="13"/>
        <v>14</v>
      </c>
    </row>
    <row r="867" spans="1:5" x14ac:dyDescent="0.2">
      <c r="A867" s="3">
        <v>66</v>
      </c>
      <c r="B867" s="3" t="s">
        <v>9</v>
      </c>
      <c r="C867" s="3" t="s">
        <v>7</v>
      </c>
      <c r="D867" s="3">
        <v>77</v>
      </c>
      <c r="E867">
        <f t="shared" si="13"/>
        <v>14</v>
      </c>
    </row>
    <row r="868" spans="1:5" x14ac:dyDescent="0.2">
      <c r="A868" s="3">
        <v>66</v>
      </c>
      <c r="B868" s="3" t="s">
        <v>14</v>
      </c>
      <c r="C868" s="3" t="s">
        <v>8</v>
      </c>
      <c r="D868" s="3">
        <v>484</v>
      </c>
      <c r="E868">
        <f t="shared" si="13"/>
        <v>14</v>
      </c>
    </row>
    <row r="869" spans="1:5" x14ac:dyDescent="0.2">
      <c r="A869" s="3">
        <v>66</v>
      </c>
      <c r="B869" s="3" t="s">
        <v>14</v>
      </c>
      <c r="C869" s="3" t="s">
        <v>7</v>
      </c>
      <c r="D869" s="3">
        <v>69</v>
      </c>
      <c r="E869">
        <f t="shared" si="13"/>
        <v>14</v>
      </c>
    </row>
    <row r="870" spans="1:5" x14ac:dyDescent="0.2">
      <c r="A870" s="3">
        <v>66</v>
      </c>
      <c r="B870" s="3" t="s">
        <v>10</v>
      </c>
      <c r="C870" s="3" t="s">
        <v>8</v>
      </c>
      <c r="D870" s="3">
        <v>374</v>
      </c>
      <c r="E870">
        <f t="shared" si="13"/>
        <v>14</v>
      </c>
    </row>
    <row r="871" spans="1:5" x14ac:dyDescent="0.2">
      <c r="A871" s="3">
        <v>66</v>
      </c>
      <c r="B871" s="3" t="s">
        <v>10</v>
      </c>
      <c r="C871" s="3" t="s">
        <v>7</v>
      </c>
      <c r="D871" s="3">
        <v>16</v>
      </c>
      <c r="E871">
        <f t="shared" si="13"/>
        <v>14</v>
      </c>
    </row>
    <row r="872" spans="1:5" x14ac:dyDescent="0.2">
      <c r="A872" s="3">
        <v>66</v>
      </c>
      <c r="B872" s="3" t="s">
        <v>12</v>
      </c>
      <c r="C872" s="3" t="s">
        <v>8</v>
      </c>
      <c r="D872" s="3">
        <v>108</v>
      </c>
      <c r="E872">
        <f t="shared" si="13"/>
        <v>14</v>
      </c>
    </row>
    <row r="873" spans="1:5" x14ac:dyDescent="0.2">
      <c r="A873" s="3">
        <v>66</v>
      </c>
      <c r="B873" s="3" t="s">
        <v>15</v>
      </c>
      <c r="C873" s="3" t="s">
        <v>8</v>
      </c>
      <c r="D873" s="3">
        <v>214</v>
      </c>
      <c r="E873">
        <f t="shared" si="13"/>
        <v>14</v>
      </c>
    </row>
    <row r="874" spans="1:5" x14ac:dyDescent="0.2">
      <c r="A874" s="3">
        <v>66</v>
      </c>
      <c r="B874" s="3" t="s">
        <v>15</v>
      </c>
      <c r="C874" s="3" t="s">
        <v>7</v>
      </c>
      <c r="D874" s="3">
        <v>18</v>
      </c>
      <c r="E874">
        <f t="shared" si="13"/>
        <v>14</v>
      </c>
    </row>
    <row r="875" spans="1:5" x14ac:dyDescent="0.2">
      <c r="A875" s="3">
        <v>66</v>
      </c>
      <c r="B875" s="3" t="s">
        <v>13</v>
      </c>
      <c r="C875" s="3" t="s">
        <v>5</v>
      </c>
      <c r="D875" s="3">
        <v>1482</v>
      </c>
      <c r="E875">
        <f t="shared" si="13"/>
        <v>14</v>
      </c>
    </row>
    <row r="876" spans="1:5" x14ac:dyDescent="0.2">
      <c r="A876" s="3">
        <v>67</v>
      </c>
      <c r="B876" s="3" t="s">
        <v>6</v>
      </c>
      <c r="C876" s="3" t="s">
        <v>8</v>
      </c>
      <c r="D876" s="3">
        <v>150</v>
      </c>
      <c r="E876">
        <f t="shared" si="13"/>
        <v>15</v>
      </c>
    </row>
    <row r="877" spans="1:5" x14ac:dyDescent="0.2">
      <c r="A877" s="3">
        <v>67</v>
      </c>
      <c r="B877" s="3" t="s">
        <v>6</v>
      </c>
      <c r="C877" s="3" t="s">
        <v>5</v>
      </c>
      <c r="D877" s="3">
        <v>429</v>
      </c>
      <c r="E877">
        <f t="shared" si="13"/>
        <v>15</v>
      </c>
    </row>
    <row r="878" spans="1:5" x14ac:dyDescent="0.2">
      <c r="A878" s="3">
        <v>67</v>
      </c>
      <c r="B878" s="3" t="s">
        <v>6</v>
      </c>
      <c r="C878" s="3" t="s">
        <v>7</v>
      </c>
      <c r="D878" s="3">
        <v>23</v>
      </c>
      <c r="E878">
        <f t="shared" si="13"/>
        <v>15</v>
      </c>
    </row>
    <row r="879" spans="1:5" x14ac:dyDescent="0.2">
      <c r="A879" s="3">
        <v>67</v>
      </c>
      <c r="B879" s="3" t="s">
        <v>9</v>
      </c>
      <c r="C879" s="3" t="s">
        <v>8</v>
      </c>
      <c r="D879" s="3">
        <v>394</v>
      </c>
      <c r="E879">
        <f t="shared" si="13"/>
        <v>15</v>
      </c>
    </row>
    <row r="880" spans="1:5" x14ac:dyDescent="0.2">
      <c r="A880" s="3">
        <v>67</v>
      </c>
      <c r="B880" s="3" t="s">
        <v>9</v>
      </c>
      <c r="C880" s="3" t="s">
        <v>5</v>
      </c>
      <c r="D880" s="3">
        <v>1455</v>
      </c>
      <c r="E880">
        <f t="shared" si="13"/>
        <v>15</v>
      </c>
    </row>
    <row r="881" spans="1:5" x14ac:dyDescent="0.2">
      <c r="A881" s="3">
        <v>67</v>
      </c>
      <c r="B881" s="3" t="s">
        <v>9</v>
      </c>
      <c r="C881" s="3" t="s">
        <v>7</v>
      </c>
      <c r="D881" s="3">
        <v>68</v>
      </c>
      <c r="E881">
        <f t="shared" si="13"/>
        <v>15</v>
      </c>
    </row>
    <row r="882" spans="1:5" x14ac:dyDescent="0.2">
      <c r="A882" s="3">
        <v>67</v>
      </c>
      <c r="B882" s="3" t="s">
        <v>14</v>
      </c>
      <c r="C882" s="3" t="s">
        <v>8</v>
      </c>
      <c r="D882" s="3">
        <v>329</v>
      </c>
      <c r="E882">
        <f t="shared" si="13"/>
        <v>15</v>
      </c>
    </row>
    <row r="883" spans="1:5" x14ac:dyDescent="0.2">
      <c r="A883" s="3">
        <v>67</v>
      </c>
      <c r="B883" s="3" t="s">
        <v>14</v>
      </c>
      <c r="C883" s="3" t="s">
        <v>5</v>
      </c>
      <c r="D883" s="3">
        <v>2620</v>
      </c>
      <c r="E883">
        <f t="shared" si="13"/>
        <v>15</v>
      </c>
    </row>
    <row r="884" spans="1:5" x14ac:dyDescent="0.2">
      <c r="A884" s="3">
        <v>67</v>
      </c>
      <c r="B884" s="3" t="s">
        <v>14</v>
      </c>
      <c r="C884" s="3" t="s">
        <v>7</v>
      </c>
      <c r="D884" s="3">
        <v>44</v>
      </c>
      <c r="E884">
        <f t="shared" si="13"/>
        <v>15</v>
      </c>
    </row>
    <row r="885" spans="1:5" x14ac:dyDescent="0.2">
      <c r="A885" s="3">
        <v>67</v>
      </c>
      <c r="B885" s="3" t="s">
        <v>10</v>
      </c>
      <c r="C885" s="3" t="s">
        <v>5</v>
      </c>
      <c r="D885" s="3">
        <v>693</v>
      </c>
      <c r="E885">
        <f t="shared" si="13"/>
        <v>15</v>
      </c>
    </row>
    <row r="886" spans="1:5" x14ac:dyDescent="0.2">
      <c r="A886" s="3">
        <v>67</v>
      </c>
      <c r="B886" s="3" t="s">
        <v>10</v>
      </c>
      <c r="C886" s="3" t="s">
        <v>7</v>
      </c>
      <c r="D886" s="3">
        <v>16</v>
      </c>
      <c r="E886">
        <f t="shared" si="13"/>
        <v>15</v>
      </c>
    </row>
    <row r="887" spans="1:5" x14ac:dyDescent="0.2">
      <c r="A887" s="3">
        <v>67</v>
      </c>
      <c r="B887" s="3" t="s">
        <v>11</v>
      </c>
      <c r="C887" s="3" t="s">
        <v>8</v>
      </c>
      <c r="D887" s="3">
        <v>129</v>
      </c>
      <c r="E887">
        <f t="shared" si="13"/>
        <v>15</v>
      </c>
    </row>
    <row r="888" spans="1:5" x14ac:dyDescent="0.2">
      <c r="A888" s="3">
        <v>67</v>
      </c>
      <c r="B888" s="3" t="s">
        <v>12</v>
      </c>
      <c r="C888" s="3" t="s">
        <v>8</v>
      </c>
      <c r="D888" s="3">
        <v>83</v>
      </c>
      <c r="E888">
        <f t="shared" si="13"/>
        <v>15</v>
      </c>
    </row>
    <row r="889" spans="1:5" x14ac:dyDescent="0.2">
      <c r="A889" s="3">
        <v>67</v>
      </c>
      <c r="B889" s="3" t="s">
        <v>15</v>
      </c>
      <c r="C889" s="3" t="s">
        <v>7</v>
      </c>
      <c r="D889" s="3">
        <v>35</v>
      </c>
      <c r="E889">
        <f t="shared" si="13"/>
        <v>15</v>
      </c>
    </row>
    <row r="890" spans="1:5" x14ac:dyDescent="0.2">
      <c r="A890" s="3">
        <v>67</v>
      </c>
      <c r="B890" s="3" t="s">
        <v>13</v>
      </c>
      <c r="C890" s="3" t="s">
        <v>8</v>
      </c>
      <c r="D890" s="3">
        <v>1096</v>
      </c>
      <c r="E890">
        <f t="shared" si="13"/>
        <v>15</v>
      </c>
    </row>
    <row r="891" spans="1:5" x14ac:dyDescent="0.2">
      <c r="A891" s="3">
        <v>68</v>
      </c>
      <c r="B891" s="3" t="s">
        <v>6</v>
      </c>
      <c r="C891" s="3" t="s">
        <v>8</v>
      </c>
      <c r="D891" s="3">
        <v>139</v>
      </c>
      <c r="E891">
        <f t="shared" si="13"/>
        <v>16</v>
      </c>
    </row>
    <row r="892" spans="1:5" x14ac:dyDescent="0.2">
      <c r="A892" s="3">
        <v>68</v>
      </c>
      <c r="B892" s="3" t="s">
        <v>6</v>
      </c>
      <c r="C892" s="3" t="s">
        <v>5</v>
      </c>
      <c r="D892" s="3">
        <v>469</v>
      </c>
      <c r="E892">
        <f t="shared" si="13"/>
        <v>16</v>
      </c>
    </row>
    <row r="893" spans="1:5" x14ac:dyDescent="0.2">
      <c r="A893" s="3">
        <v>68</v>
      </c>
      <c r="B893" s="3" t="s">
        <v>6</v>
      </c>
      <c r="C893" s="3" t="s">
        <v>7</v>
      </c>
      <c r="D893" s="3">
        <v>18</v>
      </c>
      <c r="E893">
        <f t="shared" si="13"/>
        <v>16</v>
      </c>
    </row>
    <row r="894" spans="1:5" x14ac:dyDescent="0.2">
      <c r="A894" s="3">
        <v>68</v>
      </c>
      <c r="B894" s="3" t="s">
        <v>9</v>
      </c>
      <c r="C894" s="3" t="s">
        <v>8</v>
      </c>
      <c r="D894" s="3">
        <v>1333</v>
      </c>
      <c r="E894">
        <f t="shared" si="13"/>
        <v>16</v>
      </c>
    </row>
    <row r="895" spans="1:5" x14ac:dyDescent="0.2">
      <c r="A895" s="3">
        <v>68</v>
      </c>
      <c r="B895" s="3" t="s">
        <v>9</v>
      </c>
      <c r="C895" s="3" t="s">
        <v>5</v>
      </c>
      <c r="D895" s="3">
        <v>1904</v>
      </c>
      <c r="E895">
        <f t="shared" si="13"/>
        <v>16</v>
      </c>
    </row>
    <row r="896" spans="1:5" x14ac:dyDescent="0.2">
      <c r="A896" s="3">
        <v>68</v>
      </c>
      <c r="B896" s="3" t="s">
        <v>9</v>
      </c>
      <c r="C896" s="3" t="s">
        <v>7</v>
      </c>
      <c r="D896" s="3">
        <v>109</v>
      </c>
      <c r="E896">
        <f t="shared" si="13"/>
        <v>16</v>
      </c>
    </row>
    <row r="897" spans="1:5" x14ac:dyDescent="0.2">
      <c r="A897" s="3">
        <v>68</v>
      </c>
      <c r="B897" s="3" t="s">
        <v>14</v>
      </c>
      <c r="C897" s="3" t="s">
        <v>8</v>
      </c>
      <c r="D897" s="3">
        <v>406</v>
      </c>
      <c r="E897">
        <f t="shared" si="13"/>
        <v>16</v>
      </c>
    </row>
    <row r="898" spans="1:5" x14ac:dyDescent="0.2">
      <c r="A898" s="3">
        <v>68</v>
      </c>
      <c r="B898" s="3" t="s">
        <v>14</v>
      </c>
      <c r="C898" s="3" t="s">
        <v>7</v>
      </c>
      <c r="D898" s="3">
        <v>63</v>
      </c>
      <c r="E898">
        <f t="shared" si="13"/>
        <v>16</v>
      </c>
    </row>
    <row r="899" spans="1:5" x14ac:dyDescent="0.2">
      <c r="A899" s="3">
        <v>68</v>
      </c>
      <c r="B899" s="3" t="s">
        <v>10</v>
      </c>
      <c r="C899" s="3" t="s">
        <v>7</v>
      </c>
      <c r="D899" s="3">
        <v>71</v>
      </c>
      <c r="E899">
        <f t="shared" ref="E899:E962" si="14">IF(A899&gt;52,A899-52,A899)</f>
        <v>16</v>
      </c>
    </row>
    <row r="900" spans="1:5" x14ac:dyDescent="0.2">
      <c r="A900" s="3">
        <v>68</v>
      </c>
      <c r="B900" s="3" t="s">
        <v>11</v>
      </c>
      <c r="C900" s="3" t="s">
        <v>5</v>
      </c>
      <c r="D900" s="3">
        <v>276</v>
      </c>
      <c r="E900">
        <f t="shared" si="14"/>
        <v>16</v>
      </c>
    </row>
    <row r="901" spans="1:5" x14ac:dyDescent="0.2">
      <c r="A901" s="3">
        <v>68</v>
      </c>
      <c r="B901" s="3" t="s">
        <v>11</v>
      </c>
      <c r="C901" s="3" t="s">
        <v>7</v>
      </c>
      <c r="D901" s="3">
        <v>12</v>
      </c>
      <c r="E901">
        <f t="shared" si="14"/>
        <v>16</v>
      </c>
    </row>
    <row r="902" spans="1:5" x14ac:dyDescent="0.2">
      <c r="A902" s="3">
        <v>68</v>
      </c>
      <c r="B902" s="3" t="s">
        <v>12</v>
      </c>
      <c r="C902" s="3" t="s">
        <v>8</v>
      </c>
      <c r="D902" s="3">
        <v>234</v>
      </c>
      <c r="E902">
        <f t="shared" si="14"/>
        <v>16</v>
      </c>
    </row>
    <row r="903" spans="1:5" x14ac:dyDescent="0.2">
      <c r="A903" s="3">
        <v>68</v>
      </c>
      <c r="B903" s="3" t="s">
        <v>12</v>
      </c>
      <c r="C903" s="3" t="s">
        <v>5</v>
      </c>
      <c r="D903" s="3">
        <v>1503</v>
      </c>
      <c r="E903">
        <f t="shared" si="14"/>
        <v>16</v>
      </c>
    </row>
    <row r="904" spans="1:5" x14ac:dyDescent="0.2">
      <c r="A904" s="3">
        <v>68</v>
      </c>
      <c r="B904" s="3" t="s">
        <v>12</v>
      </c>
      <c r="C904" s="3" t="s">
        <v>7</v>
      </c>
      <c r="D904" s="3">
        <v>19</v>
      </c>
      <c r="E904">
        <f t="shared" si="14"/>
        <v>16</v>
      </c>
    </row>
    <row r="905" spans="1:5" x14ac:dyDescent="0.2">
      <c r="A905" s="3">
        <v>68</v>
      </c>
      <c r="B905" s="3" t="s">
        <v>15</v>
      </c>
      <c r="C905" s="3" t="s">
        <v>8</v>
      </c>
      <c r="D905" s="3">
        <v>174</v>
      </c>
      <c r="E905">
        <f t="shared" si="14"/>
        <v>16</v>
      </c>
    </row>
    <row r="906" spans="1:5" x14ac:dyDescent="0.2">
      <c r="A906" s="3">
        <v>68</v>
      </c>
      <c r="B906" s="3" t="s">
        <v>15</v>
      </c>
      <c r="C906" s="3" t="s">
        <v>5</v>
      </c>
      <c r="D906" s="3">
        <v>485</v>
      </c>
      <c r="E906">
        <f t="shared" si="14"/>
        <v>16</v>
      </c>
    </row>
    <row r="907" spans="1:5" x14ac:dyDescent="0.2">
      <c r="A907" s="3">
        <v>68</v>
      </c>
      <c r="B907" s="3" t="s">
        <v>13</v>
      </c>
      <c r="C907" s="3" t="s">
        <v>5</v>
      </c>
      <c r="D907" s="3">
        <v>3451</v>
      </c>
      <c r="E907">
        <f t="shared" si="14"/>
        <v>16</v>
      </c>
    </row>
    <row r="908" spans="1:5" x14ac:dyDescent="0.2">
      <c r="A908" s="3">
        <v>68</v>
      </c>
      <c r="B908" s="3" t="s">
        <v>13</v>
      </c>
      <c r="C908" s="3" t="s">
        <v>7</v>
      </c>
      <c r="D908" s="3">
        <v>53</v>
      </c>
      <c r="E908">
        <f t="shared" si="14"/>
        <v>16</v>
      </c>
    </row>
    <row r="909" spans="1:5" x14ac:dyDescent="0.2">
      <c r="A909" s="3">
        <v>69</v>
      </c>
      <c r="B909" s="3" t="s">
        <v>6</v>
      </c>
      <c r="C909" s="3" t="s">
        <v>8</v>
      </c>
      <c r="D909" s="3">
        <v>158</v>
      </c>
      <c r="E909">
        <f t="shared" si="14"/>
        <v>17</v>
      </c>
    </row>
    <row r="910" spans="1:5" x14ac:dyDescent="0.2">
      <c r="A910" s="3">
        <v>69</v>
      </c>
      <c r="B910" s="3" t="s">
        <v>6</v>
      </c>
      <c r="C910" s="3" t="s">
        <v>5</v>
      </c>
      <c r="D910" s="3">
        <v>442</v>
      </c>
      <c r="E910">
        <f t="shared" si="14"/>
        <v>17</v>
      </c>
    </row>
    <row r="911" spans="1:5" x14ac:dyDescent="0.2">
      <c r="A911" s="3">
        <v>69</v>
      </c>
      <c r="B911" s="3" t="s">
        <v>6</v>
      </c>
      <c r="C911" s="3" t="s">
        <v>7</v>
      </c>
      <c r="D911" s="3">
        <v>23</v>
      </c>
      <c r="E911">
        <f t="shared" si="14"/>
        <v>17</v>
      </c>
    </row>
    <row r="912" spans="1:5" x14ac:dyDescent="0.2">
      <c r="A912" s="3">
        <v>69</v>
      </c>
      <c r="B912" s="3" t="s">
        <v>9</v>
      </c>
      <c r="C912" s="3" t="s">
        <v>5</v>
      </c>
      <c r="D912" s="3">
        <v>2018</v>
      </c>
      <c r="E912">
        <f t="shared" si="14"/>
        <v>17</v>
      </c>
    </row>
    <row r="913" spans="1:5" x14ac:dyDescent="0.2">
      <c r="A913" s="3">
        <v>69</v>
      </c>
      <c r="B913" s="3" t="s">
        <v>9</v>
      </c>
      <c r="C913" s="3" t="s">
        <v>7</v>
      </c>
      <c r="D913" s="3">
        <v>180</v>
      </c>
      <c r="E913">
        <f t="shared" si="14"/>
        <v>17</v>
      </c>
    </row>
    <row r="914" spans="1:5" x14ac:dyDescent="0.2">
      <c r="A914" s="3">
        <v>69</v>
      </c>
      <c r="B914" s="3" t="s">
        <v>14</v>
      </c>
      <c r="C914" s="3" t="s">
        <v>8</v>
      </c>
      <c r="D914" s="3">
        <v>457</v>
      </c>
      <c r="E914">
        <f t="shared" si="14"/>
        <v>17</v>
      </c>
    </row>
    <row r="915" spans="1:5" x14ac:dyDescent="0.2">
      <c r="A915" s="3">
        <v>69</v>
      </c>
      <c r="B915" s="3" t="s">
        <v>14</v>
      </c>
      <c r="C915" s="3" t="s">
        <v>5</v>
      </c>
      <c r="D915" s="3">
        <v>5418</v>
      </c>
      <c r="E915">
        <f t="shared" si="14"/>
        <v>17</v>
      </c>
    </row>
    <row r="916" spans="1:5" x14ac:dyDescent="0.2">
      <c r="A916" s="3">
        <v>69</v>
      </c>
      <c r="B916" s="3" t="s">
        <v>14</v>
      </c>
      <c r="C916" s="3" t="s">
        <v>7</v>
      </c>
      <c r="D916" s="3">
        <v>117</v>
      </c>
      <c r="E916">
        <f t="shared" si="14"/>
        <v>17</v>
      </c>
    </row>
    <row r="917" spans="1:5" x14ac:dyDescent="0.2">
      <c r="A917" s="3">
        <v>69</v>
      </c>
      <c r="B917" s="3" t="s">
        <v>10</v>
      </c>
      <c r="C917" s="3" t="s">
        <v>5</v>
      </c>
      <c r="D917" s="3">
        <v>770</v>
      </c>
      <c r="E917">
        <f t="shared" si="14"/>
        <v>17</v>
      </c>
    </row>
    <row r="918" spans="1:5" x14ac:dyDescent="0.2">
      <c r="A918" s="3">
        <v>69</v>
      </c>
      <c r="B918" s="3" t="s">
        <v>11</v>
      </c>
      <c r="C918" s="3" t="s">
        <v>8</v>
      </c>
      <c r="D918" s="3">
        <v>355</v>
      </c>
      <c r="E918">
        <f t="shared" si="14"/>
        <v>17</v>
      </c>
    </row>
    <row r="919" spans="1:5" x14ac:dyDescent="0.2">
      <c r="A919" s="3">
        <v>69</v>
      </c>
      <c r="B919" s="3" t="s">
        <v>11</v>
      </c>
      <c r="C919" s="3" t="s">
        <v>5</v>
      </c>
      <c r="D919" s="3">
        <v>487</v>
      </c>
      <c r="E919">
        <f t="shared" si="14"/>
        <v>17</v>
      </c>
    </row>
    <row r="920" spans="1:5" x14ac:dyDescent="0.2">
      <c r="A920" s="3">
        <v>69</v>
      </c>
      <c r="B920" s="3" t="s">
        <v>11</v>
      </c>
      <c r="C920" s="3" t="s">
        <v>7</v>
      </c>
      <c r="D920" s="3">
        <v>24</v>
      </c>
      <c r="E920">
        <f t="shared" si="14"/>
        <v>17</v>
      </c>
    </row>
    <row r="921" spans="1:5" x14ac:dyDescent="0.2">
      <c r="A921" s="3">
        <v>69</v>
      </c>
      <c r="B921" s="3" t="s">
        <v>12</v>
      </c>
      <c r="C921" s="3" t="s">
        <v>7</v>
      </c>
      <c r="D921" s="3">
        <v>67</v>
      </c>
      <c r="E921">
        <f t="shared" si="14"/>
        <v>17</v>
      </c>
    </row>
    <row r="922" spans="1:5" x14ac:dyDescent="0.2">
      <c r="A922" s="3">
        <v>69</v>
      </c>
      <c r="B922" s="3" t="s">
        <v>15</v>
      </c>
      <c r="C922" s="3" t="s">
        <v>8</v>
      </c>
      <c r="D922" s="3">
        <v>328</v>
      </c>
      <c r="E922">
        <f t="shared" si="14"/>
        <v>17</v>
      </c>
    </row>
    <row r="923" spans="1:5" x14ac:dyDescent="0.2">
      <c r="A923" s="3">
        <v>69</v>
      </c>
      <c r="B923" s="3" t="s">
        <v>15</v>
      </c>
      <c r="C923" s="3" t="s">
        <v>5</v>
      </c>
      <c r="D923" s="3">
        <v>2353</v>
      </c>
      <c r="E923">
        <f t="shared" si="14"/>
        <v>17</v>
      </c>
    </row>
    <row r="924" spans="1:5" x14ac:dyDescent="0.2">
      <c r="A924" s="3">
        <v>69</v>
      </c>
      <c r="B924" s="3" t="s">
        <v>15</v>
      </c>
      <c r="C924" s="3" t="s">
        <v>7</v>
      </c>
      <c r="D924" s="3">
        <v>81</v>
      </c>
      <c r="E924">
        <f t="shared" si="14"/>
        <v>17</v>
      </c>
    </row>
    <row r="925" spans="1:5" x14ac:dyDescent="0.2">
      <c r="A925" s="3">
        <v>69</v>
      </c>
      <c r="B925" s="3" t="s">
        <v>13</v>
      </c>
      <c r="C925" s="3" t="s">
        <v>7</v>
      </c>
      <c r="D925" s="3">
        <v>60</v>
      </c>
      <c r="E925">
        <f t="shared" si="14"/>
        <v>17</v>
      </c>
    </row>
    <row r="926" spans="1:5" x14ac:dyDescent="0.2">
      <c r="A926" s="3">
        <v>70</v>
      </c>
      <c r="B926" s="3" t="s">
        <v>6</v>
      </c>
      <c r="C926" s="3" t="s">
        <v>8</v>
      </c>
      <c r="D926" s="3">
        <v>97</v>
      </c>
      <c r="E926">
        <f t="shared" si="14"/>
        <v>18</v>
      </c>
    </row>
    <row r="927" spans="1:5" x14ac:dyDescent="0.2">
      <c r="A927" s="3">
        <v>70</v>
      </c>
      <c r="B927" s="3" t="s">
        <v>6</v>
      </c>
      <c r="C927" s="3" t="s">
        <v>5</v>
      </c>
      <c r="D927" s="3">
        <v>369</v>
      </c>
      <c r="E927">
        <f t="shared" si="14"/>
        <v>18</v>
      </c>
    </row>
    <row r="928" spans="1:5" x14ac:dyDescent="0.2">
      <c r="A928" s="3">
        <v>70</v>
      </c>
      <c r="B928" s="3" t="s">
        <v>6</v>
      </c>
      <c r="C928" s="3" t="s">
        <v>7</v>
      </c>
      <c r="D928" s="3">
        <v>16</v>
      </c>
      <c r="E928">
        <f t="shared" si="14"/>
        <v>18</v>
      </c>
    </row>
    <row r="929" spans="1:5" x14ac:dyDescent="0.2">
      <c r="A929" s="3">
        <v>70</v>
      </c>
      <c r="B929" s="3" t="s">
        <v>9</v>
      </c>
      <c r="C929" s="3" t="s">
        <v>8</v>
      </c>
      <c r="D929" s="3">
        <v>438</v>
      </c>
      <c r="E929">
        <f t="shared" si="14"/>
        <v>18</v>
      </c>
    </row>
    <row r="930" spans="1:5" x14ac:dyDescent="0.2">
      <c r="A930" s="3">
        <v>70</v>
      </c>
      <c r="B930" s="3" t="s">
        <v>9</v>
      </c>
      <c r="C930" s="3" t="s">
        <v>5</v>
      </c>
      <c r="D930" s="3">
        <v>1528</v>
      </c>
      <c r="E930">
        <f t="shared" si="14"/>
        <v>18</v>
      </c>
    </row>
    <row r="931" spans="1:5" x14ac:dyDescent="0.2">
      <c r="A931" s="3">
        <v>70</v>
      </c>
      <c r="B931" s="3" t="s">
        <v>14</v>
      </c>
      <c r="C931" s="3" t="s">
        <v>8</v>
      </c>
      <c r="D931" s="3">
        <v>1203</v>
      </c>
      <c r="E931">
        <f t="shared" si="14"/>
        <v>18</v>
      </c>
    </row>
    <row r="932" spans="1:5" x14ac:dyDescent="0.2">
      <c r="A932" s="3">
        <v>70</v>
      </c>
      <c r="B932" s="3" t="s">
        <v>10</v>
      </c>
      <c r="C932" s="3" t="s">
        <v>8</v>
      </c>
      <c r="D932" s="3">
        <v>157</v>
      </c>
      <c r="E932">
        <f t="shared" si="14"/>
        <v>18</v>
      </c>
    </row>
    <row r="933" spans="1:5" x14ac:dyDescent="0.2">
      <c r="A933" s="3">
        <v>70</v>
      </c>
      <c r="B933" s="3" t="s">
        <v>12</v>
      </c>
      <c r="C933" s="3" t="s">
        <v>8</v>
      </c>
      <c r="D933" s="3">
        <v>313</v>
      </c>
      <c r="E933">
        <f t="shared" si="14"/>
        <v>18</v>
      </c>
    </row>
    <row r="934" spans="1:5" x14ac:dyDescent="0.2">
      <c r="A934" s="3">
        <v>71</v>
      </c>
      <c r="B934" s="3" t="s">
        <v>6</v>
      </c>
      <c r="C934" s="3" t="s">
        <v>8</v>
      </c>
      <c r="D934" s="3">
        <v>171</v>
      </c>
      <c r="E934">
        <f t="shared" si="14"/>
        <v>19</v>
      </c>
    </row>
    <row r="935" spans="1:5" x14ac:dyDescent="0.2">
      <c r="A935" s="3">
        <v>71</v>
      </c>
      <c r="B935" s="3" t="s">
        <v>6</v>
      </c>
      <c r="C935" s="3" t="s">
        <v>5</v>
      </c>
      <c r="D935" s="3">
        <v>490</v>
      </c>
      <c r="E935">
        <f t="shared" si="14"/>
        <v>19</v>
      </c>
    </row>
    <row r="936" spans="1:5" x14ac:dyDescent="0.2">
      <c r="A936" s="3">
        <v>71</v>
      </c>
      <c r="B936" s="3" t="s">
        <v>6</v>
      </c>
      <c r="C936" s="3" t="s">
        <v>7</v>
      </c>
      <c r="D936" s="3">
        <v>22</v>
      </c>
      <c r="E936">
        <f t="shared" si="14"/>
        <v>19</v>
      </c>
    </row>
    <row r="937" spans="1:5" x14ac:dyDescent="0.2">
      <c r="A937" s="3">
        <v>71</v>
      </c>
      <c r="B937" s="3" t="s">
        <v>9</v>
      </c>
      <c r="C937" s="3" t="s">
        <v>8</v>
      </c>
      <c r="D937" s="3">
        <v>506</v>
      </c>
      <c r="E937">
        <f t="shared" si="14"/>
        <v>19</v>
      </c>
    </row>
    <row r="938" spans="1:5" x14ac:dyDescent="0.2">
      <c r="A938" s="3">
        <v>71</v>
      </c>
      <c r="B938" s="3" t="s">
        <v>9</v>
      </c>
      <c r="C938" s="3" t="s">
        <v>5</v>
      </c>
      <c r="D938" s="3">
        <v>6964</v>
      </c>
      <c r="E938">
        <f t="shared" si="14"/>
        <v>19</v>
      </c>
    </row>
    <row r="939" spans="1:5" x14ac:dyDescent="0.2">
      <c r="A939" s="3">
        <v>71</v>
      </c>
      <c r="B939" s="3" t="s">
        <v>9</v>
      </c>
      <c r="C939" s="3" t="s">
        <v>7</v>
      </c>
      <c r="D939" s="3">
        <v>126</v>
      </c>
      <c r="E939">
        <f t="shared" si="14"/>
        <v>19</v>
      </c>
    </row>
    <row r="940" spans="1:5" x14ac:dyDescent="0.2">
      <c r="A940" s="3">
        <v>71</v>
      </c>
      <c r="B940" s="3" t="s">
        <v>14</v>
      </c>
      <c r="C940" s="3" t="s">
        <v>7</v>
      </c>
      <c r="D940" s="3">
        <v>95</v>
      </c>
      <c r="E940">
        <f t="shared" si="14"/>
        <v>19</v>
      </c>
    </row>
    <row r="941" spans="1:5" x14ac:dyDescent="0.2">
      <c r="A941" s="3">
        <v>71</v>
      </c>
      <c r="B941" s="3" t="s">
        <v>10</v>
      </c>
      <c r="C941" s="3" t="s">
        <v>8</v>
      </c>
      <c r="D941" s="3">
        <v>183</v>
      </c>
      <c r="E941">
        <f t="shared" si="14"/>
        <v>19</v>
      </c>
    </row>
    <row r="942" spans="1:5" x14ac:dyDescent="0.2">
      <c r="A942" s="3">
        <v>71</v>
      </c>
      <c r="B942" s="3" t="s">
        <v>10</v>
      </c>
      <c r="C942" s="3" t="s">
        <v>5</v>
      </c>
      <c r="D942" s="3">
        <v>390</v>
      </c>
      <c r="E942">
        <f t="shared" si="14"/>
        <v>19</v>
      </c>
    </row>
    <row r="943" spans="1:5" x14ac:dyDescent="0.2">
      <c r="A943" s="3">
        <v>71</v>
      </c>
      <c r="B943" s="3" t="s">
        <v>11</v>
      </c>
      <c r="C943" s="3" t="s">
        <v>5</v>
      </c>
      <c r="D943" s="3">
        <v>493</v>
      </c>
      <c r="E943">
        <f t="shared" si="14"/>
        <v>19</v>
      </c>
    </row>
    <row r="944" spans="1:5" x14ac:dyDescent="0.2">
      <c r="A944" s="3">
        <v>71</v>
      </c>
      <c r="B944" s="3" t="s">
        <v>11</v>
      </c>
      <c r="C944" s="3" t="s">
        <v>7</v>
      </c>
      <c r="D944" s="3">
        <v>13</v>
      </c>
      <c r="E944">
        <f t="shared" si="14"/>
        <v>19</v>
      </c>
    </row>
    <row r="945" spans="1:5" x14ac:dyDescent="0.2">
      <c r="A945" s="3">
        <v>71</v>
      </c>
      <c r="B945" s="3" t="s">
        <v>15</v>
      </c>
      <c r="C945" s="3" t="s">
        <v>8</v>
      </c>
      <c r="D945" s="3">
        <v>152</v>
      </c>
      <c r="E945">
        <f t="shared" si="14"/>
        <v>19</v>
      </c>
    </row>
    <row r="946" spans="1:5" x14ac:dyDescent="0.2">
      <c r="A946" s="3">
        <v>71</v>
      </c>
      <c r="B946" s="3" t="s">
        <v>13</v>
      </c>
      <c r="C946" s="3" t="s">
        <v>7</v>
      </c>
      <c r="D946" s="3">
        <v>215</v>
      </c>
      <c r="E946">
        <f t="shared" si="14"/>
        <v>19</v>
      </c>
    </row>
    <row r="947" spans="1:5" x14ac:dyDescent="0.2">
      <c r="A947" s="3">
        <v>72</v>
      </c>
      <c r="B947" s="3" t="s">
        <v>6</v>
      </c>
      <c r="C947" s="3" t="s">
        <v>8</v>
      </c>
      <c r="D947" s="3">
        <v>85</v>
      </c>
      <c r="E947">
        <f t="shared" si="14"/>
        <v>20</v>
      </c>
    </row>
    <row r="948" spans="1:5" x14ac:dyDescent="0.2">
      <c r="A948" s="3">
        <v>72</v>
      </c>
      <c r="B948" s="3" t="s">
        <v>6</v>
      </c>
      <c r="C948" s="3" t="s">
        <v>5</v>
      </c>
      <c r="D948" s="3">
        <v>316</v>
      </c>
      <c r="E948">
        <f t="shared" si="14"/>
        <v>20</v>
      </c>
    </row>
    <row r="949" spans="1:5" x14ac:dyDescent="0.2">
      <c r="A949" s="3">
        <v>72</v>
      </c>
      <c r="B949" s="3" t="s">
        <v>6</v>
      </c>
      <c r="C949" s="3" t="s">
        <v>7</v>
      </c>
      <c r="D949" s="3">
        <v>14</v>
      </c>
      <c r="E949">
        <f t="shared" si="14"/>
        <v>20</v>
      </c>
    </row>
    <row r="950" spans="1:5" x14ac:dyDescent="0.2">
      <c r="A950" s="3">
        <v>72</v>
      </c>
      <c r="B950" s="3" t="s">
        <v>9</v>
      </c>
      <c r="C950" s="3" t="s">
        <v>8</v>
      </c>
      <c r="D950" s="3">
        <v>919</v>
      </c>
      <c r="E950">
        <f t="shared" si="14"/>
        <v>20</v>
      </c>
    </row>
    <row r="951" spans="1:5" x14ac:dyDescent="0.2">
      <c r="A951" s="3">
        <v>72</v>
      </c>
      <c r="B951" s="3" t="s">
        <v>14</v>
      </c>
      <c r="C951" s="3" t="s">
        <v>7</v>
      </c>
      <c r="D951" s="3">
        <v>287</v>
      </c>
      <c r="E951">
        <f t="shared" si="14"/>
        <v>20</v>
      </c>
    </row>
    <row r="952" spans="1:5" x14ac:dyDescent="0.2">
      <c r="A952" s="3">
        <v>72</v>
      </c>
      <c r="B952" s="3" t="s">
        <v>10</v>
      </c>
      <c r="C952" s="3" t="s">
        <v>5</v>
      </c>
      <c r="D952" s="3">
        <v>3072</v>
      </c>
      <c r="E952">
        <f t="shared" si="14"/>
        <v>20</v>
      </c>
    </row>
    <row r="953" spans="1:5" x14ac:dyDescent="0.2">
      <c r="A953" s="3">
        <v>72</v>
      </c>
      <c r="B953" s="3" t="s">
        <v>11</v>
      </c>
      <c r="C953" s="3" t="s">
        <v>7</v>
      </c>
      <c r="D953" s="3">
        <v>21</v>
      </c>
      <c r="E953">
        <f t="shared" si="14"/>
        <v>20</v>
      </c>
    </row>
    <row r="954" spans="1:5" x14ac:dyDescent="0.2">
      <c r="A954" s="3">
        <v>72</v>
      </c>
      <c r="B954" s="3" t="s">
        <v>12</v>
      </c>
      <c r="C954" s="3" t="s">
        <v>5</v>
      </c>
      <c r="D954" s="3">
        <v>306</v>
      </c>
      <c r="E954">
        <f t="shared" si="14"/>
        <v>20</v>
      </c>
    </row>
    <row r="955" spans="1:5" x14ac:dyDescent="0.2">
      <c r="A955" s="3">
        <v>72</v>
      </c>
      <c r="B955" s="3" t="s">
        <v>15</v>
      </c>
      <c r="C955" s="3" t="s">
        <v>8</v>
      </c>
      <c r="D955" s="3">
        <v>1325</v>
      </c>
      <c r="E955">
        <f t="shared" si="14"/>
        <v>20</v>
      </c>
    </row>
    <row r="956" spans="1:5" x14ac:dyDescent="0.2">
      <c r="A956" s="3">
        <v>72</v>
      </c>
      <c r="B956" s="3" t="s">
        <v>13</v>
      </c>
      <c r="C956" s="3" t="s">
        <v>8</v>
      </c>
      <c r="D956" s="3">
        <v>275</v>
      </c>
      <c r="E956">
        <f t="shared" si="14"/>
        <v>20</v>
      </c>
    </row>
    <row r="957" spans="1:5" x14ac:dyDescent="0.2">
      <c r="A957" s="3">
        <v>72</v>
      </c>
      <c r="B957" s="3" t="s">
        <v>13</v>
      </c>
      <c r="C957" s="3" t="s">
        <v>5</v>
      </c>
      <c r="D957" s="3">
        <v>965</v>
      </c>
      <c r="E957">
        <f t="shared" si="14"/>
        <v>20</v>
      </c>
    </row>
    <row r="958" spans="1:5" x14ac:dyDescent="0.2">
      <c r="A958" s="3">
        <v>73</v>
      </c>
      <c r="B958" s="3" t="s">
        <v>6</v>
      </c>
      <c r="C958" s="3" t="s">
        <v>8</v>
      </c>
      <c r="D958" s="3">
        <v>113</v>
      </c>
      <c r="E958">
        <f t="shared" si="14"/>
        <v>21</v>
      </c>
    </row>
    <row r="959" spans="1:5" x14ac:dyDescent="0.2">
      <c r="A959" s="3">
        <v>73</v>
      </c>
      <c r="B959" s="3" t="s">
        <v>6</v>
      </c>
      <c r="C959" s="3" t="s">
        <v>5</v>
      </c>
      <c r="D959" s="3">
        <v>433</v>
      </c>
      <c r="E959">
        <f t="shared" si="14"/>
        <v>21</v>
      </c>
    </row>
    <row r="960" spans="1:5" x14ac:dyDescent="0.2">
      <c r="A960" s="3">
        <v>73</v>
      </c>
      <c r="B960" s="3" t="s">
        <v>6</v>
      </c>
      <c r="C960" s="3" t="s">
        <v>7</v>
      </c>
      <c r="D960" s="3">
        <v>16</v>
      </c>
      <c r="E960">
        <f t="shared" si="14"/>
        <v>21</v>
      </c>
    </row>
    <row r="961" spans="1:5" x14ac:dyDescent="0.2">
      <c r="A961" s="3">
        <v>73</v>
      </c>
      <c r="B961" s="3" t="s">
        <v>9</v>
      </c>
      <c r="C961" s="3" t="s">
        <v>7</v>
      </c>
      <c r="D961" s="3">
        <v>103</v>
      </c>
      <c r="E961">
        <f t="shared" si="14"/>
        <v>21</v>
      </c>
    </row>
    <row r="962" spans="1:5" x14ac:dyDescent="0.2">
      <c r="A962" s="3">
        <v>73</v>
      </c>
      <c r="B962" s="3" t="s">
        <v>14</v>
      </c>
      <c r="C962" s="3" t="s">
        <v>8</v>
      </c>
      <c r="D962" s="3">
        <v>682</v>
      </c>
      <c r="E962">
        <f t="shared" si="14"/>
        <v>21</v>
      </c>
    </row>
    <row r="963" spans="1:5" x14ac:dyDescent="0.2">
      <c r="A963" s="3">
        <v>73</v>
      </c>
      <c r="B963" s="3" t="s">
        <v>14</v>
      </c>
      <c r="C963" s="3" t="s">
        <v>5</v>
      </c>
      <c r="D963" s="3">
        <v>2218</v>
      </c>
      <c r="E963">
        <f t="shared" ref="E963:E1026" si="15">IF(A963&gt;52,A963-52,A963)</f>
        <v>21</v>
      </c>
    </row>
    <row r="964" spans="1:5" x14ac:dyDescent="0.2">
      <c r="A964" s="3">
        <v>73</v>
      </c>
      <c r="B964" s="3" t="s">
        <v>10</v>
      </c>
      <c r="C964" s="3" t="s">
        <v>8</v>
      </c>
      <c r="D964" s="3">
        <v>114</v>
      </c>
      <c r="E964">
        <f t="shared" si="15"/>
        <v>21</v>
      </c>
    </row>
    <row r="965" spans="1:5" x14ac:dyDescent="0.2">
      <c r="A965" s="3">
        <v>73</v>
      </c>
      <c r="B965" s="3" t="s">
        <v>10</v>
      </c>
      <c r="C965" s="3" t="s">
        <v>7</v>
      </c>
      <c r="D965" s="3">
        <v>104</v>
      </c>
      <c r="E965">
        <f t="shared" si="15"/>
        <v>21</v>
      </c>
    </row>
    <row r="966" spans="1:5" x14ac:dyDescent="0.2">
      <c r="A966" s="3">
        <v>73</v>
      </c>
      <c r="B966" s="3" t="s">
        <v>11</v>
      </c>
      <c r="C966" s="3" t="s">
        <v>5</v>
      </c>
      <c r="D966" s="3">
        <v>286</v>
      </c>
      <c r="E966">
        <f t="shared" si="15"/>
        <v>21</v>
      </c>
    </row>
    <row r="967" spans="1:5" x14ac:dyDescent="0.2">
      <c r="A967" s="3">
        <v>73</v>
      </c>
      <c r="B967" s="3" t="s">
        <v>12</v>
      </c>
      <c r="C967" s="3" t="s">
        <v>8</v>
      </c>
      <c r="D967" s="3">
        <v>276</v>
      </c>
      <c r="E967">
        <f t="shared" si="15"/>
        <v>21</v>
      </c>
    </row>
    <row r="968" spans="1:5" x14ac:dyDescent="0.2">
      <c r="A968" s="3">
        <v>73</v>
      </c>
      <c r="B968" s="3" t="s">
        <v>12</v>
      </c>
      <c r="C968" s="3" t="s">
        <v>5</v>
      </c>
      <c r="D968" s="3">
        <v>1208</v>
      </c>
      <c r="E968">
        <f t="shared" si="15"/>
        <v>21</v>
      </c>
    </row>
    <row r="969" spans="1:5" x14ac:dyDescent="0.2">
      <c r="A969" s="3">
        <v>73</v>
      </c>
      <c r="B969" s="3" t="s">
        <v>12</v>
      </c>
      <c r="C969" s="3" t="s">
        <v>7</v>
      </c>
      <c r="D969" s="3">
        <v>51</v>
      </c>
      <c r="E969">
        <f t="shared" si="15"/>
        <v>21</v>
      </c>
    </row>
    <row r="970" spans="1:5" x14ac:dyDescent="0.2">
      <c r="A970" s="3">
        <v>73</v>
      </c>
      <c r="B970" s="3" t="s">
        <v>15</v>
      </c>
      <c r="C970" s="3" t="s">
        <v>7</v>
      </c>
      <c r="D970" s="3">
        <v>44</v>
      </c>
      <c r="E970">
        <f t="shared" si="15"/>
        <v>21</v>
      </c>
    </row>
    <row r="971" spans="1:5" x14ac:dyDescent="0.2">
      <c r="A971" s="3">
        <v>73</v>
      </c>
      <c r="B971" s="3" t="s">
        <v>13</v>
      </c>
      <c r="C971" s="3" t="s">
        <v>8</v>
      </c>
      <c r="D971" s="3">
        <v>1548</v>
      </c>
      <c r="E971">
        <f t="shared" si="15"/>
        <v>21</v>
      </c>
    </row>
    <row r="972" spans="1:5" x14ac:dyDescent="0.2">
      <c r="A972" s="3">
        <v>73</v>
      </c>
      <c r="B972" s="3" t="s">
        <v>13</v>
      </c>
      <c r="C972" s="3" t="s">
        <v>5</v>
      </c>
      <c r="D972" s="3">
        <v>1241</v>
      </c>
      <c r="E972">
        <f t="shared" si="15"/>
        <v>21</v>
      </c>
    </row>
    <row r="973" spans="1:5" x14ac:dyDescent="0.2">
      <c r="A973" s="3">
        <v>74</v>
      </c>
      <c r="B973" s="3" t="s">
        <v>6</v>
      </c>
      <c r="C973" s="3" t="s">
        <v>8</v>
      </c>
      <c r="D973" s="3">
        <v>144</v>
      </c>
      <c r="E973">
        <f t="shared" si="15"/>
        <v>22</v>
      </c>
    </row>
    <row r="974" spans="1:5" x14ac:dyDescent="0.2">
      <c r="A974" s="3">
        <v>74</v>
      </c>
      <c r="B974" s="3" t="s">
        <v>6</v>
      </c>
      <c r="C974" s="3" t="s">
        <v>5</v>
      </c>
      <c r="D974" s="3">
        <v>448</v>
      </c>
      <c r="E974">
        <f t="shared" si="15"/>
        <v>22</v>
      </c>
    </row>
    <row r="975" spans="1:5" x14ac:dyDescent="0.2">
      <c r="A975" s="3">
        <v>74</v>
      </c>
      <c r="B975" s="3" t="s">
        <v>6</v>
      </c>
      <c r="C975" s="3" t="s">
        <v>7</v>
      </c>
      <c r="D975" s="3">
        <v>20</v>
      </c>
      <c r="E975">
        <f t="shared" si="15"/>
        <v>22</v>
      </c>
    </row>
    <row r="976" spans="1:5" x14ac:dyDescent="0.2">
      <c r="A976" s="3">
        <v>74</v>
      </c>
      <c r="B976" s="3" t="s">
        <v>9</v>
      </c>
      <c r="C976" s="3" t="s">
        <v>8</v>
      </c>
      <c r="D976" s="3">
        <v>874</v>
      </c>
      <c r="E976">
        <f t="shared" si="15"/>
        <v>22</v>
      </c>
    </row>
    <row r="977" spans="1:5" x14ac:dyDescent="0.2">
      <c r="A977" s="3">
        <v>74</v>
      </c>
      <c r="B977" s="3" t="s">
        <v>9</v>
      </c>
      <c r="C977" s="3" t="s">
        <v>7</v>
      </c>
      <c r="D977" s="3">
        <v>200</v>
      </c>
      <c r="E977">
        <f t="shared" si="15"/>
        <v>22</v>
      </c>
    </row>
    <row r="978" spans="1:5" x14ac:dyDescent="0.2">
      <c r="A978" s="3">
        <v>74</v>
      </c>
      <c r="B978" s="3" t="s">
        <v>14</v>
      </c>
      <c r="C978" s="3" t="s">
        <v>8</v>
      </c>
      <c r="D978" s="3">
        <v>405</v>
      </c>
      <c r="E978">
        <f t="shared" si="15"/>
        <v>22</v>
      </c>
    </row>
    <row r="979" spans="1:5" x14ac:dyDescent="0.2">
      <c r="A979" s="3">
        <v>74</v>
      </c>
      <c r="B979" s="3" t="s">
        <v>14</v>
      </c>
      <c r="C979" s="3" t="s">
        <v>5</v>
      </c>
      <c r="D979" s="3">
        <v>2992</v>
      </c>
      <c r="E979">
        <f t="shared" si="15"/>
        <v>22</v>
      </c>
    </row>
    <row r="980" spans="1:5" x14ac:dyDescent="0.2">
      <c r="A980" s="3">
        <v>74</v>
      </c>
      <c r="B980" s="3" t="s">
        <v>10</v>
      </c>
      <c r="C980" s="3" t="s">
        <v>8</v>
      </c>
      <c r="D980" s="3">
        <v>538</v>
      </c>
      <c r="E980">
        <f t="shared" si="15"/>
        <v>22</v>
      </c>
    </row>
    <row r="981" spans="1:5" x14ac:dyDescent="0.2">
      <c r="A981" s="3">
        <v>74</v>
      </c>
      <c r="B981" s="3" t="s">
        <v>11</v>
      </c>
      <c r="C981" s="3" t="s">
        <v>8</v>
      </c>
      <c r="D981" s="3">
        <v>46</v>
      </c>
      <c r="E981">
        <f t="shared" si="15"/>
        <v>22</v>
      </c>
    </row>
    <row r="982" spans="1:5" x14ac:dyDescent="0.2">
      <c r="A982" s="3">
        <v>74</v>
      </c>
      <c r="B982" s="3" t="s">
        <v>11</v>
      </c>
      <c r="C982" s="3" t="s">
        <v>5</v>
      </c>
      <c r="D982" s="3">
        <v>179</v>
      </c>
      <c r="E982">
        <f t="shared" si="15"/>
        <v>22</v>
      </c>
    </row>
    <row r="983" spans="1:5" x14ac:dyDescent="0.2">
      <c r="A983" s="3">
        <v>74</v>
      </c>
      <c r="B983" s="3" t="s">
        <v>11</v>
      </c>
      <c r="C983" s="3" t="s">
        <v>7</v>
      </c>
      <c r="D983" s="3">
        <v>6</v>
      </c>
      <c r="E983">
        <f t="shared" si="15"/>
        <v>22</v>
      </c>
    </row>
    <row r="984" spans="1:5" x14ac:dyDescent="0.2">
      <c r="A984" s="3">
        <v>74</v>
      </c>
      <c r="B984" s="3" t="s">
        <v>15</v>
      </c>
      <c r="C984" s="3" t="s">
        <v>5</v>
      </c>
      <c r="D984" s="3">
        <v>511</v>
      </c>
      <c r="E984">
        <f t="shared" si="15"/>
        <v>22</v>
      </c>
    </row>
    <row r="985" spans="1:5" x14ac:dyDescent="0.2">
      <c r="A985" s="3">
        <v>74</v>
      </c>
      <c r="B985" s="3" t="s">
        <v>13</v>
      </c>
      <c r="C985" s="3" t="s">
        <v>5</v>
      </c>
      <c r="D985" s="3">
        <v>941</v>
      </c>
      <c r="E985">
        <f t="shared" si="15"/>
        <v>22</v>
      </c>
    </row>
    <row r="986" spans="1:5" x14ac:dyDescent="0.2">
      <c r="A986" s="3">
        <v>75</v>
      </c>
      <c r="B986" s="3" t="s">
        <v>6</v>
      </c>
      <c r="C986" s="3" t="s">
        <v>8</v>
      </c>
      <c r="D986" s="3">
        <v>146</v>
      </c>
      <c r="E986">
        <f t="shared" si="15"/>
        <v>23</v>
      </c>
    </row>
    <row r="987" spans="1:5" x14ac:dyDescent="0.2">
      <c r="A987" s="3">
        <v>75</v>
      </c>
      <c r="B987" s="3" t="s">
        <v>6</v>
      </c>
      <c r="C987" s="3" t="s">
        <v>5</v>
      </c>
      <c r="D987" s="3">
        <v>512</v>
      </c>
      <c r="E987">
        <f t="shared" si="15"/>
        <v>23</v>
      </c>
    </row>
    <row r="988" spans="1:5" x14ac:dyDescent="0.2">
      <c r="A988" s="3">
        <v>75</v>
      </c>
      <c r="B988" s="3" t="s">
        <v>6</v>
      </c>
      <c r="C988" s="3" t="s">
        <v>7</v>
      </c>
      <c r="D988" s="3">
        <v>25</v>
      </c>
      <c r="E988">
        <f t="shared" si="15"/>
        <v>23</v>
      </c>
    </row>
    <row r="989" spans="1:5" x14ac:dyDescent="0.2">
      <c r="A989" s="3">
        <v>75</v>
      </c>
      <c r="B989" s="3" t="s">
        <v>9</v>
      </c>
      <c r="C989" s="3" t="s">
        <v>5</v>
      </c>
      <c r="D989" s="3">
        <v>1626</v>
      </c>
      <c r="E989">
        <f t="shared" si="15"/>
        <v>23</v>
      </c>
    </row>
    <row r="990" spans="1:5" x14ac:dyDescent="0.2">
      <c r="A990" s="3">
        <v>75</v>
      </c>
      <c r="B990" s="3" t="s">
        <v>14</v>
      </c>
      <c r="C990" s="3" t="s">
        <v>8</v>
      </c>
      <c r="D990" s="3">
        <v>830</v>
      </c>
      <c r="E990">
        <f t="shared" si="15"/>
        <v>23</v>
      </c>
    </row>
    <row r="991" spans="1:5" x14ac:dyDescent="0.2">
      <c r="A991" s="3">
        <v>75</v>
      </c>
      <c r="B991" s="3" t="s">
        <v>11</v>
      </c>
      <c r="C991" s="3" t="s">
        <v>8</v>
      </c>
      <c r="D991" s="3">
        <v>47</v>
      </c>
      <c r="E991">
        <f t="shared" si="15"/>
        <v>23</v>
      </c>
    </row>
    <row r="992" spans="1:5" x14ac:dyDescent="0.2">
      <c r="A992" s="3">
        <v>75</v>
      </c>
      <c r="B992" s="3" t="s">
        <v>11</v>
      </c>
      <c r="C992" s="3" t="s">
        <v>5</v>
      </c>
      <c r="D992" s="3">
        <v>518</v>
      </c>
      <c r="E992">
        <f t="shared" si="15"/>
        <v>23</v>
      </c>
    </row>
    <row r="993" spans="1:5" x14ac:dyDescent="0.2">
      <c r="A993" s="3">
        <v>75</v>
      </c>
      <c r="B993" s="3" t="s">
        <v>11</v>
      </c>
      <c r="C993" s="3" t="s">
        <v>7</v>
      </c>
      <c r="D993" s="3">
        <v>19</v>
      </c>
      <c r="E993">
        <f t="shared" si="15"/>
        <v>23</v>
      </c>
    </row>
    <row r="994" spans="1:5" x14ac:dyDescent="0.2">
      <c r="A994" s="3">
        <v>75</v>
      </c>
      <c r="B994" s="3" t="s">
        <v>12</v>
      </c>
      <c r="C994" s="3" t="s">
        <v>8</v>
      </c>
      <c r="D994" s="3">
        <v>206</v>
      </c>
      <c r="E994">
        <f t="shared" si="15"/>
        <v>23</v>
      </c>
    </row>
    <row r="995" spans="1:5" x14ac:dyDescent="0.2">
      <c r="A995" s="3">
        <v>75</v>
      </c>
      <c r="B995" s="3" t="s">
        <v>15</v>
      </c>
      <c r="C995" s="3" t="s">
        <v>5</v>
      </c>
      <c r="D995" s="3">
        <v>984</v>
      </c>
      <c r="E995">
        <f t="shared" si="15"/>
        <v>23</v>
      </c>
    </row>
    <row r="996" spans="1:5" x14ac:dyDescent="0.2">
      <c r="A996" s="3">
        <v>75</v>
      </c>
      <c r="B996" s="3" t="s">
        <v>15</v>
      </c>
      <c r="C996" s="3" t="s">
        <v>7</v>
      </c>
      <c r="D996" s="3">
        <v>91</v>
      </c>
      <c r="E996">
        <f t="shared" si="15"/>
        <v>23</v>
      </c>
    </row>
    <row r="997" spans="1:5" x14ac:dyDescent="0.2">
      <c r="A997" s="3">
        <v>75</v>
      </c>
      <c r="B997" s="3" t="s">
        <v>13</v>
      </c>
      <c r="C997" s="3" t="s">
        <v>5</v>
      </c>
      <c r="D997" s="3">
        <v>2037</v>
      </c>
      <c r="E997">
        <f t="shared" si="15"/>
        <v>23</v>
      </c>
    </row>
    <row r="998" spans="1:5" x14ac:dyDescent="0.2">
      <c r="A998" s="3">
        <v>76</v>
      </c>
      <c r="B998" s="3" t="s">
        <v>6</v>
      </c>
      <c r="C998" s="3" t="s">
        <v>8</v>
      </c>
      <c r="D998" s="3">
        <v>181</v>
      </c>
      <c r="E998">
        <f t="shared" si="15"/>
        <v>24</v>
      </c>
    </row>
    <row r="999" spans="1:5" x14ac:dyDescent="0.2">
      <c r="A999" s="3">
        <v>76</v>
      </c>
      <c r="B999" s="3" t="s">
        <v>6</v>
      </c>
      <c r="C999" s="3" t="s">
        <v>5</v>
      </c>
      <c r="D999" s="3">
        <v>520</v>
      </c>
      <c r="E999">
        <f t="shared" si="15"/>
        <v>24</v>
      </c>
    </row>
    <row r="1000" spans="1:5" x14ac:dyDescent="0.2">
      <c r="A1000" s="3">
        <v>76</v>
      </c>
      <c r="B1000" s="3" t="s">
        <v>6</v>
      </c>
      <c r="C1000" s="3" t="s">
        <v>7</v>
      </c>
      <c r="D1000" s="3">
        <v>30</v>
      </c>
      <c r="E1000">
        <f t="shared" si="15"/>
        <v>24</v>
      </c>
    </row>
    <row r="1001" spans="1:5" x14ac:dyDescent="0.2">
      <c r="A1001" s="3">
        <v>76</v>
      </c>
      <c r="B1001" s="3" t="s">
        <v>9</v>
      </c>
      <c r="C1001" s="3" t="s">
        <v>8</v>
      </c>
      <c r="D1001" s="3">
        <v>578</v>
      </c>
      <c r="E1001">
        <f t="shared" si="15"/>
        <v>24</v>
      </c>
    </row>
    <row r="1002" spans="1:5" x14ac:dyDescent="0.2">
      <c r="A1002" s="3">
        <v>76</v>
      </c>
      <c r="B1002" s="3" t="s">
        <v>9</v>
      </c>
      <c r="C1002" s="3" t="s">
        <v>5</v>
      </c>
      <c r="D1002" s="3">
        <v>2111</v>
      </c>
      <c r="E1002">
        <f t="shared" si="15"/>
        <v>24</v>
      </c>
    </row>
    <row r="1003" spans="1:5" x14ac:dyDescent="0.2">
      <c r="A1003" s="3">
        <v>76</v>
      </c>
      <c r="B1003" s="3" t="s">
        <v>14</v>
      </c>
      <c r="C1003" s="3" t="s">
        <v>5</v>
      </c>
      <c r="D1003" s="3">
        <v>3789</v>
      </c>
      <c r="E1003">
        <f t="shared" si="15"/>
        <v>24</v>
      </c>
    </row>
    <row r="1004" spans="1:5" x14ac:dyDescent="0.2">
      <c r="A1004" s="3">
        <v>76</v>
      </c>
      <c r="B1004" s="3" t="s">
        <v>14</v>
      </c>
      <c r="C1004" s="3" t="s">
        <v>7</v>
      </c>
      <c r="D1004" s="3">
        <v>142</v>
      </c>
      <c r="E1004">
        <f t="shared" si="15"/>
        <v>24</v>
      </c>
    </row>
    <row r="1005" spans="1:5" x14ac:dyDescent="0.2">
      <c r="A1005" s="3">
        <v>76</v>
      </c>
      <c r="B1005" s="3" t="s">
        <v>11</v>
      </c>
      <c r="C1005" s="3" t="s">
        <v>8</v>
      </c>
      <c r="D1005" s="3">
        <v>193</v>
      </c>
      <c r="E1005">
        <f t="shared" si="15"/>
        <v>24</v>
      </c>
    </row>
    <row r="1006" spans="1:5" x14ac:dyDescent="0.2">
      <c r="A1006" s="3">
        <v>76</v>
      </c>
      <c r="B1006" s="3" t="s">
        <v>12</v>
      </c>
      <c r="C1006" s="3" t="s">
        <v>5</v>
      </c>
      <c r="D1006" s="3">
        <v>833</v>
      </c>
      <c r="E1006">
        <f t="shared" si="15"/>
        <v>24</v>
      </c>
    </row>
    <row r="1007" spans="1:5" x14ac:dyDescent="0.2">
      <c r="A1007" s="3">
        <v>76</v>
      </c>
      <c r="B1007" s="3" t="s">
        <v>12</v>
      </c>
      <c r="C1007" s="3" t="s">
        <v>7</v>
      </c>
      <c r="D1007" s="3">
        <v>162</v>
      </c>
      <c r="E1007">
        <f t="shared" si="15"/>
        <v>24</v>
      </c>
    </row>
    <row r="1008" spans="1:5" x14ac:dyDescent="0.2">
      <c r="A1008" s="3">
        <v>76</v>
      </c>
      <c r="B1008" s="3" t="s">
        <v>13</v>
      </c>
      <c r="C1008" s="3" t="s">
        <v>7</v>
      </c>
      <c r="D1008" s="3">
        <v>67</v>
      </c>
      <c r="E1008">
        <f t="shared" si="15"/>
        <v>24</v>
      </c>
    </row>
    <row r="1009" spans="1:5" x14ac:dyDescent="0.2">
      <c r="A1009" s="3">
        <v>77</v>
      </c>
      <c r="B1009" s="3" t="s">
        <v>6</v>
      </c>
      <c r="C1009" s="3" t="s">
        <v>8</v>
      </c>
      <c r="D1009" s="3">
        <v>159</v>
      </c>
      <c r="E1009">
        <f t="shared" si="15"/>
        <v>25</v>
      </c>
    </row>
    <row r="1010" spans="1:5" x14ac:dyDescent="0.2">
      <c r="A1010" s="3">
        <v>77</v>
      </c>
      <c r="B1010" s="3" t="s">
        <v>6</v>
      </c>
      <c r="C1010" s="3" t="s">
        <v>5</v>
      </c>
      <c r="D1010" s="3">
        <v>514</v>
      </c>
      <c r="E1010">
        <f t="shared" si="15"/>
        <v>25</v>
      </c>
    </row>
    <row r="1011" spans="1:5" x14ac:dyDescent="0.2">
      <c r="A1011" s="3">
        <v>77</v>
      </c>
      <c r="B1011" s="3" t="s">
        <v>6</v>
      </c>
      <c r="C1011" s="3" t="s">
        <v>7</v>
      </c>
      <c r="D1011" s="3">
        <v>26</v>
      </c>
      <c r="E1011">
        <f t="shared" si="15"/>
        <v>25</v>
      </c>
    </row>
    <row r="1012" spans="1:5" x14ac:dyDescent="0.2">
      <c r="A1012" s="3">
        <v>77</v>
      </c>
      <c r="B1012" s="3" t="s">
        <v>9</v>
      </c>
      <c r="C1012" s="3" t="s">
        <v>8</v>
      </c>
      <c r="D1012" s="3">
        <v>542</v>
      </c>
      <c r="E1012">
        <f t="shared" si="15"/>
        <v>25</v>
      </c>
    </row>
    <row r="1013" spans="1:5" x14ac:dyDescent="0.2">
      <c r="A1013" s="3">
        <v>77</v>
      </c>
      <c r="B1013" s="3" t="s">
        <v>9</v>
      </c>
      <c r="C1013" s="3" t="s">
        <v>5</v>
      </c>
      <c r="D1013" s="3">
        <v>1709</v>
      </c>
      <c r="E1013">
        <f t="shared" si="15"/>
        <v>25</v>
      </c>
    </row>
    <row r="1014" spans="1:5" x14ac:dyDescent="0.2">
      <c r="A1014" s="3">
        <v>77</v>
      </c>
      <c r="B1014" s="3" t="s">
        <v>9</v>
      </c>
      <c r="C1014" s="3" t="s">
        <v>7</v>
      </c>
      <c r="D1014" s="3">
        <v>94</v>
      </c>
      <c r="E1014">
        <f t="shared" si="15"/>
        <v>25</v>
      </c>
    </row>
    <row r="1015" spans="1:5" x14ac:dyDescent="0.2">
      <c r="A1015" s="3">
        <v>77</v>
      </c>
      <c r="B1015" s="3" t="s">
        <v>14</v>
      </c>
      <c r="C1015" s="3" t="s">
        <v>8</v>
      </c>
      <c r="D1015" s="3">
        <v>436</v>
      </c>
      <c r="E1015">
        <f t="shared" si="15"/>
        <v>25</v>
      </c>
    </row>
    <row r="1016" spans="1:5" x14ac:dyDescent="0.2">
      <c r="A1016" s="3">
        <v>77</v>
      </c>
      <c r="B1016" s="3" t="s">
        <v>11</v>
      </c>
      <c r="C1016" s="3" t="s">
        <v>5</v>
      </c>
      <c r="D1016" s="3">
        <v>275</v>
      </c>
      <c r="E1016">
        <f t="shared" si="15"/>
        <v>25</v>
      </c>
    </row>
    <row r="1017" spans="1:5" x14ac:dyDescent="0.2">
      <c r="A1017" s="3">
        <v>77</v>
      </c>
      <c r="B1017" s="3" t="s">
        <v>11</v>
      </c>
      <c r="C1017" s="3" t="s">
        <v>7</v>
      </c>
      <c r="D1017" s="3">
        <v>13</v>
      </c>
      <c r="E1017">
        <f t="shared" si="15"/>
        <v>25</v>
      </c>
    </row>
    <row r="1018" spans="1:5" x14ac:dyDescent="0.2">
      <c r="A1018" s="3">
        <v>77</v>
      </c>
      <c r="B1018" s="3" t="s">
        <v>12</v>
      </c>
      <c r="C1018" s="3" t="s">
        <v>8</v>
      </c>
      <c r="D1018" s="3">
        <v>606</v>
      </c>
      <c r="E1018">
        <f t="shared" si="15"/>
        <v>25</v>
      </c>
    </row>
    <row r="1019" spans="1:5" x14ac:dyDescent="0.2">
      <c r="A1019" s="3">
        <v>77</v>
      </c>
      <c r="B1019" s="3" t="s">
        <v>15</v>
      </c>
      <c r="C1019" s="3" t="s">
        <v>5</v>
      </c>
      <c r="D1019" s="3">
        <v>499</v>
      </c>
      <c r="E1019">
        <f t="shared" si="15"/>
        <v>25</v>
      </c>
    </row>
    <row r="1020" spans="1:5" x14ac:dyDescent="0.2">
      <c r="A1020" s="3">
        <v>77</v>
      </c>
      <c r="B1020" s="3" t="s">
        <v>13</v>
      </c>
      <c r="C1020" s="3" t="s">
        <v>5</v>
      </c>
      <c r="D1020" s="3">
        <v>2009</v>
      </c>
      <c r="E1020">
        <f t="shared" si="15"/>
        <v>25</v>
      </c>
    </row>
    <row r="1021" spans="1:5" x14ac:dyDescent="0.2">
      <c r="A1021" s="3">
        <v>77</v>
      </c>
      <c r="B1021" s="3" t="s">
        <v>13</v>
      </c>
      <c r="C1021" s="3" t="s">
        <v>7</v>
      </c>
      <c r="D1021" s="3">
        <v>61</v>
      </c>
      <c r="E1021">
        <f t="shared" si="15"/>
        <v>25</v>
      </c>
    </row>
    <row r="1022" spans="1:5" x14ac:dyDescent="0.2">
      <c r="A1022" s="3">
        <v>78</v>
      </c>
      <c r="B1022" s="3" t="s">
        <v>6</v>
      </c>
      <c r="C1022" s="3" t="s">
        <v>8</v>
      </c>
      <c r="D1022" s="3">
        <v>154</v>
      </c>
      <c r="E1022">
        <f t="shared" si="15"/>
        <v>26</v>
      </c>
    </row>
    <row r="1023" spans="1:5" x14ac:dyDescent="0.2">
      <c r="A1023" s="3">
        <v>78</v>
      </c>
      <c r="B1023" s="3" t="s">
        <v>6</v>
      </c>
      <c r="C1023" s="3" t="s">
        <v>5</v>
      </c>
      <c r="D1023" s="3">
        <v>504</v>
      </c>
      <c r="E1023">
        <f t="shared" si="15"/>
        <v>26</v>
      </c>
    </row>
    <row r="1024" spans="1:5" x14ac:dyDescent="0.2">
      <c r="A1024" s="3">
        <v>78</v>
      </c>
      <c r="B1024" s="3" t="s">
        <v>6</v>
      </c>
      <c r="C1024" s="3" t="s">
        <v>7</v>
      </c>
      <c r="D1024" s="3">
        <v>27</v>
      </c>
      <c r="E1024">
        <f t="shared" si="15"/>
        <v>26</v>
      </c>
    </row>
    <row r="1025" spans="1:5" x14ac:dyDescent="0.2">
      <c r="A1025" s="3">
        <v>78</v>
      </c>
      <c r="B1025" s="3" t="s">
        <v>9</v>
      </c>
      <c r="C1025" s="3" t="s">
        <v>8</v>
      </c>
      <c r="D1025" s="3">
        <v>1344</v>
      </c>
      <c r="E1025">
        <f t="shared" si="15"/>
        <v>26</v>
      </c>
    </row>
    <row r="1026" spans="1:5" x14ac:dyDescent="0.2">
      <c r="A1026" s="3">
        <v>78</v>
      </c>
      <c r="B1026" s="3" t="s">
        <v>9</v>
      </c>
      <c r="C1026" s="3" t="s">
        <v>5</v>
      </c>
      <c r="D1026" s="3">
        <v>2664</v>
      </c>
      <c r="E1026">
        <f t="shared" si="15"/>
        <v>26</v>
      </c>
    </row>
    <row r="1027" spans="1:5" x14ac:dyDescent="0.2">
      <c r="A1027" s="3">
        <v>78</v>
      </c>
      <c r="B1027" s="3" t="s">
        <v>9</v>
      </c>
      <c r="C1027" s="3" t="s">
        <v>7</v>
      </c>
      <c r="D1027" s="3">
        <v>193</v>
      </c>
      <c r="E1027">
        <f t="shared" ref="E1027:E1090" si="16">IF(A1027&gt;52,A1027-52,A1027)</f>
        <v>26</v>
      </c>
    </row>
    <row r="1028" spans="1:5" x14ac:dyDescent="0.2">
      <c r="A1028" s="3">
        <v>78</v>
      </c>
      <c r="B1028" s="3" t="s">
        <v>14</v>
      </c>
      <c r="C1028" s="3" t="s">
        <v>8</v>
      </c>
      <c r="D1028" s="3">
        <v>354</v>
      </c>
      <c r="E1028">
        <f t="shared" si="16"/>
        <v>26</v>
      </c>
    </row>
    <row r="1029" spans="1:5" x14ac:dyDescent="0.2">
      <c r="A1029" s="3">
        <v>78</v>
      </c>
      <c r="B1029" s="3" t="s">
        <v>14</v>
      </c>
      <c r="C1029" s="3" t="s">
        <v>7</v>
      </c>
      <c r="D1029" s="3">
        <v>48</v>
      </c>
      <c r="E1029">
        <f t="shared" si="16"/>
        <v>26</v>
      </c>
    </row>
    <row r="1030" spans="1:5" x14ac:dyDescent="0.2">
      <c r="A1030" s="3">
        <v>78</v>
      </c>
      <c r="B1030" s="3" t="s">
        <v>10</v>
      </c>
      <c r="C1030" s="3" t="s">
        <v>8</v>
      </c>
      <c r="D1030" s="3">
        <v>1032</v>
      </c>
      <c r="E1030">
        <f t="shared" si="16"/>
        <v>26</v>
      </c>
    </row>
    <row r="1031" spans="1:5" x14ac:dyDescent="0.2">
      <c r="A1031" s="3">
        <v>78</v>
      </c>
      <c r="B1031" s="3" t="s">
        <v>10</v>
      </c>
      <c r="C1031" s="3" t="s">
        <v>7</v>
      </c>
      <c r="D1031" s="3">
        <v>32</v>
      </c>
      <c r="E1031">
        <f t="shared" si="16"/>
        <v>26</v>
      </c>
    </row>
    <row r="1032" spans="1:5" x14ac:dyDescent="0.2">
      <c r="A1032" s="3">
        <v>78</v>
      </c>
      <c r="B1032" s="3" t="s">
        <v>11</v>
      </c>
      <c r="C1032" s="3" t="s">
        <v>8</v>
      </c>
      <c r="D1032" s="3">
        <v>247</v>
      </c>
      <c r="E1032">
        <f t="shared" si="16"/>
        <v>26</v>
      </c>
    </row>
    <row r="1033" spans="1:5" x14ac:dyDescent="0.2">
      <c r="A1033" s="3">
        <v>78</v>
      </c>
      <c r="B1033" s="3" t="s">
        <v>11</v>
      </c>
      <c r="C1033" s="3" t="s">
        <v>5</v>
      </c>
      <c r="D1033" s="3">
        <v>851</v>
      </c>
      <c r="E1033">
        <f t="shared" si="16"/>
        <v>26</v>
      </c>
    </row>
    <row r="1034" spans="1:5" x14ac:dyDescent="0.2">
      <c r="A1034" s="3">
        <v>78</v>
      </c>
      <c r="B1034" s="3" t="s">
        <v>11</v>
      </c>
      <c r="C1034" s="3" t="s">
        <v>7</v>
      </c>
      <c r="D1034" s="3">
        <v>40</v>
      </c>
      <c r="E1034">
        <f t="shared" si="16"/>
        <v>26</v>
      </c>
    </row>
    <row r="1035" spans="1:5" x14ac:dyDescent="0.2">
      <c r="A1035" s="3">
        <v>78</v>
      </c>
      <c r="B1035" s="3" t="s">
        <v>12</v>
      </c>
      <c r="C1035" s="3" t="s">
        <v>5</v>
      </c>
      <c r="D1035" s="3">
        <v>4060</v>
      </c>
      <c r="E1035">
        <f t="shared" si="16"/>
        <v>26</v>
      </c>
    </row>
    <row r="1036" spans="1:5" x14ac:dyDescent="0.2">
      <c r="A1036" s="3">
        <v>78</v>
      </c>
      <c r="B1036" s="3" t="s">
        <v>15</v>
      </c>
      <c r="C1036" s="3" t="s">
        <v>5</v>
      </c>
      <c r="D1036" s="3">
        <v>465</v>
      </c>
      <c r="E1036">
        <f t="shared" si="16"/>
        <v>26</v>
      </c>
    </row>
    <row r="1037" spans="1:5" x14ac:dyDescent="0.2">
      <c r="A1037" s="3">
        <v>78</v>
      </c>
      <c r="B1037" s="3" t="s">
        <v>13</v>
      </c>
      <c r="C1037" s="3" t="s">
        <v>8</v>
      </c>
      <c r="D1037" s="3">
        <v>575</v>
      </c>
      <c r="E1037">
        <f t="shared" si="16"/>
        <v>26</v>
      </c>
    </row>
    <row r="1038" spans="1:5" x14ac:dyDescent="0.2">
      <c r="A1038" s="3">
        <v>78</v>
      </c>
      <c r="B1038" s="3" t="s">
        <v>13</v>
      </c>
      <c r="C1038" s="3" t="s">
        <v>7</v>
      </c>
      <c r="D1038" s="3">
        <v>40</v>
      </c>
      <c r="E1038">
        <f t="shared" si="16"/>
        <v>26</v>
      </c>
    </row>
    <row r="1039" spans="1:5" x14ac:dyDescent="0.2">
      <c r="A1039" s="3">
        <v>79</v>
      </c>
      <c r="B1039" s="3" t="s">
        <v>6</v>
      </c>
      <c r="C1039" s="3" t="s">
        <v>8</v>
      </c>
      <c r="D1039" s="3">
        <v>216</v>
      </c>
      <c r="E1039">
        <f t="shared" si="16"/>
        <v>27</v>
      </c>
    </row>
    <row r="1040" spans="1:5" x14ac:dyDescent="0.2">
      <c r="A1040" s="3">
        <v>79</v>
      </c>
      <c r="B1040" s="3" t="s">
        <v>6</v>
      </c>
      <c r="C1040" s="3" t="s">
        <v>5</v>
      </c>
      <c r="D1040" s="3">
        <v>707</v>
      </c>
      <c r="E1040">
        <f t="shared" si="16"/>
        <v>27</v>
      </c>
    </row>
    <row r="1041" spans="1:5" x14ac:dyDescent="0.2">
      <c r="A1041" s="3">
        <v>79</v>
      </c>
      <c r="B1041" s="3" t="s">
        <v>6</v>
      </c>
      <c r="C1041" s="3" t="s">
        <v>7</v>
      </c>
      <c r="D1041" s="3">
        <v>28</v>
      </c>
      <c r="E1041">
        <f t="shared" si="16"/>
        <v>27</v>
      </c>
    </row>
    <row r="1042" spans="1:5" x14ac:dyDescent="0.2">
      <c r="A1042" s="3">
        <v>79</v>
      </c>
      <c r="B1042" s="3" t="s">
        <v>9</v>
      </c>
      <c r="C1042" s="3" t="s">
        <v>5</v>
      </c>
      <c r="D1042" s="3">
        <v>4108</v>
      </c>
      <c r="E1042">
        <f t="shared" si="16"/>
        <v>27</v>
      </c>
    </row>
    <row r="1043" spans="1:5" x14ac:dyDescent="0.2">
      <c r="A1043" s="3">
        <v>79</v>
      </c>
      <c r="B1043" s="3" t="s">
        <v>14</v>
      </c>
      <c r="C1043" s="3" t="s">
        <v>8</v>
      </c>
      <c r="D1043" s="3">
        <v>414</v>
      </c>
      <c r="E1043">
        <f t="shared" si="16"/>
        <v>27</v>
      </c>
    </row>
    <row r="1044" spans="1:5" x14ac:dyDescent="0.2">
      <c r="A1044" s="3">
        <v>79</v>
      </c>
      <c r="B1044" s="3" t="s">
        <v>14</v>
      </c>
      <c r="C1044" s="3" t="s">
        <v>5</v>
      </c>
      <c r="D1044" s="3">
        <v>1572</v>
      </c>
      <c r="E1044">
        <f t="shared" si="16"/>
        <v>27</v>
      </c>
    </row>
    <row r="1045" spans="1:5" x14ac:dyDescent="0.2">
      <c r="A1045" s="3">
        <v>79</v>
      </c>
      <c r="B1045" s="3" t="s">
        <v>14</v>
      </c>
      <c r="C1045" s="3" t="s">
        <v>7</v>
      </c>
      <c r="D1045" s="3">
        <v>154</v>
      </c>
      <c r="E1045">
        <f t="shared" si="16"/>
        <v>27</v>
      </c>
    </row>
    <row r="1046" spans="1:5" x14ac:dyDescent="0.2">
      <c r="A1046" s="3">
        <v>79</v>
      </c>
      <c r="B1046" s="3" t="s">
        <v>10</v>
      </c>
      <c r="C1046" s="3" t="s">
        <v>5</v>
      </c>
      <c r="D1046" s="3">
        <v>548</v>
      </c>
      <c r="E1046">
        <f t="shared" si="16"/>
        <v>27</v>
      </c>
    </row>
    <row r="1047" spans="1:5" x14ac:dyDescent="0.2">
      <c r="A1047" s="3">
        <v>79</v>
      </c>
      <c r="B1047" s="3" t="s">
        <v>10</v>
      </c>
      <c r="C1047" s="3" t="s">
        <v>7</v>
      </c>
      <c r="D1047" s="3">
        <v>46</v>
      </c>
      <c r="E1047">
        <f t="shared" si="16"/>
        <v>27</v>
      </c>
    </row>
    <row r="1048" spans="1:5" x14ac:dyDescent="0.2">
      <c r="A1048" s="3">
        <v>79</v>
      </c>
      <c r="B1048" s="3" t="s">
        <v>15</v>
      </c>
      <c r="C1048" s="3" t="s">
        <v>5</v>
      </c>
      <c r="D1048" s="3">
        <v>607</v>
      </c>
      <c r="E1048">
        <f t="shared" si="16"/>
        <v>27</v>
      </c>
    </row>
    <row r="1049" spans="1:5" x14ac:dyDescent="0.2">
      <c r="A1049" s="3">
        <v>79</v>
      </c>
      <c r="B1049" s="3" t="s">
        <v>15</v>
      </c>
      <c r="C1049" s="3" t="s">
        <v>7</v>
      </c>
      <c r="D1049" s="3">
        <v>33</v>
      </c>
      <c r="E1049">
        <f t="shared" si="16"/>
        <v>27</v>
      </c>
    </row>
    <row r="1050" spans="1:5" x14ac:dyDescent="0.2">
      <c r="A1050" s="3">
        <v>79</v>
      </c>
      <c r="B1050" s="3" t="s">
        <v>13</v>
      </c>
      <c r="C1050" s="3" t="s">
        <v>5</v>
      </c>
      <c r="D1050" s="3">
        <v>1074</v>
      </c>
      <c r="E1050">
        <f t="shared" si="16"/>
        <v>27</v>
      </c>
    </row>
    <row r="1051" spans="1:5" x14ac:dyDescent="0.2">
      <c r="A1051" s="3">
        <v>79</v>
      </c>
      <c r="B1051" s="3" t="s">
        <v>13</v>
      </c>
      <c r="C1051" s="3" t="s">
        <v>7</v>
      </c>
      <c r="D1051" s="3">
        <v>206</v>
      </c>
      <c r="E1051">
        <f t="shared" si="16"/>
        <v>27</v>
      </c>
    </row>
    <row r="1052" spans="1:5" x14ac:dyDescent="0.2">
      <c r="A1052" s="3">
        <v>80</v>
      </c>
      <c r="B1052" s="3" t="s">
        <v>6</v>
      </c>
      <c r="C1052" s="3" t="s">
        <v>8</v>
      </c>
      <c r="D1052" s="3">
        <v>189</v>
      </c>
      <c r="E1052">
        <f t="shared" si="16"/>
        <v>28</v>
      </c>
    </row>
    <row r="1053" spans="1:5" x14ac:dyDescent="0.2">
      <c r="A1053" s="3">
        <v>80</v>
      </c>
      <c r="B1053" s="3" t="s">
        <v>6</v>
      </c>
      <c r="C1053" s="3" t="s">
        <v>5</v>
      </c>
      <c r="D1053" s="3">
        <v>576</v>
      </c>
      <c r="E1053">
        <f t="shared" si="16"/>
        <v>28</v>
      </c>
    </row>
    <row r="1054" spans="1:5" x14ac:dyDescent="0.2">
      <c r="A1054" s="3">
        <v>80</v>
      </c>
      <c r="B1054" s="3" t="s">
        <v>6</v>
      </c>
      <c r="C1054" s="3" t="s">
        <v>7</v>
      </c>
      <c r="D1054" s="3">
        <v>24</v>
      </c>
      <c r="E1054">
        <f t="shared" si="16"/>
        <v>28</v>
      </c>
    </row>
    <row r="1055" spans="1:5" x14ac:dyDescent="0.2">
      <c r="A1055" s="3">
        <v>80</v>
      </c>
      <c r="B1055" s="3" t="s">
        <v>9</v>
      </c>
      <c r="C1055" s="3" t="s">
        <v>8</v>
      </c>
      <c r="D1055" s="3">
        <v>724</v>
      </c>
      <c r="E1055">
        <f t="shared" si="16"/>
        <v>28</v>
      </c>
    </row>
    <row r="1056" spans="1:5" x14ac:dyDescent="0.2">
      <c r="A1056" s="3">
        <v>80</v>
      </c>
      <c r="B1056" s="3" t="s">
        <v>9</v>
      </c>
      <c r="C1056" s="3" t="s">
        <v>7</v>
      </c>
      <c r="D1056" s="3">
        <v>185</v>
      </c>
      <c r="E1056">
        <f t="shared" si="16"/>
        <v>28</v>
      </c>
    </row>
    <row r="1057" spans="1:5" x14ac:dyDescent="0.2">
      <c r="A1057" s="3">
        <v>80</v>
      </c>
      <c r="B1057" s="3" t="s">
        <v>14</v>
      </c>
      <c r="C1057" s="3" t="s">
        <v>8</v>
      </c>
      <c r="D1057" s="3">
        <v>479</v>
      </c>
      <c r="E1057">
        <f t="shared" si="16"/>
        <v>28</v>
      </c>
    </row>
    <row r="1058" spans="1:5" x14ac:dyDescent="0.2">
      <c r="A1058" s="3">
        <v>80</v>
      </c>
      <c r="B1058" s="3" t="s">
        <v>14</v>
      </c>
      <c r="C1058" s="3" t="s">
        <v>5</v>
      </c>
      <c r="D1058" s="3">
        <v>1676</v>
      </c>
      <c r="E1058">
        <f t="shared" si="16"/>
        <v>28</v>
      </c>
    </row>
    <row r="1059" spans="1:5" x14ac:dyDescent="0.2">
      <c r="A1059" s="3">
        <v>80</v>
      </c>
      <c r="B1059" s="3" t="s">
        <v>10</v>
      </c>
      <c r="C1059" s="3" t="s">
        <v>5</v>
      </c>
      <c r="D1059" s="3">
        <v>1625</v>
      </c>
      <c r="E1059">
        <f t="shared" si="16"/>
        <v>28</v>
      </c>
    </row>
    <row r="1060" spans="1:5" x14ac:dyDescent="0.2">
      <c r="A1060" s="3">
        <v>80</v>
      </c>
      <c r="B1060" s="3" t="s">
        <v>15</v>
      </c>
      <c r="C1060" s="3" t="s">
        <v>5</v>
      </c>
      <c r="D1060" s="3">
        <v>475</v>
      </c>
      <c r="E1060">
        <f t="shared" si="16"/>
        <v>28</v>
      </c>
    </row>
    <row r="1061" spans="1:5" x14ac:dyDescent="0.2">
      <c r="A1061" s="3">
        <v>80</v>
      </c>
      <c r="B1061" s="3" t="s">
        <v>15</v>
      </c>
      <c r="C1061" s="3" t="s">
        <v>7</v>
      </c>
      <c r="D1061" s="3">
        <v>19</v>
      </c>
      <c r="E1061">
        <f t="shared" si="16"/>
        <v>28</v>
      </c>
    </row>
    <row r="1062" spans="1:5" x14ac:dyDescent="0.2">
      <c r="A1062" s="3">
        <v>80</v>
      </c>
      <c r="B1062" s="3" t="s">
        <v>13</v>
      </c>
      <c r="C1062" s="3" t="s">
        <v>8</v>
      </c>
      <c r="D1062" s="3">
        <v>1612</v>
      </c>
      <c r="E1062">
        <f t="shared" si="16"/>
        <v>28</v>
      </c>
    </row>
    <row r="1063" spans="1:5" x14ac:dyDescent="0.2">
      <c r="A1063" s="3">
        <v>80</v>
      </c>
      <c r="B1063" s="3" t="s">
        <v>13</v>
      </c>
      <c r="C1063" s="3" t="s">
        <v>5</v>
      </c>
      <c r="D1063" s="3">
        <v>1188</v>
      </c>
      <c r="E1063">
        <f t="shared" si="16"/>
        <v>28</v>
      </c>
    </row>
    <row r="1064" spans="1:5" x14ac:dyDescent="0.2">
      <c r="A1064" s="3">
        <v>81</v>
      </c>
      <c r="B1064" s="3" t="s">
        <v>6</v>
      </c>
      <c r="C1064" s="3" t="s">
        <v>8</v>
      </c>
      <c r="D1064" s="3">
        <v>195</v>
      </c>
      <c r="E1064">
        <f t="shared" si="16"/>
        <v>29</v>
      </c>
    </row>
    <row r="1065" spans="1:5" x14ac:dyDescent="0.2">
      <c r="A1065" s="3">
        <v>81</v>
      </c>
      <c r="B1065" s="3" t="s">
        <v>6</v>
      </c>
      <c r="C1065" s="3" t="s">
        <v>5</v>
      </c>
      <c r="D1065" s="3">
        <v>574</v>
      </c>
      <c r="E1065">
        <f t="shared" si="16"/>
        <v>29</v>
      </c>
    </row>
    <row r="1066" spans="1:5" x14ac:dyDescent="0.2">
      <c r="A1066" s="3">
        <v>81</v>
      </c>
      <c r="B1066" s="3" t="s">
        <v>6</v>
      </c>
      <c r="C1066" s="3" t="s">
        <v>7</v>
      </c>
      <c r="D1066" s="3">
        <v>35</v>
      </c>
      <c r="E1066">
        <f t="shared" si="16"/>
        <v>29</v>
      </c>
    </row>
    <row r="1067" spans="1:5" x14ac:dyDescent="0.2">
      <c r="A1067" s="3">
        <v>81</v>
      </c>
      <c r="B1067" s="3" t="s">
        <v>9</v>
      </c>
      <c r="C1067" s="3" t="s">
        <v>8</v>
      </c>
      <c r="D1067" s="3">
        <v>576</v>
      </c>
      <c r="E1067">
        <f t="shared" si="16"/>
        <v>29</v>
      </c>
    </row>
    <row r="1068" spans="1:5" x14ac:dyDescent="0.2">
      <c r="A1068" s="3">
        <v>81</v>
      </c>
      <c r="B1068" s="3" t="s">
        <v>9</v>
      </c>
      <c r="C1068" s="3" t="s">
        <v>5</v>
      </c>
      <c r="D1068" s="3">
        <v>2107</v>
      </c>
      <c r="E1068">
        <f t="shared" si="16"/>
        <v>29</v>
      </c>
    </row>
    <row r="1069" spans="1:5" x14ac:dyDescent="0.2">
      <c r="A1069" s="3">
        <v>81</v>
      </c>
      <c r="B1069" s="3" t="s">
        <v>14</v>
      </c>
      <c r="C1069" s="3" t="s">
        <v>8</v>
      </c>
      <c r="D1069" s="3">
        <v>516</v>
      </c>
      <c r="E1069">
        <f t="shared" si="16"/>
        <v>29</v>
      </c>
    </row>
    <row r="1070" spans="1:5" x14ac:dyDescent="0.2">
      <c r="A1070" s="3">
        <v>81</v>
      </c>
      <c r="B1070" s="3" t="s">
        <v>14</v>
      </c>
      <c r="C1070" s="3" t="s">
        <v>5</v>
      </c>
      <c r="D1070" s="3">
        <v>1724</v>
      </c>
      <c r="E1070">
        <f t="shared" si="16"/>
        <v>29</v>
      </c>
    </row>
    <row r="1071" spans="1:5" x14ac:dyDescent="0.2">
      <c r="A1071" s="3">
        <v>81</v>
      </c>
      <c r="B1071" s="3" t="s">
        <v>14</v>
      </c>
      <c r="C1071" s="3" t="s">
        <v>7</v>
      </c>
      <c r="D1071" s="3">
        <v>181</v>
      </c>
      <c r="E1071">
        <f t="shared" si="16"/>
        <v>29</v>
      </c>
    </row>
    <row r="1072" spans="1:5" x14ac:dyDescent="0.2">
      <c r="A1072" s="3">
        <v>81</v>
      </c>
      <c r="B1072" s="3" t="s">
        <v>10</v>
      </c>
      <c r="C1072" s="3" t="s">
        <v>7</v>
      </c>
      <c r="D1072" s="3">
        <v>48</v>
      </c>
      <c r="E1072">
        <f t="shared" si="16"/>
        <v>29</v>
      </c>
    </row>
    <row r="1073" spans="1:5" x14ac:dyDescent="0.2">
      <c r="A1073" s="3">
        <v>81</v>
      </c>
      <c r="B1073" s="3" t="s">
        <v>11</v>
      </c>
      <c r="C1073" s="3" t="s">
        <v>8</v>
      </c>
      <c r="D1073" s="3">
        <v>294</v>
      </c>
      <c r="E1073">
        <f t="shared" si="16"/>
        <v>29</v>
      </c>
    </row>
    <row r="1074" spans="1:5" x14ac:dyDescent="0.2">
      <c r="A1074" s="3">
        <v>81</v>
      </c>
      <c r="B1074" s="3" t="s">
        <v>11</v>
      </c>
      <c r="C1074" s="3" t="s">
        <v>5</v>
      </c>
      <c r="D1074" s="3">
        <v>990</v>
      </c>
      <c r="E1074">
        <f t="shared" si="16"/>
        <v>29</v>
      </c>
    </row>
    <row r="1075" spans="1:5" x14ac:dyDescent="0.2">
      <c r="A1075" s="3">
        <v>81</v>
      </c>
      <c r="B1075" s="3" t="s">
        <v>11</v>
      </c>
      <c r="C1075" s="3" t="s">
        <v>7</v>
      </c>
      <c r="D1075" s="3">
        <v>17</v>
      </c>
      <c r="E1075">
        <f t="shared" si="16"/>
        <v>29</v>
      </c>
    </row>
    <row r="1076" spans="1:5" x14ac:dyDescent="0.2">
      <c r="A1076" s="3">
        <v>81</v>
      </c>
      <c r="B1076" s="3" t="s">
        <v>12</v>
      </c>
      <c r="C1076" s="3" t="s">
        <v>8</v>
      </c>
      <c r="D1076" s="3">
        <v>348</v>
      </c>
      <c r="E1076">
        <f t="shared" si="16"/>
        <v>29</v>
      </c>
    </row>
    <row r="1077" spans="1:5" x14ac:dyDescent="0.2">
      <c r="A1077" s="3">
        <v>81</v>
      </c>
      <c r="B1077" s="3" t="s">
        <v>15</v>
      </c>
      <c r="C1077" s="3" t="s">
        <v>8</v>
      </c>
      <c r="D1077" s="3">
        <v>511</v>
      </c>
      <c r="E1077">
        <f t="shared" si="16"/>
        <v>29</v>
      </c>
    </row>
    <row r="1078" spans="1:5" x14ac:dyDescent="0.2">
      <c r="A1078" s="3">
        <v>81</v>
      </c>
      <c r="B1078" s="3" t="s">
        <v>15</v>
      </c>
      <c r="C1078" s="3" t="s">
        <v>5</v>
      </c>
      <c r="D1078" s="3">
        <v>713</v>
      </c>
      <c r="E1078">
        <f t="shared" si="16"/>
        <v>29</v>
      </c>
    </row>
    <row r="1079" spans="1:5" x14ac:dyDescent="0.2">
      <c r="A1079" s="3">
        <v>81</v>
      </c>
      <c r="B1079" s="3" t="s">
        <v>15</v>
      </c>
      <c r="C1079" s="3" t="s">
        <v>7</v>
      </c>
      <c r="D1079" s="3">
        <v>35</v>
      </c>
      <c r="E1079">
        <f t="shared" si="16"/>
        <v>29</v>
      </c>
    </row>
    <row r="1080" spans="1:5" x14ac:dyDescent="0.2">
      <c r="A1080" s="3">
        <v>81</v>
      </c>
      <c r="B1080" s="3" t="s">
        <v>13</v>
      </c>
      <c r="C1080" s="3" t="s">
        <v>5</v>
      </c>
      <c r="D1080" s="3">
        <v>3692</v>
      </c>
      <c r="E1080">
        <f t="shared" si="16"/>
        <v>29</v>
      </c>
    </row>
    <row r="1081" spans="1:5" x14ac:dyDescent="0.2">
      <c r="A1081" s="3">
        <v>82</v>
      </c>
      <c r="B1081" s="3" t="s">
        <v>6</v>
      </c>
      <c r="C1081" s="3" t="s">
        <v>8</v>
      </c>
      <c r="D1081" s="3">
        <v>187</v>
      </c>
      <c r="E1081">
        <f t="shared" si="16"/>
        <v>30</v>
      </c>
    </row>
    <row r="1082" spans="1:5" x14ac:dyDescent="0.2">
      <c r="A1082" s="3">
        <v>82</v>
      </c>
      <c r="B1082" s="3" t="s">
        <v>6</v>
      </c>
      <c r="C1082" s="3" t="s">
        <v>5</v>
      </c>
      <c r="D1082" s="3">
        <v>675</v>
      </c>
      <c r="E1082">
        <f t="shared" si="16"/>
        <v>30</v>
      </c>
    </row>
    <row r="1083" spans="1:5" x14ac:dyDescent="0.2">
      <c r="A1083" s="3">
        <v>82</v>
      </c>
      <c r="B1083" s="3" t="s">
        <v>6</v>
      </c>
      <c r="C1083" s="3" t="s">
        <v>7</v>
      </c>
      <c r="D1083" s="3">
        <v>27</v>
      </c>
      <c r="E1083">
        <f t="shared" si="16"/>
        <v>30</v>
      </c>
    </row>
    <row r="1084" spans="1:5" x14ac:dyDescent="0.2">
      <c r="A1084" s="3">
        <v>82</v>
      </c>
      <c r="B1084" s="3" t="s">
        <v>9</v>
      </c>
      <c r="C1084" s="3" t="s">
        <v>8</v>
      </c>
      <c r="D1084" s="3">
        <v>825</v>
      </c>
      <c r="E1084">
        <f t="shared" si="16"/>
        <v>30</v>
      </c>
    </row>
    <row r="1085" spans="1:5" x14ac:dyDescent="0.2">
      <c r="A1085" s="3">
        <v>82</v>
      </c>
      <c r="B1085" s="3" t="s">
        <v>9</v>
      </c>
      <c r="C1085" s="3" t="s">
        <v>5</v>
      </c>
      <c r="D1085" s="3">
        <v>2667</v>
      </c>
      <c r="E1085">
        <f t="shared" si="16"/>
        <v>30</v>
      </c>
    </row>
    <row r="1086" spans="1:5" x14ac:dyDescent="0.2">
      <c r="A1086" s="3">
        <v>82</v>
      </c>
      <c r="B1086" s="3" t="s">
        <v>9</v>
      </c>
      <c r="C1086" s="3" t="s">
        <v>7</v>
      </c>
      <c r="D1086" s="3">
        <v>108</v>
      </c>
      <c r="E1086">
        <f t="shared" si="16"/>
        <v>30</v>
      </c>
    </row>
    <row r="1087" spans="1:5" x14ac:dyDescent="0.2">
      <c r="A1087" s="3">
        <v>82</v>
      </c>
      <c r="B1087" s="3" t="s">
        <v>14</v>
      </c>
      <c r="C1087" s="3" t="s">
        <v>8</v>
      </c>
      <c r="D1087" s="3">
        <v>2097</v>
      </c>
      <c r="E1087">
        <f t="shared" si="16"/>
        <v>30</v>
      </c>
    </row>
    <row r="1088" spans="1:5" x14ac:dyDescent="0.2">
      <c r="A1088" s="3">
        <v>82</v>
      </c>
      <c r="B1088" s="3" t="s">
        <v>14</v>
      </c>
      <c r="C1088" s="3" t="s">
        <v>5</v>
      </c>
      <c r="D1088" s="3">
        <v>2082</v>
      </c>
      <c r="E1088">
        <f t="shared" si="16"/>
        <v>30</v>
      </c>
    </row>
    <row r="1089" spans="1:5" x14ac:dyDescent="0.2">
      <c r="A1089" s="3">
        <v>82</v>
      </c>
      <c r="B1089" s="3" t="s">
        <v>11</v>
      </c>
      <c r="C1089" s="3" t="s">
        <v>7</v>
      </c>
      <c r="D1089" s="3">
        <v>15</v>
      </c>
      <c r="E1089">
        <f t="shared" si="16"/>
        <v>30</v>
      </c>
    </row>
    <row r="1090" spans="1:5" x14ac:dyDescent="0.2">
      <c r="A1090" s="3">
        <v>82</v>
      </c>
      <c r="B1090" s="3" t="s">
        <v>15</v>
      </c>
      <c r="C1090" s="3" t="s">
        <v>5</v>
      </c>
      <c r="D1090" s="3">
        <v>453</v>
      </c>
      <c r="E1090">
        <f t="shared" si="16"/>
        <v>30</v>
      </c>
    </row>
    <row r="1091" spans="1:5" x14ac:dyDescent="0.2">
      <c r="A1091" s="3">
        <v>82</v>
      </c>
      <c r="B1091" s="3" t="s">
        <v>15</v>
      </c>
      <c r="C1091" s="3" t="s">
        <v>7</v>
      </c>
      <c r="D1091" s="3">
        <v>74</v>
      </c>
      <c r="E1091">
        <f t="shared" ref="E1091:E1154" si="17">IF(A1091&gt;52,A1091-52,A1091)</f>
        <v>30</v>
      </c>
    </row>
    <row r="1092" spans="1:5" x14ac:dyDescent="0.2">
      <c r="A1092" s="3">
        <v>83</v>
      </c>
      <c r="B1092" s="3" t="s">
        <v>6</v>
      </c>
      <c r="C1092" s="3" t="s">
        <v>8</v>
      </c>
      <c r="D1092" s="3">
        <v>186</v>
      </c>
      <c r="E1092">
        <f t="shared" si="17"/>
        <v>31</v>
      </c>
    </row>
    <row r="1093" spans="1:5" x14ac:dyDescent="0.2">
      <c r="A1093" s="3">
        <v>83</v>
      </c>
      <c r="B1093" s="3" t="s">
        <v>6</v>
      </c>
      <c r="C1093" s="3" t="s">
        <v>5</v>
      </c>
      <c r="D1093" s="3">
        <v>714</v>
      </c>
      <c r="E1093">
        <f t="shared" si="17"/>
        <v>31</v>
      </c>
    </row>
    <row r="1094" spans="1:5" x14ac:dyDescent="0.2">
      <c r="A1094" s="3">
        <v>83</v>
      </c>
      <c r="B1094" s="3" t="s">
        <v>6</v>
      </c>
      <c r="C1094" s="3" t="s">
        <v>7</v>
      </c>
      <c r="D1094" s="3">
        <v>23</v>
      </c>
      <c r="E1094">
        <f t="shared" si="17"/>
        <v>31</v>
      </c>
    </row>
    <row r="1095" spans="1:5" x14ac:dyDescent="0.2">
      <c r="A1095" s="3">
        <v>83</v>
      </c>
      <c r="B1095" s="3" t="s">
        <v>9</v>
      </c>
      <c r="C1095" s="3" t="s">
        <v>8</v>
      </c>
      <c r="D1095" s="3">
        <v>621</v>
      </c>
      <c r="E1095">
        <f t="shared" si="17"/>
        <v>31</v>
      </c>
    </row>
    <row r="1096" spans="1:5" x14ac:dyDescent="0.2">
      <c r="A1096" s="3">
        <v>83</v>
      </c>
      <c r="B1096" s="3" t="s">
        <v>9</v>
      </c>
      <c r="C1096" s="3" t="s">
        <v>5</v>
      </c>
      <c r="D1096" s="3">
        <v>1997</v>
      </c>
      <c r="E1096">
        <f t="shared" si="17"/>
        <v>31</v>
      </c>
    </row>
    <row r="1097" spans="1:5" x14ac:dyDescent="0.2">
      <c r="A1097" s="3">
        <v>83</v>
      </c>
      <c r="B1097" s="3" t="s">
        <v>9</v>
      </c>
      <c r="C1097" s="3" t="s">
        <v>7</v>
      </c>
      <c r="D1097" s="3">
        <v>107</v>
      </c>
      <c r="E1097">
        <f t="shared" si="17"/>
        <v>31</v>
      </c>
    </row>
    <row r="1098" spans="1:5" x14ac:dyDescent="0.2">
      <c r="A1098" s="3">
        <v>83</v>
      </c>
      <c r="B1098" s="3" t="s">
        <v>14</v>
      </c>
      <c r="C1098" s="3" t="s">
        <v>5</v>
      </c>
      <c r="D1098" s="3">
        <v>5596</v>
      </c>
      <c r="E1098">
        <f t="shared" si="17"/>
        <v>31</v>
      </c>
    </row>
    <row r="1099" spans="1:5" x14ac:dyDescent="0.2">
      <c r="A1099" s="3">
        <v>83</v>
      </c>
      <c r="B1099" s="3" t="s">
        <v>14</v>
      </c>
      <c r="C1099" s="3" t="s">
        <v>7</v>
      </c>
      <c r="D1099" s="3">
        <v>131</v>
      </c>
      <c r="E1099">
        <f t="shared" si="17"/>
        <v>31</v>
      </c>
    </row>
    <row r="1100" spans="1:5" x14ac:dyDescent="0.2">
      <c r="A1100" s="3">
        <v>83</v>
      </c>
      <c r="B1100" s="3" t="s">
        <v>10</v>
      </c>
      <c r="C1100" s="3" t="s">
        <v>5</v>
      </c>
      <c r="D1100" s="3">
        <v>1533</v>
      </c>
      <c r="E1100">
        <f t="shared" si="17"/>
        <v>31</v>
      </c>
    </row>
    <row r="1101" spans="1:5" x14ac:dyDescent="0.2">
      <c r="A1101" s="3">
        <v>83</v>
      </c>
      <c r="B1101" s="3" t="s">
        <v>10</v>
      </c>
      <c r="C1101" s="3" t="s">
        <v>7</v>
      </c>
      <c r="D1101" s="3">
        <v>54</v>
      </c>
      <c r="E1101">
        <f t="shared" si="17"/>
        <v>31</v>
      </c>
    </row>
    <row r="1102" spans="1:5" x14ac:dyDescent="0.2">
      <c r="A1102" s="3">
        <v>83</v>
      </c>
      <c r="B1102" s="3" t="s">
        <v>11</v>
      </c>
      <c r="C1102" s="3" t="s">
        <v>7</v>
      </c>
      <c r="D1102" s="3">
        <v>31</v>
      </c>
      <c r="E1102">
        <f t="shared" si="17"/>
        <v>31</v>
      </c>
    </row>
    <row r="1103" spans="1:5" x14ac:dyDescent="0.2">
      <c r="A1103" s="3">
        <v>83</v>
      </c>
      <c r="B1103" s="3" t="s">
        <v>12</v>
      </c>
      <c r="C1103" s="3" t="s">
        <v>8</v>
      </c>
      <c r="D1103" s="3">
        <v>916</v>
      </c>
      <c r="E1103">
        <f t="shared" si="17"/>
        <v>31</v>
      </c>
    </row>
    <row r="1104" spans="1:5" x14ac:dyDescent="0.2">
      <c r="A1104" s="3">
        <v>83</v>
      </c>
      <c r="B1104" s="3" t="s">
        <v>12</v>
      </c>
      <c r="C1104" s="3" t="s">
        <v>7</v>
      </c>
      <c r="D1104" s="3">
        <v>110</v>
      </c>
      <c r="E1104">
        <f t="shared" si="17"/>
        <v>31</v>
      </c>
    </row>
    <row r="1105" spans="1:5" x14ac:dyDescent="0.2">
      <c r="A1105" s="3">
        <v>83</v>
      </c>
      <c r="B1105" s="3" t="s">
        <v>15</v>
      </c>
      <c r="C1105" s="3" t="s">
        <v>5</v>
      </c>
      <c r="D1105" s="3">
        <v>513</v>
      </c>
      <c r="E1105">
        <f t="shared" si="17"/>
        <v>31</v>
      </c>
    </row>
    <row r="1106" spans="1:5" x14ac:dyDescent="0.2">
      <c r="A1106" s="3">
        <v>83</v>
      </c>
      <c r="B1106" s="3" t="s">
        <v>13</v>
      </c>
      <c r="C1106" s="3" t="s">
        <v>7</v>
      </c>
      <c r="D1106" s="3">
        <v>96</v>
      </c>
      <c r="E1106">
        <f t="shared" si="17"/>
        <v>31</v>
      </c>
    </row>
    <row r="1107" spans="1:5" x14ac:dyDescent="0.2">
      <c r="A1107" s="3">
        <v>84</v>
      </c>
      <c r="B1107" s="3" t="s">
        <v>6</v>
      </c>
      <c r="C1107" s="3" t="s">
        <v>8</v>
      </c>
      <c r="D1107" s="3">
        <v>167</v>
      </c>
      <c r="E1107">
        <f t="shared" si="17"/>
        <v>32</v>
      </c>
    </row>
    <row r="1108" spans="1:5" x14ac:dyDescent="0.2">
      <c r="A1108" s="3">
        <v>84</v>
      </c>
      <c r="B1108" s="3" t="s">
        <v>6</v>
      </c>
      <c r="C1108" s="3" t="s">
        <v>5</v>
      </c>
      <c r="D1108" s="3">
        <v>604</v>
      </c>
      <c r="E1108">
        <f t="shared" si="17"/>
        <v>32</v>
      </c>
    </row>
    <row r="1109" spans="1:5" x14ac:dyDescent="0.2">
      <c r="A1109" s="3">
        <v>84</v>
      </c>
      <c r="B1109" s="3" t="s">
        <v>6</v>
      </c>
      <c r="C1109" s="3" t="s">
        <v>7</v>
      </c>
      <c r="D1109" s="3">
        <v>23</v>
      </c>
      <c r="E1109">
        <f t="shared" si="17"/>
        <v>32</v>
      </c>
    </row>
    <row r="1110" spans="1:5" x14ac:dyDescent="0.2">
      <c r="A1110" s="3">
        <v>84</v>
      </c>
      <c r="B1110" s="3" t="s">
        <v>9</v>
      </c>
      <c r="C1110" s="3" t="s">
        <v>8</v>
      </c>
      <c r="D1110" s="3">
        <v>1337</v>
      </c>
      <c r="E1110">
        <f t="shared" si="17"/>
        <v>32</v>
      </c>
    </row>
    <row r="1111" spans="1:5" x14ac:dyDescent="0.2">
      <c r="A1111" s="3">
        <v>84</v>
      </c>
      <c r="B1111" s="3" t="s">
        <v>9</v>
      </c>
      <c r="C1111" s="3" t="s">
        <v>5</v>
      </c>
      <c r="D1111" s="3">
        <v>4790</v>
      </c>
      <c r="E1111">
        <f t="shared" si="17"/>
        <v>32</v>
      </c>
    </row>
    <row r="1112" spans="1:5" x14ac:dyDescent="0.2">
      <c r="A1112" s="3">
        <v>84</v>
      </c>
      <c r="B1112" s="3" t="s">
        <v>9</v>
      </c>
      <c r="C1112" s="3" t="s">
        <v>7</v>
      </c>
      <c r="D1112" s="3">
        <v>89</v>
      </c>
      <c r="E1112">
        <f t="shared" si="17"/>
        <v>32</v>
      </c>
    </row>
    <row r="1113" spans="1:5" x14ac:dyDescent="0.2">
      <c r="A1113" s="3">
        <v>84</v>
      </c>
      <c r="B1113" s="3" t="s">
        <v>14</v>
      </c>
      <c r="C1113" s="3" t="s">
        <v>7</v>
      </c>
      <c r="D1113" s="3">
        <v>85</v>
      </c>
      <c r="E1113">
        <f t="shared" si="17"/>
        <v>32</v>
      </c>
    </row>
    <row r="1114" spans="1:5" x14ac:dyDescent="0.2">
      <c r="A1114" s="3">
        <v>84</v>
      </c>
      <c r="B1114" s="3" t="s">
        <v>10</v>
      </c>
      <c r="C1114" s="3" t="s">
        <v>8</v>
      </c>
      <c r="D1114" s="3">
        <v>146</v>
      </c>
      <c r="E1114">
        <f t="shared" si="17"/>
        <v>32</v>
      </c>
    </row>
    <row r="1115" spans="1:5" x14ac:dyDescent="0.2">
      <c r="A1115" s="3">
        <v>84</v>
      </c>
      <c r="B1115" s="3" t="s">
        <v>11</v>
      </c>
      <c r="C1115" s="3" t="s">
        <v>8</v>
      </c>
      <c r="D1115" s="3">
        <v>98</v>
      </c>
      <c r="E1115">
        <f t="shared" si="17"/>
        <v>32</v>
      </c>
    </row>
    <row r="1116" spans="1:5" x14ac:dyDescent="0.2">
      <c r="A1116" s="3">
        <v>84</v>
      </c>
      <c r="B1116" s="3" t="s">
        <v>11</v>
      </c>
      <c r="C1116" s="3" t="s">
        <v>5</v>
      </c>
      <c r="D1116" s="3">
        <v>1491</v>
      </c>
      <c r="E1116">
        <f t="shared" si="17"/>
        <v>32</v>
      </c>
    </row>
    <row r="1117" spans="1:5" x14ac:dyDescent="0.2">
      <c r="A1117" s="3">
        <v>84</v>
      </c>
      <c r="B1117" s="3" t="s">
        <v>15</v>
      </c>
      <c r="C1117" s="3" t="s">
        <v>8</v>
      </c>
      <c r="D1117" s="3">
        <v>333</v>
      </c>
      <c r="E1117">
        <f t="shared" si="17"/>
        <v>32</v>
      </c>
    </row>
    <row r="1118" spans="1:5" x14ac:dyDescent="0.2">
      <c r="A1118" s="3">
        <v>84</v>
      </c>
      <c r="B1118" s="3" t="s">
        <v>15</v>
      </c>
      <c r="C1118" s="3" t="s">
        <v>5</v>
      </c>
      <c r="D1118" s="3">
        <v>2011</v>
      </c>
      <c r="E1118">
        <f t="shared" si="17"/>
        <v>32</v>
      </c>
    </row>
    <row r="1119" spans="1:5" x14ac:dyDescent="0.2">
      <c r="A1119" s="3">
        <v>84</v>
      </c>
      <c r="B1119" s="3" t="s">
        <v>13</v>
      </c>
      <c r="C1119" s="3" t="s">
        <v>8</v>
      </c>
      <c r="D1119" s="3">
        <v>1948</v>
      </c>
      <c r="E1119">
        <f t="shared" si="17"/>
        <v>32</v>
      </c>
    </row>
    <row r="1120" spans="1:5" x14ac:dyDescent="0.2">
      <c r="A1120" s="3">
        <v>84</v>
      </c>
      <c r="B1120" s="3" t="s">
        <v>13</v>
      </c>
      <c r="C1120" s="3" t="s">
        <v>5</v>
      </c>
      <c r="D1120" s="3">
        <v>856</v>
      </c>
      <c r="E1120">
        <f t="shared" si="17"/>
        <v>32</v>
      </c>
    </row>
    <row r="1121" spans="1:5" x14ac:dyDescent="0.2">
      <c r="A1121" s="3">
        <v>85</v>
      </c>
      <c r="B1121" s="3" t="s">
        <v>6</v>
      </c>
      <c r="C1121" s="3" t="s">
        <v>8</v>
      </c>
      <c r="D1121" s="3">
        <v>181</v>
      </c>
      <c r="E1121">
        <f t="shared" si="17"/>
        <v>33</v>
      </c>
    </row>
    <row r="1122" spans="1:5" x14ac:dyDescent="0.2">
      <c r="A1122" s="3">
        <v>85</v>
      </c>
      <c r="B1122" s="3" t="s">
        <v>6</v>
      </c>
      <c r="C1122" s="3" t="s">
        <v>5</v>
      </c>
      <c r="D1122" s="3">
        <v>568</v>
      </c>
      <c r="E1122">
        <f t="shared" si="17"/>
        <v>33</v>
      </c>
    </row>
    <row r="1123" spans="1:5" x14ac:dyDescent="0.2">
      <c r="A1123" s="3">
        <v>85</v>
      </c>
      <c r="B1123" s="3" t="s">
        <v>6</v>
      </c>
      <c r="C1123" s="3" t="s">
        <v>7</v>
      </c>
      <c r="D1123" s="3">
        <v>31</v>
      </c>
      <c r="E1123">
        <f t="shared" si="17"/>
        <v>33</v>
      </c>
    </row>
    <row r="1124" spans="1:5" x14ac:dyDescent="0.2">
      <c r="A1124" s="3">
        <v>85</v>
      </c>
      <c r="B1124" s="3" t="s">
        <v>9</v>
      </c>
      <c r="C1124" s="3" t="s">
        <v>7</v>
      </c>
      <c r="D1124" s="3">
        <v>110</v>
      </c>
      <c r="E1124">
        <f t="shared" si="17"/>
        <v>33</v>
      </c>
    </row>
    <row r="1125" spans="1:5" x14ac:dyDescent="0.2">
      <c r="A1125" s="3">
        <v>85</v>
      </c>
      <c r="B1125" s="3" t="s">
        <v>14</v>
      </c>
      <c r="C1125" s="3" t="s">
        <v>8</v>
      </c>
      <c r="D1125" s="3">
        <v>1291</v>
      </c>
      <c r="E1125">
        <f t="shared" si="17"/>
        <v>33</v>
      </c>
    </row>
    <row r="1126" spans="1:5" x14ac:dyDescent="0.2">
      <c r="A1126" s="3">
        <v>85</v>
      </c>
      <c r="B1126" s="3" t="s">
        <v>14</v>
      </c>
      <c r="C1126" s="3" t="s">
        <v>5</v>
      </c>
      <c r="D1126" s="3">
        <v>2053</v>
      </c>
      <c r="E1126">
        <f t="shared" si="17"/>
        <v>33</v>
      </c>
    </row>
    <row r="1127" spans="1:5" x14ac:dyDescent="0.2">
      <c r="A1127" s="3">
        <v>85</v>
      </c>
      <c r="B1127" s="3" t="s">
        <v>14</v>
      </c>
      <c r="C1127" s="3" t="s">
        <v>7</v>
      </c>
      <c r="D1127" s="3">
        <v>197</v>
      </c>
      <c r="E1127">
        <f t="shared" si="17"/>
        <v>33</v>
      </c>
    </row>
    <row r="1128" spans="1:5" x14ac:dyDescent="0.2">
      <c r="A1128" s="3">
        <v>85</v>
      </c>
      <c r="B1128" s="3" t="s">
        <v>10</v>
      </c>
      <c r="C1128" s="3" t="s">
        <v>8</v>
      </c>
      <c r="D1128" s="3">
        <v>529</v>
      </c>
      <c r="E1128">
        <f t="shared" si="17"/>
        <v>33</v>
      </c>
    </row>
    <row r="1129" spans="1:5" x14ac:dyDescent="0.2">
      <c r="A1129" s="3">
        <v>85</v>
      </c>
      <c r="B1129" s="3" t="s">
        <v>10</v>
      </c>
      <c r="C1129" s="3" t="s">
        <v>7</v>
      </c>
      <c r="D1129" s="3">
        <v>14</v>
      </c>
      <c r="E1129">
        <f t="shared" si="17"/>
        <v>33</v>
      </c>
    </row>
    <row r="1130" spans="1:5" x14ac:dyDescent="0.2">
      <c r="A1130" s="3">
        <v>85</v>
      </c>
      <c r="B1130" s="3" t="s">
        <v>11</v>
      </c>
      <c r="C1130" s="3" t="s">
        <v>8</v>
      </c>
      <c r="D1130" s="3">
        <v>353</v>
      </c>
      <c r="E1130">
        <f t="shared" si="17"/>
        <v>33</v>
      </c>
    </row>
    <row r="1131" spans="1:5" x14ac:dyDescent="0.2">
      <c r="A1131" s="3">
        <v>85</v>
      </c>
      <c r="B1131" s="3" t="s">
        <v>11</v>
      </c>
      <c r="C1131" s="3" t="s">
        <v>7</v>
      </c>
      <c r="D1131" s="3">
        <v>16</v>
      </c>
      <c r="E1131">
        <f t="shared" si="17"/>
        <v>33</v>
      </c>
    </row>
    <row r="1132" spans="1:5" x14ac:dyDescent="0.2">
      <c r="A1132" s="3">
        <v>85</v>
      </c>
      <c r="B1132" s="3" t="s">
        <v>12</v>
      </c>
      <c r="C1132" s="3" t="s">
        <v>5</v>
      </c>
      <c r="D1132" s="3">
        <v>755</v>
      </c>
      <c r="E1132">
        <f t="shared" si="17"/>
        <v>33</v>
      </c>
    </row>
    <row r="1133" spans="1:5" x14ac:dyDescent="0.2">
      <c r="A1133" s="3">
        <v>85</v>
      </c>
      <c r="B1133" s="3" t="s">
        <v>15</v>
      </c>
      <c r="C1133" s="3" t="s">
        <v>7</v>
      </c>
      <c r="D1133" s="3">
        <v>25</v>
      </c>
      <c r="E1133">
        <f t="shared" si="17"/>
        <v>33</v>
      </c>
    </row>
    <row r="1134" spans="1:5" x14ac:dyDescent="0.2">
      <c r="A1134" s="3">
        <v>85</v>
      </c>
      <c r="B1134" s="3" t="s">
        <v>13</v>
      </c>
      <c r="C1134" s="3" t="s">
        <v>5</v>
      </c>
      <c r="D1134" s="3">
        <v>1405</v>
      </c>
      <c r="E1134">
        <f t="shared" si="17"/>
        <v>33</v>
      </c>
    </row>
    <row r="1135" spans="1:5" x14ac:dyDescent="0.2">
      <c r="A1135" s="3">
        <v>85</v>
      </c>
      <c r="B1135" s="3" t="s">
        <v>13</v>
      </c>
      <c r="C1135" s="3" t="s">
        <v>7</v>
      </c>
      <c r="D1135" s="3">
        <v>81</v>
      </c>
      <c r="E1135">
        <f t="shared" si="17"/>
        <v>33</v>
      </c>
    </row>
    <row r="1136" spans="1:5" x14ac:dyDescent="0.2">
      <c r="A1136" s="3">
        <v>86</v>
      </c>
      <c r="B1136" s="3" t="s">
        <v>6</v>
      </c>
      <c r="C1136" s="3" t="s">
        <v>8</v>
      </c>
      <c r="D1136" s="3">
        <v>268</v>
      </c>
      <c r="E1136">
        <f t="shared" si="17"/>
        <v>34</v>
      </c>
    </row>
    <row r="1137" spans="1:5" x14ac:dyDescent="0.2">
      <c r="A1137" s="3">
        <v>86</v>
      </c>
      <c r="B1137" s="3" t="s">
        <v>6</v>
      </c>
      <c r="C1137" s="3" t="s">
        <v>5</v>
      </c>
      <c r="D1137" s="3">
        <v>796</v>
      </c>
      <c r="E1137">
        <f t="shared" si="17"/>
        <v>34</v>
      </c>
    </row>
    <row r="1138" spans="1:5" x14ac:dyDescent="0.2">
      <c r="A1138" s="3">
        <v>86</v>
      </c>
      <c r="B1138" s="3" t="s">
        <v>6</v>
      </c>
      <c r="C1138" s="3" t="s">
        <v>7</v>
      </c>
      <c r="D1138" s="3">
        <v>42</v>
      </c>
      <c r="E1138">
        <f t="shared" si="17"/>
        <v>34</v>
      </c>
    </row>
    <row r="1139" spans="1:5" x14ac:dyDescent="0.2">
      <c r="A1139" s="3">
        <v>86</v>
      </c>
      <c r="B1139" s="3" t="s">
        <v>9</v>
      </c>
      <c r="C1139" s="3" t="s">
        <v>8</v>
      </c>
      <c r="D1139" s="3">
        <v>1406</v>
      </c>
      <c r="E1139">
        <f t="shared" si="17"/>
        <v>34</v>
      </c>
    </row>
    <row r="1140" spans="1:5" x14ac:dyDescent="0.2">
      <c r="A1140" s="3">
        <v>86</v>
      </c>
      <c r="B1140" s="3" t="s">
        <v>9</v>
      </c>
      <c r="C1140" s="3" t="s">
        <v>5</v>
      </c>
      <c r="D1140" s="3">
        <v>2823</v>
      </c>
      <c r="E1140">
        <f t="shared" si="17"/>
        <v>34</v>
      </c>
    </row>
    <row r="1141" spans="1:5" x14ac:dyDescent="0.2">
      <c r="A1141" s="3">
        <v>86</v>
      </c>
      <c r="B1141" s="3" t="s">
        <v>9</v>
      </c>
      <c r="C1141" s="3" t="s">
        <v>7</v>
      </c>
      <c r="D1141" s="3">
        <v>119</v>
      </c>
      <c r="E1141">
        <f t="shared" si="17"/>
        <v>34</v>
      </c>
    </row>
    <row r="1142" spans="1:5" x14ac:dyDescent="0.2">
      <c r="A1142" s="3">
        <v>86</v>
      </c>
      <c r="B1142" s="3" t="s">
        <v>14</v>
      </c>
      <c r="C1142" s="3" t="s">
        <v>5</v>
      </c>
      <c r="D1142" s="3">
        <v>2323</v>
      </c>
      <c r="E1142">
        <f t="shared" si="17"/>
        <v>34</v>
      </c>
    </row>
    <row r="1143" spans="1:5" x14ac:dyDescent="0.2">
      <c r="A1143" s="3">
        <v>86</v>
      </c>
      <c r="B1143" s="3" t="s">
        <v>10</v>
      </c>
      <c r="C1143" s="3" t="s">
        <v>5</v>
      </c>
      <c r="D1143" s="3">
        <v>4844</v>
      </c>
      <c r="E1143">
        <f t="shared" si="17"/>
        <v>34</v>
      </c>
    </row>
    <row r="1144" spans="1:5" x14ac:dyDescent="0.2">
      <c r="A1144" s="3">
        <v>86</v>
      </c>
      <c r="B1144" s="3" t="s">
        <v>10</v>
      </c>
      <c r="C1144" s="3" t="s">
        <v>7</v>
      </c>
      <c r="D1144" s="3">
        <v>36</v>
      </c>
      <c r="E1144">
        <f t="shared" si="17"/>
        <v>34</v>
      </c>
    </row>
    <row r="1145" spans="1:5" x14ac:dyDescent="0.2">
      <c r="A1145" s="3">
        <v>86</v>
      </c>
      <c r="B1145" s="3" t="s">
        <v>11</v>
      </c>
      <c r="C1145" s="3" t="s">
        <v>7</v>
      </c>
      <c r="D1145" s="3">
        <v>93</v>
      </c>
      <c r="E1145">
        <f t="shared" si="17"/>
        <v>34</v>
      </c>
    </row>
    <row r="1146" spans="1:5" x14ac:dyDescent="0.2">
      <c r="A1146" s="3">
        <v>86</v>
      </c>
      <c r="B1146" s="3" t="s">
        <v>12</v>
      </c>
      <c r="C1146" s="3" t="s">
        <v>5</v>
      </c>
      <c r="D1146" s="3">
        <v>1905</v>
      </c>
      <c r="E1146">
        <f t="shared" si="17"/>
        <v>34</v>
      </c>
    </row>
    <row r="1147" spans="1:5" x14ac:dyDescent="0.2">
      <c r="A1147" s="3">
        <v>86</v>
      </c>
      <c r="B1147" s="3" t="s">
        <v>15</v>
      </c>
      <c r="C1147" s="3" t="s">
        <v>8</v>
      </c>
      <c r="D1147" s="3">
        <v>247</v>
      </c>
      <c r="E1147">
        <f t="shared" si="17"/>
        <v>34</v>
      </c>
    </row>
    <row r="1148" spans="1:5" x14ac:dyDescent="0.2">
      <c r="A1148" s="3">
        <v>86</v>
      </c>
      <c r="B1148" s="3" t="s">
        <v>15</v>
      </c>
      <c r="C1148" s="3" t="s">
        <v>7</v>
      </c>
      <c r="D1148" s="3">
        <v>32</v>
      </c>
      <c r="E1148">
        <f t="shared" si="17"/>
        <v>34</v>
      </c>
    </row>
    <row r="1149" spans="1:5" x14ac:dyDescent="0.2">
      <c r="A1149" s="3">
        <v>86</v>
      </c>
      <c r="B1149" s="3" t="s">
        <v>13</v>
      </c>
      <c r="C1149" s="3" t="s">
        <v>5</v>
      </c>
      <c r="D1149" s="3">
        <v>1064</v>
      </c>
      <c r="E1149">
        <f t="shared" si="17"/>
        <v>34</v>
      </c>
    </row>
    <row r="1150" spans="1:5" x14ac:dyDescent="0.2">
      <c r="A1150" s="3">
        <v>86</v>
      </c>
      <c r="B1150" s="3" t="s">
        <v>13</v>
      </c>
      <c r="C1150" s="3" t="s">
        <v>7</v>
      </c>
      <c r="D1150" s="3">
        <v>59</v>
      </c>
      <c r="E1150">
        <f t="shared" si="17"/>
        <v>34</v>
      </c>
    </row>
    <row r="1151" spans="1:5" x14ac:dyDescent="0.2">
      <c r="A1151" s="3">
        <v>87</v>
      </c>
      <c r="B1151" s="3" t="s">
        <v>6</v>
      </c>
      <c r="C1151" s="3" t="s">
        <v>8</v>
      </c>
      <c r="D1151" s="3">
        <v>311</v>
      </c>
      <c r="E1151">
        <f t="shared" si="17"/>
        <v>35</v>
      </c>
    </row>
    <row r="1152" spans="1:5" x14ac:dyDescent="0.2">
      <c r="A1152" s="3">
        <v>87</v>
      </c>
      <c r="B1152" s="3" t="s">
        <v>6</v>
      </c>
      <c r="C1152" s="3" t="s">
        <v>5</v>
      </c>
      <c r="D1152" s="3">
        <v>877</v>
      </c>
      <c r="E1152">
        <f t="shared" si="17"/>
        <v>35</v>
      </c>
    </row>
    <row r="1153" spans="1:5" x14ac:dyDescent="0.2">
      <c r="A1153" s="3">
        <v>87</v>
      </c>
      <c r="B1153" s="3" t="s">
        <v>6</v>
      </c>
      <c r="C1153" s="3" t="s">
        <v>7</v>
      </c>
      <c r="D1153" s="3">
        <v>42</v>
      </c>
      <c r="E1153">
        <f t="shared" si="17"/>
        <v>35</v>
      </c>
    </row>
    <row r="1154" spans="1:5" x14ac:dyDescent="0.2">
      <c r="A1154" s="3">
        <v>87</v>
      </c>
      <c r="B1154" s="3" t="s">
        <v>9</v>
      </c>
      <c r="C1154" s="3" t="s">
        <v>5</v>
      </c>
      <c r="D1154" s="3">
        <v>2355</v>
      </c>
      <c r="E1154">
        <f t="shared" si="17"/>
        <v>35</v>
      </c>
    </row>
    <row r="1155" spans="1:5" x14ac:dyDescent="0.2">
      <c r="A1155" s="3">
        <v>87</v>
      </c>
      <c r="B1155" s="3" t="s">
        <v>9</v>
      </c>
      <c r="C1155" s="3" t="s">
        <v>7</v>
      </c>
      <c r="D1155" s="3">
        <v>124</v>
      </c>
      <c r="E1155">
        <f t="shared" ref="E1155:E1218" si="18">IF(A1155&gt;52,A1155-52,A1155)</f>
        <v>35</v>
      </c>
    </row>
    <row r="1156" spans="1:5" x14ac:dyDescent="0.2">
      <c r="A1156" s="3">
        <v>87</v>
      </c>
      <c r="B1156" s="3" t="s">
        <v>14</v>
      </c>
      <c r="C1156" s="3" t="s">
        <v>8</v>
      </c>
      <c r="D1156" s="3">
        <v>967</v>
      </c>
      <c r="E1156">
        <f t="shared" si="18"/>
        <v>35</v>
      </c>
    </row>
    <row r="1157" spans="1:5" x14ac:dyDescent="0.2">
      <c r="A1157" s="3">
        <v>87</v>
      </c>
      <c r="B1157" s="3" t="s">
        <v>14</v>
      </c>
      <c r="C1157" s="3" t="s">
        <v>5</v>
      </c>
      <c r="D1157" s="3">
        <v>2962</v>
      </c>
      <c r="E1157">
        <f t="shared" si="18"/>
        <v>35</v>
      </c>
    </row>
    <row r="1158" spans="1:5" x14ac:dyDescent="0.2">
      <c r="A1158" s="3">
        <v>87</v>
      </c>
      <c r="B1158" s="3" t="s">
        <v>14</v>
      </c>
      <c r="C1158" s="3" t="s">
        <v>7</v>
      </c>
      <c r="D1158" s="3">
        <v>173</v>
      </c>
      <c r="E1158">
        <f t="shared" si="18"/>
        <v>35</v>
      </c>
    </row>
    <row r="1159" spans="1:5" x14ac:dyDescent="0.2">
      <c r="A1159" s="3">
        <v>87</v>
      </c>
      <c r="B1159" s="3" t="s">
        <v>10</v>
      </c>
      <c r="C1159" s="3" t="s">
        <v>7</v>
      </c>
      <c r="D1159" s="3">
        <v>26</v>
      </c>
      <c r="E1159">
        <f t="shared" si="18"/>
        <v>35</v>
      </c>
    </row>
    <row r="1160" spans="1:5" x14ac:dyDescent="0.2">
      <c r="A1160" s="3">
        <v>87</v>
      </c>
      <c r="B1160" s="3" t="s">
        <v>12</v>
      </c>
      <c r="C1160" s="3" t="s">
        <v>7</v>
      </c>
      <c r="D1160" s="3">
        <v>48</v>
      </c>
      <c r="E1160">
        <f t="shared" si="18"/>
        <v>35</v>
      </c>
    </row>
    <row r="1161" spans="1:5" x14ac:dyDescent="0.2">
      <c r="A1161" s="3">
        <v>87</v>
      </c>
      <c r="B1161" s="3" t="s">
        <v>15</v>
      </c>
      <c r="C1161" s="3" t="s">
        <v>8</v>
      </c>
      <c r="D1161" s="3">
        <v>386</v>
      </c>
      <c r="E1161">
        <f t="shared" si="18"/>
        <v>35</v>
      </c>
    </row>
    <row r="1162" spans="1:5" x14ac:dyDescent="0.2">
      <c r="A1162" s="3">
        <v>87</v>
      </c>
      <c r="B1162" s="3" t="s">
        <v>15</v>
      </c>
      <c r="C1162" s="3" t="s">
        <v>5</v>
      </c>
      <c r="D1162" s="3">
        <v>1330</v>
      </c>
      <c r="E1162">
        <f t="shared" si="18"/>
        <v>35</v>
      </c>
    </row>
    <row r="1163" spans="1:5" x14ac:dyDescent="0.2">
      <c r="A1163" s="3">
        <v>87</v>
      </c>
      <c r="B1163" s="3" t="s">
        <v>15</v>
      </c>
      <c r="C1163" s="3" t="s">
        <v>7</v>
      </c>
      <c r="D1163" s="3">
        <v>33</v>
      </c>
      <c r="E1163">
        <f t="shared" si="18"/>
        <v>35</v>
      </c>
    </row>
    <row r="1164" spans="1:5" x14ac:dyDescent="0.2">
      <c r="A1164" s="3">
        <v>87</v>
      </c>
      <c r="B1164" s="3" t="s">
        <v>13</v>
      </c>
      <c r="C1164" s="3" t="s">
        <v>5</v>
      </c>
      <c r="D1164" s="3">
        <v>1173</v>
      </c>
      <c r="E1164">
        <f t="shared" si="18"/>
        <v>35</v>
      </c>
    </row>
    <row r="1165" spans="1:5" x14ac:dyDescent="0.2">
      <c r="A1165" s="3">
        <v>87</v>
      </c>
      <c r="B1165" s="3" t="s">
        <v>13</v>
      </c>
      <c r="C1165" s="3" t="s">
        <v>7</v>
      </c>
      <c r="D1165" s="3">
        <v>248</v>
      </c>
      <c r="E1165">
        <f t="shared" si="18"/>
        <v>35</v>
      </c>
    </row>
    <row r="1166" spans="1:5" x14ac:dyDescent="0.2">
      <c r="A1166" s="3">
        <v>88</v>
      </c>
      <c r="B1166" s="3" t="s">
        <v>6</v>
      </c>
      <c r="C1166" s="3" t="s">
        <v>8</v>
      </c>
      <c r="D1166" s="3">
        <v>155</v>
      </c>
      <c r="E1166">
        <f t="shared" si="18"/>
        <v>36</v>
      </c>
    </row>
    <row r="1167" spans="1:5" x14ac:dyDescent="0.2">
      <c r="A1167" s="3">
        <v>88</v>
      </c>
      <c r="B1167" s="3" t="s">
        <v>6</v>
      </c>
      <c r="C1167" s="3" t="s">
        <v>5</v>
      </c>
      <c r="D1167" s="3">
        <v>528</v>
      </c>
      <c r="E1167">
        <f t="shared" si="18"/>
        <v>36</v>
      </c>
    </row>
    <row r="1168" spans="1:5" x14ac:dyDescent="0.2">
      <c r="A1168" s="3">
        <v>88</v>
      </c>
      <c r="B1168" s="3" t="s">
        <v>6</v>
      </c>
      <c r="C1168" s="3" t="s">
        <v>7</v>
      </c>
      <c r="D1168" s="3">
        <v>28</v>
      </c>
      <c r="E1168">
        <f t="shared" si="18"/>
        <v>36</v>
      </c>
    </row>
    <row r="1169" spans="1:5" x14ac:dyDescent="0.2">
      <c r="A1169" s="3">
        <v>88</v>
      </c>
      <c r="B1169" s="3" t="s">
        <v>9</v>
      </c>
      <c r="C1169" s="3" t="s">
        <v>8</v>
      </c>
      <c r="D1169" s="3">
        <v>753</v>
      </c>
      <c r="E1169">
        <f t="shared" si="18"/>
        <v>36</v>
      </c>
    </row>
    <row r="1170" spans="1:5" x14ac:dyDescent="0.2">
      <c r="A1170" s="3">
        <v>88</v>
      </c>
      <c r="B1170" s="3" t="s">
        <v>9</v>
      </c>
      <c r="C1170" s="3" t="s">
        <v>5</v>
      </c>
      <c r="D1170" s="3">
        <v>2981</v>
      </c>
      <c r="E1170">
        <f t="shared" si="18"/>
        <v>36</v>
      </c>
    </row>
    <row r="1171" spans="1:5" x14ac:dyDescent="0.2">
      <c r="A1171" s="3">
        <v>88</v>
      </c>
      <c r="B1171" s="3" t="s">
        <v>9</v>
      </c>
      <c r="C1171" s="3" t="s">
        <v>7</v>
      </c>
      <c r="D1171" s="3">
        <v>103</v>
      </c>
      <c r="E1171">
        <f t="shared" si="18"/>
        <v>36</v>
      </c>
    </row>
    <row r="1172" spans="1:5" x14ac:dyDescent="0.2">
      <c r="A1172" s="3">
        <v>88</v>
      </c>
      <c r="B1172" s="3" t="s">
        <v>14</v>
      </c>
      <c r="C1172" s="3" t="s">
        <v>8</v>
      </c>
      <c r="D1172" s="3">
        <v>904</v>
      </c>
      <c r="E1172">
        <f t="shared" si="18"/>
        <v>36</v>
      </c>
    </row>
    <row r="1173" spans="1:5" x14ac:dyDescent="0.2">
      <c r="A1173" s="3">
        <v>88</v>
      </c>
      <c r="B1173" s="3" t="s">
        <v>14</v>
      </c>
      <c r="C1173" s="3" t="s">
        <v>5</v>
      </c>
      <c r="D1173" s="3">
        <v>3330</v>
      </c>
      <c r="E1173">
        <f t="shared" si="18"/>
        <v>36</v>
      </c>
    </row>
    <row r="1174" spans="1:5" x14ac:dyDescent="0.2">
      <c r="A1174" s="3">
        <v>88</v>
      </c>
      <c r="B1174" s="3" t="s">
        <v>14</v>
      </c>
      <c r="C1174" s="3" t="s">
        <v>7</v>
      </c>
      <c r="D1174" s="3">
        <v>145</v>
      </c>
      <c r="E1174">
        <f t="shared" si="18"/>
        <v>36</v>
      </c>
    </row>
    <row r="1175" spans="1:5" x14ac:dyDescent="0.2">
      <c r="A1175" s="3">
        <v>88</v>
      </c>
      <c r="B1175" s="3" t="s">
        <v>10</v>
      </c>
      <c r="C1175" s="3" t="s">
        <v>8</v>
      </c>
      <c r="D1175" s="3">
        <v>307</v>
      </c>
      <c r="E1175">
        <f t="shared" si="18"/>
        <v>36</v>
      </c>
    </row>
    <row r="1176" spans="1:5" x14ac:dyDescent="0.2">
      <c r="A1176" s="3">
        <v>88</v>
      </c>
      <c r="B1176" s="3" t="s">
        <v>10</v>
      </c>
      <c r="C1176" s="3" t="s">
        <v>7</v>
      </c>
      <c r="D1176" s="3">
        <v>45</v>
      </c>
      <c r="E1176">
        <f t="shared" si="18"/>
        <v>36</v>
      </c>
    </row>
    <row r="1177" spans="1:5" x14ac:dyDescent="0.2">
      <c r="A1177" s="3">
        <v>88</v>
      </c>
      <c r="B1177" s="3" t="s">
        <v>11</v>
      </c>
      <c r="C1177" s="3" t="s">
        <v>8</v>
      </c>
      <c r="D1177" s="3">
        <v>435</v>
      </c>
      <c r="E1177">
        <f t="shared" si="18"/>
        <v>36</v>
      </c>
    </row>
    <row r="1178" spans="1:5" x14ac:dyDescent="0.2">
      <c r="A1178" s="3">
        <v>88</v>
      </c>
      <c r="B1178" s="3" t="s">
        <v>11</v>
      </c>
      <c r="C1178" s="3" t="s">
        <v>5</v>
      </c>
      <c r="D1178" s="3">
        <v>462</v>
      </c>
      <c r="E1178">
        <f t="shared" si="18"/>
        <v>36</v>
      </c>
    </row>
    <row r="1179" spans="1:5" x14ac:dyDescent="0.2">
      <c r="A1179" s="3">
        <v>88</v>
      </c>
      <c r="B1179" s="3" t="s">
        <v>12</v>
      </c>
      <c r="C1179" s="3" t="s">
        <v>8</v>
      </c>
      <c r="D1179" s="3">
        <v>424</v>
      </c>
      <c r="E1179">
        <f t="shared" si="18"/>
        <v>36</v>
      </c>
    </row>
    <row r="1180" spans="1:5" x14ac:dyDescent="0.2">
      <c r="A1180" s="3">
        <v>88</v>
      </c>
      <c r="B1180" s="3" t="s">
        <v>15</v>
      </c>
      <c r="C1180" s="3" t="s">
        <v>7</v>
      </c>
      <c r="D1180" s="3">
        <v>63</v>
      </c>
      <c r="E1180">
        <f t="shared" si="18"/>
        <v>36</v>
      </c>
    </row>
    <row r="1181" spans="1:5" x14ac:dyDescent="0.2">
      <c r="A1181" s="3">
        <v>88</v>
      </c>
      <c r="B1181" s="3" t="s">
        <v>13</v>
      </c>
      <c r="C1181" s="3" t="s">
        <v>5</v>
      </c>
      <c r="D1181" s="3">
        <v>1301</v>
      </c>
      <c r="E1181">
        <f t="shared" si="18"/>
        <v>36</v>
      </c>
    </row>
    <row r="1182" spans="1:5" x14ac:dyDescent="0.2">
      <c r="A1182" s="3">
        <v>89</v>
      </c>
      <c r="B1182" s="3" t="s">
        <v>6</v>
      </c>
      <c r="C1182" s="3" t="s">
        <v>8</v>
      </c>
      <c r="D1182" s="3">
        <v>227</v>
      </c>
      <c r="E1182">
        <f t="shared" si="18"/>
        <v>37</v>
      </c>
    </row>
    <row r="1183" spans="1:5" x14ac:dyDescent="0.2">
      <c r="A1183" s="3">
        <v>89</v>
      </c>
      <c r="B1183" s="3" t="s">
        <v>6</v>
      </c>
      <c r="C1183" s="3" t="s">
        <v>5</v>
      </c>
      <c r="D1183" s="3">
        <v>632</v>
      </c>
      <c r="E1183">
        <f t="shared" si="18"/>
        <v>37</v>
      </c>
    </row>
    <row r="1184" spans="1:5" x14ac:dyDescent="0.2">
      <c r="A1184" s="3">
        <v>89</v>
      </c>
      <c r="B1184" s="3" t="s">
        <v>6</v>
      </c>
      <c r="C1184" s="3" t="s">
        <v>7</v>
      </c>
      <c r="D1184" s="3">
        <v>41</v>
      </c>
      <c r="E1184">
        <f t="shared" si="18"/>
        <v>37</v>
      </c>
    </row>
    <row r="1185" spans="1:5" x14ac:dyDescent="0.2">
      <c r="A1185" s="3">
        <v>89</v>
      </c>
      <c r="B1185" s="3" t="s">
        <v>9</v>
      </c>
      <c r="C1185" s="3" t="s">
        <v>8</v>
      </c>
      <c r="D1185" s="3">
        <v>843</v>
      </c>
      <c r="E1185">
        <f t="shared" si="18"/>
        <v>37</v>
      </c>
    </row>
    <row r="1186" spans="1:5" x14ac:dyDescent="0.2">
      <c r="A1186" s="3">
        <v>89</v>
      </c>
      <c r="B1186" s="3" t="s">
        <v>9</v>
      </c>
      <c r="C1186" s="3" t="s">
        <v>5</v>
      </c>
      <c r="D1186" s="3">
        <v>6048</v>
      </c>
      <c r="E1186">
        <f t="shared" si="18"/>
        <v>37</v>
      </c>
    </row>
    <row r="1187" spans="1:5" x14ac:dyDescent="0.2">
      <c r="A1187" s="3">
        <v>89</v>
      </c>
      <c r="B1187" s="3" t="s">
        <v>9</v>
      </c>
      <c r="C1187" s="3" t="s">
        <v>7</v>
      </c>
      <c r="D1187" s="3">
        <v>142</v>
      </c>
      <c r="E1187">
        <f t="shared" si="18"/>
        <v>37</v>
      </c>
    </row>
    <row r="1188" spans="1:5" x14ac:dyDescent="0.2">
      <c r="A1188" s="3">
        <v>89</v>
      </c>
      <c r="B1188" s="3" t="s">
        <v>11</v>
      </c>
      <c r="C1188" s="3" t="s">
        <v>5</v>
      </c>
      <c r="D1188" s="3">
        <v>967</v>
      </c>
      <c r="E1188">
        <f t="shared" si="18"/>
        <v>37</v>
      </c>
    </row>
    <row r="1189" spans="1:5" x14ac:dyDescent="0.2">
      <c r="A1189" s="3">
        <v>89</v>
      </c>
      <c r="B1189" s="3" t="s">
        <v>12</v>
      </c>
      <c r="C1189" s="3" t="s">
        <v>5</v>
      </c>
      <c r="D1189" s="3">
        <v>745</v>
      </c>
      <c r="E1189">
        <f t="shared" si="18"/>
        <v>37</v>
      </c>
    </row>
    <row r="1190" spans="1:5" x14ac:dyDescent="0.2">
      <c r="A1190" s="3">
        <v>89</v>
      </c>
      <c r="B1190" s="3" t="s">
        <v>12</v>
      </c>
      <c r="C1190" s="3" t="s">
        <v>7</v>
      </c>
      <c r="D1190" s="3">
        <v>88</v>
      </c>
      <c r="E1190">
        <f t="shared" si="18"/>
        <v>37</v>
      </c>
    </row>
    <row r="1191" spans="1:5" x14ac:dyDescent="0.2">
      <c r="A1191" s="3">
        <v>89</v>
      </c>
      <c r="B1191" s="3" t="s">
        <v>15</v>
      </c>
      <c r="C1191" s="3" t="s">
        <v>8</v>
      </c>
      <c r="D1191" s="3">
        <v>202</v>
      </c>
      <c r="E1191">
        <f t="shared" si="18"/>
        <v>37</v>
      </c>
    </row>
    <row r="1192" spans="1:5" x14ac:dyDescent="0.2">
      <c r="A1192" s="3">
        <v>89</v>
      </c>
      <c r="B1192" s="3" t="s">
        <v>15</v>
      </c>
      <c r="C1192" s="3" t="s">
        <v>5</v>
      </c>
      <c r="D1192" s="3">
        <v>1345</v>
      </c>
      <c r="E1192">
        <f t="shared" si="18"/>
        <v>37</v>
      </c>
    </row>
    <row r="1193" spans="1:5" x14ac:dyDescent="0.2">
      <c r="A1193" s="3">
        <v>89</v>
      </c>
      <c r="B1193" s="3" t="s">
        <v>13</v>
      </c>
      <c r="C1193" s="3" t="s">
        <v>8</v>
      </c>
      <c r="D1193" s="3">
        <v>667</v>
      </c>
      <c r="E1193">
        <f t="shared" si="18"/>
        <v>37</v>
      </c>
    </row>
    <row r="1194" spans="1:5" x14ac:dyDescent="0.2">
      <c r="A1194" s="3">
        <v>89</v>
      </c>
      <c r="B1194" s="3" t="s">
        <v>13</v>
      </c>
      <c r="C1194" s="3" t="s">
        <v>5</v>
      </c>
      <c r="D1194" s="3">
        <v>1077</v>
      </c>
      <c r="E1194">
        <f t="shared" si="18"/>
        <v>37</v>
      </c>
    </row>
    <row r="1195" spans="1:5" x14ac:dyDescent="0.2">
      <c r="A1195" s="3">
        <v>90</v>
      </c>
      <c r="B1195" s="3" t="s">
        <v>6</v>
      </c>
      <c r="C1195" s="3" t="s">
        <v>8</v>
      </c>
      <c r="D1195" s="3">
        <v>257</v>
      </c>
      <c r="E1195">
        <f t="shared" si="18"/>
        <v>38</v>
      </c>
    </row>
    <row r="1196" spans="1:5" x14ac:dyDescent="0.2">
      <c r="A1196" s="3">
        <v>90</v>
      </c>
      <c r="B1196" s="3" t="s">
        <v>6</v>
      </c>
      <c r="C1196" s="3" t="s">
        <v>5</v>
      </c>
      <c r="D1196" s="3">
        <v>820</v>
      </c>
      <c r="E1196">
        <f t="shared" si="18"/>
        <v>38</v>
      </c>
    </row>
    <row r="1197" spans="1:5" x14ac:dyDescent="0.2">
      <c r="A1197" s="3">
        <v>90</v>
      </c>
      <c r="B1197" s="3" t="s">
        <v>6</v>
      </c>
      <c r="C1197" s="3" t="s">
        <v>7</v>
      </c>
      <c r="D1197" s="3">
        <v>44</v>
      </c>
      <c r="E1197">
        <f t="shared" si="18"/>
        <v>38</v>
      </c>
    </row>
    <row r="1198" spans="1:5" x14ac:dyDescent="0.2">
      <c r="A1198" s="3">
        <v>90</v>
      </c>
      <c r="B1198" s="3" t="s">
        <v>9</v>
      </c>
      <c r="C1198" s="3" t="s">
        <v>8</v>
      </c>
      <c r="D1198" s="3">
        <v>822</v>
      </c>
      <c r="E1198">
        <f t="shared" si="18"/>
        <v>38</v>
      </c>
    </row>
    <row r="1199" spans="1:5" x14ac:dyDescent="0.2">
      <c r="A1199" s="3">
        <v>90</v>
      </c>
      <c r="B1199" s="3" t="s">
        <v>9</v>
      </c>
      <c r="C1199" s="3" t="s">
        <v>7</v>
      </c>
      <c r="D1199" s="3">
        <v>107</v>
      </c>
      <c r="E1199">
        <f t="shared" si="18"/>
        <v>38</v>
      </c>
    </row>
    <row r="1200" spans="1:5" x14ac:dyDescent="0.2">
      <c r="A1200" s="3">
        <v>90</v>
      </c>
      <c r="B1200" s="3" t="s">
        <v>14</v>
      </c>
      <c r="C1200" s="3" t="s">
        <v>8</v>
      </c>
      <c r="D1200" s="3">
        <v>1061</v>
      </c>
      <c r="E1200">
        <f t="shared" si="18"/>
        <v>38</v>
      </c>
    </row>
    <row r="1201" spans="1:5" x14ac:dyDescent="0.2">
      <c r="A1201" s="3">
        <v>90</v>
      </c>
      <c r="B1201" s="3" t="s">
        <v>14</v>
      </c>
      <c r="C1201" s="3" t="s">
        <v>5</v>
      </c>
      <c r="D1201" s="3">
        <v>2182</v>
      </c>
      <c r="E1201">
        <f t="shared" si="18"/>
        <v>38</v>
      </c>
    </row>
    <row r="1202" spans="1:5" x14ac:dyDescent="0.2">
      <c r="A1202" s="3">
        <v>90</v>
      </c>
      <c r="B1202" s="3" t="s">
        <v>14</v>
      </c>
      <c r="C1202" s="3" t="s">
        <v>7</v>
      </c>
      <c r="D1202" s="3">
        <v>95</v>
      </c>
      <c r="E1202">
        <f t="shared" si="18"/>
        <v>38</v>
      </c>
    </row>
    <row r="1203" spans="1:5" x14ac:dyDescent="0.2">
      <c r="A1203" s="3">
        <v>90</v>
      </c>
      <c r="B1203" s="3" t="s">
        <v>10</v>
      </c>
      <c r="C1203" s="3" t="s">
        <v>8</v>
      </c>
      <c r="D1203" s="3">
        <v>201</v>
      </c>
      <c r="E1203">
        <f t="shared" si="18"/>
        <v>38</v>
      </c>
    </row>
    <row r="1204" spans="1:5" x14ac:dyDescent="0.2">
      <c r="A1204" s="3">
        <v>90</v>
      </c>
      <c r="B1204" s="3" t="s">
        <v>10</v>
      </c>
      <c r="C1204" s="3" t="s">
        <v>7</v>
      </c>
      <c r="D1204" s="3">
        <v>27</v>
      </c>
      <c r="E1204">
        <f t="shared" si="18"/>
        <v>38</v>
      </c>
    </row>
    <row r="1205" spans="1:5" x14ac:dyDescent="0.2">
      <c r="A1205" s="3">
        <v>90</v>
      </c>
      <c r="B1205" s="3" t="s">
        <v>12</v>
      </c>
      <c r="C1205" s="3" t="s">
        <v>8</v>
      </c>
      <c r="D1205" s="3">
        <v>409</v>
      </c>
      <c r="E1205">
        <f t="shared" si="18"/>
        <v>38</v>
      </c>
    </row>
    <row r="1206" spans="1:5" x14ac:dyDescent="0.2">
      <c r="A1206" s="3">
        <v>90</v>
      </c>
      <c r="B1206" s="3" t="s">
        <v>12</v>
      </c>
      <c r="C1206" s="3" t="s">
        <v>5</v>
      </c>
      <c r="D1206" s="3">
        <v>697</v>
      </c>
      <c r="E1206">
        <f t="shared" si="18"/>
        <v>38</v>
      </c>
    </row>
    <row r="1207" spans="1:5" x14ac:dyDescent="0.2">
      <c r="A1207" s="3">
        <v>90</v>
      </c>
      <c r="B1207" s="3" t="s">
        <v>15</v>
      </c>
      <c r="C1207" s="3" t="s">
        <v>8</v>
      </c>
      <c r="D1207" s="3">
        <v>896</v>
      </c>
      <c r="E1207">
        <f t="shared" si="18"/>
        <v>38</v>
      </c>
    </row>
    <row r="1208" spans="1:5" x14ac:dyDescent="0.2">
      <c r="A1208" s="3">
        <v>90</v>
      </c>
      <c r="B1208" s="3" t="s">
        <v>15</v>
      </c>
      <c r="C1208" s="3" t="s">
        <v>7</v>
      </c>
      <c r="D1208" s="3">
        <v>30</v>
      </c>
      <c r="E1208">
        <f t="shared" si="18"/>
        <v>38</v>
      </c>
    </row>
    <row r="1209" spans="1:5" x14ac:dyDescent="0.2">
      <c r="A1209" s="3">
        <v>90</v>
      </c>
      <c r="B1209" s="3" t="s">
        <v>13</v>
      </c>
      <c r="C1209" s="3" t="s">
        <v>5</v>
      </c>
      <c r="D1209" s="3">
        <v>2380</v>
      </c>
      <c r="E1209">
        <f t="shared" si="18"/>
        <v>38</v>
      </c>
    </row>
    <row r="1210" spans="1:5" x14ac:dyDescent="0.2">
      <c r="A1210" s="3">
        <v>91</v>
      </c>
      <c r="B1210" s="3" t="s">
        <v>6</v>
      </c>
      <c r="C1210" s="3" t="s">
        <v>8</v>
      </c>
      <c r="D1210" s="3">
        <v>213</v>
      </c>
      <c r="E1210">
        <f t="shared" si="18"/>
        <v>39</v>
      </c>
    </row>
    <row r="1211" spans="1:5" x14ac:dyDescent="0.2">
      <c r="A1211" s="3">
        <v>91</v>
      </c>
      <c r="B1211" s="3" t="s">
        <v>6</v>
      </c>
      <c r="C1211" s="3" t="s">
        <v>5</v>
      </c>
      <c r="D1211" s="3">
        <v>785</v>
      </c>
      <c r="E1211">
        <f t="shared" si="18"/>
        <v>39</v>
      </c>
    </row>
    <row r="1212" spans="1:5" x14ac:dyDescent="0.2">
      <c r="A1212" s="3">
        <v>91</v>
      </c>
      <c r="B1212" s="3" t="s">
        <v>6</v>
      </c>
      <c r="C1212" s="3" t="s">
        <v>7</v>
      </c>
      <c r="D1212" s="3">
        <v>29</v>
      </c>
      <c r="E1212">
        <f t="shared" si="18"/>
        <v>39</v>
      </c>
    </row>
    <row r="1213" spans="1:5" x14ac:dyDescent="0.2">
      <c r="A1213" s="3">
        <v>91</v>
      </c>
      <c r="B1213" s="3" t="s">
        <v>9</v>
      </c>
      <c r="C1213" s="3" t="s">
        <v>8</v>
      </c>
      <c r="D1213" s="3">
        <v>1403</v>
      </c>
      <c r="E1213">
        <f t="shared" si="18"/>
        <v>39</v>
      </c>
    </row>
    <row r="1214" spans="1:5" x14ac:dyDescent="0.2">
      <c r="A1214" s="3">
        <v>91</v>
      </c>
      <c r="B1214" s="3" t="s">
        <v>9</v>
      </c>
      <c r="C1214" s="3" t="s">
        <v>5</v>
      </c>
      <c r="D1214" s="3">
        <v>2010</v>
      </c>
      <c r="E1214">
        <f t="shared" si="18"/>
        <v>39</v>
      </c>
    </row>
    <row r="1215" spans="1:5" x14ac:dyDescent="0.2">
      <c r="A1215" s="3">
        <v>91</v>
      </c>
      <c r="B1215" s="3" t="s">
        <v>9</v>
      </c>
      <c r="C1215" s="3" t="s">
        <v>7</v>
      </c>
      <c r="D1215" s="3">
        <v>209</v>
      </c>
      <c r="E1215">
        <f t="shared" si="18"/>
        <v>39</v>
      </c>
    </row>
    <row r="1216" spans="1:5" x14ac:dyDescent="0.2">
      <c r="A1216" s="3">
        <v>91</v>
      </c>
      <c r="B1216" s="3" t="s">
        <v>14</v>
      </c>
      <c r="C1216" s="3" t="s">
        <v>5</v>
      </c>
      <c r="D1216" s="3">
        <v>1604</v>
      </c>
      <c r="E1216">
        <f t="shared" si="18"/>
        <v>39</v>
      </c>
    </row>
    <row r="1217" spans="1:5" x14ac:dyDescent="0.2">
      <c r="A1217" s="3">
        <v>91</v>
      </c>
      <c r="B1217" s="3" t="s">
        <v>14</v>
      </c>
      <c r="C1217" s="3" t="s">
        <v>7</v>
      </c>
      <c r="D1217" s="3">
        <v>64</v>
      </c>
      <c r="E1217">
        <f t="shared" si="18"/>
        <v>39</v>
      </c>
    </row>
    <row r="1218" spans="1:5" x14ac:dyDescent="0.2">
      <c r="A1218" s="3">
        <v>91</v>
      </c>
      <c r="B1218" s="3" t="s">
        <v>10</v>
      </c>
      <c r="C1218" s="3" t="s">
        <v>8</v>
      </c>
      <c r="D1218" s="3">
        <v>234</v>
      </c>
      <c r="E1218">
        <f t="shared" si="18"/>
        <v>39</v>
      </c>
    </row>
    <row r="1219" spans="1:5" x14ac:dyDescent="0.2">
      <c r="A1219" s="3">
        <v>91</v>
      </c>
      <c r="B1219" s="3" t="s">
        <v>10</v>
      </c>
      <c r="C1219" s="3" t="s">
        <v>7</v>
      </c>
      <c r="D1219" s="3">
        <v>61</v>
      </c>
      <c r="E1219">
        <f t="shared" ref="E1219:E1282" si="19">IF(A1219&gt;52,A1219-52,A1219)</f>
        <v>39</v>
      </c>
    </row>
    <row r="1220" spans="1:5" x14ac:dyDescent="0.2">
      <c r="A1220" s="3">
        <v>91</v>
      </c>
      <c r="B1220" s="3" t="s">
        <v>11</v>
      </c>
      <c r="C1220" s="3" t="s">
        <v>7</v>
      </c>
      <c r="D1220" s="3">
        <v>17</v>
      </c>
      <c r="E1220">
        <f t="shared" si="19"/>
        <v>39</v>
      </c>
    </row>
    <row r="1221" spans="1:5" x14ac:dyDescent="0.2">
      <c r="A1221" s="3">
        <v>91</v>
      </c>
      <c r="B1221" s="3" t="s">
        <v>12</v>
      </c>
      <c r="C1221" s="3" t="s">
        <v>5</v>
      </c>
      <c r="D1221" s="3">
        <v>1482</v>
      </c>
      <c r="E1221">
        <f t="shared" si="19"/>
        <v>39</v>
      </c>
    </row>
    <row r="1222" spans="1:5" x14ac:dyDescent="0.2">
      <c r="A1222" s="3">
        <v>91</v>
      </c>
      <c r="B1222" s="3" t="s">
        <v>12</v>
      </c>
      <c r="C1222" s="3" t="s">
        <v>7</v>
      </c>
      <c r="D1222" s="3">
        <v>29</v>
      </c>
      <c r="E1222">
        <f t="shared" si="19"/>
        <v>39</v>
      </c>
    </row>
    <row r="1223" spans="1:5" x14ac:dyDescent="0.2">
      <c r="A1223" s="3">
        <v>91</v>
      </c>
      <c r="B1223" s="3" t="s">
        <v>15</v>
      </c>
      <c r="C1223" s="3" t="s">
        <v>5</v>
      </c>
      <c r="D1223" s="3">
        <v>660</v>
      </c>
      <c r="E1223">
        <f t="shared" si="19"/>
        <v>39</v>
      </c>
    </row>
    <row r="1224" spans="1:5" x14ac:dyDescent="0.2">
      <c r="A1224" s="3">
        <v>91</v>
      </c>
      <c r="B1224" s="3" t="s">
        <v>15</v>
      </c>
      <c r="C1224" s="3" t="s">
        <v>7</v>
      </c>
      <c r="D1224" s="3">
        <v>33</v>
      </c>
      <c r="E1224">
        <f t="shared" si="19"/>
        <v>39</v>
      </c>
    </row>
    <row r="1225" spans="1:5" x14ac:dyDescent="0.2">
      <c r="A1225" s="3">
        <v>91</v>
      </c>
      <c r="B1225" s="3" t="s">
        <v>13</v>
      </c>
      <c r="C1225" s="3" t="s">
        <v>8</v>
      </c>
      <c r="D1225" s="3">
        <v>447</v>
      </c>
      <c r="E1225">
        <f t="shared" si="19"/>
        <v>39</v>
      </c>
    </row>
    <row r="1226" spans="1:5" x14ac:dyDescent="0.2">
      <c r="A1226" s="3">
        <v>91</v>
      </c>
      <c r="B1226" s="3" t="s">
        <v>13</v>
      </c>
      <c r="C1226" s="3" t="s">
        <v>7</v>
      </c>
      <c r="D1226" s="3">
        <v>61</v>
      </c>
      <c r="E1226">
        <f t="shared" si="19"/>
        <v>39</v>
      </c>
    </row>
    <row r="1227" spans="1:5" x14ac:dyDescent="0.2">
      <c r="A1227" s="3">
        <v>92</v>
      </c>
      <c r="B1227" s="3" t="s">
        <v>6</v>
      </c>
      <c r="C1227" s="3" t="s">
        <v>8</v>
      </c>
      <c r="D1227" s="3">
        <v>175</v>
      </c>
      <c r="E1227">
        <f t="shared" si="19"/>
        <v>40</v>
      </c>
    </row>
    <row r="1228" spans="1:5" x14ac:dyDescent="0.2">
      <c r="A1228" s="3">
        <v>92</v>
      </c>
      <c r="B1228" s="3" t="s">
        <v>6</v>
      </c>
      <c r="C1228" s="3" t="s">
        <v>5</v>
      </c>
      <c r="D1228" s="3">
        <v>713</v>
      </c>
      <c r="E1228">
        <f t="shared" si="19"/>
        <v>40</v>
      </c>
    </row>
    <row r="1229" spans="1:5" x14ac:dyDescent="0.2">
      <c r="A1229" s="3">
        <v>92</v>
      </c>
      <c r="B1229" s="3" t="s">
        <v>6</v>
      </c>
      <c r="C1229" s="3" t="s">
        <v>7</v>
      </c>
      <c r="D1229" s="3">
        <v>31</v>
      </c>
      <c r="E1229">
        <f t="shared" si="19"/>
        <v>40</v>
      </c>
    </row>
    <row r="1230" spans="1:5" x14ac:dyDescent="0.2">
      <c r="A1230" s="3">
        <v>92</v>
      </c>
      <c r="B1230" s="3" t="s">
        <v>9</v>
      </c>
      <c r="C1230" s="3" t="s">
        <v>5</v>
      </c>
      <c r="D1230" s="3">
        <v>2411</v>
      </c>
      <c r="E1230">
        <f t="shared" si="19"/>
        <v>40</v>
      </c>
    </row>
    <row r="1231" spans="1:5" x14ac:dyDescent="0.2">
      <c r="A1231" s="3">
        <v>92</v>
      </c>
      <c r="B1231" s="3" t="s">
        <v>14</v>
      </c>
      <c r="C1231" s="3" t="s">
        <v>8</v>
      </c>
      <c r="D1231" s="3">
        <v>571</v>
      </c>
      <c r="E1231">
        <f t="shared" si="19"/>
        <v>40</v>
      </c>
    </row>
    <row r="1232" spans="1:5" x14ac:dyDescent="0.2">
      <c r="A1232" s="3">
        <v>92</v>
      </c>
      <c r="B1232" s="3" t="s">
        <v>14</v>
      </c>
      <c r="C1232" s="3" t="s">
        <v>5</v>
      </c>
      <c r="D1232" s="3">
        <v>6655</v>
      </c>
      <c r="E1232">
        <f t="shared" si="19"/>
        <v>40</v>
      </c>
    </row>
    <row r="1233" spans="1:5" x14ac:dyDescent="0.2">
      <c r="A1233" s="3">
        <v>92</v>
      </c>
      <c r="B1233" s="3" t="s">
        <v>14</v>
      </c>
      <c r="C1233" s="3" t="s">
        <v>7</v>
      </c>
      <c r="D1233" s="3">
        <v>93</v>
      </c>
      <c r="E1233">
        <f t="shared" si="19"/>
        <v>40</v>
      </c>
    </row>
    <row r="1234" spans="1:5" x14ac:dyDescent="0.2">
      <c r="A1234" s="3">
        <v>92</v>
      </c>
      <c r="B1234" s="3" t="s">
        <v>10</v>
      </c>
      <c r="C1234" s="3" t="s">
        <v>8</v>
      </c>
      <c r="D1234" s="3">
        <v>175</v>
      </c>
      <c r="E1234">
        <f t="shared" si="19"/>
        <v>40</v>
      </c>
    </row>
    <row r="1235" spans="1:5" x14ac:dyDescent="0.2">
      <c r="A1235" s="3">
        <v>92</v>
      </c>
      <c r="B1235" s="3" t="s">
        <v>11</v>
      </c>
      <c r="C1235" s="3" t="s">
        <v>8</v>
      </c>
      <c r="D1235" s="3">
        <v>400</v>
      </c>
      <c r="E1235">
        <f t="shared" si="19"/>
        <v>40</v>
      </c>
    </row>
    <row r="1236" spans="1:5" x14ac:dyDescent="0.2">
      <c r="A1236" s="3">
        <v>92</v>
      </c>
      <c r="B1236" s="3" t="s">
        <v>11</v>
      </c>
      <c r="C1236" s="3" t="s">
        <v>5</v>
      </c>
      <c r="D1236" s="3">
        <v>814</v>
      </c>
      <c r="E1236">
        <f t="shared" si="19"/>
        <v>40</v>
      </c>
    </row>
    <row r="1237" spans="1:5" x14ac:dyDescent="0.2">
      <c r="A1237" s="3">
        <v>92</v>
      </c>
      <c r="B1237" s="3" t="s">
        <v>11</v>
      </c>
      <c r="C1237" s="3" t="s">
        <v>7</v>
      </c>
      <c r="D1237" s="3">
        <v>36</v>
      </c>
      <c r="E1237">
        <f t="shared" si="19"/>
        <v>40</v>
      </c>
    </row>
    <row r="1238" spans="1:5" x14ac:dyDescent="0.2">
      <c r="A1238" s="3">
        <v>92</v>
      </c>
      <c r="B1238" s="3" t="s">
        <v>12</v>
      </c>
      <c r="C1238" s="3" t="s">
        <v>8</v>
      </c>
      <c r="D1238" s="3">
        <v>701</v>
      </c>
      <c r="E1238">
        <f t="shared" si="19"/>
        <v>40</v>
      </c>
    </row>
    <row r="1239" spans="1:5" x14ac:dyDescent="0.2">
      <c r="A1239" s="3">
        <v>92</v>
      </c>
      <c r="B1239" s="3" t="s">
        <v>12</v>
      </c>
      <c r="C1239" s="3" t="s">
        <v>7</v>
      </c>
      <c r="D1239" s="3">
        <v>83</v>
      </c>
      <c r="E1239">
        <f t="shared" si="19"/>
        <v>40</v>
      </c>
    </row>
    <row r="1240" spans="1:5" x14ac:dyDescent="0.2">
      <c r="A1240" s="3">
        <v>92</v>
      </c>
      <c r="B1240" s="3" t="s">
        <v>15</v>
      </c>
      <c r="C1240" s="3" t="s">
        <v>5</v>
      </c>
      <c r="D1240" s="3">
        <v>850</v>
      </c>
      <c r="E1240">
        <f t="shared" si="19"/>
        <v>40</v>
      </c>
    </row>
    <row r="1241" spans="1:5" x14ac:dyDescent="0.2">
      <c r="A1241" s="3">
        <v>92</v>
      </c>
      <c r="B1241" s="3" t="s">
        <v>15</v>
      </c>
      <c r="C1241" s="3" t="s">
        <v>7</v>
      </c>
      <c r="D1241" s="3">
        <v>68</v>
      </c>
      <c r="E1241">
        <f t="shared" si="19"/>
        <v>40</v>
      </c>
    </row>
    <row r="1242" spans="1:5" x14ac:dyDescent="0.2">
      <c r="A1242" s="3">
        <v>92</v>
      </c>
      <c r="B1242" s="3" t="s">
        <v>13</v>
      </c>
      <c r="C1242" s="3" t="s">
        <v>8</v>
      </c>
      <c r="D1242" s="3">
        <v>1028</v>
      </c>
      <c r="E1242">
        <f t="shared" si="19"/>
        <v>40</v>
      </c>
    </row>
    <row r="1243" spans="1:5" x14ac:dyDescent="0.2">
      <c r="A1243" s="3">
        <v>92</v>
      </c>
      <c r="B1243" s="3" t="s">
        <v>13</v>
      </c>
      <c r="C1243" s="3" t="s">
        <v>5</v>
      </c>
      <c r="D1243" s="3">
        <v>1339</v>
      </c>
      <c r="E1243">
        <f t="shared" si="19"/>
        <v>40</v>
      </c>
    </row>
    <row r="1244" spans="1:5" x14ac:dyDescent="0.2">
      <c r="A1244" s="3">
        <v>92</v>
      </c>
      <c r="B1244" s="3" t="s">
        <v>13</v>
      </c>
      <c r="C1244" s="3" t="s">
        <v>7</v>
      </c>
      <c r="D1244" s="3">
        <v>77</v>
      </c>
      <c r="E1244">
        <f t="shared" si="19"/>
        <v>40</v>
      </c>
    </row>
    <row r="1245" spans="1:5" x14ac:dyDescent="0.2">
      <c r="A1245" s="3">
        <v>93</v>
      </c>
      <c r="B1245" s="3" t="s">
        <v>6</v>
      </c>
      <c r="C1245" s="3" t="s">
        <v>8</v>
      </c>
      <c r="D1245" s="3">
        <v>197</v>
      </c>
      <c r="E1245">
        <f t="shared" si="19"/>
        <v>41</v>
      </c>
    </row>
    <row r="1246" spans="1:5" x14ac:dyDescent="0.2">
      <c r="A1246" s="3">
        <v>93</v>
      </c>
      <c r="B1246" s="3" t="s">
        <v>6</v>
      </c>
      <c r="C1246" s="3" t="s">
        <v>5</v>
      </c>
      <c r="D1246" s="3">
        <v>623</v>
      </c>
      <c r="E1246">
        <f t="shared" si="19"/>
        <v>41</v>
      </c>
    </row>
    <row r="1247" spans="1:5" x14ac:dyDescent="0.2">
      <c r="A1247" s="3">
        <v>93</v>
      </c>
      <c r="B1247" s="3" t="s">
        <v>6</v>
      </c>
      <c r="C1247" s="3" t="s">
        <v>7</v>
      </c>
      <c r="D1247" s="3">
        <v>28</v>
      </c>
      <c r="E1247">
        <f t="shared" si="19"/>
        <v>41</v>
      </c>
    </row>
    <row r="1248" spans="1:5" x14ac:dyDescent="0.2">
      <c r="A1248" s="3">
        <v>93</v>
      </c>
      <c r="B1248" s="3" t="s">
        <v>9</v>
      </c>
      <c r="C1248" s="3" t="s">
        <v>8</v>
      </c>
      <c r="D1248" s="3">
        <v>664</v>
      </c>
      <c r="E1248">
        <f t="shared" si="19"/>
        <v>41</v>
      </c>
    </row>
    <row r="1249" spans="1:5" x14ac:dyDescent="0.2">
      <c r="A1249" s="3">
        <v>93</v>
      </c>
      <c r="B1249" s="3" t="s">
        <v>9</v>
      </c>
      <c r="C1249" s="3" t="s">
        <v>5</v>
      </c>
      <c r="D1249" s="3">
        <v>2727</v>
      </c>
      <c r="E1249">
        <f t="shared" si="19"/>
        <v>41</v>
      </c>
    </row>
    <row r="1250" spans="1:5" x14ac:dyDescent="0.2">
      <c r="A1250" s="3">
        <v>93</v>
      </c>
      <c r="B1250" s="3" t="s">
        <v>9</v>
      </c>
      <c r="C1250" s="3" t="s">
        <v>7</v>
      </c>
      <c r="D1250" s="3">
        <v>344</v>
      </c>
      <c r="E1250">
        <f t="shared" si="19"/>
        <v>41</v>
      </c>
    </row>
    <row r="1251" spans="1:5" x14ac:dyDescent="0.2">
      <c r="A1251" s="3">
        <v>93</v>
      </c>
      <c r="B1251" s="3" t="s">
        <v>14</v>
      </c>
      <c r="C1251" s="3" t="s">
        <v>8</v>
      </c>
      <c r="D1251" s="3">
        <v>702</v>
      </c>
      <c r="E1251">
        <f t="shared" si="19"/>
        <v>41</v>
      </c>
    </row>
    <row r="1252" spans="1:5" x14ac:dyDescent="0.2">
      <c r="A1252" s="3">
        <v>93</v>
      </c>
      <c r="B1252" s="3" t="s">
        <v>14</v>
      </c>
      <c r="C1252" s="3" t="s">
        <v>7</v>
      </c>
      <c r="D1252" s="3">
        <v>100</v>
      </c>
      <c r="E1252">
        <f t="shared" si="19"/>
        <v>41</v>
      </c>
    </row>
    <row r="1253" spans="1:5" x14ac:dyDescent="0.2">
      <c r="A1253" s="3">
        <v>93</v>
      </c>
      <c r="B1253" s="3" t="s">
        <v>10</v>
      </c>
      <c r="C1253" s="3" t="s">
        <v>8</v>
      </c>
      <c r="D1253" s="3">
        <v>607</v>
      </c>
      <c r="E1253">
        <f t="shared" si="19"/>
        <v>41</v>
      </c>
    </row>
    <row r="1254" spans="1:5" x14ac:dyDescent="0.2">
      <c r="A1254" s="3">
        <v>93</v>
      </c>
      <c r="B1254" s="3" t="s">
        <v>10</v>
      </c>
      <c r="C1254" s="3" t="s">
        <v>7</v>
      </c>
      <c r="D1254" s="3">
        <v>232</v>
      </c>
      <c r="E1254">
        <f t="shared" si="19"/>
        <v>41</v>
      </c>
    </row>
    <row r="1255" spans="1:5" x14ac:dyDescent="0.2">
      <c r="A1255" s="3">
        <v>93</v>
      </c>
      <c r="B1255" s="3" t="s">
        <v>15</v>
      </c>
      <c r="C1255" s="3" t="s">
        <v>5</v>
      </c>
      <c r="D1255" s="3">
        <v>1198</v>
      </c>
      <c r="E1255">
        <f t="shared" si="19"/>
        <v>41</v>
      </c>
    </row>
    <row r="1256" spans="1:5" x14ac:dyDescent="0.2">
      <c r="A1256" s="3">
        <v>93</v>
      </c>
      <c r="B1256" s="3" t="s">
        <v>13</v>
      </c>
      <c r="C1256" s="3" t="s">
        <v>5</v>
      </c>
      <c r="D1256" s="3">
        <v>4617</v>
      </c>
      <c r="E1256">
        <f t="shared" si="19"/>
        <v>41</v>
      </c>
    </row>
    <row r="1257" spans="1:5" x14ac:dyDescent="0.2">
      <c r="A1257" s="3">
        <v>93</v>
      </c>
      <c r="B1257" s="3" t="s">
        <v>13</v>
      </c>
      <c r="C1257" s="3" t="s">
        <v>7</v>
      </c>
      <c r="D1257" s="3">
        <v>160</v>
      </c>
      <c r="E1257">
        <f t="shared" si="19"/>
        <v>41</v>
      </c>
    </row>
    <row r="1258" spans="1:5" x14ac:dyDescent="0.2">
      <c r="A1258" s="3">
        <v>94</v>
      </c>
      <c r="B1258" s="3" t="s">
        <v>6</v>
      </c>
      <c r="C1258" s="3" t="s">
        <v>8</v>
      </c>
      <c r="D1258" s="3">
        <v>169</v>
      </c>
      <c r="E1258">
        <f t="shared" si="19"/>
        <v>42</v>
      </c>
    </row>
    <row r="1259" spans="1:5" x14ac:dyDescent="0.2">
      <c r="A1259" s="3">
        <v>94</v>
      </c>
      <c r="B1259" s="3" t="s">
        <v>6</v>
      </c>
      <c r="C1259" s="3" t="s">
        <v>5</v>
      </c>
      <c r="D1259" s="3">
        <v>562</v>
      </c>
      <c r="E1259">
        <f t="shared" si="19"/>
        <v>42</v>
      </c>
    </row>
    <row r="1260" spans="1:5" x14ac:dyDescent="0.2">
      <c r="A1260" s="3">
        <v>94</v>
      </c>
      <c r="B1260" s="3" t="s">
        <v>6</v>
      </c>
      <c r="C1260" s="3" t="s">
        <v>7</v>
      </c>
      <c r="D1260" s="3">
        <v>26</v>
      </c>
      <c r="E1260">
        <f t="shared" si="19"/>
        <v>42</v>
      </c>
    </row>
    <row r="1261" spans="1:5" x14ac:dyDescent="0.2">
      <c r="A1261" s="3">
        <v>94</v>
      </c>
      <c r="B1261" s="3" t="s">
        <v>9</v>
      </c>
      <c r="C1261" s="3" t="s">
        <v>8</v>
      </c>
      <c r="D1261" s="3">
        <v>616</v>
      </c>
      <c r="E1261">
        <f t="shared" si="19"/>
        <v>42</v>
      </c>
    </row>
    <row r="1262" spans="1:5" x14ac:dyDescent="0.2">
      <c r="A1262" s="3">
        <v>94</v>
      </c>
      <c r="B1262" s="3" t="s">
        <v>9</v>
      </c>
      <c r="C1262" s="3" t="s">
        <v>5</v>
      </c>
      <c r="D1262" s="3">
        <v>7872</v>
      </c>
      <c r="E1262">
        <f t="shared" si="19"/>
        <v>42</v>
      </c>
    </row>
    <row r="1263" spans="1:5" x14ac:dyDescent="0.2">
      <c r="A1263" s="3">
        <v>94</v>
      </c>
      <c r="B1263" s="3" t="s">
        <v>14</v>
      </c>
      <c r="C1263" s="3" t="s">
        <v>8</v>
      </c>
      <c r="D1263" s="3">
        <v>830</v>
      </c>
      <c r="E1263">
        <f t="shared" si="19"/>
        <v>42</v>
      </c>
    </row>
    <row r="1264" spans="1:5" x14ac:dyDescent="0.2">
      <c r="A1264" s="3">
        <v>94</v>
      </c>
      <c r="B1264" s="3" t="s">
        <v>14</v>
      </c>
      <c r="C1264" s="3" t="s">
        <v>7</v>
      </c>
      <c r="D1264" s="3">
        <v>129</v>
      </c>
      <c r="E1264">
        <f t="shared" si="19"/>
        <v>42</v>
      </c>
    </row>
    <row r="1265" spans="1:5" x14ac:dyDescent="0.2">
      <c r="A1265" s="3">
        <v>94</v>
      </c>
      <c r="B1265" s="3" t="s">
        <v>10</v>
      </c>
      <c r="C1265" s="3" t="s">
        <v>5</v>
      </c>
      <c r="D1265" s="3">
        <v>1577</v>
      </c>
      <c r="E1265">
        <f t="shared" si="19"/>
        <v>42</v>
      </c>
    </row>
    <row r="1266" spans="1:5" x14ac:dyDescent="0.2">
      <c r="A1266" s="3">
        <v>94</v>
      </c>
      <c r="B1266" s="3" t="s">
        <v>11</v>
      </c>
      <c r="C1266" s="3" t="s">
        <v>5</v>
      </c>
      <c r="D1266" s="3">
        <v>864</v>
      </c>
      <c r="E1266">
        <f t="shared" si="19"/>
        <v>42</v>
      </c>
    </row>
    <row r="1267" spans="1:5" x14ac:dyDescent="0.2">
      <c r="A1267" s="3">
        <v>94</v>
      </c>
      <c r="B1267" s="3" t="s">
        <v>11</v>
      </c>
      <c r="C1267" s="3" t="s">
        <v>7</v>
      </c>
      <c r="D1267" s="3">
        <v>10</v>
      </c>
      <c r="E1267">
        <f t="shared" si="19"/>
        <v>42</v>
      </c>
    </row>
    <row r="1268" spans="1:5" x14ac:dyDescent="0.2">
      <c r="A1268" s="3">
        <v>94</v>
      </c>
      <c r="B1268" s="3" t="s">
        <v>12</v>
      </c>
      <c r="C1268" s="3" t="s">
        <v>5</v>
      </c>
      <c r="D1268" s="3">
        <v>435</v>
      </c>
      <c r="E1268">
        <f t="shared" si="19"/>
        <v>42</v>
      </c>
    </row>
    <row r="1269" spans="1:5" x14ac:dyDescent="0.2">
      <c r="A1269" s="3">
        <v>94</v>
      </c>
      <c r="B1269" s="3" t="s">
        <v>15</v>
      </c>
      <c r="C1269" s="3" t="s">
        <v>8</v>
      </c>
      <c r="D1269" s="3">
        <v>148</v>
      </c>
      <c r="E1269">
        <f t="shared" si="19"/>
        <v>42</v>
      </c>
    </row>
    <row r="1270" spans="1:5" x14ac:dyDescent="0.2">
      <c r="A1270" s="3">
        <v>94</v>
      </c>
      <c r="B1270" s="3" t="s">
        <v>15</v>
      </c>
      <c r="C1270" s="3" t="s">
        <v>7</v>
      </c>
      <c r="D1270" s="3">
        <v>89</v>
      </c>
      <c r="E1270">
        <f t="shared" si="19"/>
        <v>42</v>
      </c>
    </row>
    <row r="1271" spans="1:5" x14ac:dyDescent="0.2">
      <c r="A1271" s="3">
        <v>95</v>
      </c>
      <c r="B1271" s="3" t="s">
        <v>6</v>
      </c>
      <c r="C1271" s="3" t="s">
        <v>8</v>
      </c>
      <c r="D1271" s="3">
        <v>196</v>
      </c>
      <c r="E1271">
        <f t="shared" si="19"/>
        <v>43</v>
      </c>
    </row>
    <row r="1272" spans="1:5" x14ac:dyDescent="0.2">
      <c r="A1272" s="3">
        <v>95</v>
      </c>
      <c r="B1272" s="3" t="s">
        <v>6</v>
      </c>
      <c r="C1272" s="3" t="s">
        <v>5</v>
      </c>
      <c r="D1272" s="3">
        <v>691</v>
      </c>
      <c r="E1272">
        <f t="shared" si="19"/>
        <v>43</v>
      </c>
    </row>
    <row r="1273" spans="1:5" x14ac:dyDescent="0.2">
      <c r="A1273" s="3">
        <v>95</v>
      </c>
      <c r="B1273" s="3" t="s">
        <v>6</v>
      </c>
      <c r="C1273" s="3" t="s">
        <v>7</v>
      </c>
      <c r="D1273" s="3">
        <v>25</v>
      </c>
      <c r="E1273">
        <f t="shared" si="19"/>
        <v>43</v>
      </c>
    </row>
    <row r="1274" spans="1:5" x14ac:dyDescent="0.2">
      <c r="A1274" s="3">
        <v>95</v>
      </c>
      <c r="B1274" s="3" t="s">
        <v>9</v>
      </c>
      <c r="C1274" s="3" t="s">
        <v>8</v>
      </c>
      <c r="D1274" s="3">
        <v>636</v>
      </c>
      <c r="E1274">
        <f t="shared" si="19"/>
        <v>43</v>
      </c>
    </row>
    <row r="1275" spans="1:5" x14ac:dyDescent="0.2">
      <c r="A1275" s="3">
        <v>95</v>
      </c>
      <c r="B1275" s="3" t="s">
        <v>14</v>
      </c>
      <c r="C1275" s="3" t="s">
        <v>8</v>
      </c>
      <c r="D1275" s="3">
        <v>1240</v>
      </c>
      <c r="E1275">
        <f t="shared" si="19"/>
        <v>43</v>
      </c>
    </row>
    <row r="1276" spans="1:5" x14ac:dyDescent="0.2">
      <c r="A1276" s="3">
        <v>95</v>
      </c>
      <c r="B1276" s="3" t="s">
        <v>14</v>
      </c>
      <c r="C1276" s="3" t="s">
        <v>5</v>
      </c>
      <c r="D1276" s="3">
        <v>4287</v>
      </c>
      <c r="E1276">
        <f t="shared" si="19"/>
        <v>43</v>
      </c>
    </row>
    <row r="1277" spans="1:5" x14ac:dyDescent="0.2">
      <c r="A1277" s="3">
        <v>95</v>
      </c>
      <c r="B1277" s="3" t="s">
        <v>14</v>
      </c>
      <c r="C1277" s="3" t="s">
        <v>7</v>
      </c>
      <c r="D1277" s="3">
        <v>190</v>
      </c>
      <c r="E1277">
        <f t="shared" si="19"/>
        <v>43</v>
      </c>
    </row>
    <row r="1278" spans="1:5" x14ac:dyDescent="0.2">
      <c r="A1278" s="3">
        <v>95</v>
      </c>
      <c r="B1278" s="3" t="s">
        <v>11</v>
      </c>
      <c r="C1278" s="3" t="s">
        <v>7</v>
      </c>
      <c r="D1278" s="3">
        <v>12</v>
      </c>
      <c r="E1278">
        <f t="shared" si="19"/>
        <v>43</v>
      </c>
    </row>
    <row r="1279" spans="1:5" x14ac:dyDescent="0.2">
      <c r="A1279" s="3">
        <v>95</v>
      </c>
      <c r="B1279" s="3" t="s">
        <v>12</v>
      </c>
      <c r="C1279" s="3" t="s">
        <v>5</v>
      </c>
      <c r="D1279" s="3">
        <v>900</v>
      </c>
      <c r="E1279">
        <f t="shared" si="19"/>
        <v>43</v>
      </c>
    </row>
    <row r="1280" spans="1:5" x14ac:dyDescent="0.2">
      <c r="A1280" s="3">
        <v>95</v>
      </c>
      <c r="B1280" s="3" t="s">
        <v>15</v>
      </c>
      <c r="C1280" s="3" t="s">
        <v>8</v>
      </c>
      <c r="D1280" s="3">
        <v>223</v>
      </c>
      <c r="E1280">
        <f t="shared" si="19"/>
        <v>43</v>
      </c>
    </row>
    <row r="1281" spans="1:5" x14ac:dyDescent="0.2">
      <c r="A1281" s="3">
        <v>95</v>
      </c>
      <c r="B1281" s="3" t="s">
        <v>15</v>
      </c>
      <c r="C1281" s="3" t="s">
        <v>5</v>
      </c>
      <c r="D1281" s="3">
        <v>679</v>
      </c>
      <c r="E1281">
        <f t="shared" si="19"/>
        <v>43</v>
      </c>
    </row>
    <row r="1282" spans="1:5" x14ac:dyDescent="0.2">
      <c r="A1282" s="3">
        <v>95</v>
      </c>
      <c r="B1282" s="3" t="s">
        <v>13</v>
      </c>
      <c r="C1282" s="3" t="s">
        <v>8</v>
      </c>
      <c r="D1282" s="3">
        <v>426</v>
      </c>
      <c r="E1282">
        <f t="shared" si="19"/>
        <v>43</v>
      </c>
    </row>
    <row r="1283" spans="1:5" x14ac:dyDescent="0.2">
      <c r="A1283" s="3">
        <v>96</v>
      </c>
      <c r="B1283" s="3" t="s">
        <v>6</v>
      </c>
      <c r="C1283" s="3" t="s">
        <v>8</v>
      </c>
      <c r="D1283" s="3">
        <v>138</v>
      </c>
      <c r="E1283">
        <f t="shared" ref="E1283:E1346" si="20">IF(A1283&gt;52,A1283-52,A1283)</f>
        <v>44</v>
      </c>
    </row>
    <row r="1284" spans="1:5" x14ac:dyDescent="0.2">
      <c r="A1284" s="3">
        <v>96</v>
      </c>
      <c r="B1284" s="3" t="s">
        <v>6</v>
      </c>
      <c r="C1284" s="3" t="s">
        <v>5</v>
      </c>
      <c r="D1284" s="3">
        <v>567</v>
      </c>
      <c r="E1284">
        <f t="shared" si="20"/>
        <v>44</v>
      </c>
    </row>
    <row r="1285" spans="1:5" x14ac:dyDescent="0.2">
      <c r="A1285" s="3">
        <v>96</v>
      </c>
      <c r="B1285" s="3" t="s">
        <v>6</v>
      </c>
      <c r="C1285" s="3" t="s">
        <v>7</v>
      </c>
      <c r="D1285" s="3">
        <v>25</v>
      </c>
      <c r="E1285">
        <f t="shared" si="20"/>
        <v>44</v>
      </c>
    </row>
    <row r="1286" spans="1:5" x14ac:dyDescent="0.2">
      <c r="A1286" s="3">
        <v>96</v>
      </c>
      <c r="B1286" s="3" t="s">
        <v>9</v>
      </c>
      <c r="C1286" s="3" t="s">
        <v>8</v>
      </c>
      <c r="D1286" s="3">
        <v>517</v>
      </c>
      <c r="E1286">
        <f t="shared" si="20"/>
        <v>44</v>
      </c>
    </row>
    <row r="1287" spans="1:5" x14ac:dyDescent="0.2">
      <c r="A1287" s="3">
        <v>96</v>
      </c>
      <c r="B1287" s="3" t="s">
        <v>11</v>
      </c>
      <c r="C1287" s="3" t="s">
        <v>8</v>
      </c>
      <c r="D1287" s="3">
        <v>106</v>
      </c>
      <c r="E1287">
        <f t="shared" si="20"/>
        <v>44</v>
      </c>
    </row>
    <row r="1288" spans="1:5" x14ac:dyDescent="0.2">
      <c r="A1288" s="3">
        <v>96</v>
      </c>
      <c r="B1288" s="3" t="s">
        <v>11</v>
      </c>
      <c r="C1288" s="3" t="s">
        <v>7</v>
      </c>
      <c r="D1288" s="3">
        <v>43</v>
      </c>
      <c r="E1288">
        <f t="shared" si="20"/>
        <v>44</v>
      </c>
    </row>
    <row r="1289" spans="1:5" x14ac:dyDescent="0.2">
      <c r="A1289" s="3">
        <v>96</v>
      </c>
      <c r="B1289" s="3" t="s">
        <v>12</v>
      </c>
      <c r="C1289" s="3" t="s">
        <v>7</v>
      </c>
      <c r="D1289" s="3">
        <v>26</v>
      </c>
      <c r="E1289">
        <f t="shared" si="20"/>
        <v>44</v>
      </c>
    </row>
    <row r="1290" spans="1:5" x14ac:dyDescent="0.2">
      <c r="A1290" s="3">
        <v>96</v>
      </c>
      <c r="B1290" s="3" t="s">
        <v>15</v>
      </c>
      <c r="C1290" s="3" t="s">
        <v>8</v>
      </c>
      <c r="D1290" s="3">
        <v>768</v>
      </c>
      <c r="E1290">
        <f t="shared" si="20"/>
        <v>44</v>
      </c>
    </row>
    <row r="1291" spans="1:5" x14ac:dyDescent="0.2">
      <c r="A1291" s="3">
        <v>96</v>
      </c>
      <c r="B1291" s="3" t="s">
        <v>15</v>
      </c>
      <c r="C1291" s="3" t="s">
        <v>5</v>
      </c>
      <c r="D1291" s="3">
        <v>2005</v>
      </c>
      <c r="E1291">
        <f t="shared" si="20"/>
        <v>44</v>
      </c>
    </row>
    <row r="1292" spans="1:5" x14ac:dyDescent="0.2">
      <c r="A1292" s="3">
        <v>96</v>
      </c>
      <c r="B1292" s="3" t="s">
        <v>13</v>
      </c>
      <c r="C1292" s="3" t="s">
        <v>8</v>
      </c>
      <c r="D1292" s="3">
        <v>391</v>
      </c>
      <c r="E1292">
        <f t="shared" si="20"/>
        <v>44</v>
      </c>
    </row>
    <row r="1293" spans="1:5" x14ac:dyDescent="0.2">
      <c r="A1293" s="3">
        <v>96</v>
      </c>
      <c r="B1293" s="3" t="s">
        <v>13</v>
      </c>
      <c r="C1293" s="3" t="s">
        <v>7</v>
      </c>
      <c r="D1293" s="3">
        <v>92</v>
      </c>
      <c r="E1293">
        <f t="shared" si="20"/>
        <v>44</v>
      </c>
    </row>
    <row r="1294" spans="1:5" x14ac:dyDescent="0.2">
      <c r="A1294" s="3">
        <v>97</v>
      </c>
      <c r="B1294" s="3" t="s">
        <v>6</v>
      </c>
      <c r="C1294" s="3" t="s">
        <v>8</v>
      </c>
      <c r="D1294" s="3">
        <v>178</v>
      </c>
      <c r="E1294">
        <f t="shared" si="20"/>
        <v>45</v>
      </c>
    </row>
    <row r="1295" spans="1:5" x14ac:dyDescent="0.2">
      <c r="A1295" s="3">
        <v>97</v>
      </c>
      <c r="B1295" s="3" t="s">
        <v>6</v>
      </c>
      <c r="C1295" s="3" t="s">
        <v>5</v>
      </c>
      <c r="D1295" s="3">
        <v>574</v>
      </c>
      <c r="E1295">
        <f t="shared" si="20"/>
        <v>45</v>
      </c>
    </row>
    <row r="1296" spans="1:5" x14ac:dyDescent="0.2">
      <c r="A1296" s="3">
        <v>97</v>
      </c>
      <c r="B1296" s="3" t="s">
        <v>6</v>
      </c>
      <c r="C1296" s="3" t="s">
        <v>7</v>
      </c>
      <c r="D1296" s="3">
        <v>26</v>
      </c>
      <c r="E1296">
        <f t="shared" si="20"/>
        <v>45</v>
      </c>
    </row>
    <row r="1297" spans="1:5" x14ac:dyDescent="0.2">
      <c r="A1297" s="3">
        <v>97</v>
      </c>
      <c r="B1297" s="3" t="s">
        <v>9</v>
      </c>
      <c r="C1297" s="3" t="s">
        <v>8</v>
      </c>
      <c r="D1297" s="3">
        <v>721</v>
      </c>
      <c r="E1297">
        <f t="shared" si="20"/>
        <v>45</v>
      </c>
    </row>
    <row r="1298" spans="1:5" x14ac:dyDescent="0.2">
      <c r="A1298" s="3">
        <v>97</v>
      </c>
      <c r="B1298" s="3" t="s">
        <v>9</v>
      </c>
      <c r="C1298" s="3" t="s">
        <v>7</v>
      </c>
      <c r="D1298" s="3">
        <v>188</v>
      </c>
      <c r="E1298">
        <f t="shared" si="20"/>
        <v>45</v>
      </c>
    </row>
    <row r="1299" spans="1:5" x14ac:dyDescent="0.2">
      <c r="A1299" s="3">
        <v>97</v>
      </c>
      <c r="B1299" s="3" t="s">
        <v>14</v>
      </c>
      <c r="C1299" s="3" t="s">
        <v>8</v>
      </c>
      <c r="D1299" s="3">
        <v>1091</v>
      </c>
      <c r="E1299">
        <f t="shared" si="20"/>
        <v>45</v>
      </c>
    </row>
    <row r="1300" spans="1:5" x14ac:dyDescent="0.2">
      <c r="A1300" s="3">
        <v>97</v>
      </c>
      <c r="B1300" s="3" t="s">
        <v>14</v>
      </c>
      <c r="C1300" s="3" t="s">
        <v>5</v>
      </c>
      <c r="D1300" s="3">
        <v>2014</v>
      </c>
      <c r="E1300">
        <f t="shared" si="20"/>
        <v>45</v>
      </c>
    </row>
    <row r="1301" spans="1:5" x14ac:dyDescent="0.2">
      <c r="A1301" s="3">
        <v>97</v>
      </c>
      <c r="B1301" s="3" t="s">
        <v>14</v>
      </c>
      <c r="C1301" s="3" t="s">
        <v>7</v>
      </c>
      <c r="D1301" s="3">
        <v>99</v>
      </c>
      <c r="E1301">
        <f t="shared" si="20"/>
        <v>45</v>
      </c>
    </row>
    <row r="1302" spans="1:5" x14ac:dyDescent="0.2">
      <c r="A1302" s="3">
        <v>97</v>
      </c>
      <c r="B1302" s="3" t="s">
        <v>10</v>
      </c>
      <c r="C1302" s="3" t="s">
        <v>8</v>
      </c>
      <c r="D1302" s="3">
        <v>176</v>
      </c>
      <c r="E1302">
        <f t="shared" si="20"/>
        <v>45</v>
      </c>
    </row>
    <row r="1303" spans="1:5" x14ac:dyDescent="0.2">
      <c r="A1303" s="3">
        <v>97</v>
      </c>
      <c r="B1303" s="3" t="s">
        <v>10</v>
      </c>
      <c r="C1303" s="3" t="s">
        <v>5</v>
      </c>
      <c r="D1303" s="3">
        <v>2095</v>
      </c>
      <c r="E1303">
        <f t="shared" si="20"/>
        <v>45</v>
      </c>
    </row>
    <row r="1304" spans="1:5" x14ac:dyDescent="0.2">
      <c r="A1304" s="3">
        <v>97</v>
      </c>
      <c r="B1304" s="3" t="s">
        <v>11</v>
      </c>
      <c r="C1304" s="3" t="s">
        <v>8</v>
      </c>
      <c r="D1304" s="3">
        <v>166</v>
      </c>
      <c r="E1304">
        <f t="shared" si="20"/>
        <v>45</v>
      </c>
    </row>
    <row r="1305" spans="1:5" x14ac:dyDescent="0.2">
      <c r="A1305" s="3">
        <v>97</v>
      </c>
      <c r="B1305" s="3" t="s">
        <v>11</v>
      </c>
      <c r="C1305" s="3" t="s">
        <v>5</v>
      </c>
      <c r="D1305" s="3">
        <v>327</v>
      </c>
      <c r="E1305">
        <f t="shared" si="20"/>
        <v>45</v>
      </c>
    </row>
    <row r="1306" spans="1:5" x14ac:dyDescent="0.2">
      <c r="A1306" s="3">
        <v>97</v>
      </c>
      <c r="B1306" s="3" t="s">
        <v>12</v>
      </c>
      <c r="C1306" s="3" t="s">
        <v>8</v>
      </c>
      <c r="D1306" s="3">
        <v>171</v>
      </c>
      <c r="E1306">
        <f t="shared" si="20"/>
        <v>45</v>
      </c>
    </row>
    <row r="1307" spans="1:5" x14ac:dyDescent="0.2">
      <c r="A1307" s="3">
        <v>97</v>
      </c>
      <c r="B1307" s="3" t="s">
        <v>12</v>
      </c>
      <c r="C1307" s="3" t="s">
        <v>5</v>
      </c>
      <c r="D1307" s="3">
        <v>537</v>
      </c>
      <c r="E1307">
        <f t="shared" si="20"/>
        <v>45</v>
      </c>
    </row>
    <row r="1308" spans="1:5" x14ac:dyDescent="0.2">
      <c r="A1308" s="3">
        <v>97</v>
      </c>
      <c r="B1308" s="3" t="s">
        <v>12</v>
      </c>
      <c r="C1308" s="3" t="s">
        <v>7</v>
      </c>
      <c r="D1308" s="3">
        <v>29</v>
      </c>
      <c r="E1308">
        <f t="shared" si="20"/>
        <v>45</v>
      </c>
    </row>
    <row r="1309" spans="1:5" x14ac:dyDescent="0.2">
      <c r="A1309" s="3">
        <v>97</v>
      </c>
      <c r="B1309" s="3" t="s">
        <v>15</v>
      </c>
      <c r="C1309" s="3" t="s">
        <v>7</v>
      </c>
      <c r="D1309" s="3">
        <v>152</v>
      </c>
      <c r="E1309">
        <f t="shared" si="20"/>
        <v>45</v>
      </c>
    </row>
    <row r="1310" spans="1:5" x14ac:dyDescent="0.2">
      <c r="A1310" s="3">
        <v>97</v>
      </c>
      <c r="B1310" s="3" t="s">
        <v>13</v>
      </c>
      <c r="C1310" s="3" t="s">
        <v>8</v>
      </c>
      <c r="D1310" s="3">
        <v>243</v>
      </c>
      <c r="E1310">
        <f t="shared" si="20"/>
        <v>45</v>
      </c>
    </row>
    <row r="1311" spans="1:5" x14ac:dyDescent="0.2">
      <c r="A1311" s="3">
        <v>97</v>
      </c>
      <c r="B1311" s="3" t="s">
        <v>13</v>
      </c>
      <c r="C1311" s="3" t="s">
        <v>5</v>
      </c>
      <c r="D1311" s="3">
        <v>4034</v>
      </c>
      <c r="E1311">
        <f t="shared" si="20"/>
        <v>45</v>
      </c>
    </row>
    <row r="1312" spans="1:5" x14ac:dyDescent="0.2">
      <c r="A1312" s="3">
        <v>98</v>
      </c>
      <c r="B1312" s="3" t="s">
        <v>6</v>
      </c>
      <c r="C1312" s="3" t="s">
        <v>8</v>
      </c>
      <c r="D1312" s="3">
        <v>181</v>
      </c>
      <c r="E1312">
        <f t="shared" si="20"/>
        <v>46</v>
      </c>
    </row>
    <row r="1313" spans="1:5" x14ac:dyDescent="0.2">
      <c r="A1313" s="3">
        <v>98</v>
      </c>
      <c r="B1313" s="3" t="s">
        <v>6</v>
      </c>
      <c r="C1313" s="3" t="s">
        <v>5</v>
      </c>
      <c r="D1313" s="3">
        <v>561</v>
      </c>
      <c r="E1313">
        <f t="shared" si="20"/>
        <v>46</v>
      </c>
    </row>
    <row r="1314" spans="1:5" x14ac:dyDescent="0.2">
      <c r="A1314" s="3">
        <v>98</v>
      </c>
      <c r="B1314" s="3" t="s">
        <v>6</v>
      </c>
      <c r="C1314" s="3" t="s">
        <v>7</v>
      </c>
      <c r="D1314" s="3">
        <v>27</v>
      </c>
      <c r="E1314">
        <f t="shared" si="20"/>
        <v>46</v>
      </c>
    </row>
    <row r="1315" spans="1:5" x14ac:dyDescent="0.2">
      <c r="A1315" s="3">
        <v>98</v>
      </c>
      <c r="B1315" s="3" t="s">
        <v>9</v>
      </c>
      <c r="C1315" s="3" t="s">
        <v>8</v>
      </c>
      <c r="D1315" s="3">
        <v>1416</v>
      </c>
      <c r="E1315">
        <f t="shared" si="20"/>
        <v>46</v>
      </c>
    </row>
    <row r="1316" spans="1:5" x14ac:dyDescent="0.2">
      <c r="A1316" s="3">
        <v>98</v>
      </c>
      <c r="B1316" s="3" t="s">
        <v>9</v>
      </c>
      <c r="C1316" s="3" t="s">
        <v>5</v>
      </c>
      <c r="D1316" s="3">
        <v>2100</v>
      </c>
      <c r="E1316">
        <f t="shared" si="20"/>
        <v>46</v>
      </c>
    </row>
    <row r="1317" spans="1:5" x14ac:dyDescent="0.2">
      <c r="A1317" s="3">
        <v>98</v>
      </c>
      <c r="B1317" s="3" t="s">
        <v>14</v>
      </c>
      <c r="C1317" s="3" t="s">
        <v>5</v>
      </c>
      <c r="D1317" s="3">
        <v>3393</v>
      </c>
      <c r="E1317">
        <f t="shared" si="20"/>
        <v>46</v>
      </c>
    </row>
    <row r="1318" spans="1:5" x14ac:dyDescent="0.2">
      <c r="A1318" s="3">
        <v>98</v>
      </c>
      <c r="B1318" s="3" t="s">
        <v>14</v>
      </c>
      <c r="C1318" s="3" t="s">
        <v>7</v>
      </c>
      <c r="D1318" s="3">
        <v>74</v>
      </c>
      <c r="E1318">
        <f t="shared" si="20"/>
        <v>46</v>
      </c>
    </row>
    <row r="1319" spans="1:5" x14ac:dyDescent="0.2">
      <c r="A1319" s="3">
        <v>98</v>
      </c>
      <c r="B1319" s="3" t="s">
        <v>10</v>
      </c>
      <c r="C1319" s="3" t="s">
        <v>8</v>
      </c>
      <c r="D1319" s="3">
        <v>162</v>
      </c>
      <c r="E1319">
        <f t="shared" si="20"/>
        <v>46</v>
      </c>
    </row>
    <row r="1320" spans="1:5" x14ac:dyDescent="0.2">
      <c r="A1320" s="3">
        <v>98</v>
      </c>
      <c r="B1320" s="3" t="s">
        <v>11</v>
      </c>
      <c r="C1320" s="3" t="s">
        <v>5</v>
      </c>
      <c r="D1320" s="3">
        <v>748</v>
      </c>
      <c r="E1320">
        <f t="shared" si="20"/>
        <v>46</v>
      </c>
    </row>
    <row r="1321" spans="1:5" x14ac:dyDescent="0.2">
      <c r="A1321" s="3">
        <v>98</v>
      </c>
      <c r="B1321" s="3" t="s">
        <v>12</v>
      </c>
      <c r="C1321" s="3" t="s">
        <v>8</v>
      </c>
      <c r="D1321" s="3">
        <v>110</v>
      </c>
      <c r="E1321">
        <f t="shared" si="20"/>
        <v>46</v>
      </c>
    </row>
    <row r="1322" spans="1:5" x14ac:dyDescent="0.2">
      <c r="A1322" s="3">
        <v>98</v>
      </c>
      <c r="B1322" s="3" t="s">
        <v>12</v>
      </c>
      <c r="C1322" s="3" t="s">
        <v>5</v>
      </c>
      <c r="D1322" s="3">
        <v>356</v>
      </c>
      <c r="E1322">
        <f t="shared" si="20"/>
        <v>46</v>
      </c>
    </row>
    <row r="1323" spans="1:5" x14ac:dyDescent="0.2">
      <c r="A1323" s="3">
        <v>98</v>
      </c>
      <c r="B1323" s="3" t="s">
        <v>12</v>
      </c>
      <c r="C1323" s="3" t="s">
        <v>7</v>
      </c>
      <c r="D1323" s="3">
        <v>108</v>
      </c>
      <c r="E1323">
        <f t="shared" si="20"/>
        <v>46</v>
      </c>
    </row>
    <row r="1324" spans="1:5" x14ac:dyDescent="0.2">
      <c r="A1324" s="3">
        <v>98</v>
      </c>
      <c r="B1324" s="3" t="s">
        <v>13</v>
      </c>
      <c r="C1324" s="3" t="s">
        <v>8</v>
      </c>
      <c r="D1324" s="3">
        <v>667</v>
      </c>
      <c r="E1324">
        <f t="shared" si="20"/>
        <v>46</v>
      </c>
    </row>
    <row r="1325" spans="1:5" x14ac:dyDescent="0.2">
      <c r="A1325" s="3">
        <v>98</v>
      </c>
      <c r="B1325" s="3" t="s">
        <v>13</v>
      </c>
      <c r="C1325" s="3" t="s">
        <v>7</v>
      </c>
      <c r="D1325" s="3">
        <v>55</v>
      </c>
      <c r="E1325">
        <f t="shared" si="20"/>
        <v>46</v>
      </c>
    </row>
    <row r="1326" spans="1:5" x14ac:dyDescent="0.2">
      <c r="A1326" s="3">
        <v>99</v>
      </c>
      <c r="B1326" s="3" t="s">
        <v>6</v>
      </c>
      <c r="C1326" s="3" t="s">
        <v>8</v>
      </c>
      <c r="D1326" s="3">
        <v>142</v>
      </c>
      <c r="E1326">
        <f t="shared" si="20"/>
        <v>47</v>
      </c>
    </row>
    <row r="1327" spans="1:5" x14ac:dyDescent="0.2">
      <c r="A1327" s="3">
        <v>99</v>
      </c>
      <c r="B1327" s="3" t="s">
        <v>6</v>
      </c>
      <c r="C1327" s="3" t="s">
        <v>5</v>
      </c>
      <c r="D1327" s="3">
        <v>424</v>
      </c>
      <c r="E1327">
        <f t="shared" si="20"/>
        <v>47</v>
      </c>
    </row>
    <row r="1328" spans="1:5" x14ac:dyDescent="0.2">
      <c r="A1328" s="3">
        <v>99</v>
      </c>
      <c r="B1328" s="3" t="s">
        <v>6</v>
      </c>
      <c r="C1328" s="3" t="s">
        <v>7</v>
      </c>
      <c r="D1328" s="3">
        <v>19</v>
      </c>
      <c r="E1328">
        <f t="shared" si="20"/>
        <v>47</v>
      </c>
    </row>
    <row r="1329" spans="1:5" x14ac:dyDescent="0.2">
      <c r="A1329" s="3">
        <v>99</v>
      </c>
      <c r="B1329" s="3" t="s">
        <v>9</v>
      </c>
      <c r="C1329" s="3" t="s">
        <v>5</v>
      </c>
      <c r="D1329" s="3">
        <v>3748</v>
      </c>
      <c r="E1329">
        <f t="shared" si="20"/>
        <v>47</v>
      </c>
    </row>
    <row r="1330" spans="1:5" x14ac:dyDescent="0.2">
      <c r="A1330" s="3">
        <v>99</v>
      </c>
      <c r="B1330" s="3" t="s">
        <v>9</v>
      </c>
      <c r="C1330" s="3" t="s">
        <v>7</v>
      </c>
      <c r="D1330" s="3">
        <v>117</v>
      </c>
      <c r="E1330">
        <f t="shared" si="20"/>
        <v>47</v>
      </c>
    </row>
    <row r="1331" spans="1:5" x14ac:dyDescent="0.2">
      <c r="A1331" s="3">
        <v>99</v>
      </c>
      <c r="B1331" s="3" t="s">
        <v>14</v>
      </c>
      <c r="C1331" s="3" t="s">
        <v>8</v>
      </c>
      <c r="D1331" s="3">
        <v>1659</v>
      </c>
      <c r="E1331">
        <f t="shared" si="20"/>
        <v>47</v>
      </c>
    </row>
    <row r="1332" spans="1:5" x14ac:dyDescent="0.2">
      <c r="A1332" s="3">
        <v>99</v>
      </c>
      <c r="B1332" s="3" t="s">
        <v>14</v>
      </c>
      <c r="C1332" s="3" t="s">
        <v>7</v>
      </c>
      <c r="D1332" s="3">
        <v>165</v>
      </c>
      <c r="E1332">
        <f t="shared" si="20"/>
        <v>47</v>
      </c>
    </row>
    <row r="1333" spans="1:5" x14ac:dyDescent="0.2">
      <c r="A1333" s="3">
        <v>99</v>
      </c>
      <c r="B1333" s="3" t="s">
        <v>10</v>
      </c>
      <c r="C1333" s="3" t="s">
        <v>8</v>
      </c>
      <c r="D1333" s="3">
        <v>187</v>
      </c>
      <c r="E1333">
        <f t="shared" si="20"/>
        <v>47</v>
      </c>
    </row>
    <row r="1334" spans="1:5" x14ac:dyDescent="0.2">
      <c r="A1334" s="3">
        <v>99</v>
      </c>
      <c r="B1334" s="3" t="s">
        <v>11</v>
      </c>
      <c r="C1334" s="3" t="s">
        <v>8</v>
      </c>
      <c r="D1334" s="3">
        <v>102</v>
      </c>
      <c r="E1334">
        <f t="shared" si="20"/>
        <v>47</v>
      </c>
    </row>
    <row r="1335" spans="1:5" x14ac:dyDescent="0.2">
      <c r="A1335" s="3">
        <v>99</v>
      </c>
      <c r="B1335" s="3" t="s">
        <v>11</v>
      </c>
      <c r="C1335" s="3" t="s">
        <v>7</v>
      </c>
      <c r="D1335" s="3">
        <v>16</v>
      </c>
      <c r="E1335">
        <f t="shared" si="20"/>
        <v>47</v>
      </c>
    </row>
    <row r="1336" spans="1:5" x14ac:dyDescent="0.2">
      <c r="A1336" s="3">
        <v>99</v>
      </c>
      <c r="B1336" s="3" t="s">
        <v>12</v>
      </c>
      <c r="C1336" s="3" t="s">
        <v>8</v>
      </c>
      <c r="D1336" s="3">
        <v>121</v>
      </c>
      <c r="E1336">
        <f t="shared" si="20"/>
        <v>47</v>
      </c>
    </row>
    <row r="1337" spans="1:5" x14ac:dyDescent="0.2">
      <c r="A1337" s="3">
        <v>99</v>
      </c>
      <c r="B1337" s="3" t="s">
        <v>12</v>
      </c>
      <c r="C1337" s="3" t="s">
        <v>5</v>
      </c>
      <c r="D1337" s="3">
        <v>776</v>
      </c>
      <c r="E1337">
        <f t="shared" si="20"/>
        <v>47</v>
      </c>
    </row>
    <row r="1338" spans="1:5" x14ac:dyDescent="0.2">
      <c r="A1338" s="3">
        <v>99</v>
      </c>
      <c r="B1338" s="3" t="s">
        <v>15</v>
      </c>
      <c r="C1338" s="3" t="s">
        <v>5</v>
      </c>
      <c r="D1338" s="3">
        <v>497</v>
      </c>
      <c r="E1338">
        <f t="shared" si="20"/>
        <v>47</v>
      </c>
    </row>
    <row r="1339" spans="1:5" x14ac:dyDescent="0.2">
      <c r="A1339" s="3">
        <v>99</v>
      </c>
      <c r="B1339" s="3" t="s">
        <v>13</v>
      </c>
      <c r="C1339" s="3" t="s">
        <v>7</v>
      </c>
      <c r="D1339" s="3">
        <v>54</v>
      </c>
      <c r="E1339">
        <f t="shared" si="20"/>
        <v>47</v>
      </c>
    </row>
    <row r="1340" spans="1:5" x14ac:dyDescent="0.2">
      <c r="A1340" s="3">
        <v>100</v>
      </c>
      <c r="B1340" s="3" t="s">
        <v>6</v>
      </c>
      <c r="C1340" s="3" t="s">
        <v>8</v>
      </c>
      <c r="D1340" s="3">
        <v>198</v>
      </c>
      <c r="E1340">
        <f t="shared" si="20"/>
        <v>48</v>
      </c>
    </row>
    <row r="1341" spans="1:5" x14ac:dyDescent="0.2">
      <c r="A1341" s="3">
        <v>100</v>
      </c>
      <c r="B1341" s="3" t="s">
        <v>6</v>
      </c>
      <c r="C1341" s="3" t="s">
        <v>5</v>
      </c>
      <c r="D1341" s="3">
        <v>621</v>
      </c>
      <c r="E1341">
        <f t="shared" si="20"/>
        <v>48</v>
      </c>
    </row>
    <row r="1342" spans="1:5" x14ac:dyDescent="0.2">
      <c r="A1342" s="3">
        <v>100</v>
      </c>
      <c r="B1342" s="3" t="s">
        <v>6</v>
      </c>
      <c r="C1342" s="3" t="s">
        <v>7</v>
      </c>
      <c r="D1342" s="3">
        <v>33</v>
      </c>
      <c r="E1342">
        <f t="shared" si="20"/>
        <v>48</v>
      </c>
    </row>
    <row r="1343" spans="1:5" x14ac:dyDescent="0.2">
      <c r="A1343" s="3">
        <v>100</v>
      </c>
      <c r="B1343" s="3" t="s">
        <v>9</v>
      </c>
      <c r="C1343" s="3" t="s">
        <v>8</v>
      </c>
      <c r="D1343" s="3">
        <v>543</v>
      </c>
      <c r="E1343">
        <f t="shared" si="20"/>
        <v>48</v>
      </c>
    </row>
    <row r="1344" spans="1:5" x14ac:dyDescent="0.2">
      <c r="A1344" s="3">
        <v>100</v>
      </c>
      <c r="B1344" s="3" t="s">
        <v>9</v>
      </c>
      <c r="C1344" s="3" t="s">
        <v>7</v>
      </c>
      <c r="D1344" s="3">
        <v>86</v>
      </c>
      <c r="E1344">
        <f t="shared" si="20"/>
        <v>48</v>
      </c>
    </row>
    <row r="1345" spans="1:5" x14ac:dyDescent="0.2">
      <c r="A1345" s="3">
        <v>100</v>
      </c>
      <c r="B1345" s="3" t="s">
        <v>14</v>
      </c>
      <c r="C1345" s="3" t="s">
        <v>5</v>
      </c>
      <c r="D1345" s="3">
        <v>3216</v>
      </c>
      <c r="E1345">
        <f t="shared" si="20"/>
        <v>48</v>
      </c>
    </row>
    <row r="1346" spans="1:5" x14ac:dyDescent="0.2">
      <c r="A1346" s="3">
        <v>100</v>
      </c>
      <c r="B1346" s="3" t="s">
        <v>10</v>
      </c>
      <c r="C1346" s="3" t="s">
        <v>8</v>
      </c>
      <c r="D1346" s="3">
        <v>147</v>
      </c>
      <c r="E1346">
        <f t="shared" si="20"/>
        <v>48</v>
      </c>
    </row>
    <row r="1347" spans="1:5" x14ac:dyDescent="0.2">
      <c r="A1347" s="3">
        <v>100</v>
      </c>
      <c r="B1347" s="3" t="s">
        <v>11</v>
      </c>
      <c r="C1347" s="3" t="s">
        <v>8</v>
      </c>
      <c r="D1347" s="3">
        <v>254</v>
      </c>
      <c r="E1347">
        <f t="shared" ref="E1347:E1410" si="21">IF(A1347&gt;52,A1347-52,A1347)</f>
        <v>48</v>
      </c>
    </row>
    <row r="1348" spans="1:5" x14ac:dyDescent="0.2">
      <c r="A1348" s="3">
        <v>100</v>
      </c>
      <c r="B1348" s="3" t="s">
        <v>11</v>
      </c>
      <c r="C1348" s="3" t="s">
        <v>7</v>
      </c>
      <c r="D1348" s="3">
        <v>35</v>
      </c>
      <c r="E1348">
        <f t="shared" si="21"/>
        <v>48</v>
      </c>
    </row>
    <row r="1349" spans="1:5" x14ac:dyDescent="0.2">
      <c r="A1349" s="3">
        <v>100</v>
      </c>
      <c r="B1349" s="3" t="s">
        <v>12</v>
      </c>
      <c r="C1349" s="3" t="s">
        <v>8</v>
      </c>
      <c r="D1349" s="3">
        <v>689</v>
      </c>
      <c r="E1349">
        <f t="shared" si="21"/>
        <v>48</v>
      </c>
    </row>
    <row r="1350" spans="1:5" x14ac:dyDescent="0.2">
      <c r="A1350" s="3">
        <v>100</v>
      </c>
      <c r="B1350" s="3" t="s">
        <v>15</v>
      </c>
      <c r="C1350" s="3" t="s">
        <v>8</v>
      </c>
      <c r="D1350" s="3">
        <v>267</v>
      </c>
      <c r="E1350">
        <f t="shared" si="21"/>
        <v>48</v>
      </c>
    </row>
    <row r="1351" spans="1:5" x14ac:dyDescent="0.2">
      <c r="A1351" s="3">
        <v>100</v>
      </c>
      <c r="B1351" s="3" t="s">
        <v>15</v>
      </c>
      <c r="C1351" s="3" t="s">
        <v>5</v>
      </c>
      <c r="D1351" s="3">
        <v>2476</v>
      </c>
      <c r="E1351">
        <f t="shared" si="21"/>
        <v>48</v>
      </c>
    </row>
    <row r="1352" spans="1:5" x14ac:dyDescent="0.2">
      <c r="A1352" s="3">
        <v>100</v>
      </c>
      <c r="B1352" s="3" t="s">
        <v>13</v>
      </c>
      <c r="C1352" s="3" t="s">
        <v>8</v>
      </c>
      <c r="D1352" s="3">
        <v>254</v>
      </c>
      <c r="E1352">
        <f t="shared" si="21"/>
        <v>48</v>
      </c>
    </row>
    <row r="1353" spans="1:5" x14ac:dyDescent="0.2">
      <c r="A1353" s="3">
        <v>100</v>
      </c>
      <c r="B1353" s="3" t="s">
        <v>13</v>
      </c>
      <c r="C1353" s="3" t="s">
        <v>7</v>
      </c>
      <c r="D1353" s="3">
        <v>39</v>
      </c>
      <c r="E1353">
        <f t="shared" si="21"/>
        <v>48</v>
      </c>
    </row>
    <row r="1354" spans="1:5" x14ac:dyDescent="0.2">
      <c r="A1354" s="3">
        <v>101</v>
      </c>
      <c r="B1354" s="3" t="s">
        <v>6</v>
      </c>
      <c r="C1354" s="3" t="s">
        <v>8</v>
      </c>
      <c r="D1354" s="3">
        <v>146</v>
      </c>
      <c r="E1354">
        <f t="shared" si="21"/>
        <v>49</v>
      </c>
    </row>
    <row r="1355" spans="1:5" x14ac:dyDescent="0.2">
      <c r="A1355" s="3">
        <v>101</v>
      </c>
      <c r="B1355" s="3" t="s">
        <v>6</v>
      </c>
      <c r="C1355" s="3" t="s">
        <v>5</v>
      </c>
      <c r="D1355" s="3">
        <v>439</v>
      </c>
      <c r="E1355">
        <f t="shared" si="21"/>
        <v>49</v>
      </c>
    </row>
    <row r="1356" spans="1:5" x14ac:dyDescent="0.2">
      <c r="A1356" s="3">
        <v>101</v>
      </c>
      <c r="B1356" s="3" t="s">
        <v>6</v>
      </c>
      <c r="C1356" s="3" t="s">
        <v>7</v>
      </c>
      <c r="D1356" s="3">
        <v>23</v>
      </c>
      <c r="E1356">
        <f t="shared" si="21"/>
        <v>49</v>
      </c>
    </row>
    <row r="1357" spans="1:5" x14ac:dyDescent="0.2">
      <c r="A1357" s="3">
        <v>101</v>
      </c>
      <c r="B1357" s="3" t="s">
        <v>9</v>
      </c>
      <c r="C1357" s="3" t="s">
        <v>8</v>
      </c>
      <c r="D1357" s="3">
        <v>560</v>
      </c>
      <c r="E1357">
        <f t="shared" si="21"/>
        <v>49</v>
      </c>
    </row>
    <row r="1358" spans="1:5" x14ac:dyDescent="0.2">
      <c r="A1358" s="3">
        <v>101</v>
      </c>
      <c r="B1358" s="3" t="s">
        <v>9</v>
      </c>
      <c r="C1358" s="3" t="s">
        <v>5</v>
      </c>
      <c r="D1358" s="3">
        <v>5451</v>
      </c>
      <c r="E1358">
        <f t="shared" si="21"/>
        <v>49</v>
      </c>
    </row>
    <row r="1359" spans="1:5" x14ac:dyDescent="0.2">
      <c r="A1359" s="3">
        <v>101</v>
      </c>
      <c r="B1359" s="3" t="s">
        <v>9</v>
      </c>
      <c r="C1359" s="3" t="s">
        <v>7</v>
      </c>
      <c r="D1359" s="3">
        <v>89</v>
      </c>
      <c r="E1359">
        <f t="shared" si="21"/>
        <v>49</v>
      </c>
    </row>
    <row r="1360" spans="1:5" x14ac:dyDescent="0.2">
      <c r="A1360" s="3">
        <v>101</v>
      </c>
      <c r="B1360" s="3" t="s">
        <v>14</v>
      </c>
      <c r="C1360" s="3" t="s">
        <v>7</v>
      </c>
      <c r="D1360" s="3">
        <v>82</v>
      </c>
      <c r="E1360">
        <f t="shared" si="21"/>
        <v>49</v>
      </c>
    </row>
    <row r="1361" spans="1:5" x14ac:dyDescent="0.2">
      <c r="A1361" s="3">
        <v>101</v>
      </c>
      <c r="B1361" s="3" t="s">
        <v>10</v>
      </c>
      <c r="C1361" s="3" t="s">
        <v>8</v>
      </c>
      <c r="D1361" s="3">
        <v>114</v>
      </c>
      <c r="E1361">
        <f t="shared" si="21"/>
        <v>49</v>
      </c>
    </row>
    <row r="1362" spans="1:5" x14ac:dyDescent="0.2">
      <c r="A1362" s="3">
        <v>101</v>
      </c>
      <c r="B1362" s="3" t="s">
        <v>10</v>
      </c>
      <c r="C1362" s="3" t="s">
        <v>5</v>
      </c>
      <c r="D1362" s="3">
        <v>1648</v>
      </c>
      <c r="E1362">
        <f t="shared" si="21"/>
        <v>49</v>
      </c>
    </row>
    <row r="1363" spans="1:5" x14ac:dyDescent="0.2">
      <c r="A1363" s="3">
        <v>101</v>
      </c>
      <c r="B1363" s="3" t="s">
        <v>11</v>
      </c>
      <c r="C1363" s="3" t="s">
        <v>5</v>
      </c>
      <c r="D1363" s="3">
        <v>355</v>
      </c>
      <c r="E1363">
        <f t="shared" si="21"/>
        <v>49</v>
      </c>
    </row>
    <row r="1364" spans="1:5" x14ac:dyDescent="0.2">
      <c r="A1364" s="3">
        <v>101</v>
      </c>
      <c r="B1364" s="3" t="s">
        <v>12</v>
      </c>
      <c r="C1364" s="3" t="s">
        <v>5</v>
      </c>
      <c r="D1364" s="3">
        <v>1746</v>
      </c>
      <c r="E1364">
        <f t="shared" si="21"/>
        <v>49</v>
      </c>
    </row>
    <row r="1365" spans="1:5" x14ac:dyDescent="0.2">
      <c r="A1365" s="3">
        <v>101</v>
      </c>
      <c r="B1365" s="3" t="s">
        <v>13</v>
      </c>
      <c r="C1365" s="3" t="s">
        <v>8</v>
      </c>
      <c r="D1365" s="3">
        <v>410</v>
      </c>
      <c r="E1365">
        <f t="shared" si="21"/>
        <v>49</v>
      </c>
    </row>
    <row r="1366" spans="1:5" x14ac:dyDescent="0.2">
      <c r="A1366" s="3">
        <v>101</v>
      </c>
      <c r="B1366" s="3" t="s">
        <v>13</v>
      </c>
      <c r="C1366" s="3" t="s">
        <v>5</v>
      </c>
      <c r="D1366" s="3">
        <v>2697</v>
      </c>
      <c r="E1366">
        <f t="shared" si="21"/>
        <v>49</v>
      </c>
    </row>
    <row r="1367" spans="1:5" x14ac:dyDescent="0.2">
      <c r="A1367" s="3">
        <v>101</v>
      </c>
      <c r="B1367" s="3" t="s">
        <v>13</v>
      </c>
      <c r="C1367" s="3" t="s">
        <v>7</v>
      </c>
      <c r="D1367" s="3">
        <v>64</v>
      </c>
      <c r="E1367">
        <f t="shared" si="21"/>
        <v>49</v>
      </c>
    </row>
    <row r="1368" spans="1:5" x14ac:dyDescent="0.2">
      <c r="A1368" s="3">
        <v>102</v>
      </c>
      <c r="B1368" s="3" t="s">
        <v>6</v>
      </c>
      <c r="C1368" s="3" t="s">
        <v>8</v>
      </c>
      <c r="D1368" s="3">
        <v>208</v>
      </c>
      <c r="E1368">
        <f t="shared" si="21"/>
        <v>50</v>
      </c>
    </row>
    <row r="1369" spans="1:5" x14ac:dyDescent="0.2">
      <c r="A1369" s="3">
        <v>102</v>
      </c>
      <c r="B1369" s="3" t="s">
        <v>6</v>
      </c>
      <c r="C1369" s="3" t="s">
        <v>5</v>
      </c>
      <c r="D1369" s="3">
        <v>682</v>
      </c>
      <c r="E1369">
        <f t="shared" si="21"/>
        <v>50</v>
      </c>
    </row>
    <row r="1370" spans="1:5" x14ac:dyDescent="0.2">
      <c r="A1370" s="3">
        <v>102</v>
      </c>
      <c r="B1370" s="3" t="s">
        <v>6</v>
      </c>
      <c r="C1370" s="3" t="s">
        <v>7</v>
      </c>
      <c r="D1370" s="3">
        <v>32</v>
      </c>
      <c r="E1370">
        <f t="shared" si="21"/>
        <v>50</v>
      </c>
    </row>
    <row r="1371" spans="1:5" x14ac:dyDescent="0.2">
      <c r="A1371" s="3">
        <v>102</v>
      </c>
      <c r="B1371" s="3" t="s">
        <v>9</v>
      </c>
      <c r="C1371" s="3" t="s">
        <v>8</v>
      </c>
      <c r="D1371" s="3">
        <v>517</v>
      </c>
      <c r="E1371">
        <f t="shared" si="21"/>
        <v>50</v>
      </c>
    </row>
    <row r="1372" spans="1:5" x14ac:dyDescent="0.2">
      <c r="A1372" s="3">
        <v>102</v>
      </c>
      <c r="B1372" s="3" t="s">
        <v>9</v>
      </c>
      <c r="C1372" s="3" t="s">
        <v>7</v>
      </c>
      <c r="D1372" s="3">
        <v>87</v>
      </c>
      <c r="E1372">
        <f t="shared" si="21"/>
        <v>50</v>
      </c>
    </row>
    <row r="1373" spans="1:5" x14ac:dyDescent="0.2">
      <c r="A1373" s="3">
        <v>102</v>
      </c>
      <c r="B1373" s="3" t="s">
        <v>14</v>
      </c>
      <c r="C1373" s="3" t="s">
        <v>8</v>
      </c>
      <c r="D1373" s="3">
        <v>534</v>
      </c>
      <c r="E1373">
        <f t="shared" si="21"/>
        <v>50</v>
      </c>
    </row>
    <row r="1374" spans="1:5" x14ac:dyDescent="0.2">
      <c r="A1374" s="3">
        <v>102</v>
      </c>
      <c r="B1374" s="3" t="s">
        <v>14</v>
      </c>
      <c r="C1374" s="3" t="s">
        <v>5</v>
      </c>
      <c r="D1374" s="3">
        <v>1511</v>
      </c>
      <c r="E1374">
        <f t="shared" si="21"/>
        <v>50</v>
      </c>
    </row>
    <row r="1375" spans="1:5" x14ac:dyDescent="0.2">
      <c r="A1375" s="3">
        <v>102</v>
      </c>
      <c r="B1375" s="3" t="s">
        <v>14</v>
      </c>
      <c r="C1375" s="3" t="s">
        <v>7</v>
      </c>
      <c r="D1375" s="3">
        <v>69</v>
      </c>
      <c r="E1375">
        <f t="shared" si="21"/>
        <v>50</v>
      </c>
    </row>
    <row r="1376" spans="1:5" x14ac:dyDescent="0.2">
      <c r="A1376" s="3">
        <v>102</v>
      </c>
      <c r="B1376" s="3" t="s">
        <v>10</v>
      </c>
      <c r="C1376" s="3" t="s">
        <v>8</v>
      </c>
      <c r="D1376" s="3">
        <v>168</v>
      </c>
      <c r="E1376">
        <f t="shared" si="21"/>
        <v>50</v>
      </c>
    </row>
    <row r="1377" spans="1:5" x14ac:dyDescent="0.2">
      <c r="A1377" s="3">
        <v>102</v>
      </c>
      <c r="B1377" s="3" t="s">
        <v>11</v>
      </c>
      <c r="C1377" s="3" t="s">
        <v>5</v>
      </c>
      <c r="D1377" s="3">
        <v>252</v>
      </c>
      <c r="E1377">
        <f t="shared" si="21"/>
        <v>50</v>
      </c>
    </row>
    <row r="1378" spans="1:5" x14ac:dyDescent="0.2">
      <c r="A1378" s="3">
        <v>102</v>
      </c>
      <c r="B1378" s="3" t="s">
        <v>15</v>
      </c>
      <c r="C1378" s="3" t="s">
        <v>8</v>
      </c>
      <c r="D1378" s="3">
        <v>150</v>
      </c>
      <c r="E1378">
        <f t="shared" si="21"/>
        <v>50</v>
      </c>
    </row>
    <row r="1379" spans="1:5" x14ac:dyDescent="0.2">
      <c r="A1379" s="3">
        <v>102</v>
      </c>
      <c r="B1379" s="3" t="s">
        <v>13</v>
      </c>
      <c r="C1379" s="3" t="s">
        <v>8</v>
      </c>
      <c r="D1379" s="3">
        <v>640</v>
      </c>
      <c r="E1379">
        <f t="shared" si="21"/>
        <v>50</v>
      </c>
    </row>
    <row r="1380" spans="1:5" x14ac:dyDescent="0.2">
      <c r="A1380" s="3">
        <v>102</v>
      </c>
      <c r="B1380" s="3" t="s">
        <v>13</v>
      </c>
      <c r="C1380" s="3" t="s">
        <v>7</v>
      </c>
      <c r="D1380" s="3">
        <v>31</v>
      </c>
      <c r="E1380">
        <f t="shared" si="21"/>
        <v>50</v>
      </c>
    </row>
    <row r="1381" spans="1:5" x14ac:dyDescent="0.2">
      <c r="A1381" s="3">
        <v>103</v>
      </c>
      <c r="B1381" s="3" t="s">
        <v>6</v>
      </c>
      <c r="C1381" s="3" t="s">
        <v>8</v>
      </c>
      <c r="D1381" s="3">
        <v>152</v>
      </c>
      <c r="E1381">
        <f t="shared" si="21"/>
        <v>51</v>
      </c>
    </row>
    <row r="1382" spans="1:5" x14ac:dyDescent="0.2">
      <c r="A1382" s="3">
        <v>103</v>
      </c>
      <c r="B1382" s="3" t="s">
        <v>6</v>
      </c>
      <c r="C1382" s="3" t="s">
        <v>5</v>
      </c>
      <c r="D1382" s="3">
        <v>465</v>
      </c>
      <c r="E1382">
        <f t="shared" si="21"/>
        <v>51</v>
      </c>
    </row>
    <row r="1383" spans="1:5" x14ac:dyDescent="0.2">
      <c r="A1383" s="3">
        <v>103</v>
      </c>
      <c r="B1383" s="3" t="s">
        <v>6</v>
      </c>
      <c r="C1383" s="3" t="s">
        <v>7</v>
      </c>
      <c r="D1383" s="3">
        <v>23</v>
      </c>
      <c r="E1383">
        <f t="shared" si="21"/>
        <v>51</v>
      </c>
    </row>
    <row r="1384" spans="1:5" x14ac:dyDescent="0.2">
      <c r="A1384" s="3">
        <v>103</v>
      </c>
      <c r="B1384" s="3" t="s">
        <v>9</v>
      </c>
      <c r="C1384" s="3" t="s">
        <v>8</v>
      </c>
      <c r="D1384" s="3">
        <v>348</v>
      </c>
      <c r="E1384">
        <f t="shared" si="21"/>
        <v>51</v>
      </c>
    </row>
    <row r="1385" spans="1:5" x14ac:dyDescent="0.2">
      <c r="A1385" s="3">
        <v>103</v>
      </c>
      <c r="B1385" s="3" t="s">
        <v>9</v>
      </c>
      <c r="C1385" s="3" t="s">
        <v>7</v>
      </c>
      <c r="D1385" s="3">
        <v>52</v>
      </c>
      <c r="E1385">
        <f t="shared" si="21"/>
        <v>51</v>
      </c>
    </row>
    <row r="1386" spans="1:5" x14ac:dyDescent="0.2">
      <c r="A1386" s="3">
        <v>103</v>
      </c>
      <c r="B1386" s="3" t="s">
        <v>14</v>
      </c>
      <c r="C1386" s="3" t="s">
        <v>8</v>
      </c>
      <c r="D1386" s="3">
        <v>367</v>
      </c>
      <c r="E1386">
        <f t="shared" si="21"/>
        <v>51</v>
      </c>
    </row>
    <row r="1387" spans="1:5" x14ac:dyDescent="0.2">
      <c r="A1387" s="3">
        <v>103</v>
      </c>
      <c r="B1387" s="3" t="s">
        <v>14</v>
      </c>
      <c r="C1387" s="3" t="s">
        <v>5</v>
      </c>
      <c r="D1387" s="3">
        <v>1197</v>
      </c>
      <c r="E1387">
        <f t="shared" si="21"/>
        <v>51</v>
      </c>
    </row>
    <row r="1388" spans="1:5" x14ac:dyDescent="0.2">
      <c r="A1388" s="3">
        <v>103</v>
      </c>
      <c r="B1388" s="3" t="s">
        <v>14</v>
      </c>
      <c r="C1388" s="3" t="s">
        <v>7</v>
      </c>
      <c r="D1388" s="3">
        <v>62</v>
      </c>
      <c r="E1388">
        <f t="shared" si="21"/>
        <v>51</v>
      </c>
    </row>
    <row r="1389" spans="1:5" x14ac:dyDescent="0.2">
      <c r="A1389" s="3">
        <v>103</v>
      </c>
      <c r="B1389" s="3" t="s">
        <v>10</v>
      </c>
      <c r="C1389" s="3" t="s">
        <v>8</v>
      </c>
      <c r="D1389" s="3">
        <v>234</v>
      </c>
      <c r="E1389">
        <f t="shared" si="21"/>
        <v>51</v>
      </c>
    </row>
    <row r="1390" spans="1:5" x14ac:dyDescent="0.2">
      <c r="A1390" s="3">
        <v>103</v>
      </c>
      <c r="B1390" s="3" t="s">
        <v>10</v>
      </c>
      <c r="C1390" s="3" t="s">
        <v>7</v>
      </c>
      <c r="D1390" s="3">
        <v>19</v>
      </c>
      <c r="E1390">
        <f t="shared" si="21"/>
        <v>51</v>
      </c>
    </row>
    <row r="1391" spans="1:5" x14ac:dyDescent="0.2">
      <c r="A1391" s="3">
        <v>103</v>
      </c>
      <c r="B1391" s="3" t="s">
        <v>11</v>
      </c>
      <c r="C1391" s="3" t="s">
        <v>8</v>
      </c>
      <c r="D1391" s="3">
        <v>151</v>
      </c>
      <c r="E1391">
        <f t="shared" si="21"/>
        <v>51</v>
      </c>
    </row>
    <row r="1392" spans="1:5" x14ac:dyDescent="0.2">
      <c r="A1392" s="3">
        <v>103</v>
      </c>
      <c r="B1392" s="3" t="s">
        <v>11</v>
      </c>
      <c r="C1392" s="3" t="s">
        <v>5</v>
      </c>
      <c r="D1392" s="3">
        <v>549</v>
      </c>
      <c r="E1392">
        <f t="shared" si="21"/>
        <v>51</v>
      </c>
    </row>
    <row r="1393" spans="1:5" x14ac:dyDescent="0.2">
      <c r="A1393" s="3">
        <v>103</v>
      </c>
      <c r="B1393" s="3" t="s">
        <v>11</v>
      </c>
      <c r="C1393" s="3" t="s">
        <v>7</v>
      </c>
      <c r="D1393" s="3">
        <v>24</v>
      </c>
      <c r="E1393">
        <f t="shared" si="21"/>
        <v>51</v>
      </c>
    </row>
    <row r="1394" spans="1:5" x14ac:dyDescent="0.2">
      <c r="A1394" s="3">
        <v>103</v>
      </c>
      <c r="B1394" s="3" t="s">
        <v>12</v>
      </c>
      <c r="C1394" s="3" t="s">
        <v>7</v>
      </c>
      <c r="D1394" s="3">
        <v>14</v>
      </c>
      <c r="E1394">
        <f t="shared" si="21"/>
        <v>51</v>
      </c>
    </row>
    <row r="1395" spans="1:5" x14ac:dyDescent="0.2">
      <c r="A1395" s="3">
        <v>103</v>
      </c>
      <c r="B1395" s="3" t="s">
        <v>15</v>
      </c>
      <c r="C1395" s="3" t="s">
        <v>8</v>
      </c>
      <c r="D1395" s="3">
        <v>144</v>
      </c>
      <c r="E1395">
        <f t="shared" si="21"/>
        <v>51</v>
      </c>
    </row>
    <row r="1396" spans="1:5" x14ac:dyDescent="0.2">
      <c r="A1396" s="3">
        <v>103</v>
      </c>
      <c r="B1396" s="3" t="s">
        <v>15</v>
      </c>
      <c r="C1396" s="3" t="s">
        <v>7</v>
      </c>
      <c r="D1396" s="3">
        <v>25</v>
      </c>
      <c r="E1396">
        <f t="shared" si="21"/>
        <v>51</v>
      </c>
    </row>
    <row r="1397" spans="1:5" x14ac:dyDescent="0.2">
      <c r="A1397" s="3">
        <v>103</v>
      </c>
      <c r="B1397" s="3" t="s">
        <v>13</v>
      </c>
      <c r="C1397" s="3" t="s">
        <v>7</v>
      </c>
      <c r="D1397" s="3">
        <v>59</v>
      </c>
      <c r="E1397">
        <f t="shared" si="21"/>
        <v>51</v>
      </c>
    </row>
    <row r="1398" spans="1:5" x14ac:dyDescent="0.2">
      <c r="A1398" s="3">
        <v>104</v>
      </c>
      <c r="B1398" s="3" t="s">
        <v>6</v>
      </c>
      <c r="C1398" s="3" t="s">
        <v>8</v>
      </c>
      <c r="D1398" s="3">
        <v>158</v>
      </c>
      <c r="E1398">
        <f t="shared" si="21"/>
        <v>52</v>
      </c>
    </row>
    <row r="1399" spans="1:5" x14ac:dyDescent="0.2">
      <c r="A1399" s="3">
        <v>104</v>
      </c>
      <c r="B1399" s="3" t="s">
        <v>6</v>
      </c>
      <c r="C1399" s="3" t="s">
        <v>5</v>
      </c>
      <c r="D1399" s="3">
        <v>561</v>
      </c>
      <c r="E1399">
        <f t="shared" si="21"/>
        <v>52</v>
      </c>
    </row>
    <row r="1400" spans="1:5" x14ac:dyDescent="0.2">
      <c r="A1400" s="3">
        <v>104</v>
      </c>
      <c r="B1400" s="3" t="s">
        <v>6</v>
      </c>
      <c r="C1400" s="3" t="s">
        <v>7</v>
      </c>
      <c r="D1400" s="3">
        <v>23</v>
      </c>
      <c r="E1400">
        <f t="shared" si="21"/>
        <v>52</v>
      </c>
    </row>
    <row r="1401" spans="1:5" x14ac:dyDescent="0.2">
      <c r="A1401" s="3">
        <v>104</v>
      </c>
      <c r="B1401" s="3" t="s">
        <v>9</v>
      </c>
      <c r="C1401" s="3" t="s">
        <v>8</v>
      </c>
      <c r="D1401" s="3">
        <v>567</v>
      </c>
      <c r="E1401">
        <f t="shared" si="21"/>
        <v>52</v>
      </c>
    </row>
    <row r="1402" spans="1:5" x14ac:dyDescent="0.2">
      <c r="A1402" s="3">
        <v>104</v>
      </c>
      <c r="B1402" s="3" t="s">
        <v>9</v>
      </c>
      <c r="C1402" s="3" t="s">
        <v>5</v>
      </c>
      <c r="D1402" s="3">
        <v>1945</v>
      </c>
      <c r="E1402">
        <f t="shared" si="21"/>
        <v>52</v>
      </c>
    </row>
    <row r="1403" spans="1:5" x14ac:dyDescent="0.2">
      <c r="A1403" s="3">
        <v>104</v>
      </c>
      <c r="B1403" s="3" t="s">
        <v>9</v>
      </c>
      <c r="C1403" s="3" t="s">
        <v>7</v>
      </c>
      <c r="D1403" s="3">
        <v>83</v>
      </c>
      <c r="E1403">
        <f t="shared" si="21"/>
        <v>52</v>
      </c>
    </row>
    <row r="1404" spans="1:5" x14ac:dyDescent="0.2">
      <c r="A1404" s="3">
        <v>104</v>
      </c>
      <c r="B1404" s="3" t="s">
        <v>14</v>
      </c>
      <c r="C1404" s="3" t="s">
        <v>8</v>
      </c>
      <c r="D1404" s="3">
        <v>345</v>
      </c>
      <c r="E1404">
        <f t="shared" si="21"/>
        <v>52</v>
      </c>
    </row>
    <row r="1405" spans="1:5" x14ac:dyDescent="0.2">
      <c r="A1405" s="3">
        <v>104</v>
      </c>
      <c r="B1405" s="3" t="s">
        <v>14</v>
      </c>
      <c r="C1405" s="3" t="s">
        <v>5</v>
      </c>
      <c r="D1405" s="3">
        <v>1049</v>
      </c>
      <c r="E1405">
        <f t="shared" si="21"/>
        <v>52</v>
      </c>
    </row>
    <row r="1406" spans="1:5" x14ac:dyDescent="0.2">
      <c r="A1406" s="3">
        <v>104</v>
      </c>
      <c r="B1406" s="3" t="s">
        <v>14</v>
      </c>
      <c r="C1406" s="3" t="s">
        <v>7</v>
      </c>
      <c r="D1406" s="3">
        <v>48</v>
      </c>
      <c r="E1406">
        <f t="shared" si="21"/>
        <v>52</v>
      </c>
    </row>
    <row r="1407" spans="1:5" x14ac:dyDescent="0.2">
      <c r="A1407" s="3">
        <v>104</v>
      </c>
      <c r="B1407" s="3" t="s">
        <v>10</v>
      </c>
      <c r="C1407" s="3" t="s">
        <v>7</v>
      </c>
      <c r="D1407" s="3">
        <v>20</v>
      </c>
      <c r="E1407">
        <f t="shared" si="21"/>
        <v>52</v>
      </c>
    </row>
    <row r="1408" spans="1:5" x14ac:dyDescent="0.2">
      <c r="A1408" s="3">
        <v>104</v>
      </c>
      <c r="B1408" s="3" t="s">
        <v>12</v>
      </c>
      <c r="C1408" s="3" t="s">
        <v>7</v>
      </c>
      <c r="D1408" s="3">
        <v>16</v>
      </c>
      <c r="E1408">
        <f t="shared" si="21"/>
        <v>52</v>
      </c>
    </row>
    <row r="1409" spans="1:5" x14ac:dyDescent="0.2">
      <c r="A1409" s="3">
        <v>104</v>
      </c>
      <c r="B1409" s="3" t="s">
        <v>15</v>
      </c>
      <c r="C1409" s="3" t="s">
        <v>8</v>
      </c>
      <c r="D1409" s="3">
        <v>132</v>
      </c>
      <c r="E1409">
        <f t="shared" si="21"/>
        <v>52</v>
      </c>
    </row>
    <row r="1410" spans="1:5" x14ac:dyDescent="0.2">
      <c r="A1410" s="3">
        <v>104</v>
      </c>
      <c r="B1410" s="3" t="s">
        <v>15</v>
      </c>
      <c r="C1410" s="3" t="s">
        <v>7</v>
      </c>
      <c r="D1410" s="3">
        <v>17</v>
      </c>
      <c r="E1410">
        <f t="shared" si="21"/>
        <v>52</v>
      </c>
    </row>
    <row r="1411" spans="1:5" x14ac:dyDescent="0.2">
      <c r="A1411" s="3">
        <v>104</v>
      </c>
      <c r="B1411" s="3" t="s">
        <v>13</v>
      </c>
      <c r="C1411" s="3" t="s">
        <v>5</v>
      </c>
      <c r="D1411" s="3">
        <v>850</v>
      </c>
      <c r="E1411">
        <f t="shared" ref="E1411" si="22">IF(A1411&gt;52,A1411-52,A1411)</f>
        <v>52</v>
      </c>
    </row>
  </sheetData>
  <autoFilter ref="A1:D1411" xr:uid="{00000000-0001-0000-0000-000000000000}"/>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4"/>
  <sheetViews>
    <sheetView workbookViewId="0">
      <selection activeCell="E10" sqref="E10"/>
    </sheetView>
  </sheetViews>
  <sheetFormatPr defaultColWidth="9.140625" defaultRowHeight="12.75" x14ac:dyDescent="0.2"/>
  <cols>
    <col min="1" max="1" width="19.5703125" style="3" customWidth="1"/>
    <col min="2" max="2" width="12.85546875" style="3" customWidth="1"/>
    <col min="3" max="3" width="23.42578125" style="3" customWidth="1"/>
    <col min="4" max="4" width="12.85546875" style="3" customWidth="1"/>
    <col min="5" max="5" width="19.85546875" style="3" bestFit="1" customWidth="1"/>
    <col min="6" max="6" width="24.140625" style="3" bestFit="1" customWidth="1"/>
    <col min="7" max="8" width="13.42578125" style="3" customWidth="1"/>
    <col min="9" max="10" width="9.140625" style="3"/>
    <col min="11" max="11" width="11.42578125" style="3" customWidth="1"/>
    <col min="12" max="12" width="30.5703125" style="3" customWidth="1"/>
    <col min="13" max="13" width="9.140625" style="3"/>
    <col min="14" max="14" width="11.42578125" style="3" customWidth="1"/>
    <col min="15" max="15" width="9.140625" style="3"/>
    <col min="16" max="16" width="22.42578125" style="3" customWidth="1"/>
    <col min="17" max="16384" width="9.140625" style="3"/>
  </cols>
  <sheetData>
    <row r="1" spans="1:16" x14ac:dyDescent="0.2">
      <c r="A1" s="1" t="s">
        <v>18</v>
      </c>
      <c r="B1" s="1" t="s">
        <v>0</v>
      </c>
      <c r="C1" s="1" t="s">
        <v>19</v>
      </c>
      <c r="D1" s="1" t="s">
        <v>1</v>
      </c>
      <c r="E1" s="2" t="s">
        <v>70</v>
      </c>
      <c r="F1" s="1" t="s">
        <v>71</v>
      </c>
      <c r="G1" s="1" t="s">
        <v>94</v>
      </c>
      <c r="H1" s="1" t="s">
        <v>127</v>
      </c>
      <c r="I1" s="1"/>
      <c r="K1" s="1"/>
      <c r="L1" s="1"/>
      <c r="N1" s="1"/>
      <c r="O1" s="1"/>
      <c r="P1" s="1"/>
    </row>
    <row r="2" spans="1:16" x14ac:dyDescent="0.2">
      <c r="A2" s="3">
        <v>1</v>
      </c>
      <c r="B2" s="3" t="s">
        <v>5</v>
      </c>
      <c r="C2" s="3">
        <v>5</v>
      </c>
      <c r="D2" s="3">
        <v>24322</v>
      </c>
      <c r="E2">
        <f>IF(A2&gt;52,A2-52,A2)</f>
        <v>1</v>
      </c>
      <c r="F2" s="3">
        <f>IF(C2&gt;52,C2-52,C2)</f>
        <v>5</v>
      </c>
      <c r="G2" s="3">
        <f>C2-A2</f>
        <v>4</v>
      </c>
      <c r="H2" s="3">
        <f>IF(A2&lt;=52,1,2)</f>
        <v>1</v>
      </c>
    </row>
    <row r="3" spans="1:16" x14ac:dyDescent="0.2">
      <c r="A3" s="3">
        <v>1</v>
      </c>
      <c r="B3" s="3" t="s">
        <v>7</v>
      </c>
      <c r="C3" s="3">
        <v>4</v>
      </c>
      <c r="D3" s="3">
        <v>464</v>
      </c>
      <c r="E3">
        <f t="shared" ref="E3:E66" si="0">IF(A3&gt;52,A3-52,A3)</f>
        <v>1</v>
      </c>
      <c r="F3" s="3">
        <f t="shared" ref="F3:F66" si="1">IF(C3&gt;52,C3-52,C3)</f>
        <v>4</v>
      </c>
      <c r="G3" s="3">
        <f t="shared" ref="G3:G66" si="2">C3-A3</f>
        <v>3</v>
      </c>
      <c r="H3" s="3">
        <f t="shared" ref="H3:H66" si="3">IF(A3&lt;=52,1,2)</f>
        <v>1</v>
      </c>
    </row>
    <row r="4" spans="1:16" x14ac:dyDescent="0.2">
      <c r="A4" s="3">
        <v>2</v>
      </c>
      <c r="B4" s="3" t="s">
        <v>8</v>
      </c>
      <c r="C4" s="3">
        <v>4</v>
      </c>
      <c r="D4" s="3">
        <v>16902</v>
      </c>
      <c r="E4">
        <f t="shared" si="0"/>
        <v>2</v>
      </c>
      <c r="F4" s="3">
        <f t="shared" si="1"/>
        <v>4</v>
      </c>
      <c r="G4" s="3">
        <f t="shared" si="2"/>
        <v>2</v>
      </c>
      <c r="H4" s="3">
        <f t="shared" si="3"/>
        <v>1</v>
      </c>
    </row>
    <row r="5" spans="1:16" x14ac:dyDescent="0.2">
      <c r="A5" s="3">
        <v>3</v>
      </c>
      <c r="B5" s="3" t="s">
        <v>7</v>
      </c>
      <c r="C5" s="3">
        <v>5</v>
      </c>
      <c r="D5" s="3">
        <v>1115</v>
      </c>
      <c r="E5">
        <f t="shared" si="0"/>
        <v>3</v>
      </c>
      <c r="F5" s="3">
        <f t="shared" si="1"/>
        <v>5</v>
      </c>
      <c r="G5" s="3">
        <f t="shared" si="2"/>
        <v>2</v>
      </c>
      <c r="H5" s="3">
        <f t="shared" si="3"/>
        <v>1</v>
      </c>
    </row>
    <row r="6" spans="1:16" x14ac:dyDescent="0.2">
      <c r="A6" s="3">
        <v>7</v>
      </c>
      <c r="B6" s="3" t="s">
        <v>5</v>
      </c>
      <c r="C6" s="3">
        <v>11</v>
      </c>
      <c r="D6" s="3">
        <v>28175</v>
      </c>
      <c r="E6">
        <f t="shared" si="0"/>
        <v>7</v>
      </c>
      <c r="F6" s="3">
        <f t="shared" si="1"/>
        <v>11</v>
      </c>
      <c r="G6" s="3">
        <f t="shared" si="2"/>
        <v>4</v>
      </c>
      <c r="H6" s="3">
        <f t="shared" si="3"/>
        <v>1</v>
      </c>
    </row>
    <row r="7" spans="1:16" x14ac:dyDescent="0.2">
      <c r="A7" s="3">
        <v>7</v>
      </c>
      <c r="B7" s="3" t="s">
        <v>7</v>
      </c>
      <c r="C7" s="3">
        <v>10</v>
      </c>
      <c r="D7" s="3">
        <v>1065</v>
      </c>
      <c r="E7">
        <f t="shared" si="0"/>
        <v>7</v>
      </c>
      <c r="F7" s="3">
        <f t="shared" si="1"/>
        <v>10</v>
      </c>
      <c r="G7" s="3">
        <f t="shared" si="2"/>
        <v>3</v>
      </c>
      <c r="H7" s="3">
        <f t="shared" si="3"/>
        <v>1</v>
      </c>
    </row>
    <row r="8" spans="1:16" x14ac:dyDescent="0.2">
      <c r="A8" s="3">
        <v>12</v>
      </c>
      <c r="B8" s="3" t="s">
        <v>8</v>
      </c>
      <c r="C8" s="3">
        <v>14</v>
      </c>
      <c r="D8" s="3">
        <v>17831</v>
      </c>
      <c r="E8">
        <f t="shared" si="0"/>
        <v>12</v>
      </c>
      <c r="F8" s="3">
        <f t="shared" si="1"/>
        <v>14</v>
      </c>
      <c r="G8" s="3">
        <f t="shared" si="2"/>
        <v>2</v>
      </c>
      <c r="H8" s="3">
        <f t="shared" si="3"/>
        <v>1</v>
      </c>
    </row>
    <row r="9" spans="1:16" x14ac:dyDescent="0.2">
      <c r="A9" s="3">
        <v>12</v>
      </c>
      <c r="B9" s="3" t="s">
        <v>7</v>
      </c>
      <c r="C9" s="3">
        <v>15</v>
      </c>
      <c r="D9" s="3">
        <v>1227</v>
      </c>
      <c r="E9">
        <f t="shared" si="0"/>
        <v>12</v>
      </c>
      <c r="F9" s="3">
        <f t="shared" si="1"/>
        <v>15</v>
      </c>
      <c r="G9" s="3">
        <f t="shared" si="2"/>
        <v>3</v>
      </c>
      <c r="H9" s="3">
        <f t="shared" si="3"/>
        <v>1</v>
      </c>
    </row>
    <row r="10" spans="1:16" x14ac:dyDescent="0.2">
      <c r="A10" s="3">
        <v>13</v>
      </c>
      <c r="B10" s="3" t="s">
        <v>5</v>
      </c>
      <c r="C10" s="3">
        <v>17</v>
      </c>
      <c r="D10" s="3">
        <v>27151</v>
      </c>
      <c r="E10">
        <f t="shared" si="0"/>
        <v>13</v>
      </c>
      <c r="F10" s="3">
        <f t="shared" si="1"/>
        <v>17</v>
      </c>
      <c r="G10" s="3">
        <f t="shared" si="2"/>
        <v>4</v>
      </c>
      <c r="H10" s="3">
        <f t="shared" si="3"/>
        <v>1</v>
      </c>
    </row>
    <row r="11" spans="1:16" x14ac:dyDescent="0.2">
      <c r="A11" s="3">
        <v>16</v>
      </c>
      <c r="B11" s="3" t="s">
        <v>7</v>
      </c>
      <c r="C11" s="3">
        <v>18</v>
      </c>
      <c r="D11" s="3">
        <v>863</v>
      </c>
      <c r="E11">
        <f t="shared" si="0"/>
        <v>16</v>
      </c>
      <c r="F11" s="3">
        <f t="shared" si="1"/>
        <v>18</v>
      </c>
      <c r="G11" s="3">
        <f t="shared" si="2"/>
        <v>2</v>
      </c>
      <c r="H11" s="3">
        <f t="shared" si="3"/>
        <v>1</v>
      </c>
    </row>
    <row r="12" spans="1:16" x14ac:dyDescent="0.2">
      <c r="A12" s="3">
        <v>17</v>
      </c>
      <c r="B12" s="3" t="s">
        <v>5</v>
      </c>
      <c r="C12" s="3">
        <v>22</v>
      </c>
      <c r="D12" s="3">
        <v>22972</v>
      </c>
      <c r="E12">
        <f t="shared" si="0"/>
        <v>17</v>
      </c>
      <c r="F12" s="3">
        <f t="shared" si="1"/>
        <v>22</v>
      </c>
      <c r="G12" s="3">
        <f t="shared" si="2"/>
        <v>5</v>
      </c>
      <c r="H12" s="3">
        <f t="shared" si="3"/>
        <v>1</v>
      </c>
    </row>
    <row r="13" spans="1:16" x14ac:dyDescent="0.2">
      <c r="A13" s="3">
        <v>20</v>
      </c>
      <c r="B13" s="3" t="s">
        <v>7</v>
      </c>
      <c r="C13" s="3">
        <v>24</v>
      </c>
      <c r="D13" s="3">
        <v>1173</v>
      </c>
      <c r="E13">
        <f t="shared" si="0"/>
        <v>20</v>
      </c>
      <c r="F13" s="3">
        <f t="shared" si="1"/>
        <v>24</v>
      </c>
      <c r="G13" s="3">
        <f t="shared" si="2"/>
        <v>4</v>
      </c>
      <c r="H13" s="3">
        <f t="shared" si="3"/>
        <v>1</v>
      </c>
    </row>
    <row r="14" spans="1:16" x14ac:dyDescent="0.2">
      <c r="A14" s="3">
        <v>21</v>
      </c>
      <c r="B14" s="3" t="s">
        <v>8</v>
      </c>
      <c r="C14" s="3">
        <v>23</v>
      </c>
      <c r="D14" s="3">
        <v>14406</v>
      </c>
      <c r="E14">
        <f t="shared" si="0"/>
        <v>21</v>
      </c>
      <c r="F14" s="3">
        <f t="shared" si="1"/>
        <v>23</v>
      </c>
      <c r="G14" s="3">
        <f t="shared" si="2"/>
        <v>2</v>
      </c>
      <c r="H14" s="3">
        <f t="shared" si="3"/>
        <v>1</v>
      </c>
    </row>
    <row r="15" spans="1:16" x14ac:dyDescent="0.2">
      <c r="A15" s="3">
        <v>21</v>
      </c>
      <c r="B15" s="3" t="s">
        <v>5</v>
      </c>
      <c r="C15" s="3">
        <v>26</v>
      </c>
      <c r="D15" s="3">
        <v>24944</v>
      </c>
      <c r="E15">
        <f t="shared" si="0"/>
        <v>21</v>
      </c>
      <c r="F15" s="3">
        <f t="shared" si="1"/>
        <v>26</v>
      </c>
      <c r="G15" s="3">
        <f t="shared" si="2"/>
        <v>5</v>
      </c>
      <c r="H15" s="3">
        <f t="shared" si="3"/>
        <v>1</v>
      </c>
    </row>
    <row r="16" spans="1:16" x14ac:dyDescent="0.2">
      <c r="A16" s="3">
        <v>23</v>
      </c>
      <c r="B16" s="3" t="s">
        <v>7</v>
      </c>
      <c r="C16" s="3">
        <v>25</v>
      </c>
      <c r="D16" s="3">
        <v>1663</v>
      </c>
      <c r="E16">
        <f t="shared" si="0"/>
        <v>23</v>
      </c>
      <c r="F16" s="3">
        <f t="shared" si="1"/>
        <v>25</v>
      </c>
      <c r="G16" s="3">
        <f t="shared" si="2"/>
        <v>2</v>
      </c>
      <c r="H16" s="3">
        <f t="shared" si="3"/>
        <v>1</v>
      </c>
    </row>
    <row r="17" spans="1:8" x14ac:dyDescent="0.2">
      <c r="A17" s="3">
        <v>24</v>
      </c>
      <c r="B17" s="3" t="s">
        <v>5</v>
      </c>
      <c r="C17" s="3">
        <v>28</v>
      </c>
      <c r="D17" s="3">
        <v>20486</v>
      </c>
      <c r="E17">
        <f t="shared" si="0"/>
        <v>24</v>
      </c>
      <c r="F17" s="3">
        <f t="shared" si="1"/>
        <v>28</v>
      </c>
      <c r="G17" s="3">
        <f t="shared" si="2"/>
        <v>4</v>
      </c>
      <c r="H17" s="3">
        <f t="shared" si="3"/>
        <v>1</v>
      </c>
    </row>
    <row r="18" spans="1:8" x14ac:dyDescent="0.2">
      <c r="A18" s="3">
        <v>27</v>
      </c>
      <c r="B18" s="3" t="s">
        <v>5</v>
      </c>
      <c r="C18" s="3">
        <v>31</v>
      </c>
      <c r="D18" s="3">
        <v>28504</v>
      </c>
      <c r="E18">
        <f t="shared" si="0"/>
        <v>27</v>
      </c>
      <c r="F18" s="3">
        <f t="shared" si="1"/>
        <v>31</v>
      </c>
      <c r="G18" s="3">
        <f t="shared" si="2"/>
        <v>4</v>
      </c>
      <c r="H18" s="3">
        <f t="shared" si="3"/>
        <v>1</v>
      </c>
    </row>
    <row r="19" spans="1:8" x14ac:dyDescent="0.2">
      <c r="A19" s="3">
        <v>27</v>
      </c>
      <c r="B19" s="3" t="s">
        <v>7</v>
      </c>
      <c r="C19" s="3">
        <v>31</v>
      </c>
      <c r="D19" s="3">
        <v>688</v>
      </c>
      <c r="E19">
        <f t="shared" si="0"/>
        <v>27</v>
      </c>
      <c r="F19" s="3">
        <f t="shared" si="1"/>
        <v>31</v>
      </c>
      <c r="G19" s="3">
        <f t="shared" si="2"/>
        <v>4</v>
      </c>
      <c r="H19" s="3">
        <f t="shared" si="3"/>
        <v>1</v>
      </c>
    </row>
    <row r="20" spans="1:8" x14ac:dyDescent="0.2">
      <c r="A20" s="3">
        <v>29</v>
      </c>
      <c r="B20" s="3" t="s">
        <v>8</v>
      </c>
      <c r="C20" s="3">
        <v>32</v>
      </c>
      <c r="D20" s="3">
        <v>15730</v>
      </c>
      <c r="E20">
        <f t="shared" si="0"/>
        <v>29</v>
      </c>
      <c r="F20" s="3">
        <f t="shared" si="1"/>
        <v>32</v>
      </c>
      <c r="G20" s="3">
        <f t="shared" si="2"/>
        <v>3</v>
      </c>
      <c r="H20" s="3">
        <f t="shared" si="3"/>
        <v>1</v>
      </c>
    </row>
    <row r="21" spans="1:8" x14ac:dyDescent="0.2">
      <c r="A21" s="3">
        <v>29</v>
      </c>
      <c r="B21" s="3" t="s">
        <v>7</v>
      </c>
      <c r="C21" s="3">
        <v>31</v>
      </c>
      <c r="D21" s="3">
        <v>550</v>
      </c>
      <c r="E21">
        <f t="shared" si="0"/>
        <v>29</v>
      </c>
      <c r="F21" s="3">
        <f t="shared" si="1"/>
        <v>31</v>
      </c>
      <c r="G21" s="3">
        <f t="shared" si="2"/>
        <v>2</v>
      </c>
      <c r="H21" s="3">
        <f t="shared" si="3"/>
        <v>1</v>
      </c>
    </row>
    <row r="22" spans="1:8" x14ac:dyDescent="0.2">
      <c r="A22" s="3">
        <v>31</v>
      </c>
      <c r="B22" s="3" t="s">
        <v>5</v>
      </c>
      <c r="C22" s="3">
        <v>35</v>
      </c>
      <c r="D22" s="3">
        <v>21960</v>
      </c>
      <c r="E22">
        <f t="shared" si="0"/>
        <v>31</v>
      </c>
      <c r="F22" s="3">
        <f t="shared" si="1"/>
        <v>35</v>
      </c>
      <c r="G22" s="3">
        <f t="shared" si="2"/>
        <v>4</v>
      </c>
      <c r="H22" s="3">
        <f t="shared" si="3"/>
        <v>1</v>
      </c>
    </row>
    <row r="23" spans="1:8" x14ac:dyDescent="0.2">
      <c r="A23" s="3">
        <v>31</v>
      </c>
      <c r="B23" s="3" t="s">
        <v>7</v>
      </c>
      <c r="C23" s="3">
        <v>33</v>
      </c>
      <c r="D23" s="3">
        <v>1535</v>
      </c>
      <c r="E23">
        <f t="shared" si="0"/>
        <v>31</v>
      </c>
      <c r="F23" s="3">
        <f t="shared" si="1"/>
        <v>33</v>
      </c>
      <c r="G23" s="3">
        <f t="shared" si="2"/>
        <v>2</v>
      </c>
      <c r="H23" s="3">
        <f t="shared" si="3"/>
        <v>1</v>
      </c>
    </row>
    <row r="24" spans="1:8" x14ac:dyDescent="0.2">
      <c r="A24" s="3">
        <v>33</v>
      </c>
      <c r="B24" s="3" t="s">
        <v>7</v>
      </c>
      <c r="C24" s="3">
        <v>35</v>
      </c>
      <c r="D24" s="3">
        <v>1229</v>
      </c>
      <c r="E24">
        <f t="shared" si="0"/>
        <v>33</v>
      </c>
      <c r="F24" s="3">
        <f t="shared" si="1"/>
        <v>35</v>
      </c>
      <c r="G24" s="3">
        <f t="shared" si="2"/>
        <v>2</v>
      </c>
      <c r="H24" s="3">
        <f t="shared" si="3"/>
        <v>1</v>
      </c>
    </row>
    <row r="25" spans="1:8" x14ac:dyDescent="0.2">
      <c r="A25" s="3">
        <v>34</v>
      </c>
      <c r="B25" s="3" t="s">
        <v>5</v>
      </c>
      <c r="C25" s="3">
        <v>38</v>
      </c>
      <c r="D25" s="3">
        <v>29137</v>
      </c>
      <c r="E25">
        <f t="shared" si="0"/>
        <v>34</v>
      </c>
      <c r="F25" s="3">
        <f t="shared" si="1"/>
        <v>38</v>
      </c>
      <c r="G25" s="3">
        <f t="shared" si="2"/>
        <v>4</v>
      </c>
      <c r="H25" s="3">
        <f t="shared" si="3"/>
        <v>1</v>
      </c>
    </row>
    <row r="26" spans="1:8" x14ac:dyDescent="0.2">
      <c r="A26" s="3">
        <v>35</v>
      </c>
      <c r="B26" s="3" t="s">
        <v>8</v>
      </c>
      <c r="C26" s="3">
        <v>37</v>
      </c>
      <c r="D26" s="3">
        <v>14831</v>
      </c>
      <c r="E26">
        <f t="shared" si="0"/>
        <v>35</v>
      </c>
      <c r="F26" s="3">
        <f t="shared" si="1"/>
        <v>37</v>
      </c>
      <c r="G26" s="3">
        <f t="shared" si="2"/>
        <v>2</v>
      </c>
      <c r="H26" s="3">
        <f t="shared" si="3"/>
        <v>1</v>
      </c>
    </row>
    <row r="27" spans="1:8" x14ac:dyDescent="0.2">
      <c r="A27" s="3">
        <v>36</v>
      </c>
      <c r="B27" s="3" t="s">
        <v>7</v>
      </c>
      <c r="C27" s="3">
        <v>39</v>
      </c>
      <c r="D27" s="3">
        <v>1031</v>
      </c>
      <c r="E27">
        <f t="shared" si="0"/>
        <v>36</v>
      </c>
      <c r="F27" s="3">
        <f t="shared" si="1"/>
        <v>39</v>
      </c>
      <c r="G27" s="3">
        <f t="shared" si="2"/>
        <v>3</v>
      </c>
      <c r="H27" s="3">
        <f t="shared" si="3"/>
        <v>1</v>
      </c>
    </row>
    <row r="28" spans="1:8" x14ac:dyDescent="0.2">
      <c r="A28" s="3">
        <v>37</v>
      </c>
      <c r="B28" s="3" t="s">
        <v>5</v>
      </c>
      <c r="C28" s="3">
        <v>41</v>
      </c>
      <c r="D28" s="3">
        <v>23500</v>
      </c>
      <c r="E28">
        <f t="shared" si="0"/>
        <v>37</v>
      </c>
      <c r="F28" s="3">
        <f t="shared" si="1"/>
        <v>41</v>
      </c>
      <c r="G28" s="3">
        <f t="shared" si="2"/>
        <v>4</v>
      </c>
      <c r="H28" s="3">
        <f t="shared" si="3"/>
        <v>1</v>
      </c>
    </row>
    <row r="29" spans="1:8" x14ac:dyDescent="0.2">
      <c r="A29" s="3">
        <v>39</v>
      </c>
      <c r="B29" s="3" t="s">
        <v>5</v>
      </c>
      <c r="C29" s="3">
        <v>44</v>
      </c>
      <c r="D29" s="3">
        <v>32175</v>
      </c>
      <c r="E29">
        <f t="shared" si="0"/>
        <v>39</v>
      </c>
      <c r="F29" s="3">
        <f t="shared" si="1"/>
        <v>44</v>
      </c>
      <c r="G29" s="3">
        <f t="shared" si="2"/>
        <v>5</v>
      </c>
      <c r="H29" s="3">
        <f t="shared" si="3"/>
        <v>1</v>
      </c>
    </row>
    <row r="30" spans="1:8" x14ac:dyDescent="0.2">
      <c r="A30" s="3">
        <v>39</v>
      </c>
      <c r="B30" s="3" t="s">
        <v>7</v>
      </c>
      <c r="C30" s="3">
        <v>42</v>
      </c>
      <c r="D30" s="3">
        <v>1214</v>
      </c>
      <c r="E30">
        <f t="shared" si="0"/>
        <v>39</v>
      </c>
      <c r="F30" s="3">
        <f t="shared" si="1"/>
        <v>42</v>
      </c>
      <c r="G30" s="3">
        <f t="shared" si="2"/>
        <v>3</v>
      </c>
      <c r="H30" s="3">
        <f t="shared" si="3"/>
        <v>1</v>
      </c>
    </row>
    <row r="31" spans="1:8" x14ac:dyDescent="0.2">
      <c r="A31" s="3">
        <v>41</v>
      </c>
      <c r="B31" s="3" t="s">
        <v>8</v>
      </c>
      <c r="C31" s="3">
        <v>43</v>
      </c>
      <c r="D31" s="3">
        <v>12635</v>
      </c>
      <c r="E31">
        <f t="shared" si="0"/>
        <v>41</v>
      </c>
      <c r="F31" s="3">
        <f t="shared" si="1"/>
        <v>43</v>
      </c>
      <c r="G31" s="3">
        <f t="shared" si="2"/>
        <v>2</v>
      </c>
      <c r="H31" s="3">
        <f t="shared" si="3"/>
        <v>1</v>
      </c>
    </row>
    <row r="32" spans="1:8" x14ac:dyDescent="0.2">
      <c r="A32" s="3">
        <v>41</v>
      </c>
      <c r="B32" s="3" t="s">
        <v>7</v>
      </c>
      <c r="C32" s="3">
        <v>46</v>
      </c>
      <c r="D32" s="3">
        <v>406</v>
      </c>
      <c r="E32">
        <f t="shared" si="0"/>
        <v>41</v>
      </c>
      <c r="F32" s="3">
        <f t="shared" si="1"/>
        <v>46</v>
      </c>
      <c r="G32" s="3">
        <f t="shared" si="2"/>
        <v>5</v>
      </c>
      <c r="H32" s="3">
        <f t="shared" si="3"/>
        <v>1</v>
      </c>
    </row>
    <row r="33" spans="1:8" x14ac:dyDescent="0.2">
      <c r="A33" s="3">
        <v>42</v>
      </c>
      <c r="B33" s="3" t="s">
        <v>5</v>
      </c>
      <c r="C33" s="3">
        <v>46</v>
      </c>
      <c r="D33" s="3">
        <v>20316</v>
      </c>
      <c r="E33">
        <f t="shared" si="0"/>
        <v>42</v>
      </c>
      <c r="F33" s="3">
        <f t="shared" si="1"/>
        <v>46</v>
      </c>
      <c r="G33" s="3">
        <f t="shared" si="2"/>
        <v>4</v>
      </c>
      <c r="H33" s="3">
        <f t="shared" si="3"/>
        <v>1</v>
      </c>
    </row>
    <row r="34" spans="1:8" x14ac:dyDescent="0.2">
      <c r="A34" s="3">
        <v>44</v>
      </c>
      <c r="B34" s="3" t="s">
        <v>5</v>
      </c>
      <c r="C34" s="3">
        <v>49</v>
      </c>
      <c r="D34" s="3">
        <v>28469</v>
      </c>
      <c r="E34">
        <f t="shared" si="0"/>
        <v>44</v>
      </c>
      <c r="F34" s="3">
        <f t="shared" si="1"/>
        <v>49</v>
      </c>
      <c r="G34" s="3">
        <f t="shared" si="2"/>
        <v>5</v>
      </c>
      <c r="H34" s="3">
        <f t="shared" si="3"/>
        <v>1</v>
      </c>
    </row>
    <row r="35" spans="1:8" x14ac:dyDescent="0.2">
      <c r="A35" s="3">
        <v>44</v>
      </c>
      <c r="B35" s="3" t="s">
        <v>7</v>
      </c>
      <c r="C35" s="3">
        <v>48</v>
      </c>
      <c r="D35" s="3">
        <v>465</v>
      </c>
      <c r="E35">
        <f t="shared" si="0"/>
        <v>44</v>
      </c>
      <c r="F35" s="3">
        <f t="shared" si="1"/>
        <v>48</v>
      </c>
      <c r="G35" s="3">
        <f t="shared" si="2"/>
        <v>4</v>
      </c>
      <c r="H35" s="3">
        <f t="shared" si="3"/>
        <v>1</v>
      </c>
    </row>
    <row r="36" spans="1:8" x14ac:dyDescent="0.2">
      <c r="A36" s="3">
        <v>47</v>
      </c>
      <c r="B36" s="3" t="s">
        <v>8</v>
      </c>
      <c r="C36" s="3">
        <v>50</v>
      </c>
      <c r="D36" s="3">
        <v>18244</v>
      </c>
      <c r="E36">
        <f t="shared" si="0"/>
        <v>47</v>
      </c>
      <c r="F36" s="3">
        <f t="shared" si="1"/>
        <v>50</v>
      </c>
      <c r="G36" s="3">
        <f t="shared" si="2"/>
        <v>3</v>
      </c>
      <c r="H36" s="3">
        <f t="shared" si="3"/>
        <v>1</v>
      </c>
    </row>
    <row r="37" spans="1:8" x14ac:dyDescent="0.2">
      <c r="A37" s="3">
        <v>47</v>
      </c>
      <c r="B37" s="3" t="s">
        <v>7</v>
      </c>
      <c r="C37" s="3">
        <v>50</v>
      </c>
      <c r="D37" s="3">
        <v>782</v>
      </c>
      <c r="E37">
        <f t="shared" si="0"/>
        <v>47</v>
      </c>
      <c r="F37" s="3">
        <f t="shared" si="1"/>
        <v>50</v>
      </c>
      <c r="G37" s="3">
        <f t="shared" si="2"/>
        <v>3</v>
      </c>
      <c r="H37" s="3">
        <f t="shared" si="3"/>
        <v>1</v>
      </c>
    </row>
    <row r="38" spans="1:8" x14ac:dyDescent="0.2">
      <c r="A38" s="3">
        <v>48</v>
      </c>
      <c r="B38" s="3" t="s">
        <v>5</v>
      </c>
      <c r="C38" s="3">
        <v>53</v>
      </c>
      <c r="D38" s="3">
        <v>28961</v>
      </c>
      <c r="E38">
        <f t="shared" si="0"/>
        <v>48</v>
      </c>
      <c r="F38" s="3">
        <f t="shared" si="1"/>
        <v>1</v>
      </c>
      <c r="G38" s="3">
        <f t="shared" si="2"/>
        <v>5</v>
      </c>
      <c r="H38" s="3">
        <f t="shared" si="3"/>
        <v>1</v>
      </c>
    </row>
    <row r="39" spans="1:8" x14ac:dyDescent="0.2">
      <c r="A39" s="3">
        <v>51</v>
      </c>
      <c r="B39" s="3" t="s">
        <v>7</v>
      </c>
      <c r="C39" s="3">
        <v>55</v>
      </c>
      <c r="D39" s="3">
        <v>283</v>
      </c>
      <c r="E39">
        <f t="shared" si="0"/>
        <v>51</v>
      </c>
      <c r="F39" s="3">
        <f t="shared" si="1"/>
        <v>3</v>
      </c>
      <c r="G39" s="3">
        <f t="shared" si="2"/>
        <v>4</v>
      </c>
      <c r="H39" s="3">
        <f t="shared" si="3"/>
        <v>1</v>
      </c>
    </row>
    <row r="40" spans="1:8" x14ac:dyDescent="0.2">
      <c r="A40" s="3">
        <v>52</v>
      </c>
      <c r="B40" s="3" t="s">
        <v>5</v>
      </c>
      <c r="C40" s="3">
        <v>57</v>
      </c>
      <c r="D40" s="3">
        <v>27411</v>
      </c>
      <c r="E40">
        <f t="shared" si="0"/>
        <v>52</v>
      </c>
      <c r="F40" s="3">
        <f t="shared" si="1"/>
        <v>5</v>
      </c>
      <c r="G40" s="3">
        <f t="shared" si="2"/>
        <v>5</v>
      </c>
      <c r="H40" s="3">
        <f t="shared" si="3"/>
        <v>1</v>
      </c>
    </row>
    <row r="41" spans="1:8" x14ac:dyDescent="0.2">
      <c r="A41" s="3">
        <v>54</v>
      </c>
      <c r="B41" s="3" t="s">
        <v>7</v>
      </c>
      <c r="C41" s="3">
        <v>58</v>
      </c>
      <c r="D41" s="3">
        <v>1055</v>
      </c>
      <c r="E41">
        <f t="shared" si="0"/>
        <v>2</v>
      </c>
      <c r="F41" s="3">
        <f t="shared" si="1"/>
        <v>6</v>
      </c>
      <c r="G41" s="3">
        <f t="shared" si="2"/>
        <v>4</v>
      </c>
      <c r="H41" s="3">
        <f t="shared" si="3"/>
        <v>2</v>
      </c>
    </row>
    <row r="42" spans="1:8" x14ac:dyDescent="0.2">
      <c r="A42" s="3">
        <v>55</v>
      </c>
      <c r="B42" s="3" t="s">
        <v>5</v>
      </c>
      <c r="C42" s="3">
        <v>59</v>
      </c>
      <c r="D42" s="3">
        <v>25657</v>
      </c>
      <c r="E42">
        <f t="shared" si="0"/>
        <v>3</v>
      </c>
      <c r="F42" s="3">
        <f t="shared" si="1"/>
        <v>7</v>
      </c>
      <c r="G42" s="3">
        <f t="shared" si="2"/>
        <v>4</v>
      </c>
      <c r="H42" s="3">
        <f t="shared" si="3"/>
        <v>2</v>
      </c>
    </row>
    <row r="43" spans="1:8" x14ac:dyDescent="0.2">
      <c r="A43" s="3">
        <v>56</v>
      </c>
      <c r="B43" s="3" t="s">
        <v>8</v>
      </c>
      <c r="C43" s="3">
        <v>58</v>
      </c>
      <c r="D43" s="3">
        <v>16413</v>
      </c>
      <c r="E43">
        <f t="shared" si="0"/>
        <v>4</v>
      </c>
      <c r="F43" s="3">
        <f t="shared" si="1"/>
        <v>6</v>
      </c>
      <c r="G43" s="3">
        <f t="shared" si="2"/>
        <v>2</v>
      </c>
      <c r="H43" s="3">
        <f t="shared" si="3"/>
        <v>2</v>
      </c>
    </row>
    <row r="44" spans="1:8" x14ac:dyDescent="0.2">
      <c r="A44" s="3">
        <v>58</v>
      </c>
      <c r="B44" s="3" t="s">
        <v>7</v>
      </c>
      <c r="C44" s="3">
        <v>62</v>
      </c>
      <c r="D44" s="3">
        <v>857</v>
      </c>
      <c r="E44">
        <f t="shared" si="0"/>
        <v>6</v>
      </c>
      <c r="F44" s="3">
        <f t="shared" si="1"/>
        <v>10</v>
      </c>
      <c r="G44" s="3">
        <f t="shared" si="2"/>
        <v>4</v>
      </c>
      <c r="H44" s="3">
        <f t="shared" si="3"/>
        <v>2</v>
      </c>
    </row>
    <row r="45" spans="1:8" x14ac:dyDescent="0.2">
      <c r="A45" s="3">
        <v>62</v>
      </c>
      <c r="B45" s="3" t="s">
        <v>5</v>
      </c>
      <c r="C45" s="3">
        <v>67</v>
      </c>
      <c r="D45" s="3">
        <v>27452</v>
      </c>
      <c r="E45">
        <f t="shared" si="0"/>
        <v>10</v>
      </c>
      <c r="F45" s="3">
        <f t="shared" si="1"/>
        <v>15</v>
      </c>
      <c r="G45" s="3">
        <f t="shared" si="2"/>
        <v>5</v>
      </c>
      <c r="H45" s="3">
        <f t="shared" si="3"/>
        <v>2</v>
      </c>
    </row>
    <row r="46" spans="1:8" x14ac:dyDescent="0.2">
      <c r="A46" s="3">
        <v>62</v>
      </c>
      <c r="B46" s="3" t="s">
        <v>7</v>
      </c>
      <c r="C46" s="3">
        <v>65</v>
      </c>
      <c r="D46" s="3">
        <v>1093</v>
      </c>
      <c r="E46">
        <f t="shared" si="0"/>
        <v>10</v>
      </c>
      <c r="F46" s="3">
        <f t="shared" si="1"/>
        <v>13</v>
      </c>
      <c r="G46" s="3">
        <f t="shared" si="2"/>
        <v>3</v>
      </c>
      <c r="H46" s="3">
        <f t="shared" si="3"/>
        <v>2</v>
      </c>
    </row>
    <row r="47" spans="1:8" x14ac:dyDescent="0.2">
      <c r="A47" s="3">
        <v>66</v>
      </c>
      <c r="B47" s="3" t="s">
        <v>8</v>
      </c>
      <c r="C47" s="3">
        <v>67</v>
      </c>
      <c r="D47" s="3">
        <v>18200</v>
      </c>
      <c r="E47">
        <f t="shared" si="0"/>
        <v>14</v>
      </c>
      <c r="F47" s="3">
        <f t="shared" si="1"/>
        <v>15</v>
      </c>
      <c r="G47" s="3">
        <f t="shared" si="2"/>
        <v>1</v>
      </c>
      <c r="H47" s="3">
        <f t="shared" si="3"/>
        <v>2</v>
      </c>
    </row>
    <row r="48" spans="1:8" x14ac:dyDescent="0.2">
      <c r="A48" s="3">
        <v>67</v>
      </c>
      <c r="B48" s="3" t="s">
        <v>5</v>
      </c>
      <c r="C48" s="3">
        <v>71</v>
      </c>
      <c r="D48" s="3">
        <v>30574</v>
      </c>
      <c r="E48">
        <f t="shared" si="0"/>
        <v>15</v>
      </c>
      <c r="F48" s="3">
        <f t="shared" si="1"/>
        <v>19</v>
      </c>
      <c r="G48" s="3">
        <f t="shared" si="2"/>
        <v>4</v>
      </c>
      <c r="H48" s="3">
        <f t="shared" si="3"/>
        <v>2</v>
      </c>
    </row>
    <row r="49" spans="1:8" x14ac:dyDescent="0.2">
      <c r="A49" s="3">
        <v>68</v>
      </c>
      <c r="B49" s="3" t="s">
        <v>7</v>
      </c>
      <c r="C49" s="3">
        <v>71</v>
      </c>
      <c r="D49" s="3">
        <v>1561</v>
      </c>
      <c r="E49">
        <f t="shared" si="0"/>
        <v>16</v>
      </c>
      <c r="F49" s="3">
        <f t="shared" si="1"/>
        <v>19</v>
      </c>
      <c r="G49" s="3">
        <f t="shared" si="2"/>
        <v>3</v>
      </c>
      <c r="H49" s="3">
        <f t="shared" si="3"/>
        <v>2</v>
      </c>
    </row>
    <row r="50" spans="1:8" x14ac:dyDescent="0.2">
      <c r="A50" s="3">
        <v>70</v>
      </c>
      <c r="B50" s="3" t="s">
        <v>5</v>
      </c>
      <c r="C50" s="3">
        <v>73</v>
      </c>
      <c r="D50" s="3">
        <v>27670</v>
      </c>
      <c r="E50">
        <f t="shared" si="0"/>
        <v>18</v>
      </c>
      <c r="F50" s="3">
        <f t="shared" si="1"/>
        <v>21</v>
      </c>
      <c r="G50" s="3">
        <f t="shared" si="2"/>
        <v>3</v>
      </c>
      <c r="H50" s="3">
        <f t="shared" si="3"/>
        <v>2</v>
      </c>
    </row>
    <row r="51" spans="1:8" x14ac:dyDescent="0.2">
      <c r="A51" s="3">
        <v>71</v>
      </c>
      <c r="B51" s="3" t="s">
        <v>7</v>
      </c>
      <c r="C51" s="3">
        <v>74</v>
      </c>
      <c r="D51" s="3">
        <v>1702</v>
      </c>
      <c r="E51">
        <f t="shared" si="0"/>
        <v>19</v>
      </c>
      <c r="F51" s="3">
        <f t="shared" si="1"/>
        <v>22</v>
      </c>
      <c r="G51" s="3">
        <f t="shared" si="2"/>
        <v>3</v>
      </c>
      <c r="H51" s="3">
        <f t="shared" si="3"/>
        <v>2</v>
      </c>
    </row>
    <row r="52" spans="1:8" x14ac:dyDescent="0.2">
      <c r="A52" s="3">
        <v>73</v>
      </c>
      <c r="B52" s="3" t="s">
        <v>7</v>
      </c>
      <c r="C52" s="3">
        <v>76</v>
      </c>
      <c r="D52" s="3">
        <v>1147</v>
      </c>
      <c r="E52">
        <f t="shared" si="0"/>
        <v>21</v>
      </c>
      <c r="F52" s="3">
        <f t="shared" si="1"/>
        <v>24</v>
      </c>
      <c r="G52" s="3">
        <f t="shared" si="2"/>
        <v>3</v>
      </c>
      <c r="H52" s="3">
        <f t="shared" si="3"/>
        <v>2</v>
      </c>
    </row>
    <row r="53" spans="1:8" x14ac:dyDescent="0.2">
      <c r="A53" s="3">
        <v>74</v>
      </c>
      <c r="B53" s="3" t="s">
        <v>8</v>
      </c>
      <c r="C53" s="3">
        <v>76</v>
      </c>
      <c r="D53" s="3">
        <v>15862</v>
      </c>
      <c r="E53">
        <f t="shared" si="0"/>
        <v>22</v>
      </c>
      <c r="F53" s="3">
        <f t="shared" si="1"/>
        <v>24</v>
      </c>
      <c r="G53" s="3">
        <f t="shared" si="2"/>
        <v>2</v>
      </c>
      <c r="H53" s="3">
        <f t="shared" si="3"/>
        <v>2</v>
      </c>
    </row>
    <row r="54" spans="1:8" x14ac:dyDescent="0.2">
      <c r="A54" s="3">
        <v>75</v>
      </c>
      <c r="B54" s="3" t="s">
        <v>5</v>
      </c>
      <c r="C54" s="3">
        <v>80</v>
      </c>
      <c r="D54" s="3">
        <v>28475</v>
      </c>
      <c r="E54">
        <f t="shared" si="0"/>
        <v>23</v>
      </c>
      <c r="F54" s="3">
        <f t="shared" si="1"/>
        <v>28</v>
      </c>
      <c r="G54" s="3">
        <f t="shared" si="2"/>
        <v>5</v>
      </c>
      <c r="H54" s="3">
        <f t="shared" si="3"/>
        <v>2</v>
      </c>
    </row>
    <row r="55" spans="1:8" x14ac:dyDescent="0.2">
      <c r="A55" s="3">
        <v>78</v>
      </c>
      <c r="B55" s="3" t="s">
        <v>5</v>
      </c>
      <c r="C55" s="3">
        <v>82</v>
      </c>
      <c r="D55" s="3">
        <v>28063</v>
      </c>
      <c r="E55">
        <f t="shared" si="0"/>
        <v>26</v>
      </c>
      <c r="F55" s="3">
        <f t="shared" si="1"/>
        <v>30</v>
      </c>
      <c r="G55" s="3">
        <f t="shared" si="2"/>
        <v>4</v>
      </c>
      <c r="H55" s="3">
        <f t="shared" si="3"/>
        <v>2</v>
      </c>
    </row>
    <row r="56" spans="1:8" x14ac:dyDescent="0.2">
      <c r="A56" s="3">
        <v>78</v>
      </c>
      <c r="B56" s="3" t="s">
        <v>7</v>
      </c>
      <c r="C56" s="3">
        <v>81</v>
      </c>
      <c r="D56" s="3">
        <v>886</v>
      </c>
      <c r="E56">
        <f t="shared" si="0"/>
        <v>26</v>
      </c>
      <c r="F56" s="3">
        <f t="shared" si="1"/>
        <v>29</v>
      </c>
      <c r="G56" s="3">
        <f t="shared" si="2"/>
        <v>3</v>
      </c>
      <c r="H56" s="3">
        <f t="shared" si="3"/>
        <v>2</v>
      </c>
    </row>
    <row r="57" spans="1:8" x14ac:dyDescent="0.2">
      <c r="A57" s="3">
        <v>80</v>
      </c>
      <c r="B57" s="3" t="s">
        <v>7</v>
      </c>
      <c r="C57" s="3">
        <v>84</v>
      </c>
      <c r="D57" s="3">
        <v>332</v>
      </c>
      <c r="E57">
        <f t="shared" si="0"/>
        <v>28</v>
      </c>
      <c r="F57" s="3">
        <f t="shared" si="1"/>
        <v>32</v>
      </c>
      <c r="G57" s="3">
        <f t="shared" si="2"/>
        <v>4</v>
      </c>
      <c r="H57" s="3">
        <f t="shared" si="3"/>
        <v>2</v>
      </c>
    </row>
    <row r="58" spans="1:8" x14ac:dyDescent="0.2">
      <c r="A58" s="3">
        <v>82</v>
      </c>
      <c r="B58" s="3" t="s">
        <v>8</v>
      </c>
      <c r="C58" s="3">
        <v>84</v>
      </c>
      <c r="D58" s="3">
        <v>19670</v>
      </c>
      <c r="E58">
        <f t="shared" si="0"/>
        <v>30</v>
      </c>
      <c r="F58" s="3">
        <f t="shared" si="1"/>
        <v>32</v>
      </c>
      <c r="G58" s="3">
        <f t="shared" si="2"/>
        <v>2</v>
      </c>
      <c r="H58" s="3">
        <f t="shared" si="3"/>
        <v>2</v>
      </c>
    </row>
    <row r="59" spans="1:8" x14ac:dyDescent="0.2">
      <c r="A59" s="3">
        <v>82</v>
      </c>
      <c r="B59" s="3" t="s">
        <v>5</v>
      </c>
      <c r="C59" s="3">
        <v>88</v>
      </c>
      <c r="D59" s="3">
        <v>25711</v>
      </c>
      <c r="E59">
        <f t="shared" si="0"/>
        <v>30</v>
      </c>
      <c r="F59" s="3">
        <f t="shared" si="1"/>
        <v>36</v>
      </c>
      <c r="G59" s="3">
        <f t="shared" si="2"/>
        <v>6</v>
      </c>
      <c r="H59" s="3">
        <f t="shared" si="3"/>
        <v>2</v>
      </c>
    </row>
    <row r="60" spans="1:8" x14ac:dyDescent="0.2">
      <c r="A60" s="3">
        <v>83</v>
      </c>
      <c r="B60" s="3" t="s">
        <v>7</v>
      </c>
      <c r="C60" s="3">
        <v>86</v>
      </c>
      <c r="D60" s="3">
        <v>564</v>
      </c>
      <c r="E60">
        <f t="shared" si="0"/>
        <v>31</v>
      </c>
      <c r="F60" s="3">
        <f t="shared" si="1"/>
        <v>34</v>
      </c>
      <c r="G60" s="3">
        <f t="shared" si="2"/>
        <v>3</v>
      </c>
      <c r="H60" s="3">
        <f t="shared" si="3"/>
        <v>2</v>
      </c>
    </row>
    <row r="61" spans="1:8" x14ac:dyDescent="0.2">
      <c r="A61" s="3">
        <v>84</v>
      </c>
      <c r="B61" s="3" t="s">
        <v>5</v>
      </c>
      <c r="C61" s="3">
        <v>89</v>
      </c>
      <c r="D61" s="3">
        <v>23872</v>
      </c>
      <c r="E61">
        <f t="shared" si="0"/>
        <v>32</v>
      </c>
      <c r="F61" s="3">
        <f t="shared" si="1"/>
        <v>37</v>
      </c>
      <c r="G61" s="3">
        <f t="shared" si="2"/>
        <v>5</v>
      </c>
      <c r="H61" s="3">
        <f t="shared" si="3"/>
        <v>2</v>
      </c>
    </row>
    <row r="62" spans="1:8" x14ac:dyDescent="0.2">
      <c r="A62" s="3">
        <v>86</v>
      </c>
      <c r="B62" s="3" t="s">
        <v>7</v>
      </c>
      <c r="C62" s="3">
        <v>89</v>
      </c>
      <c r="D62" s="3">
        <v>675</v>
      </c>
      <c r="E62">
        <f t="shared" si="0"/>
        <v>34</v>
      </c>
      <c r="F62" s="3">
        <f t="shared" si="1"/>
        <v>37</v>
      </c>
      <c r="G62" s="3">
        <f t="shared" si="2"/>
        <v>3</v>
      </c>
      <c r="H62" s="3">
        <f t="shared" si="3"/>
        <v>2</v>
      </c>
    </row>
    <row r="63" spans="1:8" x14ac:dyDescent="0.2">
      <c r="A63" s="3">
        <v>87</v>
      </c>
      <c r="B63" s="3" t="s">
        <v>5</v>
      </c>
      <c r="C63" s="3">
        <v>91</v>
      </c>
      <c r="D63" s="3">
        <v>27404</v>
      </c>
      <c r="E63">
        <f t="shared" si="0"/>
        <v>35</v>
      </c>
      <c r="F63" s="3">
        <f t="shared" si="1"/>
        <v>39</v>
      </c>
      <c r="G63" s="3">
        <f t="shared" si="2"/>
        <v>4</v>
      </c>
      <c r="H63" s="3">
        <f t="shared" si="3"/>
        <v>2</v>
      </c>
    </row>
    <row r="64" spans="1:8" x14ac:dyDescent="0.2">
      <c r="A64" s="3">
        <v>88</v>
      </c>
      <c r="B64" s="3" t="s">
        <v>7</v>
      </c>
      <c r="C64" s="3">
        <v>91</v>
      </c>
      <c r="D64" s="3">
        <v>1748</v>
      </c>
      <c r="E64">
        <f t="shared" si="0"/>
        <v>36</v>
      </c>
      <c r="F64" s="3">
        <f t="shared" si="1"/>
        <v>39</v>
      </c>
      <c r="G64" s="3">
        <f t="shared" si="2"/>
        <v>3</v>
      </c>
      <c r="H64" s="3">
        <f t="shared" si="3"/>
        <v>2</v>
      </c>
    </row>
    <row r="65" spans="1:8" x14ac:dyDescent="0.2">
      <c r="A65" s="3">
        <v>89</v>
      </c>
      <c r="B65" s="3" t="s">
        <v>8</v>
      </c>
      <c r="C65" s="3">
        <v>91</v>
      </c>
      <c r="D65" s="3">
        <v>17153</v>
      </c>
      <c r="E65">
        <f t="shared" si="0"/>
        <v>37</v>
      </c>
      <c r="F65" s="3">
        <f t="shared" si="1"/>
        <v>39</v>
      </c>
      <c r="G65" s="3">
        <f t="shared" si="2"/>
        <v>2</v>
      </c>
      <c r="H65" s="3">
        <f t="shared" si="3"/>
        <v>2</v>
      </c>
    </row>
    <row r="66" spans="1:8" x14ac:dyDescent="0.2">
      <c r="A66" s="3">
        <v>90</v>
      </c>
      <c r="B66" s="3" t="s">
        <v>5</v>
      </c>
      <c r="C66" s="3">
        <v>94</v>
      </c>
      <c r="D66" s="3">
        <v>28090</v>
      </c>
      <c r="E66">
        <f t="shared" si="0"/>
        <v>38</v>
      </c>
      <c r="F66" s="3">
        <f t="shared" si="1"/>
        <v>42</v>
      </c>
      <c r="G66" s="3">
        <f t="shared" si="2"/>
        <v>4</v>
      </c>
      <c r="H66" s="3">
        <f t="shared" si="3"/>
        <v>2</v>
      </c>
    </row>
    <row r="67" spans="1:8" x14ac:dyDescent="0.2">
      <c r="A67" s="3">
        <v>91</v>
      </c>
      <c r="B67" s="3" t="s">
        <v>7</v>
      </c>
      <c r="C67" s="3">
        <v>95</v>
      </c>
      <c r="D67" s="3">
        <v>811</v>
      </c>
      <c r="E67">
        <f t="shared" ref="E67:E74" si="4">IF(A67&gt;52,A67-52,A67)</f>
        <v>39</v>
      </c>
      <c r="F67" s="3">
        <f t="shared" ref="F67:F74" si="5">IF(C67&gt;52,C67-52,C67)</f>
        <v>43</v>
      </c>
      <c r="G67" s="3">
        <f t="shared" ref="G67:G74" si="6">C67-A67</f>
        <v>4</v>
      </c>
      <c r="H67" s="3">
        <f t="shared" ref="H67:H74" si="7">IF(A67&lt;=52,1,2)</f>
        <v>2</v>
      </c>
    </row>
    <row r="68" spans="1:8" x14ac:dyDescent="0.2">
      <c r="A68" s="3">
        <v>93</v>
      </c>
      <c r="B68" s="3" t="s">
        <v>5</v>
      </c>
      <c r="C68" s="3">
        <v>97</v>
      </c>
      <c r="D68" s="3">
        <v>26925</v>
      </c>
      <c r="E68">
        <f t="shared" si="4"/>
        <v>41</v>
      </c>
      <c r="F68" s="3">
        <f t="shared" si="5"/>
        <v>45</v>
      </c>
      <c r="G68" s="3">
        <f t="shared" si="6"/>
        <v>4</v>
      </c>
      <c r="H68" s="3">
        <f t="shared" si="7"/>
        <v>2</v>
      </c>
    </row>
    <row r="69" spans="1:8" x14ac:dyDescent="0.2">
      <c r="A69" s="3">
        <v>93</v>
      </c>
      <c r="B69" s="3" t="s">
        <v>7</v>
      </c>
      <c r="C69" s="3">
        <v>95</v>
      </c>
      <c r="D69" s="3">
        <v>1712</v>
      </c>
      <c r="E69">
        <f t="shared" si="4"/>
        <v>41</v>
      </c>
      <c r="F69" s="3">
        <f t="shared" si="5"/>
        <v>43</v>
      </c>
      <c r="G69" s="3">
        <f t="shared" si="6"/>
        <v>2</v>
      </c>
      <c r="H69" s="3">
        <f t="shared" si="7"/>
        <v>2</v>
      </c>
    </row>
    <row r="70" spans="1:8" x14ac:dyDescent="0.2">
      <c r="A70" s="3">
        <v>95</v>
      </c>
      <c r="B70" s="3" t="s">
        <v>8</v>
      </c>
      <c r="C70" s="3">
        <v>97</v>
      </c>
      <c r="D70" s="3">
        <v>14303</v>
      </c>
      <c r="E70">
        <f t="shared" si="4"/>
        <v>43</v>
      </c>
      <c r="F70" s="3">
        <f t="shared" si="5"/>
        <v>45</v>
      </c>
      <c r="G70" s="3">
        <f t="shared" si="6"/>
        <v>2</v>
      </c>
      <c r="H70" s="3">
        <f t="shared" si="7"/>
        <v>2</v>
      </c>
    </row>
    <row r="71" spans="1:8" x14ac:dyDescent="0.2">
      <c r="A71" s="3">
        <v>95</v>
      </c>
      <c r="B71" s="3" t="s">
        <v>7</v>
      </c>
      <c r="C71" s="3">
        <v>98</v>
      </c>
      <c r="D71" s="3">
        <v>1393</v>
      </c>
      <c r="E71">
        <f t="shared" si="4"/>
        <v>43</v>
      </c>
      <c r="F71" s="3">
        <f t="shared" si="5"/>
        <v>46</v>
      </c>
      <c r="G71" s="3">
        <f t="shared" si="6"/>
        <v>3</v>
      </c>
      <c r="H71" s="3">
        <f t="shared" si="7"/>
        <v>2</v>
      </c>
    </row>
    <row r="72" spans="1:8" x14ac:dyDescent="0.2">
      <c r="A72" s="3">
        <v>96</v>
      </c>
      <c r="B72" s="3" t="s">
        <v>5</v>
      </c>
      <c r="C72" s="3">
        <v>100</v>
      </c>
      <c r="D72" s="3">
        <v>21980</v>
      </c>
      <c r="E72">
        <f t="shared" si="4"/>
        <v>44</v>
      </c>
      <c r="F72" s="3">
        <f t="shared" si="5"/>
        <v>48</v>
      </c>
      <c r="G72" s="3">
        <f t="shared" si="6"/>
        <v>4</v>
      </c>
      <c r="H72" s="3">
        <f t="shared" si="7"/>
        <v>2</v>
      </c>
    </row>
    <row r="73" spans="1:8" x14ac:dyDescent="0.2">
      <c r="A73" s="3">
        <v>98</v>
      </c>
      <c r="B73" s="3" t="s">
        <v>7</v>
      </c>
      <c r="C73" s="3">
        <v>101</v>
      </c>
      <c r="D73" s="3">
        <v>1188</v>
      </c>
      <c r="E73">
        <f t="shared" si="4"/>
        <v>46</v>
      </c>
      <c r="F73" s="3">
        <f t="shared" si="5"/>
        <v>49</v>
      </c>
      <c r="G73" s="3">
        <f t="shared" si="6"/>
        <v>3</v>
      </c>
      <c r="H73" s="3">
        <f t="shared" si="7"/>
        <v>2</v>
      </c>
    </row>
    <row r="74" spans="1:8" x14ac:dyDescent="0.2">
      <c r="A74" s="3">
        <v>100</v>
      </c>
      <c r="B74" s="3" t="s">
        <v>5</v>
      </c>
      <c r="C74" s="3">
        <v>104</v>
      </c>
      <c r="D74" s="3">
        <v>27147</v>
      </c>
      <c r="E74">
        <f t="shared" si="4"/>
        <v>48</v>
      </c>
      <c r="F74" s="3">
        <f t="shared" si="5"/>
        <v>52</v>
      </c>
      <c r="G74" s="3">
        <f t="shared" si="6"/>
        <v>4</v>
      </c>
      <c r="H74" s="3">
        <f t="shared" si="7"/>
        <v>2</v>
      </c>
    </row>
  </sheetData>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
  <sheetViews>
    <sheetView workbookViewId="0">
      <selection activeCell="A4" sqref="A4"/>
    </sheetView>
  </sheetViews>
  <sheetFormatPr defaultRowHeight="12.75" x14ac:dyDescent="0.2"/>
  <cols>
    <col min="1" max="1" width="11.42578125" style="3" customWidth="1"/>
    <col min="2" max="2" width="37" style="3" customWidth="1"/>
    <col min="4" max="4" width="11.42578125" customWidth="1"/>
    <col min="6" max="6" width="22.42578125" customWidth="1"/>
  </cols>
  <sheetData>
    <row r="1" spans="1:6" x14ac:dyDescent="0.2">
      <c r="A1" s="1" t="s">
        <v>4</v>
      </c>
      <c r="B1" s="1" t="s">
        <v>17</v>
      </c>
      <c r="D1" s="2"/>
      <c r="E1" s="2"/>
      <c r="F1" s="2"/>
    </row>
    <row r="2" spans="1:6" x14ac:dyDescent="0.2">
      <c r="A2" s="3" t="s">
        <v>8</v>
      </c>
      <c r="B2" s="3">
        <v>8894</v>
      </c>
    </row>
    <row r="3" spans="1:6" x14ac:dyDescent="0.2">
      <c r="A3" s="4" t="s">
        <v>5</v>
      </c>
      <c r="B3" s="3">
        <v>23068</v>
      </c>
    </row>
    <row r="4" spans="1:6" x14ac:dyDescent="0.2">
      <c r="A4" s="4" t="s">
        <v>7</v>
      </c>
      <c r="B4" s="3">
        <v>981</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9EE58-0E7C-4F57-9D82-92B427D41E31}">
  <sheetPr>
    <tabColor theme="9" tint="0.59999389629810485"/>
  </sheetPr>
  <dimension ref="B1:AN85"/>
  <sheetViews>
    <sheetView zoomScaleNormal="100" workbookViewId="0">
      <pane ySplit="9" topLeftCell="A10" activePane="bottomLeft" state="frozen"/>
      <selection activeCell="J29" sqref="J29:K29"/>
      <selection pane="bottomLeft" activeCell="P57" sqref="P57"/>
    </sheetView>
  </sheetViews>
  <sheetFormatPr defaultRowHeight="12.75" x14ac:dyDescent="0.2"/>
  <cols>
    <col min="1" max="1" width="2.7109375" customWidth="1"/>
    <col min="2" max="2" width="25.28515625" bestFit="1" customWidth="1"/>
    <col min="3" max="4" width="10.140625" bestFit="1" customWidth="1"/>
    <col min="5" max="5" width="9.85546875" bestFit="1" customWidth="1"/>
    <col min="9" max="9" width="2.7109375" customWidth="1"/>
    <col min="17" max="17" width="2.7109375" customWidth="1"/>
    <col min="25" max="25" width="2.7109375" customWidth="1"/>
    <col min="28" max="28" width="10.5703125" bestFit="1" customWidth="1"/>
    <col min="33" max="33" width="2.7109375" customWidth="1"/>
    <col min="34" max="40" width="12.7109375" customWidth="1"/>
  </cols>
  <sheetData>
    <row r="1" spans="2:40" ht="13.5" thickBot="1" x14ac:dyDescent="0.25"/>
    <row r="2" spans="2:40" ht="27" customHeight="1" x14ac:dyDescent="0.2">
      <c r="B2" s="155"/>
      <c r="C2" s="156"/>
      <c r="D2" s="156"/>
      <c r="E2" s="157"/>
      <c r="F2" s="164" t="s">
        <v>122</v>
      </c>
      <c r="G2" s="165"/>
      <c r="H2" s="165"/>
      <c r="I2" s="165"/>
      <c r="J2" s="165"/>
      <c r="K2" s="165"/>
      <c r="L2" s="165"/>
      <c r="M2" s="165"/>
      <c r="N2" s="165"/>
      <c r="O2" s="166"/>
    </row>
    <row r="3" spans="2:40" ht="27" customHeight="1" x14ac:dyDescent="0.2">
      <c r="B3" s="158"/>
      <c r="C3" s="159"/>
      <c r="D3" s="159"/>
      <c r="E3" s="160"/>
      <c r="F3" s="167"/>
      <c r="G3" s="168"/>
      <c r="H3" s="168"/>
      <c r="I3" s="168"/>
      <c r="J3" s="168"/>
      <c r="K3" s="168"/>
      <c r="L3" s="168"/>
      <c r="M3" s="168"/>
      <c r="N3" s="168"/>
      <c r="O3" s="169"/>
    </row>
    <row r="4" spans="2:40" s="14" customFormat="1" ht="27" customHeight="1" thickBot="1" x14ac:dyDescent="0.25">
      <c r="B4" s="161"/>
      <c r="C4" s="162"/>
      <c r="D4" s="162"/>
      <c r="E4" s="163"/>
      <c r="F4" s="170"/>
      <c r="G4" s="171"/>
      <c r="H4" s="171"/>
      <c r="I4" s="171"/>
      <c r="J4" s="171"/>
      <c r="K4" s="171"/>
      <c r="L4" s="171"/>
      <c r="M4" s="171"/>
      <c r="N4" s="171"/>
      <c r="O4" s="172"/>
    </row>
    <row r="5" spans="2:40" ht="13.5" thickBot="1" x14ac:dyDescent="0.25"/>
    <row r="6" spans="2:40" x14ac:dyDescent="0.2">
      <c r="B6" s="146" t="s">
        <v>54</v>
      </c>
      <c r="C6" s="147"/>
      <c r="D6" s="147"/>
      <c r="E6" s="147"/>
      <c r="F6" s="147"/>
      <c r="G6" s="147"/>
      <c r="H6" s="148"/>
      <c r="J6" s="146" t="s">
        <v>55</v>
      </c>
      <c r="K6" s="147"/>
      <c r="L6" s="147"/>
      <c r="M6" s="147"/>
      <c r="N6" s="147"/>
      <c r="O6" s="147"/>
      <c r="P6" s="148"/>
      <c r="R6" s="146" t="s">
        <v>56</v>
      </c>
      <c r="S6" s="147"/>
      <c r="T6" s="147"/>
      <c r="U6" s="147"/>
      <c r="V6" s="147"/>
      <c r="W6" s="147"/>
      <c r="X6" s="148"/>
      <c r="Z6" s="146" t="s">
        <v>57</v>
      </c>
      <c r="AA6" s="147"/>
      <c r="AB6" s="147"/>
      <c r="AC6" s="147"/>
      <c r="AD6" s="147"/>
      <c r="AE6" s="147"/>
      <c r="AF6" s="148"/>
      <c r="AH6" s="146" t="s">
        <v>58</v>
      </c>
      <c r="AI6" s="147"/>
      <c r="AJ6" s="147"/>
      <c r="AK6" s="147"/>
      <c r="AL6" s="147"/>
      <c r="AM6" s="147"/>
      <c r="AN6" s="148"/>
    </row>
    <row r="7" spans="2:40" x14ac:dyDescent="0.2">
      <c r="B7" s="149"/>
      <c r="C7" s="150"/>
      <c r="D7" s="150"/>
      <c r="E7" s="150"/>
      <c r="F7" s="150"/>
      <c r="G7" s="150"/>
      <c r="H7" s="151"/>
      <c r="J7" s="149"/>
      <c r="K7" s="150"/>
      <c r="L7" s="150"/>
      <c r="M7" s="150"/>
      <c r="N7" s="150"/>
      <c r="O7" s="150"/>
      <c r="P7" s="151"/>
      <c r="R7" s="149"/>
      <c r="S7" s="150"/>
      <c r="T7" s="150"/>
      <c r="U7" s="150"/>
      <c r="V7" s="150"/>
      <c r="W7" s="150"/>
      <c r="X7" s="151"/>
      <c r="Z7" s="149"/>
      <c r="AA7" s="150"/>
      <c r="AB7" s="150"/>
      <c r="AC7" s="150"/>
      <c r="AD7" s="150"/>
      <c r="AE7" s="150"/>
      <c r="AF7" s="151"/>
      <c r="AH7" s="149"/>
      <c r="AI7" s="150"/>
      <c r="AJ7" s="150"/>
      <c r="AK7" s="150"/>
      <c r="AL7" s="150"/>
      <c r="AM7" s="150"/>
      <c r="AN7" s="151"/>
    </row>
    <row r="8" spans="2:40" x14ac:dyDescent="0.2">
      <c r="B8" s="149"/>
      <c r="C8" s="150"/>
      <c r="D8" s="150"/>
      <c r="E8" s="150"/>
      <c r="F8" s="150"/>
      <c r="G8" s="150"/>
      <c r="H8" s="151"/>
      <c r="J8" s="149"/>
      <c r="K8" s="150"/>
      <c r="L8" s="150"/>
      <c r="M8" s="150"/>
      <c r="N8" s="150"/>
      <c r="O8" s="150"/>
      <c r="P8" s="151"/>
      <c r="R8" s="149"/>
      <c r="S8" s="150"/>
      <c r="T8" s="150"/>
      <c r="U8" s="150"/>
      <c r="V8" s="150"/>
      <c r="W8" s="150"/>
      <c r="X8" s="151"/>
      <c r="Z8" s="149"/>
      <c r="AA8" s="150"/>
      <c r="AB8" s="150"/>
      <c r="AC8" s="150"/>
      <c r="AD8" s="150"/>
      <c r="AE8" s="150"/>
      <c r="AF8" s="151"/>
      <c r="AH8" s="149"/>
      <c r="AI8" s="150"/>
      <c r="AJ8" s="150"/>
      <c r="AK8" s="150"/>
      <c r="AL8" s="150"/>
      <c r="AM8" s="150"/>
      <c r="AN8" s="151"/>
    </row>
    <row r="9" spans="2:40" ht="13.5" thickBot="1" x14ac:dyDescent="0.25">
      <c r="B9" s="152"/>
      <c r="C9" s="153"/>
      <c r="D9" s="153"/>
      <c r="E9" s="153"/>
      <c r="F9" s="153"/>
      <c r="G9" s="153"/>
      <c r="H9" s="154"/>
      <c r="J9" s="152"/>
      <c r="K9" s="153"/>
      <c r="L9" s="153"/>
      <c r="M9" s="153"/>
      <c r="N9" s="153"/>
      <c r="O9" s="153"/>
      <c r="P9" s="154"/>
      <c r="R9" s="152"/>
      <c r="S9" s="153"/>
      <c r="T9" s="153"/>
      <c r="U9" s="153"/>
      <c r="V9" s="153"/>
      <c r="W9" s="153"/>
      <c r="X9" s="154"/>
      <c r="Z9" s="149"/>
      <c r="AA9" s="150"/>
      <c r="AB9" s="150"/>
      <c r="AC9" s="150"/>
      <c r="AD9" s="150"/>
      <c r="AE9" s="150"/>
      <c r="AF9" s="151"/>
      <c r="AH9" s="152"/>
      <c r="AI9" s="153"/>
      <c r="AJ9" s="153"/>
      <c r="AK9" s="153"/>
      <c r="AL9" s="153"/>
      <c r="AM9" s="153"/>
      <c r="AN9" s="154"/>
    </row>
    <row r="10" spans="2:40" ht="12.75" customHeight="1" thickBot="1" x14ac:dyDescent="0.25">
      <c r="B10" s="11"/>
      <c r="H10" s="12"/>
      <c r="J10" s="8"/>
      <c r="K10" s="9"/>
      <c r="L10" s="9"/>
      <c r="M10" s="9"/>
      <c r="N10" s="9"/>
      <c r="O10" s="9"/>
      <c r="P10" s="10"/>
      <c r="R10" s="8"/>
      <c r="S10" s="9"/>
      <c r="T10" s="9"/>
      <c r="U10" s="9"/>
      <c r="V10" s="9"/>
      <c r="W10" s="9"/>
      <c r="X10" s="10"/>
      <c r="Z10" s="8"/>
      <c r="AA10" s="9"/>
      <c r="AB10" s="9"/>
      <c r="AC10" s="9"/>
      <c r="AD10" s="9"/>
      <c r="AE10" s="9"/>
      <c r="AF10" s="10"/>
      <c r="AH10" s="21"/>
      <c r="AI10" s="22"/>
      <c r="AJ10" s="22"/>
      <c r="AK10" s="22"/>
      <c r="AL10" s="22"/>
      <c r="AM10" s="22"/>
      <c r="AN10" s="23"/>
    </row>
    <row r="11" spans="2:40" ht="12.75" customHeight="1" x14ac:dyDescent="0.2">
      <c r="B11" s="133" t="s">
        <v>53</v>
      </c>
      <c r="C11" s="134"/>
      <c r="D11" s="134"/>
      <c r="E11" s="135"/>
      <c r="H11" s="12"/>
      <c r="J11" s="11"/>
      <c r="P11" s="12"/>
      <c r="R11" s="11"/>
      <c r="X11" s="12"/>
      <c r="Z11" s="11"/>
      <c r="AF11" s="12"/>
      <c r="AH11" s="21"/>
      <c r="AI11" s="22"/>
      <c r="AJ11" s="22"/>
      <c r="AK11" s="22"/>
      <c r="AL11" s="22"/>
      <c r="AM11" s="22"/>
      <c r="AN11" s="23"/>
    </row>
    <row r="12" spans="2:40" ht="12.75" customHeight="1" thickBot="1" x14ac:dyDescent="0.25">
      <c r="B12" s="136"/>
      <c r="C12" s="137"/>
      <c r="D12" s="137"/>
      <c r="E12" s="138"/>
      <c r="H12" s="12"/>
      <c r="J12" s="11"/>
      <c r="P12" s="12"/>
      <c r="R12" s="11"/>
      <c r="X12" s="12"/>
      <c r="Z12" s="11"/>
      <c r="AF12" s="12"/>
      <c r="AH12" s="21"/>
      <c r="AI12" s="22"/>
      <c r="AJ12" s="22"/>
      <c r="AK12" s="22"/>
      <c r="AL12" s="22"/>
      <c r="AM12" s="22"/>
      <c r="AN12" s="23"/>
    </row>
    <row r="13" spans="2:40" ht="28.5" thickBot="1" x14ac:dyDescent="0.25">
      <c r="B13" s="63" t="s">
        <v>48</v>
      </c>
      <c r="C13" s="63" t="s">
        <v>8</v>
      </c>
      <c r="D13" s="63" t="s">
        <v>5</v>
      </c>
      <c r="E13" s="63" t="s">
        <v>7</v>
      </c>
      <c r="H13" s="12"/>
      <c r="J13" s="11"/>
      <c r="P13" s="12"/>
      <c r="R13" s="11"/>
      <c r="X13" s="12"/>
      <c r="Z13" s="11"/>
      <c r="AF13" s="12"/>
      <c r="AH13" s="21"/>
      <c r="AI13" s="22"/>
      <c r="AJ13" s="22"/>
      <c r="AK13" s="22"/>
      <c r="AL13" s="22"/>
      <c r="AM13" s="22"/>
      <c r="AN13" s="23"/>
    </row>
    <row r="14" spans="2:40" ht="12.75" customHeight="1" x14ac:dyDescent="0.2">
      <c r="B14" s="37" t="s">
        <v>49</v>
      </c>
      <c r="C14" s="40">
        <f>WeeklyOutboundPivots!I21</f>
        <v>212324</v>
      </c>
      <c r="D14" s="40">
        <f>WeeklyOutboundPivots!K21</f>
        <v>705055</v>
      </c>
      <c r="E14" s="41">
        <f>WeeklyOutboundPivots!M21</f>
        <v>32041</v>
      </c>
      <c r="H14" s="12"/>
      <c r="J14" s="11"/>
      <c r="P14" s="12"/>
      <c r="R14" s="11"/>
      <c r="X14" s="12"/>
      <c r="Z14" s="11"/>
      <c r="AF14" s="12"/>
      <c r="AH14" s="21"/>
      <c r="AI14" s="22"/>
      <c r="AJ14" s="22"/>
      <c r="AK14" s="22"/>
      <c r="AL14" s="22"/>
      <c r="AM14" s="22"/>
      <c r="AN14" s="23"/>
    </row>
    <row r="15" spans="2:40" ht="12.75" customHeight="1" x14ac:dyDescent="0.2">
      <c r="B15" s="38" t="s">
        <v>50</v>
      </c>
      <c r="C15" s="42">
        <f>WeeklyOutboundPivots!I10</f>
        <v>2041.5769230769231</v>
      </c>
      <c r="D15" s="42">
        <f>WeeklyOutboundPivots!K10</f>
        <v>6779.375</v>
      </c>
      <c r="E15" s="43">
        <f>WeeklyOutboundPivots!M10</f>
        <v>308.08653846153845</v>
      </c>
      <c r="H15" s="12"/>
      <c r="J15" s="11"/>
      <c r="P15" s="12"/>
      <c r="R15" s="11"/>
      <c r="X15" s="12"/>
      <c r="Z15" s="11"/>
      <c r="AF15" s="12"/>
      <c r="AH15" s="21"/>
      <c r="AI15" s="22"/>
      <c r="AJ15" s="22"/>
      <c r="AK15" s="22"/>
      <c r="AL15" s="22"/>
      <c r="AM15" s="22"/>
      <c r="AN15" s="23"/>
    </row>
    <row r="16" spans="2:40" ht="12.75" customHeight="1" x14ac:dyDescent="0.2">
      <c r="B16" s="38" t="s">
        <v>51</v>
      </c>
      <c r="C16" s="42">
        <f>WeeklyOutboundPivots!I12</f>
        <v>1920.5</v>
      </c>
      <c r="D16" s="42">
        <f>WeeklyOutboundPivots!K12</f>
        <v>6196</v>
      </c>
      <c r="E16" s="43">
        <f>WeeklyOutboundPivots!M12</f>
        <v>284</v>
      </c>
      <c r="H16" s="12"/>
      <c r="J16" s="11"/>
      <c r="P16" s="12"/>
      <c r="R16" s="11"/>
      <c r="X16" s="12"/>
      <c r="Z16" s="11"/>
      <c r="AF16" s="12"/>
      <c r="AH16" s="21"/>
      <c r="AI16" s="22"/>
      <c r="AJ16" s="22"/>
      <c r="AK16" s="22"/>
      <c r="AL16" s="22"/>
      <c r="AM16" s="22"/>
      <c r="AN16" s="23"/>
    </row>
    <row r="17" spans="2:40" ht="12.75" customHeight="1" x14ac:dyDescent="0.2">
      <c r="B17" s="38" t="s">
        <v>52</v>
      </c>
      <c r="C17" s="42">
        <f>WeeklyOutboundPivots!I14</f>
        <v>990.50268391404461</v>
      </c>
      <c r="D17" s="42">
        <f>WeeklyOutboundPivots!K14</f>
        <v>3301.7383511664134</v>
      </c>
      <c r="E17" s="43">
        <f>WeeklyOutboundPivots!M14</f>
        <v>153.72893244733265</v>
      </c>
      <c r="H17" s="12"/>
      <c r="J17" s="11"/>
      <c r="P17" s="12"/>
      <c r="R17" s="11"/>
      <c r="X17" s="12"/>
      <c r="Z17" s="11"/>
      <c r="AF17" s="12"/>
      <c r="AH17" s="21"/>
      <c r="AI17" s="22"/>
      <c r="AJ17" s="22"/>
      <c r="AK17" s="22"/>
      <c r="AL17" s="22"/>
      <c r="AM17" s="22"/>
      <c r="AN17" s="23"/>
    </row>
    <row r="18" spans="2:40" ht="12.75" customHeight="1" thickBot="1" x14ac:dyDescent="0.25">
      <c r="B18" s="39" t="s">
        <v>41</v>
      </c>
      <c r="C18" s="44">
        <f>WeeklyOutboundPivots!I18</f>
        <v>4536</v>
      </c>
      <c r="D18" s="44">
        <f>WeeklyOutboundPivots!K18</f>
        <v>15198</v>
      </c>
      <c r="E18" s="45">
        <f>WeeklyOutboundPivots!M18</f>
        <v>848</v>
      </c>
      <c r="H18" s="12"/>
      <c r="J18" s="11"/>
      <c r="P18" s="12"/>
      <c r="R18" s="11"/>
      <c r="X18" s="12"/>
      <c r="Z18" s="11"/>
      <c r="AF18" s="12"/>
      <c r="AH18" s="21"/>
      <c r="AI18" s="22"/>
      <c r="AJ18" s="22"/>
      <c r="AK18" s="22"/>
      <c r="AL18" s="22"/>
      <c r="AM18" s="22"/>
      <c r="AN18" s="23"/>
    </row>
    <row r="19" spans="2:40" ht="12.75" customHeight="1" x14ac:dyDescent="0.2">
      <c r="B19" s="11"/>
      <c r="H19" s="12"/>
      <c r="J19" s="11"/>
      <c r="P19" s="12"/>
      <c r="R19" s="11"/>
      <c r="X19" s="12"/>
      <c r="Z19" s="11"/>
      <c r="AF19" s="12"/>
      <c r="AH19" s="21"/>
      <c r="AI19" s="22"/>
      <c r="AJ19" s="22"/>
      <c r="AK19" s="22"/>
      <c r="AL19" s="22"/>
      <c r="AM19" s="22"/>
      <c r="AN19" s="23"/>
    </row>
    <row r="20" spans="2:40" ht="12.75" customHeight="1" x14ac:dyDescent="0.2">
      <c r="B20" s="11"/>
      <c r="H20" s="12"/>
      <c r="J20" s="11"/>
      <c r="P20" s="12"/>
      <c r="R20" s="11"/>
      <c r="X20" s="12"/>
      <c r="Z20" s="11"/>
      <c r="AF20" s="12"/>
      <c r="AH20" s="21"/>
      <c r="AI20" s="22"/>
      <c r="AJ20" s="22"/>
      <c r="AK20" s="22"/>
      <c r="AL20" s="22"/>
      <c r="AM20" s="22"/>
      <c r="AN20" s="23"/>
    </row>
    <row r="21" spans="2:40" ht="12.75" customHeight="1" x14ac:dyDescent="0.2">
      <c r="B21" s="11"/>
      <c r="H21" s="12"/>
      <c r="J21" s="11"/>
      <c r="P21" s="12"/>
      <c r="R21" s="11"/>
      <c r="X21" s="12"/>
      <c r="Z21" s="11"/>
      <c r="AF21" s="12"/>
      <c r="AH21" s="21"/>
      <c r="AI21" s="22"/>
      <c r="AJ21" s="22"/>
      <c r="AK21" s="22"/>
      <c r="AL21" s="22"/>
      <c r="AM21" s="22"/>
      <c r="AN21" s="23"/>
    </row>
    <row r="22" spans="2:40" ht="12.75" customHeight="1" x14ac:dyDescent="0.2">
      <c r="B22" s="11"/>
      <c r="H22" s="12"/>
      <c r="J22" s="11"/>
      <c r="P22" s="12"/>
      <c r="R22" s="11"/>
      <c r="X22" s="12"/>
      <c r="Z22" s="11"/>
      <c r="AF22" s="12"/>
      <c r="AH22" s="21"/>
      <c r="AI22" s="22"/>
      <c r="AJ22" s="22"/>
      <c r="AK22" s="22"/>
      <c r="AL22" s="22"/>
      <c r="AM22" s="22"/>
      <c r="AN22" s="23"/>
    </row>
    <row r="23" spans="2:40" ht="12.75" customHeight="1" x14ac:dyDescent="0.2">
      <c r="B23" s="11"/>
      <c r="H23" s="12"/>
      <c r="J23" s="11"/>
      <c r="P23" s="12"/>
      <c r="R23" s="11"/>
      <c r="X23" s="12"/>
      <c r="Z23" s="11"/>
      <c r="AF23" s="12"/>
      <c r="AH23" s="21"/>
      <c r="AI23" s="22"/>
      <c r="AJ23" s="22"/>
      <c r="AK23" s="22"/>
      <c r="AL23" s="22"/>
      <c r="AM23" s="22"/>
      <c r="AN23" s="23"/>
    </row>
    <row r="24" spans="2:40" ht="12.75" customHeight="1" x14ac:dyDescent="0.2">
      <c r="B24" s="11"/>
      <c r="H24" s="12"/>
      <c r="J24" s="11"/>
      <c r="P24" s="12"/>
      <c r="R24" s="11"/>
      <c r="X24" s="12"/>
      <c r="Z24" s="11"/>
      <c r="AF24" s="12"/>
      <c r="AH24" s="21"/>
      <c r="AI24" s="22"/>
      <c r="AJ24" s="22"/>
      <c r="AK24" s="22"/>
      <c r="AL24" s="22"/>
      <c r="AM24" s="22"/>
      <c r="AN24" s="23"/>
    </row>
    <row r="25" spans="2:40" ht="12.75" customHeight="1" x14ac:dyDescent="0.2">
      <c r="B25" s="11"/>
      <c r="H25" s="12"/>
      <c r="J25" s="11"/>
      <c r="P25" s="12"/>
      <c r="R25" s="11"/>
      <c r="X25" s="12"/>
      <c r="Z25" s="11"/>
      <c r="AF25" s="12"/>
      <c r="AH25" s="21"/>
      <c r="AI25" s="22"/>
      <c r="AJ25" s="22"/>
      <c r="AK25" s="22"/>
      <c r="AL25" s="22"/>
      <c r="AM25" s="22"/>
      <c r="AN25" s="23"/>
    </row>
    <row r="26" spans="2:40" ht="12.75" customHeight="1" thickBot="1" x14ac:dyDescent="0.25">
      <c r="B26" s="11"/>
      <c r="H26" s="12"/>
      <c r="J26" s="11"/>
      <c r="P26" s="12"/>
      <c r="R26" s="11"/>
      <c r="X26" s="12"/>
      <c r="Z26" s="11"/>
      <c r="AF26" s="12"/>
      <c r="AH26" s="21"/>
      <c r="AI26" s="22"/>
      <c r="AJ26" s="22"/>
      <c r="AK26" s="22"/>
      <c r="AL26" s="22"/>
      <c r="AM26" s="22"/>
      <c r="AN26" s="23"/>
    </row>
    <row r="27" spans="2:40" ht="12.75" customHeight="1" thickBot="1" x14ac:dyDescent="0.25">
      <c r="B27" s="11"/>
      <c r="H27" s="12"/>
      <c r="J27" s="11"/>
      <c r="P27" s="12"/>
      <c r="R27" s="11"/>
      <c r="X27" s="12"/>
      <c r="Z27" s="11"/>
      <c r="AB27" s="47" t="s">
        <v>52</v>
      </c>
      <c r="AC27" s="143" t="s">
        <v>64</v>
      </c>
      <c r="AD27" s="144"/>
      <c r="AE27" s="145"/>
      <c r="AF27" s="12"/>
      <c r="AH27" s="21"/>
      <c r="AI27" s="22"/>
      <c r="AJ27" s="22"/>
      <c r="AK27" s="22"/>
      <c r="AL27" s="22"/>
      <c r="AM27" s="22"/>
      <c r="AN27" s="23"/>
    </row>
    <row r="28" spans="2:40" ht="28.5" thickBot="1" x14ac:dyDescent="0.3">
      <c r="B28" s="11"/>
      <c r="H28" s="12"/>
      <c r="J28" s="11"/>
      <c r="P28" s="12"/>
      <c r="R28" s="11"/>
      <c r="X28" s="12"/>
      <c r="Z28" s="11"/>
      <c r="AA28" s="46" t="s">
        <v>8</v>
      </c>
      <c r="AB28" s="60">
        <f>WeeklyOutboundPivots!I14</f>
        <v>990.50268391404461</v>
      </c>
      <c r="AC28" s="141">
        <f>WeeklyOutboundPivots!I24</f>
        <v>0.4851654976689429</v>
      </c>
      <c r="AD28" s="141"/>
      <c r="AE28" s="142"/>
      <c r="AF28" s="12"/>
      <c r="AH28" s="21"/>
      <c r="AI28" s="22"/>
      <c r="AJ28" s="22"/>
      <c r="AK28" s="22"/>
      <c r="AL28" s="22"/>
      <c r="AM28" s="22"/>
      <c r="AN28" s="23"/>
    </row>
    <row r="29" spans="2:40" ht="28.5" thickBot="1" x14ac:dyDescent="0.3">
      <c r="B29" s="11"/>
      <c r="H29" s="12"/>
      <c r="J29" s="11"/>
      <c r="P29" s="12"/>
      <c r="R29" s="11"/>
      <c r="X29" s="12"/>
      <c r="Z29" s="11"/>
      <c r="AA29" s="46" t="s">
        <v>5</v>
      </c>
      <c r="AB29" s="61">
        <f>WeeklyOutboundPivots!K14</f>
        <v>3301.7383511664134</v>
      </c>
      <c r="AC29" s="139">
        <f>WeeklyOutboundPivots!K24</f>
        <v>0.48702695324663609</v>
      </c>
      <c r="AD29" s="139"/>
      <c r="AE29" s="140"/>
      <c r="AF29" s="12"/>
      <c r="AH29" s="21"/>
      <c r="AI29" s="22"/>
      <c r="AJ29" s="22"/>
      <c r="AK29" s="22"/>
      <c r="AL29" s="22"/>
      <c r="AM29" s="22"/>
      <c r="AN29" s="23"/>
    </row>
    <row r="30" spans="2:40" ht="28.5" thickBot="1" x14ac:dyDescent="0.3">
      <c r="B30" s="11"/>
      <c r="H30" s="12"/>
      <c r="J30" s="11"/>
      <c r="P30" s="12"/>
      <c r="R30" s="11"/>
      <c r="X30" s="12"/>
      <c r="Z30" s="11"/>
      <c r="AA30" s="46" t="s">
        <v>7</v>
      </c>
      <c r="AB30" s="62">
        <f>WeeklyOutboundPivots!M14</f>
        <v>153.72893244733265</v>
      </c>
      <c r="AC30" s="131">
        <f>WeeklyOutboundPivots!M24</f>
        <v>0.49897971269693819</v>
      </c>
      <c r="AD30" s="131"/>
      <c r="AE30" s="132"/>
      <c r="AF30" s="12"/>
      <c r="AH30" s="21"/>
      <c r="AI30" s="22"/>
      <c r="AJ30" s="22"/>
      <c r="AK30" s="22"/>
      <c r="AL30" s="22"/>
      <c r="AM30" s="22"/>
      <c r="AN30" s="23"/>
    </row>
    <row r="31" spans="2:40" ht="12.75" customHeight="1" x14ac:dyDescent="0.2">
      <c r="B31" s="11"/>
      <c r="H31" s="12"/>
      <c r="J31" s="11"/>
      <c r="P31" s="12"/>
      <c r="R31" s="11"/>
      <c r="X31" s="12"/>
      <c r="Z31" s="11"/>
      <c r="AF31" s="12"/>
      <c r="AH31" s="21"/>
      <c r="AI31" s="22"/>
      <c r="AJ31" s="22"/>
      <c r="AK31" s="22"/>
      <c r="AL31" s="22"/>
      <c r="AM31" s="22"/>
      <c r="AN31" s="23"/>
    </row>
    <row r="32" spans="2:40" ht="12.75" customHeight="1" x14ac:dyDescent="0.2">
      <c r="B32" s="11"/>
      <c r="H32" s="12"/>
      <c r="J32" s="11"/>
      <c r="P32" s="12"/>
      <c r="R32" s="11"/>
      <c r="X32" s="12"/>
      <c r="Z32" s="11"/>
      <c r="AF32" s="12"/>
      <c r="AH32" s="21"/>
      <c r="AI32" s="22"/>
      <c r="AJ32" s="22"/>
      <c r="AK32" s="22"/>
      <c r="AL32" s="22"/>
      <c r="AM32" s="22"/>
      <c r="AN32" s="23"/>
    </row>
    <row r="33" spans="2:40" ht="12.75" customHeight="1" x14ac:dyDescent="0.2">
      <c r="B33" s="11"/>
      <c r="H33" s="12"/>
      <c r="J33" s="11"/>
      <c r="P33" s="12"/>
      <c r="R33" s="11"/>
      <c r="X33" s="12"/>
      <c r="Z33" s="11"/>
      <c r="AF33" s="12"/>
      <c r="AH33" s="21"/>
      <c r="AI33" s="22"/>
      <c r="AJ33" s="22"/>
      <c r="AK33" s="22"/>
      <c r="AL33" s="22"/>
      <c r="AM33" s="22"/>
      <c r="AN33" s="23"/>
    </row>
    <row r="34" spans="2:40" ht="12.75" customHeight="1" x14ac:dyDescent="0.2">
      <c r="B34" s="11"/>
      <c r="H34" s="12"/>
      <c r="J34" s="11"/>
      <c r="P34" s="12"/>
      <c r="R34" s="11"/>
      <c r="X34" s="12"/>
      <c r="Z34" s="11"/>
      <c r="AF34" s="12"/>
      <c r="AH34" s="21"/>
      <c r="AI34" s="22"/>
      <c r="AJ34" s="22"/>
      <c r="AK34" s="22"/>
      <c r="AL34" s="22"/>
      <c r="AM34" s="22"/>
      <c r="AN34" s="23"/>
    </row>
    <row r="35" spans="2:40" ht="12.75" customHeight="1" x14ac:dyDescent="0.2">
      <c r="B35" s="11"/>
      <c r="H35" s="12"/>
      <c r="J35" s="11"/>
      <c r="P35" s="12"/>
      <c r="R35" s="11"/>
      <c r="X35" s="12"/>
      <c r="Z35" s="11"/>
      <c r="AF35" s="12"/>
      <c r="AH35" s="21"/>
      <c r="AI35" s="22"/>
      <c r="AJ35" s="22"/>
      <c r="AK35" s="22"/>
      <c r="AL35" s="22"/>
      <c r="AM35" s="22"/>
      <c r="AN35" s="23"/>
    </row>
    <row r="36" spans="2:40" ht="12.75" customHeight="1" thickBot="1" x14ac:dyDescent="0.25">
      <c r="B36" s="13"/>
      <c r="C36" s="14"/>
      <c r="D36" s="14"/>
      <c r="E36" s="14"/>
      <c r="F36" s="14"/>
      <c r="G36" s="14"/>
      <c r="H36" s="15"/>
      <c r="J36" s="13"/>
      <c r="K36" s="14"/>
      <c r="L36" s="14"/>
      <c r="M36" s="14"/>
      <c r="N36" s="14"/>
      <c r="O36" s="14"/>
      <c r="P36" s="15"/>
      <c r="R36" s="11"/>
      <c r="X36" s="12"/>
      <c r="Z36" s="11"/>
      <c r="AF36" s="12"/>
      <c r="AH36" s="21"/>
      <c r="AI36" s="22"/>
      <c r="AJ36" s="22"/>
      <c r="AK36" s="22"/>
      <c r="AL36" s="22"/>
      <c r="AM36" s="22"/>
      <c r="AN36" s="23"/>
    </row>
    <row r="37" spans="2:40" ht="12.75" customHeight="1" x14ac:dyDescent="0.2">
      <c r="R37" s="11"/>
      <c r="X37" s="12"/>
      <c r="Z37" s="11"/>
      <c r="AF37" s="12"/>
      <c r="AH37" s="21"/>
      <c r="AI37" s="22"/>
      <c r="AJ37" s="22"/>
      <c r="AK37" s="22"/>
      <c r="AL37" s="22"/>
      <c r="AM37" s="22"/>
      <c r="AN37" s="23"/>
    </row>
    <row r="38" spans="2:40" ht="12.75" customHeight="1" x14ac:dyDescent="0.2">
      <c r="R38" s="11"/>
      <c r="X38" s="12"/>
      <c r="Z38" s="11"/>
      <c r="AF38" s="12"/>
      <c r="AH38" s="21"/>
      <c r="AI38" s="22"/>
      <c r="AJ38" s="22"/>
      <c r="AK38" s="22"/>
      <c r="AL38" s="22"/>
      <c r="AM38" s="22"/>
      <c r="AN38" s="23"/>
    </row>
    <row r="39" spans="2:40" ht="12.75" customHeight="1" x14ac:dyDescent="0.2">
      <c r="R39" s="11"/>
      <c r="X39" s="12"/>
      <c r="Z39" s="11"/>
      <c r="AF39" s="12"/>
      <c r="AH39" s="11"/>
      <c r="AN39" s="12"/>
    </row>
    <row r="40" spans="2:40" ht="12.75" customHeight="1" x14ac:dyDescent="0.2">
      <c r="R40" s="11"/>
      <c r="X40" s="12"/>
      <c r="Z40" s="11"/>
      <c r="AF40" s="12"/>
      <c r="AH40" s="11"/>
      <c r="AN40" s="12"/>
    </row>
    <row r="41" spans="2:40" ht="12.75" customHeight="1" x14ac:dyDescent="0.2">
      <c r="R41" s="11"/>
      <c r="X41" s="12"/>
      <c r="Z41" s="11"/>
      <c r="AF41" s="12"/>
      <c r="AH41" s="11"/>
      <c r="AN41" s="12"/>
    </row>
    <row r="42" spans="2:40" ht="12.75" customHeight="1" x14ac:dyDescent="0.2">
      <c r="R42" s="11"/>
      <c r="X42" s="12"/>
      <c r="Z42" s="11"/>
      <c r="AF42" s="12"/>
      <c r="AH42" s="11"/>
      <c r="AN42" s="12"/>
    </row>
    <row r="43" spans="2:40" ht="12.75" customHeight="1" x14ac:dyDescent="0.2">
      <c r="R43" s="11"/>
      <c r="X43" s="12"/>
      <c r="Z43" s="11"/>
      <c r="AF43" s="12"/>
      <c r="AH43" s="11"/>
      <c r="AN43" s="12"/>
    </row>
    <row r="44" spans="2:40" ht="12.75" customHeight="1" x14ac:dyDescent="0.2">
      <c r="R44" s="11"/>
      <c r="X44" s="12"/>
      <c r="Z44" s="11"/>
      <c r="AF44" s="12"/>
      <c r="AH44" s="11"/>
      <c r="AN44" s="12"/>
    </row>
    <row r="45" spans="2:40" ht="12.75" customHeight="1" x14ac:dyDescent="0.2">
      <c r="R45" s="11"/>
      <c r="X45" s="12"/>
      <c r="Z45" s="11"/>
      <c r="AF45" s="12"/>
      <c r="AH45" s="11"/>
      <c r="AN45" s="12"/>
    </row>
    <row r="46" spans="2:40" ht="12.75" customHeight="1" x14ac:dyDescent="0.2">
      <c r="R46" s="11"/>
      <c r="X46" s="12"/>
      <c r="Z46" s="11"/>
      <c r="AF46" s="12"/>
      <c r="AH46" s="11"/>
      <c r="AN46" s="12"/>
    </row>
    <row r="47" spans="2:40" ht="12.75" customHeight="1" thickBot="1" x14ac:dyDescent="0.25">
      <c r="R47" s="11"/>
      <c r="X47" s="12"/>
      <c r="Z47" s="13"/>
      <c r="AA47" s="14"/>
      <c r="AB47" s="14"/>
      <c r="AC47" s="14"/>
      <c r="AD47" s="14"/>
      <c r="AE47" s="14"/>
      <c r="AF47" s="15"/>
      <c r="AH47" s="11"/>
      <c r="AN47" s="12"/>
    </row>
    <row r="48" spans="2:40" ht="12.75" customHeight="1" x14ac:dyDescent="0.2">
      <c r="R48" s="11"/>
      <c r="X48" s="12"/>
      <c r="Z48" s="8"/>
      <c r="AA48" s="9"/>
      <c r="AB48" s="9"/>
      <c r="AC48" s="9"/>
      <c r="AD48" s="9"/>
      <c r="AE48" s="9"/>
      <c r="AF48" s="10"/>
      <c r="AH48" s="11"/>
      <c r="AN48" s="12"/>
    </row>
    <row r="49" spans="18:40" ht="12.75" customHeight="1" x14ac:dyDescent="0.2">
      <c r="R49" s="11"/>
      <c r="X49" s="12"/>
      <c r="Z49" s="11"/>
      <c r="AF49" s="12"/>
      <c r="AH49" s="11"/>
      <c r="AN49" s="12"/>
    </row>
    <row r="50" spans="18:40" ht="12.75" customHeight="1" x14ac:dyDescent="0.2">
      <c r="R50" s="11"/>
      <c r="X50" s="12"/>
      <c r="Z50" s="11"/>
      <c r="AF50" s="12"/>
      <c r="AH50" s="11"/>
      <c r="AN50" s="12"/>
    </row>
    <row r="51" spans="18:40" ht="12.75" customHeight="1" x14ac:dyDescent="0.2">
      <c r="R51" s="11"/>
      <c r="X51" s="12"/>
      <c r="Z51" s="11"/>
      <c r="AF51" s="12"/>
      <c r="AH51" s="11"/>
      <c r="AN51" s="12"/>
    </row>
    <row r="52" spans="18:40" ht="12.75" customHeight="1" x14ac:dyDescent="0.2">
      <c r="R52" s="11"/>
      <c r="X52" s="12"/>
      <c r="Z52" s="11"/>
      <c r="AF52" s="12"/>
      <c r="AH52" s="11"/>
      <c r="AN52" s="12"/>
    </row>
    <row r="53" spans="18:40" ht="12.75" customHeight="1" thickBot="1" x14ac:dyDescent="0.25">
      <c r="R53" s="11"/>
      <c r="X53" s="12"/>
      <c r="Z53" s="11"/>
      <c r="AF53" s="12"/>
      <c r="AH53" s="13"/>
      <c r="AI53" s="14"/>
      <c r="AJ53" s="14"/>
      <c r="AK53" s="14"/>
      <c r="AL53" s="14"/>
      <c r="AM53" s="14"/>
      <c r="AN53" s="15"/>
    </row>
    <row r="54" spans="18:40" ht="12.75" customHeight="1" x14ac:dyDescent="0.2">
      <c r="R54" s="11"/>
      <c r="X54" s="12"/>
      <c r="Z54" s="11"/>
      <c r="AF54" s="12"/>
      <c r="AH54" s="11"/>
      <c r="AN54" s="12"/>
    </row>
    <row r="55" spans="18:40" ht="12.75" customHeight="1" x14ac:dyDescent="0.2">
      <c r="R55" s="11"/>
      <c r="X55" s="12"/>
      <c r="Z55" s="11"/>
      <c r="AF55" s="12"/>
      <c r="AH55" s="11"/>
      <c r="AN55" s="12"/>
    </row>
    <row r="56" spans="18:40" ht="12.75" customHeight="1" x14ac:dyDescent="0.2">
      <c r="R56" s="11"/>
      <c r="X56" s="12"/>
      <c r="Z56" s="11"/>
      <c r="AF56" s="12"/>
      <c r="AH56" s="11"/>
      <c r="AN56" s="12"/>
    </row>
    <row r="57" spans="18:40" ht="12.75" customHeight="1" x14ac:dyDescent="0.2">
      <c r="R57" s="11"/>
      <c r="X57" s="12"/>
      <c r="Z57" s="11"/>
      <c r="AF57" s="12"/>
      <c r="AH57" s="11"/>
      <c r="AN57" s="12"/>
    </row>
    <row r="58" spans="18:40" ht="12.75" customHeight="1" x14ac:dyDescent="0.2">
      <c r="R58" s="11"/>
      <c r="X58" s="12"/>
      <c r="Z58" s="11"/>
      <c r="AF58" s="12"/>
      <c r="AH58" s="11"/>
      <c r="AN58" s="12"/>
    </row>
    <row r="59" spans="18:40" ht="12.75" customHeight="1" x14ac:dyDescent="0.2">
      <c r="R59" s="11"/>
      <c r="X59" s="12"/>
      <c r="Z59" s="11"/>
      <c r="AF59" s="12"/>
      <c r="AH59" s="11"/>
      <c r="AN59" s="12"/>
    </row>
    <row r="60" spans="18:40" ht="12.75" customHeight="1" x14ac:dyDescent="0.2">
      <c r="R60" s="11"/>
      <c r="X60" s="12"/>
      <c r="Z60" s="11"/>
      <c r="AF60" s="12"/>
      <c r="AH60" s="11"/>
      <c r="AN60" s="12"/>
    </row>
    <row r="61" spans="18:40" ht="12.75" customHeight="1" x14ac:dyDescent="0.2">
      <c r="R61" s="11"/>
      <c r="X61" s="12"/>
      <c r="Z61" s="11"/>
      <c r="AF61" s="12"/>
      <c r="AH61" s="11"/>
      <c r="AN61" s="12"/>
    </row>
    <row r="62" spans="18:40" ht="12.75" customHeight="1" x14ac:dyDescent="0.2">
      <c r="R62" s="11"/>
      <c r="X62" s="12"/>
      <c r="Z62" s="11"/>
      <c r="AF62" s="12"/>
      <c r="AH62" s="11"/>
      <c r="AN62" s="12"/>
    </row>
    <row r="63" spans="18:40" ht="12.75" customHeight="1" x14ac:dyDescent="0.2">
      <c r="R63" s="11"/>
      <c r="X63" s="12"/>
      <c r="Z63" s="11"/>
      <c r="AF63" s="12"/>
      <c r="AH63" s="11"/>
      <c r="AN63" s="12"/>
    </row>
    <row r="64" spans="18:40" ht="12.75" customHeight="1" x14ac:dyDescent="0.2">
      <c r="R64" s="11"/>
      <c r="X64" s="12"/>
      <c r="Z64" s="11"/>
      <c r="AF64" s="12"/>
      <c r="AH64" s="11"/>
      <c r="AN64" s="12"/>
    </row>
    <row r="65" spans="18:40" x14ac:dyDescent="0.2">
      <c r="R65" s="11"/>
      <c r="X65" s="12"/>
      <c r="Z65" s="11"/>
      <c r="AF65" s="12"/>
      <c r="AH65" s="11"/>
      <c r="AN65" s="12"/>
    </row>
    <row r="66" spans="18:40" x14ac:dyDescent="0.2">
      <c r="R66" s="11"/>
      <c r="X66" s="12"/>
      <c r="Z66" s="11"/>
      <c r="AF66" s="12"/>
      <c r="AH66" s="11"/>
      <c r="AN66" s="12"/>
    </row>
    <row r="67" spans="18:40" ht="13.5" thickBot="1" x14ac:dyDescent="0.25">
      <c r="R67" s="11"/>
      <c r="X67" s="12"/>
      <c r="Z67" s="13"/>
      <c r="AA67" s="14"/>
      <c r="AB67" s="14"/>
      <c r="AC67" s="14"/>
      <c r="AD67" s="14"/>
      <c r="AE67" s="14"/>
      <c r="AF67" s="15"/>
      <c r="AH67" s="11"/>
      <c r="AN67" s="12"/>
    </row>
    <row r="68" spans="18:40" x14ac:dyDescent="0.2">
      <c r="R68" s="11"/>
      <c r="X68" s="12"/>
      <c r="AH68" s="11"/>
      <c r="AN68" s="12"/>
    </row>
    <row r="69" spans="18:40" x14ac:dyDescent="0.2">
      <c r="R69" s="11"/>
      <c r="X69" s="12"/>
      <c r="AH69" s="11"/>
      <c r="AN69" s="12"/>
    </row>
    <row r="70" spans="18:40" x14ac:dyDescent="0.2">
      <c r="R70" s="11"/>
      <c r="X70" s="12"/>
      <c r="AH70" s="11"/>
      <c r="AN70" s="12"/>
    </row>
    <row r="71" spans="18:40" x14ac:dyDescent="0.2">
      <c r="R71" s="11"/>
      <c r="X71" s="12"/>
      <c r="AH71" s="11"/>
      <c r="AN71" s="12"/>
    </row>
    <row r="72" spans="18:40" ht="13.5" thickBot="1" x14ac:dyDescent="0.25">
      <c r="R72" s="11"/>
      <c r="X72" s="12"/>
      <c r="AH72" s="13"/>
      <c r="AI72" s="14"/>
      <c r="AJ72" s="14"/>
      <c r="AK72" s="14"/>
      <c r="AL72" s="14"/>
      <c r="AM72" s="14"/>
      <c r="AN72" s="15"/>
    </row>
    <row r="73" spans="18:40" x14ac:dyDescent="0.2">
      <c r="R73" s="11"/>
      <c r="X73" s="12"/>
    </row>
    <row r="74" spans="18:40" x14ac:dyDescent="0.2">
      <c r="R74" s="11"/>
      <c r="X74" s="12"/>
    </row>
    <row r="75" spans="18:40" x14ac:dyDescent="0.2">
      <c r="R75" s="11"/>
      <c r="X75" s="12"/>
    </row>
    <row r="76" spans="18:40" x14ac:dyDescent="0.2">
      <c r="R76" s="11"/>
      <c r="X76" s="12"/>
    </row>
    <row r="77" spans="18:40" x14ac:dyDescent="0.2">
      <c r="R77" s="11"/>
      <c r="X77" s="12"/>
    </row>
    <row r="78" spans="18:40" x14ac:dyDescent="0.2">
      <c r="R78" s="11"/>
      <c r="X78" s="12"/>
    </row>
    <row r="79" spans="18:40" x14ac:dyDescent="0.2">
      <c r="R79" s="11"/>
      <c r="X79" s="12"/>
    </row>
    <row r="80" spans="18:40" x14ac:dyDescent="0.2">
      <c r="R80" s="11"/>
      <c r="X80" s="12"/>
    </row>
    <row r="81" spans="18:24" x14ac:dyDescent="0.2">
      <c r="R81" s="11"/>
      <c r="X81" s="12"/>
    </row>
    <row r="82" spans="18:24" x14ac:dyDescent="0.2">
      <c r="R82" s="11"/>
      <c r="X82" s="12"/>
    </row>
    <row r="83" spans="18:24" x14ac:dyDescent="0.2">
      <c r="R83" s="11"/>
      <c r="X83" s="12"/>
    </row>
    <row r="84" spans="18:24" x14ac:dyDescent="0.2">
      <c r="R84" s="11"/>
      <c r="X84" s="12"/>
    </row>
    <row r="85" spans="18:24" ht="13.5" thickBot="1" x14ac:dyDescent="0.25">
      <c r="R85" s="13"/>
      <c r="S85" s="14"/>
      <c r="T85" s="14"/>
      <c r="U85" s="14"/>
      <c r="V85" s="14"/>
      <c r="W85" s="14"/>
      <c r="X85" s="15"/>
    </row>
  </sheetData>
  <sheetProtection selectLockedCells="1" selectUnlockedCells="1"/>
  <mergeCells count="12">
    <mergeCell ref="R6:X9"/>
    <mergeCell ref="Z6:AF9"/>
    <mergeCell ref="AH6:AN9"/>
    <mergeCell ref="B2:E4"/>
    <mergeCell ref="F2:O4"/>
    <mergeCell ref="B6:H9"/>
    <mergeCell ref="J6:P9"/>
    <mergeCell ref="AC30:AE30"/>
    <mergeCell ref="B11:E12"/>
    <mergeCell ref="AC29:AE29"/>
    <mergeCell ref="AC28:AE28"/>
    <mergeCell ref="AC27:AE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91718-39B7-46B2-8CB7-CFD7511B82A2}">
  <sheetPr>
    <tabColor theme="9" tint="0.59999389629810485"/>
  </sheetPr>
  <dimension ref="B1:AN109"/>
  <sheetViews>
    <sheetView workbookViewId="0">
      <pane ySplit="9" topLeftCell="A12" activePane="bottomLeft" state="frozen"/>
      <selection activeCell="J29" sqref="J29:K29"/>
      <selection pane="bottomLeft" activeCell="AE103" sqref="AE103"/>
    </sheetView>
  </sheetViews>
  <sheetFormatPr defaultRowHeight="12.75" x14ac:dyDescent="0.2"/>
  <cols>
    <col min="1" max="1" width="2.7109375" customWidth="1"/>
    <col min="2" max="2" width="10.7109375" customWidth="1"/>
    <col min="3" max="3" width="14.28515625" customWidth="1"/>
    <col min="4" max="8" width="10.7109375" customWidth="1"/>
    <col min="9" max="9" width="2.7109375" customWidth="1"/>
    <col min="10" max="16" width="11.28515625" customWidth="1"/>
    <col min="17" max="17" width="2.7109375" customWidth="1"/>
    <col min="18" max="24" width="12.28515625" customWidth="1"/>
    <col min="25" max="25" width="2.7109375" customWidth="1"/>
    <col min="26" max="32" width="15.7109375" customWidth="1"/>
    <col min="33" max="33" width="2.7109375" customWidth="1"/>
    <col min="34" max="40" width="12.28515625" customWidth="1"/>
  </cols>
  <sheetData>
    <row r="1" spans="2:40" ht="13.5" thickBot="1" x14ac:dyDescent="0.25"/>
    <row r="2" spans="2:40" ht="27" customHeight="1" x14ac:dyDescent="0.2">
      <c r="B2" s="155"/>
      <c r="C2" s="156"/>
      <c r="D2" s="156"/>
      <c r="E2" s="157"/>
      <c r="F2" s="164" t="s">
        <v>72</v>
      </c>
      <c r="G2" s="165"/>
      <c r="H2" s="165"/>
      <c r="I2" s="165"/>
      <c r="J2" s="165"/>
      <c r="K2" s="165"/>
      <c r="L2" s="165"/>
      <c r="M2" s="165"/>
      <c r="N2" s="165"/>
      <c r="O2" s="166"/>
    </row>
    <row r="3" spans="2:40" ht="27" customHeight="1" x14ac:dyDescent="0.2">
      <c r="B3" s="158"/>
      <c r="C3" s="159"/>
      <c r="D3" s="159"/>
      <c r="E3" s="160"/>
      <c r="F3" s="167"/>
      <c r="G3" s="168"/>
      <c r="H3" s="168"/>
      <c r="I3" s="168"/>
      <c r="J3" s="168"/>
      <c r="K3" s="168"/>
      <c r="L3" s="168"/>
      <c r="M3" s="168"/>
      <c r="N3" s="168"/>
      <c r="O3" s="169"/>
    </row>
    <row r="4" spans="2:40" ht="27" customHeight="1" thickBot="1" x14ac:dyDescent="0.25">
      <c r="B4" s="161"/>
      <c r="C4" s="162"/>
      <c r="D4" s="162"/>
      <c r="E4" s="163"/>
      <c r="F4" s="170"/>
      <c r="G4" s="171"/>
      <c r="H4" s="171"/>
      <c r="I4" s="171"/>
      <c r="J4" s="171"/>
      <c r="K4" s="171"/>
      <c r="L4" s="171"/>
      <c r="M4" s="171"/>
      <c r="N4" s="171"/>
      <c r="O4" s="172"/>
    </row>
    <row r="5" spans="2:40" ht="13.5" thickBot="1" x14ac:dyDescent="0.25"/>
    <row r="6" spans="2:40" x14ac:dyDescent="0.2">
      <c r="B6" s="146" t="s">
        <v>76</v>
      </c>
      <c r="C6" s="147"/>
      <c r="D6" s="147"/>
      <c r="E6" s="147"/>
      <c r="F6" s="147"/>
      <c r="G6" s="147"/>
      <c r="H6" s="148"/>
      <c r="J6" s="146" t="s">
        <v>73</v>
      </c>
      <c r="K6" s="147"/>
      <c r="L6" s="147"/>
      <c r="M6" s="147"/>
      <c r="N6" s="147"/>
      <c r="O6" s="147"/>
      <c r="P6" s="148"/>
      <c r="R6" s="146" t="s">
        <v>74</v>
      </c>
      <c r="S6" s="147"/>
      <c r="T6" s="147"/>
      <c r="U6" s="147"/>
      <c r="V6" s="147"/>
      <c r="W6" s="147"/>
      <c r="X6" s="148"/>
      <c r="Z6" s="146" t="s">
        <v>75</v>
      </c>
      <c r="AA6" s="147"/>
      <c r="AB6" s="147"/>
      <c r="AC6" s="147"/>
      <c r="AD6" s="147"/>
      <c r="AE6" s="147"/>
      <c r="AF6" s="148"/>
      <c r="AH6" s="146" t="s">
        <v>125</v>
      </c>
      <c r="AI6" s="147"/>
      <c r="AJ6" s="147"/>
      <c r="AK6" s="147"/>
      <c r="AL6" s="147"/>
      <c r="AM6" s="147"/>
      <c r="AN6" s="148"/>
    </row>
    <row r="7" spans="2:40" x14ac:dyDescent="0.2">
      <c r="B7" s="149"/>
      <c r="C7" s="150"/>
      <c r="D7" s="150"/>
      <c r="E7" s="150"/>
      <c r="F7" s="150"/>
      <c r="G7" s="150"/>
      <c r="H7" s="151"/>
      <c r="J7" s="149"/>
      <c r="K7" s="150"/>
      <c r="L7" s="150"/>
      <c r="M7" s="150"/>
      <c r="N7" s="150"/>
      <c r="O7" s="150"/>
      <c r="P7" s="151"/>
      <c r="R7" s="149"/>
      <c r="S7" s="150"/>
      <c r="T7" s="150"/>
      <c r="U7" s="150"/>
      <c r="V7" s="150"/>
      <c r="W7" s="150"/>
      <c r="X7" s="151"/>
      <c r="Z7" s="149"/>
      <c r="AA7" s="150"/>
      <c r="AB7" s="150"/>
      <c r="AC7" s="150"/>
      <c r="AD7" s="150"/>
      <c r="AE7" s="150"/>
      <c r="AF7" s="151"/>
      <c r="AH7" s="149"/>
      <c r="AI7" s="150"/>
      <c r="AJ7" s="150"/>
      <c r="AK7" s="150"/>
      <c r="AL7" s="150"/>
      <c r="AM7" s="150"/>
      <c r="AN7" s="151"/>
    </row>
    <row r="8" spans="2:40" x14ac:dyDescent="0.2">
      <c r="B8" s="149"/>
      <c r="C8" s="150"/>
      <c r="D8" s="150"/>
      <c r="E8" s="150"/>
      <c r="F8" s="150"/>
      <c r="G8" s="150"/>
      <c r="H8" s="151"/>
      <c r="J8" s="149"/>
      <c r="K8" s="150"/>
      <c r="L8" s="150"/>
      <c r="M8" s="150"/>
      <c r="N8" s="150"/>
      <c r="O8" s="150"/>
      <c r="P8" s="151"/>
      <c r="R8" s="149"/>
      <c r="S8" s="150"/>
      <c r="T8" s="150"/>
      <c r="U8" s="150"/>
      <c r="V8" s="150"/>
      <c r="W8" s="150"/>
      <c r="X8" s="151"/>
      <c r="Z8" s="149"/>
      <c r="AA8" s="150"/>
      <c r="AB8" s="150"/>
      <c r="AC8" s="150"/>
      <c r="AD8" s="150"/>
      <c r="AE8" s="150"/>
      <c r="AF8" s="151"/>
      <c r="AH8" s="149"/>
      <c r="AI8" s="150"/>
      <c r="AJ8" s="150"/>
      <c r="AK8" s="150"/>
      <c r="AL8" s="150"/>
      <c r="AM8" s="150"/>
      <c r="AN8" s="151"/>
    </row>
    <row r="9" spans="2:40" ht="13.5" thickBot="1" x14ac:dyDescent="0.25">
      <c r="B9" s="152"/>
      <c r="C9" s="153"/>
      <c r="D9" s="153"/>
      <c r="E9" s="153"/>
      <c r="F9" s="153"/>
      <c r="G9" s="153"/>
      <c r="H9" s="154"/>
      <c r="J9" s="152"/>
      <c r="K9" s="153"/>
      <c r="L9" s="153"/>
      <c r="M9" s="153"/>
      <c r="N9" s="153"/>
      <c r="O9" s="153"/>
      <c r="P9" s="154"/>
      <c r="R9" s="152"/>
      <c r="S9" s="153"/>
      <c r="T9" s="153"/>
      <c r="U9" s="153"/>
      <c r="V9" s="153"/>
      <c r="W9" s="153"/>
      <c r="X9" s="154"/>
      <c r="Z9" s="152"/>
      <c r="AA9" s="153"/>
      <c r="AB9" s="153"/>
      <c r="AC9" s="153"/>
      <c r="AD9" s="153"/>
      <c r="AE9" s="153"/>
      <c r="AF9" s="154"/>
      <c r="AH9" s="152"/>
      <c r="AI9" s="153"/>
      <c r="AJ9" s="153"/>
      <c r="AK9" s="153"/>
      <c r="AL9" s="153"/>
      <c r="AM9" s="153"/>
      <c r="AN9" s="154"/>
    </row>
    <row r="10" spans="2:40" ht="13.5" thickBot="1" x14ac:dyDescent="0.25">
      <c r="B10" s="8"/>
      <c r="C10" s="9"/>
      <c r="D10" s="9"/>
      <c r="E10" s="9"/>
      <c r="F10" s="9"/>
      <c r="G10" s="9"/>
      <c r="H10" s="10"/>
      <c r="J10" s="8"/>
      <c r="K10" s="9"/>
      <c r="L10" s="9"/>
      <c r="M10" s="9"/>
      <c r="N10" s="9"/>
      <c r="O10" s="9"/>
      <c r="P10" s="10"/>
      <c r="R10" s="8"/>
      <c r="S10" s="9"/>
      <c r="T10" s="9"/>
      <c r="U10" s="9"/>
      <c r="V10" s="9"/>
      <c r="W10" s="9"/>
      <c r="X10" s="10"/>
      <c r="Z10" s="8"/>
      <c r="AA10" s="9"/>
      <c r="AB10" s="9"/>
      <c r="AC10" s="9"/>
      <c r="AD10" s="9"/>
      <c r="AE10" s="9"/>
      <c r="AF10" s="10"/>
      <c r="AH10" s="8"/>
      <c r="AI10" s="9"/>
      <c r="AJ10" s="9"/>
      <c r="AK10" s="9"/>
      <c r="AL10" s="9"/>
      <c r="AM10" s="9"/>
      <c r="AN10" s="10"/>
    </row>
    <row r="11" spans="2:40" ht="13.5" thickBot="1" x14ac:dyDescent="0.25">
      <c r="B11" s="11"/>
      <c r="H11" s="12"/>
      <c r="J11" s="177" t="s">
        <v>93</v>
      </c>
      <c r="K11" s="178"/>
      <c r="L11" s="178"/>
      <c r="M11" s="178"/>
      <c r="N11" s="179"/>
      <c r="P11" s="12"/>
      <c r="R11" s="11"/>
      <c r="X11" s="12"/>
      <c r="Z11" s="11"/>
      <c r="AF11" s="12"/>
      <c r="AH11" s="11"/>
      <c r="AN11" s="12"/>
    </row>
    <row r="12" spans="2:40" ht="16.5" thickBot="1" x14ac:dyDescent="0.3">
      <c r="B12" s="11"/>
      <c r="D12" s="65" t="s">
        <v>8</v>
      </c>
      <c r="E12" s="66" t="s">
        <v>5</v>
      </c>
      <c r="F12" s="67" t="s">
        <v>7</v>
      </c>
      <c r="H12" s="12"/>
      <c r="J12" s="180"/>
      <c r="K12" s="181"/>
      <c r="L12" s="181"/>
      <c r="M12" s="181"/>
      <c r="N12" s="182"/>
      <c r="P12" s="12"/>
      <c r="R12" s="11"/>
      <c r="X12" s="12"/>
      <c r="Z12" s="11"/>
      <c r="AF12" s="12"/>
      <c r="AH12" s="11"/>
      <c r="AN12" s="12"/>
    </row>
    <row r="13" spans="2:40" ht="16.5" thickBot="1" x14ac:dyDescent="0.3">
      <c r="B13" s="183" t="s">
        <v>82</v>
      </c>
      <c r="C13" s="184"/>
      <c r="D13" s="102">
        <f>WeeklyInboundPivots!P21</f>
        <v>212180</v>
      </c>
      <c r="E13" s="102">
        <f>WeeklyInboundPivots!R21</f>
        <v>737503</v>
      </c>
      <c r="F13" s="103">
        <f>WeeklyInboundPivots!T21</f>
        <v>32477</v>
      </c>
      <c r="H13" s="12"/>
      <c r="J13" s="11"/>
      <c r="L13" s="77" t="s">
        <v>8</v>
      </c>
      <c r="M13" s="78" t="s">
        <v>5</v>
      </c>
      <c r="N13" s="79" t="s">
        <v>7</v>
      </c>
      <c r="P13" s="12"/>
      <c r="R13" s="11"/>
      <c r="X13" s="12"/>
      <c r="Z13" s="11"/>
      <c r="AF13" s="12"/>
      <c r="AH13" s="11"/>
      <c r="AN13" s="12"/>
    </row>
    <row r="14" spans="2:40" x14ac:dyDescent="0.2">
      <c r="B14" s="173" t="s">
        <v>83</v>
      </c>
      <c r="C14" s="174" t="s">
        <v>83</v>
      </c>
      <c r="D14" s="104">
        <f>WeeklyInboundPivots!P10</f>
        <v>16321.538461538461</v>
      </c>
      <c r="E14" s="104">
        <f>WeeklyInboundPivots!R10</f>
        <v>26339.392857142859</v>
      </c>
      <c r="F14" s="43">
        <f>WeeklyInboundPivots!T10</f>
        <v>1082.5666666666666</v>
      </c>
      <c r="H14" s="12"/>
      <c r="J14" s="183" t="s">
        <v>123</v>
      </c>
      <c r="K14" s="184"/>
      <c r="L14" s="87">
        <f>WeeklyInboundPivots!AK9</f>
        <v>7.75</v>
      </c>
      <c r="M14" s="88">
        <f>WeeklyInboundPivots!AM9</f>
        <v>3.6666666666666665</v>
      </c>
      <c r="N14" s="89">
        <f>WeeklyInboundPivots!AO9</f>
        <v>3.129032258064516</v>
      </c>
      <c r="P14" s="12"/>
      <c r="R14" s="11"/>
      <c r="X14" s="12"/>
      <c r="Z14" s="11"/>
      <c r="AF14" s="12"/>
      <c r="AH14" s="11"/>
      <c r="AN14" s="12"/>
    </row>
    <row r="15" spans="2:40" x14ac:dyDescent="0.2">
      <c r="B15" s="173" t="s">
        <v>84</v>
      </c>
      <c r="C15" s="174" t="s">
        <v>84</v>
      </c>
      <c r="D15" s="104">
        <f>WeeklyInboundPivots!P12</f>
        <v>16413</v>
      </c>
      <c r="E15" s="104">
        <f>WeeklyInboundPivots!R12</f>
        <v>27277.5</v>
      </c>
      <c r="F15" s="43">
        <f>WeeklyInboundPivots!T12</f>
        <v>1104</v>
      </c>
      <c r="H15" s="12"/>
      <c r="J15" s="173" t="s">
        <v>124</v>
      </c>
      <c r="K15" s="174"/>
      <c r="L15" s="90">
        <f>WeeklyInboundPivots!AK13</f>
        <v>1.5447859516333116</v>
      </c>
      <c r="M15" s="91">
        <f>WeeklyInboundPivots!AM13</f>
        <v>1.2403473458920846</v>
      </c>
      <c r="N15" s="92">
        <f>WeeklyInboundPivots!AO13</f>
        <v>1.056470081099349</v>
      </c>
      <c r="P15" s="12"/>
      <c r="R15" s="11"/>
      <c r="X15" s="12"/>
      <c r="Z15" s="11"/>
      <c r="AF15" s="12"/>
      <c r="AH15" s="11"/>
      <c r="AN15" s="12"/>
    </row>
    <row r="16" spans="2:40" ht="13.5" thickBot="1" x14ac:dyDescent="0.25">
      <c r="B16" s="173" t="s">
        <v>85</v>
      </c>
      <c r="C16" s="174" t="s">
        <v>85</v>
      </c>
      <c r="D16" s="104">
        <f>WeeklyInboundPivots!P14</f>
        <v>1955.0985318471196</v>
      </c>
      <c r="E16" s="104">
        <f>WeeklyInboundPivots!R14</f>
        <v>2968.4141088177894</v>
      </c>
      <c r="F16" s="43">
        <f>WeeklyInboundPivots!T14</f>
        <v>490.17200945237045</v>
      </c>
      <c r="H16" s="12"/>
      <c r="J16" s="175" t="s">
        <v>91</v>
      </c>
      <c r="K16" s="176"/>
      <c r="L16" s="93">
        <f>WeeklyInboundPivots!AK23</f>
        <v>0.19932721956558858</v>
      </c>
      <c r="M16" s="58">
        <f>WeeklyInboundPivots!AM23</f>
        <v>0.33827654887965947</v>
      </c>
      <c r="N16" s="59">
        <f>WeeklyInboundPivots!AO23</f>
        <v>0.33763476818638993</v>
      </c>
      <c r="P16" s="12"/>
      <c r="R16" s="11"/>
      <c r="X16" s="12"/>
      <c r="Z16" s="11"/>
      <c r="AF16" s="12"/>
      <c r="AH16" s="11"/>
      <c r="AN16" s="12"/>
    </row>
    <row r="17" spans="2:40" ht="13.5" thickBot="1" x14ac:dyDescent="0.25">
      <c r="B17" s="173" t="s">
        <v>64</v>
      </c>
      <c r="C17" s="174" t="s">
        <v>64</v>
      </c>
      <c r="D17" s="94">
        <f>D16/D14</f>
        <v>0.11978641207471277</v>
      </c>
      <c r="E17" s="94">
        <f t="shared" ref="E17" si="0">E16/E14</f>
        <v>0.11269865349279677</v>
      </c>
      <c r="F17" s="95">
        <f>F16/F14</f>
        <v>0.45278690407276267</v>
      </c>
      <c r="H17" s="12"/>
      <c r="J17" s="11"/>
      <c r="P17" s="12"/>
      <c r="R17" s="11"/>
      <c r="X17" s="12"/>
      <c r="Z17" s="11"/>
      <c r="AF17" s="12"/>
      <c r="AH17" s="11"/>
      <c r="AN17" s="12"/>
    </row>
    <row r="18" spans="2:40" ht="13.5" thickBot="1" x14ac:dyDescent="0.25">
      <c r="B18" s="185" t="s">
        <v>41</v>
      </c>
      <c r="C18" s="186"/>
      <c r="D18" s="105">
        <f>WeeklyInboundPivots!P18</f>
        <v>7035</v>
      </c>
      <c r="E18" s="105">
        <f>WeeklyInboundPivots!R18</f>
        <v>11859</v>
      </c>
      <c r="F18" s="106">
        <f>WeeklyInboundPivots!T18</f>
        <v>2240</v>
      </c>
      <c r="H18" s="12"/>
      <c r="J18" s="177" t="s">
        <v>92</v>
      </c>
      <c r="K18" s="178"/>
      <c r="L18" s="178"/>
      <c r="M18" s="178"/>
      <c r="N18" s="179"/>
      <c r="P18" s="12"/>
      <c r="R18" s="11"/>
      <c r="X18" s="12"/>
      <c r="Z18" s="11"/>
      <c r="AF18" s="12"/>
      <c r="AH18" s="11"/>
      <c r="AN18" s="12"/>
    </row>
    <row r="19" spans="2:40" ht="13.5" thickBot="1" x14ac:dyDescent="0.25">
      <c r="B19" s="11"/>
      <c r="H19" s="12"/>
      <c r="J19" s="180"/>
      <c r="K19" s="181"/>
      <c r="L19" s="181"/>
      <c r="M19" s="181"/>
      <c r="N19" s="182"/>
      <c r="P19" s="12"/>
      <c r="R19" s="11"/>
      <c r="X19" s="12"/>
      <c r="Z19" s="11"/>
      <c r="AF19" s="12"/>
      <c r="AH19" s="11"/>
      <c r="AN19" s="12"/>
    </row>
    <row r="20" spans="2:40" ht="16.5" thickBot="1" x14ac:dyDescent="0.3">
      <c r="B20" s="11"/>
      <c r="H20" s="12"/>
      <c r="J20" s="11"/>
      <c r="L20" s="77" t="s">
        <v>8</v>
      </c>
      <c r="M20" s="78" t="s">
        <v>5</v>
      </c>
      <c r="N20" s="79" t="s">
        <v>7</v>
      </c>
      <c r="P20" s="12"/>
      <c r="R20" s="11"/>
      <c r="X20" s="12"/>
      <c r="Z20" s="11"/>
      <c r="AF20" s="12"/>
      <c r="AH20" s="11"/>
      <c r="AN20" s="12"/>
    </row>
    <row r="21" spans="2:40" x14ac:dyDescent="0.2">
      <c r="B21" s="11"/>
      <c r="H21" s="12"/>
      <c r="J21" s="183" t="s">
        <v>123</v>
      </c>
      <c r="K21" s="184"/>
      <c r="L21" s="87">
        <f>WeeklyInboundPivots!AK26</f>
        <v>7.75</v>
      </c>
      <c r="M21" s="88">
        <f>WeeklyInboundPivots!AM26</f>
        <v>3.6666666666666665</v>
      </c>
      <c r="N21" s="89">
        <f>WeeklyInboundPivots!AO26</f>
        <v>3.3448275862068964</v>
      </c>
      <c r="P21" s="12"/>
      <c r="R21" s="11"/>
      <c r="X21" s="12"/>
      <c r="Z21" s="11"/>
      <c r="AF21" s="12"/>
      <c r="AH21" s="11"/>
      <c r="AN21" s="12"/>
    </row>
    <row r="22" spans="2:40" x14ac:dyDescent="0.2">
      <c r="B22" s="11"/>
      <c r="H22" s="12"/>
      <c r="J22" s="173" t="s">
        <v>124</v>
      </c>
      <c r="K22" s="174"/>
      <c r="L22" s="90">
        <f>WeeklyInboundPivots!AK30</f>
        <v>1.5447859516333116</v>
      </c>
      <c r="M22" s="91">
        <f>WeeklyInboundPivots!AM30</f>
        <v>1.7097008285302207</v>
      </c>
      <c r="N22" s="92">
        <f>WeeklyInboundPivots!AO30</f>
        <v>1.4460750343347017</v>
      </c>
      <c r="P22" s="12"/>
      <c r="R22" s="11"/>
      <c r="X22" s="12"/>
      <c r="Z22" s="11"/>
      <c r="AF22" s="12"/>
      <c r="AH22" s="11"/>
      <c r="AN22" s="12"/>
    </row>
    <row r="23" spans="2:40" ht="13.5" thickBot="1" x14ac:dyDescent="0.25">
      <c r="B23" s="11"/>
      <c r="H23" s="12"/>
      <c r="J23" s="175" t="s">
        <v>91</v>
      </c>
      <c r="K23" s="176"/>
      <c r="L23" s="93">
        <f>WeeklyInboundPivots!AK40</f>
        <v>0.19932721956558858</v>
      </c>
      <c r="M23" s="58">
        <f>WeeklyInboundPivots!AM40</f>
        <v>0.46628204414460567</v>
      </c>
      <c r="N23" s="59">
        <f>WeeklyInboundPivots!AO40</f>
        <v>0.43233171129594178</v>
      </c>
      <c r="P23" s="12"/>
      <c r="R23" s="11"/>
      <c r="X23" s="12"/>
      <c r="Z23" s="11"/>
      <c r="AF23" s="12"/>
      <c r="AH23" s="11"/>
      <c r="AN23" s="12"/>
    </row>
    <row r="24" spans="2:40" ht="13.5" thickBot="1" x14ac:dyDescent="0.25">
      <c r="B24" s="11"/>
      <c r="H24" s="12"/>
      <c r="J24" s="11"/>
      <c r="P24" s="12"/>
      <c r="R24" s="11"/>
      <c r="X24" s="12"/>
      <c r="Z24" s="11"/>
      <c r="AF24" s="12"/>
      <c r="AH24" s="11"/>
      <c r="AN24" s="12"/>
    </row>
    <row r="25" spans="2:40" x14ac:dyDescent="0.2">
      <c r="B25" s="11"/>
      <c r="H25" s="12"/>
      <c r="J25" s="177" t="s">
        <v>101</v>
      </c>
      <c r="K25" s="178"/>
      <c r="L25" s="178"/>
      <c r="M25" s="178"/>
      <c r="N25" s="179"/>
      <c r="P25" s="12"/>
      <c r="R25" s="11"/>
      <c r="X25" s="12"/>
      <c r="Z25" s="11"/>
      <c r="AF25" s="12"/>
      <c r="AH25" s="11"/>
      <c r="AN25" s="12"/>
    </row>
    <row r="26" spans="2:40" ht="13.5" thickBot="1" x14ac:dyDescent="0.25">
      <c r="B26" s="11"/>
      <c r="H26" s="12"/>
      <c r="J26" s="180"/>
      <c r="K26" s="181"/>
      <c r="L26" s="181"/>
      <c r="M26" s="181"/>
      <c r="N26" s="182"/>
      <c r="P26" s="12"/>
      <c r="R26" s="11"/>
      <c r="X26" s="12"/>
      <c r="Z26" s="11"/>
      <c r="AF26" s="12"/>
      <c r="AH26" s="11"/>
      <c r="AN26" s="12"/>
    </row>
    <row r="27" spans="2:40" ht="16.5" thickBot="1" x14ac:dyDescent="0.3">
      <c r="B27" s="11"/>
      <c r="H27" s="12"/>
      <c r="J27" s="11"/>
      <c r="L27" s="77" t="s">
        <v>8</v>
      </c>
      <c r="M27" s="78" t="s">
        <v>5</v>
      </c>
      <c r="N27" s="79" t="s">
        <v>7</v>
      </c>
      <c r="P27" s="12"/>
      <c r="R27" s="11"/>
      <c r="X27" s="12"/>
      <c r="Z27" s="11"/>
      <c r="AF27" s="12"/>
      <c r="AH27" s="11"/>
      <c r="AN27" s="12"/>
    </row>
    <row r="28" spans="2:40" x14ac:dyDescent="0.2">
      <c r="B28" s="11"/>
      <c r="H28" s="12"/>
      <c r="J28" s="183" t="s">
        <v>123</v>
      </c>
      <c r="K28" s="184"/>
      <c r="L28" s="87">
        <f>WeeklyInboundPivots!AK43</f>
        <v>2.0769230769230771</v>
      </c>
      <c r="M28" s="88">
        <f>WeeklyInboundPivots!AM43</f>
        <v>4.3571428571428568</v>
      </c>
      <c r="N28" s="89">
        <f>WeeklyInboundPivots!AO43</f>
        <v>3.09375</v>
      </c>
      <c r="P28" s="12"/>
      <c r="R28" s="11"/>
      <c r="X28" s="12"/>
      <c r="Z28" s="11"/>
      <c r="AF28" s="12"/>
      <c r="AH28" s="11"/>
      <c r="AN28" s="12"/>
    </row>
    <row r="29" spans="2:40" x14ac:dyDescent="0.2">
      <c r="B29" s="11"/>
      <c r="H29" s="12"/>
      <c r="J29" s="173" t="s">
        <v>124</v>
      </c>
      <c r="K29" s="174"/>
      <c r="L29" s="90">
        <f>WeeklyInboundPivots!AK47</f>
        <v>0.49354811679282429</v>
      </c>
      <c r="M29" s="91">
        <f>WeeklyInboundPivots!AM47</f>
        <v>0.62148482382387005</v>
      </c>
      <c r="N29" s="92">
        <f>WeeklyInboundPivots!AO47</f>
        <v>0.77706540597384099</v>
      </c>
      <c r="P29" s="12"/>
      <c r="R29" s="11"/>
      <c r="X29" s="12"/>
      <c r="Z29" s="11"/>
      <c r="AF29" s="12"/>
      <c r="AH29" s="11"/>
      <c r="AN29" s="12"/>
    </row>
    <row r="30" spans="2:40" ht="13.5" thickBot="1" x14ac:dyDescent="0.25">
      <c r="B30" s="11"/>
      <c r="H30" s="12"/>
      <c r="J30" s="175" t="s">
        <v>91</v>
      </c>
      <c r="K30" s="176"/>
      <c r="L30" s="93">
        <f>WeeklyInboundPivots!AK57</f>
        <v>0.23763427845580426</v>
      </c>
      <c r="M30" s="58">
        <f>WeeklyInboundPivots!AM57</f>
        <v>0.14263586120547839</v>
      </c>
      <c r="N30" s="59">
        <f>WeeklyInboundPivots!AO57</f>
        <v>0.25117265647639303</v>
      </c>
      <c r="P30" s="12"/>
      <c r="R30" s="11"/>
      <c r="X30" s="12"/>
      <c r="Z30" s="11"/>
      <c r="AF30" s="12"/>
      <c r="AH30" s="11"/>
      <c r="AN30" s="12"/>
    </row>
    <row r="31" spans="2:40" x14ac:dyDescent="0.2">
      <c r="B31" s="11"/>
      <c r="H31" s="12"/>
      <c r="J31" s="11"/>
      <c r="P31" s="12"/>
      <c r="R31" s="11"/>
      <c r="X31" s="12"/>
      <c r="Z31" s="11"/>
      <c r="AF31" s="12"/>
      <c r="AH31" s="11"/>
      <c r="AN31" s="12"/>
    </row>
    <row r="32" spans="2:40" x14ac:dyDescent="0.2">
      <c r="B32" s="11"/>
      <c r="H32" s="12"/>
      <c r="J32" s="11"/>
      <c r="P32" s="12"/>
      <c r="R32" s="11"/>
      <c r="X32" s="12"/>
      <c r="Z32" s="11"/>
      <c r="AF32" s="12"/>
      <c r="AH32" s="11"/>
      <c r="AN32" s="12"/>
    </row>
    <row r="33" spans="2:40" x14ac:dyDescent="0.2">
      <c r="B33" s="11"/>
      <c r="H33" s="12"/>
      <c r="J33" s="11"/>
      <c r="P33" s="12"/>
      <c r="R33" s="11"/>
      <c r="X33" s="12"/>
      <c r="Z33" s="11"/>
      <c r="AF33" s="12"/>
      <c r="AH33" s="11"/>
      <c r="AN33" s="12"/>
    </row>
    <row r="34" spans="2:40" x14ac:dyDescent="0.2">
      <c r="B34" s="11"/>
      <c r="H34" s="12"/>
      <c r="J34" s="11"/>
      <c r="P34" s="12"/>
      <c r="R34" s="11"/>
      <c r="X34" s="12"/>
      <c r="Z34" s="11"/>
      <c r="AF34" s="12"/>
      <c r="AH34" s="11"/>
      <c r="AN34" s="12"/>
    </row>
    <row r="35" spans="2:40" x14ac:dyDescent="0.2">
      <c r="B35" s="11"/>
      <c r="H35" s="12"/>
      <c r="J35" s="11"/>
      <c r="P35" s="12"/>
      <c r="R35" s="11"/>
      <c r="X35" s="12"/>
      <c r="Z35" s="11"/>
      <c r="AF35" s="12"/>
      <c r="AH35" s="11"/>
      <c r="AN35" s="12"/>
    </row>
    <row r="36" spans="2:40" x14ac:dyDescent="0.2">
      <c r="B36" s="11"/>
      <c r="H36" s="12"/>
      <c r="J36" s="11"/>
      <c r="P36" s="12"/>
      <c r="R36" s="11"/>
      <c r="X36" s="12"/>
      <c r="Z36" s="11"/>
      <c r="AF36" s="12"/>
      <c r="AH36" s="11"/>
      <c r="AN36" s="12"/>
    </row>
    <row r="37" spans="2:40" x14ac:dyDescent="0.2">
      <c r="B37" s="11"/>
      <c r="H37" s="12"/>
      <c r="J37" s="11"/>
      <c r="P37" s="12"/>
      <c r="R37" s="11"/>
      <c r="X37" s="12"/>
      <c r="Z37" s="11"/>
      <c r="AF37" s="12"/>
      <c r="AH37" s="11"/>
      <c r="AN37" s="12"/>
    </row>
    <row r="38" spans="2:40" x14ac:dyDescent="0.2">
      <c r="B38" s="11"/>
      <c r="H38" s="12"/>
      <c r="J38" s="11"/>
      <c r="P38" s="12"/>
      <c r="R38" s="11"/>
      <c r="X38" s="12"/>
      <c r="Z38" s="11"/>
      <c r="AF38" s="12"/>
      <c r="AH38" s="11"/>
      <c r="AN38" s="12"/>
    </row>
    <row r="39" spans="2:40" x14ac:dyDescent="0.2">
      <c r="B39" s="11"/>
      <c r="H39" s="12"/>
      <c r="J39" s="11"/>
      <c r="P39" s="12"/>
      <c r="R39" s="11"/>
      <c r="X39" s="12"/>
      <c r="Z39" s="11"/>
      <c r="AF39" s="12"/>
      <c r="AH39" s="11"/>
      <c r="AN39" s="12"/>
    </row>
    <row r="40" spans="2:40" ht="13.5" thickBot="1" x14ac:dyDescent="0.25">
      <c r="B40" s="13"/>
      <c r="C40" s="14"/>
      <c r="D40" s="14"/>
      <c r="E40" s="14"/>
      <c r="F40" s="14"/>
      <c r="G40" s="14"/>
      <c r="H40" s="15"/>
      <c r="J40" s="11"/>
      <c r="P40" s="12"/>
      <c r="R40" s="13"/>
      <c r="S40" s="14"/>
      <c r="T40" s="14"/>
      <c r="U40" s="14"/>
      <c r="V40" s="14"/>
      <c r="W40" s="14"/>
      <c r="X40" s="15"/>
      <c r="Z40" s="11"/>
      <c r="AF40" s="12"/>
      <c r="AH40" s="11"/>
      <c r="AN40" s="12"/>
    </row>
    <row r="41" spans="2:40" x14ac:dyDescent="0.2">
      <c r="J41" s="11"/>
      <c r="P41" s="12"/>
      <c r="R41" s="11"/>
      <c r="X41" s="12"/>
      <c r="Z41" s="11"/>
      <c r="AF41" s="12"/>
      <c r="AH41" s="11"/>
      <c r="AN41" s="12"/>
    </row>
    <row r="42" spans="2:40" x14ac:dyDescent="0.2">
      <c r="J42" s="11"/>
      <c r="P42" s="12"/>
      <c r="R42" s="11"/>
      <c r="X42" s="12"/>
      <c r="Z42" s="11"/>
      <c r="AF42" s="12"/>
      <c r="AH42" s="11"/>
      <c r="AN42" s="12"/>
    </row>
    <row r="43" spans="2:40" x14ac:dyDescent="0.2">
      <c r="J43" s="11"/>
      <c r="P43" s="12"/>
      <c r="R43" s="11"/>
      <c r="X43" s="12"/>
      <c r="Z43" s="11"/>
      <c r="AF43" s="12"/>
      <c r="AH43" s="11"/>
      <c r="AN43" s="12"/>
    </row>
    <row r="44" spans="2:40" x14ac:dyDescent="0.2">
      <c r="J44" s="11"/>
      <c r="P44" s="12"/>
      <c r="R44" s="11"/>
      <c r="X44" s="12"/>
      <c r="Z44" s="11"/>
      <c r="AF44" s="12"/>
      <c r="AH44" s="11"/>
      <c r="AN44" s="12"/>
    </row>
    <row r="45" spans="2:40" x14ac:dyDescent="0.2">
      <c r="J45" s="11"/>
      <c r="P45" s="12"/>
      <c r="R45" s="11"/>
      <c r="X45" s="12"/>
      <c r="Z45" s="11"/>
      <c r="AF45" s="12"/>
      <c r="AH45" s="11"/>
      <c r="AN45" s="12"/>
    </row>
    <row r="46" spans="2:40" x14ac:dyDescent="0.2">
      <c r="J46" s="11"/>
      <c r="P46" s="12"/>
      <c r="R46" s="11"/>
      <c r="X46" s="12"/>
      <c r="Z46" s="11"/>
      <c r="AF46" s="12"/>
      <c r="AH46" s="11"/>
      <c r="AN46" s="12"/>
    </row>
    <row r="47" spans="2:40" x14ac:dyDescent="0.2">
      <c r="J47" s="11"/>
      <c r="P47" s="12"/>
      <c r="R47" s="11"/>
      <c r="X47" s="12"/>
      <c r="Z47" s="11"/>
      <c r="AF47" s="12"/>
      <c r="AH47" s="11"/>
      <c r="AN47" s="12"/>
    </row>
    <row r="48" spans="2:40" x14ac:dyDescent="0.2">
      <c r="J48" s="11"/>
      <c r="P48" s="12"/>
      <c r="R48" s="11"/>
      <c r="X48" s="12"/>
      <c r="Z48" s="11"/>
      <c r="AF48" s="12"/>
      <c r="AH48" s="11"/>
      <c r="AN48" s="12"/>
    </row>
    <row r="49" spans="10:40" x14ac:dyDescent="0.2">
      <c r="J49" s="11"/>
      <c r="P49" s="12"/>
      <c r="R49" s="11"/>
      <c r="X49" s="12"/>
      <c r="Z49" s="11"/>
      <c r="AF49" s="12"/>
      <c r="AH49" s="11"/>
      <c r="AN49" s="12"/>
    </row>
    <row r="50" spans="10:40" x14ac:dyDescent="0.2">
      <c r="J50" s="11"/>
      <c r="P50" s="12"/>
      <c r="R50" s="11"/>
      <c r="X50" s="12"/>
      <c r="Z50" s="11"/>
      <c r="AF50" s="12"/>
      <c r="AH50" s="11"/>
      <c r="AN50" s="12"/>
    </row>
    <row r="51" spans="10:40" x14ac:dyDescent="0.2">
      <c r="J51" s="11"/>
      <c r="P51" s="12"/>
      <c r="R51" s="11"/>
      <c r="X51" s="12"/>
      <c r="Z51" s="11"/>
      <c r="AF51" s="12"/>
      <c r="AH51" s="11"/>
      <c r="AN51" s="12"/>
    </row>
    <row r="52" spans="10:40" x14ac:dyDescent="0.2">
      <c r="J52" s="11"/>
      <c r="P52" s="12"/>
      <c r="R52" s="11"/>
      <c r="X52" s="12"/>
      <c r="Z52" s="11"/>
      <c r="AF52" s="12"/>
      <c r="AH52" s="11"/>
      <c r="AN52" s="12"/>
    </row>
    <row r="53" spans="10:40" ht="13.5" thickBot="1" x14ac:dyDescent="0.25">
      <c r="J53" s="13"/>
      <c r="K53" s="14"/>
      <c r="L53" s="14"/>
      <c r="M53" s="14"/>
      <c r="N53" s="14"/>
      <c r="O53" s="14"/>
      <c r="P53" s="15"/>
      <c r="R53" s="11"/>
      <c r="X53" s="12"/>
      <c r="Z53" s="11"/>
      <c r="AF53" s="12"/>
      <c r="AH53" s="11"/>
      <c r="AN53" s="12"/>
    </row>
    <row r="54" spans="10:40" x14ac:dyDescent="0.2">
      <c r="J54" s="11"/>
      <c r="P54" s="12"/>
      <c r="R54" s="11"/>
      <c r="X54" s="12"/>
      <c r="Z54" s="11"/>
      <c r="AF54" s="12"/>
      <c r="AH54" s="11"/>
      <c r="AN54" s="12"/>
    </row>
    <row r="55" spans="10:40" x14ac:dyDescent="0.2">
      <c r="J55" s="11"/>
      <c r="P55" s="12"/>
      <c r="R55" s="11"/>
      <c r="X55" s="12"/>
      <c r="Z55" s="11"/>
      <c r="AF55" s="12"/>
      <c r="AH55" s="11"/>
      <c r="AN55" s="12"/>
    </row>
    <row r="56" spans="10:40" x14ac:dyDescent="0.2">
      <c r="J56" s="11"/>
      <c r="P56" s="12"/>
      <c r="R56" s="11"/>
      <c r="X56" s="12"/>
      <c r="Z56" s="11"/>
      <c r="AF56" s="12"/>
      <c r="AH56" s="11"/>
      <c r="AN56" s="12"/>
    </row>
    <row r="57" spans="10:40" x14ac:dyDescent="0.2">
      <c r="J57" s="11"/>
      <c r="P57" s="12"/>
      <c r="R57" s="11"/>
      <c r="X57" s="12"/>
      <c r="Z57" s="11"/>
      <c r="AF57" s="12"/>
      <c r="AH57" s="11"/>
      <c r="AN57" s="12"/>
    </row>
    <row r="58" spans="10:40" x14ac:dyDescent="0.2">
      <c r="J58" s="11"/>
      <c r="P58" s="12"/>
      <c r="R58" s="11"/>
      <c r="X58" s="12"/>
      <c r="Z58" s="11"/>
      <c r="AF58" s="12"/>
      <c r="AH58" s="11"/>
      <c r="AN58" s="12"/>
    </row>
    <row r="59" spans="10:40" ht="13.5" thickBot="1" x14ac:dyDescent="0.25">
      <c r="J59" s="13"/>
      <c r="K59" s="14"/>
      <c r="L59" s="14"/>
      <c r="M59" s="14"/>
      <c r="N59" s="14"/>
      <c r="O59" s="14"/>
      <c r="P59" s="15"/>
      <c r="R59" s="11"/>
      <c r="X59" s="12"/>
      <c r="Z59" s="11"/>
      <c r="AF59" s="12"/>
      <c r="AH59" s="11"/>
      <c r="AN59" s="12"/>
    </row>
    <row r="60" spans="10:40" ht="13.5" thickBot="1" x14ac:dyDescent="0.25">
      <c r="R60" s="11"/>
      <c r="X60" s="12"/>
      <c r="Z60" s="13"/>
      <c r="AA60" s="14"/>
      <c r="AB60" s="14"/>
      <c r="AC60" s="14"/>
      <c r="AD60" s="14"/>
      <c r="AE60" s="14"/>
      <c r="AF60" s="15"/>
      <c r="AH60" s="11"/>
      <c r="AN60" s="12"/>
    </row>
    <row r="61" spans="10:40" x14ac:dyDescent="0.2">
      <c r="R61" s="11"/>
      <c r="X61" s="12"/>
      <c r="AH61" s="11"/>
      <c r="AN61" s="12"/>
    </row>
    <row r="62" spans="10:40" x14ac:dyDescent="0.2">
      <c r="R62" s="11"/>
      <c r="X62" s="12"/>
      <c r="AH62" s="11"/>
      <c r="AN62" s="12"/>
    </row>
    <row r="63" spans="10:40" x14ac:dyDescent="0.2">
      <c r="R63" s="11"/>
      <c r="X63" s="12"/>
      <c r="AH63" s="11"/>
      <c r="AN63" s="12"/>
    </row>
    <row r="64" spans="10:40" x14ac:dyDescent="0.2">
      <c r="R64" s="11"/>
      <c r="X64" s="12"/>
      <c r="AH64" s="11"/>
      <c r="AN64" s="12"/>
    </row>
    <row r="65" spans="18:40" ht="13.5" thickBot="1" x14ac:dyDescent="0.25">
      <c r="R65" s="13"/>
      <c r="S65" s="14"/>
      <c r="T65" s="14"/>
      <c r="U65" s="14"/>
      <c r="V65" s="14"/>
      <c r="W65" s="14"/>
      <c r="X65" s="15"/>
      <c r="AH65" s="11"/>
      <c r="AN65" s="12"/>
    </row>
    <row r="66" spans="18:40" x14ac:dyDescent="0.2">
      <c r="AH66" s="11"/>
      <c r="AN66" s="12"/>
    </row>
    <row r="67" spans="18:40" x14ac:dyDescent="0.2">
      <c r="AH67" s="11"/>
      <c r="AN67" s="12"/>
    </row>
    <row r="68" spans="18:40" x14ac:dyDescent="0.2">
      <c r="AH68" s="11"/>
      <c r="AN68" s="12"/>
    </row>
    <row r="69" spans="18:40" x14ac:dyDescent="0.2">
      <c r="AH69" s="11"/>
      <c r="AN69" s="12"/>
    </row>
    <row r="70" spans="18:40" x14ac:dyDescent="0.2">
      <c r="AH70" s="11"/>
      <c r="AN70" s="12"/>
    </row>
    <row r="71" spans="18:40" x14ac:dyDescent="0.2">
      <c r="AH71" s="11"/>
      <c r="AN71" s="12"/>
    </row>
    <row r="72" spans="18:40" x14ac:dyDescent="0.2">
      <c r="AH72" s="11"/>
      <c r="AN72" s="12"/>
    </row>
    <row r="73" spans="18:40" x14ac:dyDescent="0.2">
      <c r="AH73" s="11"/>
      <c r="AN73" s="12"/>
    </row>
    <row r="74" spans="18:40" x14ac:dyDescent="0.2">
      <c r="AH74" s="11"/>
      <c r="AN74" s="12"/>
    </row>
    <row r="75" spans="18:40" x14ac:dyDescent="0.2">
      <c r="AH75" s="11"/>
      <c r="AN75" s="12"/>
    </row>
    <row r="76" spans="18:40" x14ac:dyDescent="0.2">
      <c r="AH76" s="11"/>
      <c r="AN76" s="12"/>
    </row>
    <row r="77" spans="18:40" x14ac:dyDescent="0.2">
      <c r="AH77" s="11"/>
      <c r="AN77" s="12"/>
    </row>
    <row r="78" spans="18:40" x14ac:dyDescent="0.2">
      <c r="AH78" s="11"/>
      <c r="AN78" s="12"/>
    </row>
    <row r="79" spans="18:40" x14ac:dyDescent="0.2">
      <c r="AH79" s="11"/>
      <c r="AN79" s="12"/>
    </row>
    <row r="80" spans="18:40" x14ac:dyDescent="0.2">
      <c r="AH80" s="11"/>
      <c r="AN80" s="12"/>
    </row>
    <row r="81" spans="34:40" x14ac:dyDescent="0.2">
      <c r="AH81" s="11"/>
      <c r="AN81" s="12"/>
    </row>
    <row r="82" spans="34:40" x14ac:dyDescent="0.2">
      <c r="AH82" s="11"/>
      <c r="AN82" s="12"/>
    </row>
    <row r="83" spans="34:40" x14ac:dyDescent="0.2">
      <c r="AH83" s="11"/>
      <c r="AN83" s="12"/>
    </row>
    <row r="84" spans="34:40" x14ac:dyDescent="0.2">
      <c r="AH84" s="11"/>
      <c r="AN84" s="12"/>
    </row>
    <row r="85" spans="34:40" x14ac:dyDescent="0.2">
      <c r="AH85" s="11"/>
      <c r="AN85" s="12"/>
    </row>
    <row r="86" spans="34:40" x14ac:dyDescent="0.2">
      <c r="AH86" s="11"/>
      <c r="AN86" s="12"/>
    </row>
    <row r="87" spans="34:40" x14ac:dyDescent="0.2">
      <c r="AH87" s="11"/>
      <c r="AN87" s="12"/>
    </row>
    <row r="88" spans="34:40" x14ac:dyDescent="0.2">
      <c r="AH88" s="11"/>
      <c r="AN88" s="12"/>
    </row>
    <row r="89" spans="34:40" x14ac:dyDescent="0.2">
      <c r="AH89" s="11"/>
      <c r="AN89" s="12"/>
    </row>
    <row r="90" spans="34:40" x14ac:dyDescent="0.2">
      <c r="AH90" s="11"/>
      <c r="AN90" s="12"/>
    </row>
    <row r="91" spans="34:40" x14ac:dyDescent="0.2">
      <c r="AH91" s="11"/>
      <c r="AN91" s="12"/>
    </row>
    <row r="92" spans="34:40" x14ac:dyDescent="0.2">
      <c r="AH92" s="11"/>
      <c r="AN92" s="12"/>
    </row>
    <row r="93" spans="34:40" x14ac:dyDescent="0.2">
      <c r="AH93" s="11"/>
      <c r="AN93" s="12"/>
    </row>
    <row r="94" spans="34:40" x14ac:dyDescent="0.2">
      <c r="AH94" s="11"/>
      <c r="AN94" s="12"/>
    </row>
    <row r="95" spans="34:40" x14ac:dyDescent="0.2">
      <c r="AH95" s="11"/>
      <c r="AN95" s="12"/>
    </row>
    <row r="96" spans="34:40" x14ac:dyDescent="0.2">
      <c r="AH96" s="11"/>
      <c r="AN96" s="12"/>
    </row>
    <row r="97" spans="34:40" x14ac:dyDescent="0.2">
      <c r="AH97" s="11"/>
      <c r="AN97" s="12"/>
    </row>
    <row r="98" spans="34:40" x14ac:dyDescent="0.2">
      <c r="AH98" s="11"/>
      <c r="AN98" s="12"/>
    </row>
    <row r="99" spans="34:40" x14ac:dyDescent="0.2">
      <c r="AH99" s="11"/>
      <c r="AN99" s="12"/>
    </row>
    <row r="100" spans="34:40" x14ac:dyDescent="0.2">
      <c r="AH100" s="11"/>
      <c r="AN100" s="12"/>
    </row>
    <row r="101" spans="34:40" x14ac:dyDescent="0.2">
      <c r="AH101" s="11"/>
      <c r="AN101" s="12"/>
    </row>
    <row r="102" spans="34:40" x14ac:dyDescent="0.2">
      <c r="AH102" s="11"/>
      <c r="AN102" s="12"/>
    </row>
    <row r="103" spans="34:40" x14ac:dyDescent="0.2">
      <c r="AH103" s="11"/>
      <c r="AN103" s="12"/>
    </row>
    <row r="104" spans="34:40" x14ac:dyDescent="0.2">
      <c r="AH104" s="11"/>
      <c r="AN104" s="12"/>
    </row>
    <row r="105" spans="34:40" ht="13.5" thickBot="1" x14ac:dyDescent="0.25">
      <c r="AH105" s="13"/>
      <c r="AI105" s="14"/>
      <c r="AJ105" s="14"/>
      <c r="AK105" s="14"/>
      <c r="AL105" s="14"/>
      <c r="AM105" s="14"/>
      <c r="AN105" s="15"/>
    </row>
    <row r="106" spans="34:40" x14ac:dyDescent="0.2">
      <c r="AH106" s="11"/>
      <c r="AN106" s="12"/>
    </row>
    <row r="107" spans="34:40" x14ac:dyDescent="0.2">
      <c r="AH107" s="11"/>
      <c r="AN107" s="12"/>
    </row>
    <row r="108" spans="34:40" x14ac:dyDescent="0.2">
      <c r="AH108" s="11"/>
      <c r="AN108" s="12"/>
    </row>
    <row r="109" spans="34:40" ht="13.5" thickBot="1" x14ac:dyDescent="0.25">
      <c r="AH109" s="13"/>
      <c r="AI109" s="14"/>
      <c r="AJ109" s="14"/>
      <c r="AK109" s="14"/>
      <c r="AL109" s="14"/>
      <c r="AM109" s="14"/>
      <c r="AN109" s="15"/>
    </row>
  </sheetData>
  <sheetProtection selectLockedCells="1" selectUnlockedCells="1"/>
  <mergeCells count="25">
    <mergeCell ref="B18:C18"/>
    <mergeCell ref="B2:E4"/>
    <mergeCell ref="F2:O4"/>
    <mergeCell ref="B6:H9"/>
    <mergeCell ref="J6:P9"/>
    <mergeCell ref="B13:C13"/>
    <mergeCell ref="B14:C14"/>
    <mergeCell ref="B15:C15"/>
    <mergeCell ref="B16:C16"/>
    <mergeCell ref="B17:C17"/>
    <mergeCell ref="J29:K29"/>
    <mergeCell ref="J30:K30"/>
    <mergeCell ref="J14:K14"/>
    <mergeCell ref="J15:K15"/>
    <mergeCell ref="J16:K16"/>
    <mergeCell ref="J18:N19"/>
    <mergeCell ref="J21:K21"/>
    <mergeCell ref="AH6:AN9"/>
    <mergeCell ref="J22:K22"/>
    <mergeCell ref="J23:K23"/>
    <mergeCell ref="J25:N26"/>
    <mergeCell ref="J28:K28"/>
    <mergeCell ref="J11:N12"/>
    <mergeCell ref="R6:X9"/>
    <mergeCell ref="Z6:AF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6972-012A-46A3-B21A-7972D1812512}">
  <sheetPr>
    <tabColor theme="9" tint="0.59999389629810485"/>
  </sheetPr>
  <dimension ref="B1:AF68"/>
  <sheetViews>
    <sheetView tabSelected="1" zoomScaleNormal="100" workbookViewId="0">
      <pane ySplit="9" topLeftCell="A10" activePane="bottomLeft" state="frozen"/>
      <selection pane="bottomLeft" activeCell="A10" sqref="A10"/>
    </sheetView>
  </sheetViews>
  <sheetFormatPr defaultRowHeight="12.75" x14ac:dyDescent="0.2"/>
  <cols>
    <col min="1" max="1" width="2.7109375" customWidth="1"/>
    <col min="2" max="3" width="12.42578125" customWidth="1"/>
    <col min="4" max="6" width="9.7109375" customWidth="1"/>
    <col min="9" max="9" width="2.7109375" customWidth="1"/>
    <col min="10" max="16" width="12.28515625" customWidth="1"/>
    <col min="17" max="17" width="2.7109375" customWidth="1"/>
    <col min="18" max="24" width="12.28515625" customWidth="1"/>
    <col min="25" max="25" width="2.7109375" customWidth="1"/>
    <col min="26" max="32" width="12.28515625" customWidth="1"/>
  </cols>
  <sheetData>
    <row r="1" spans="2:32" ht="13.5" thickBot="1" x14ac:dyDescent="0.25"/>
    <row r="2" spans="2:32" ht="27" customHeight="1" x14ac:dyDescent="0.2">
      <c r="B2" s="155"/>
      <c r="C2" s="156"/>
      <c r="D2" s="156"/>
      <c r="E2" s="157"/>
      <c r="F2" s="164" t="s">
        <v>108</v>
      </c>
      <c r="G2" s="165"/>
      <c r="H2" s="165"/>
      <c r="I2" s="165"/>
      <c r="J2" s="165"/>
      <c r="K2" s="165"/>
      <c r="L2" s="165"/>
      <c r="M2" s="165"/>
      <c r="N2" s="165"/>
      <c r="O2" s="166"/>
    </row>
    <row r="3" spans="2:32" ht="27" customHeight="1" x14ac:dyDescent="0.2">
      <c r="B3" s="158"/>
      <c r="C3" s="159"/>
      <c r="D3" s="159"/>
      <c r="E3" s="160"/>
      <c r="F3" s="167"/>
      <c r="G3" s="168"/>
      <c r="H3" s="168"/>
      <c r="I3" s="168"/>
      <c r="J3" s="168"/>
      <c r="K3" s="168"/>
      <c r="L3" s="168"/>
      <c r="M3" s="168"/>
      <c r="N3" s="168"/>
      <c r="O3" s="169"/>
    </row>
    <row r="4" spans="2:32" ht="27" customHeight="1" thickBot="1" x14ac:dyDescent="0.25">
      <c r="B4" s="161"/>
      <c r="C4" s="162"/>
      <c r="D4" s="162"/>
      <c r="E4" s="163"/>
      <c r="F4" s="170"/>
      <c r="G4" s="171"/>
      <c r="H4" s="171"/>
      <c r="I4" s="171"/>
      <c r="J4" s="171"/>
      <c r="K4" s="171"/>
      <c r="L4" s="171"/>
      <c r="M4" s="171"/>
      <c r="N4" s="171"/>
      <c r="O4" s="172"/>
    </row>
    <row r="5" spans="2:32" ht="13.5" thickBot="1" x14ac:dyDescent="0.25"/>
    <row r="6" spans="2:32" x14ac:dyDescent="0.2">
      <c r="B6" s="146" t="s">
        <v>109</v>
      </c>
      <c r="C6" s="147"/>
      <c r="D6" s="147"/>
      <c r="E6" s="147"/>
      <c r="F6" s="147"/>
      <c r="G6" s="147"/>
      <c r="H6" s="148"/>
      <c r="J6" s="146" t="s">
        <v>117</v>
      </c>
      <c r="K6" s="147"/>
      <c r="L6" s="147"/>
      <c r="M6" s="147"/>
      <c r="N6" s="147"/>
      <c r="O6" s="147"/>
      <c r="P6" s="148"/>
      <c r="R6" s="146" t="s">
        <v>118</v>
      </c>
      <c r="S6" s="147"/>
      <c r="T6" s="147"/>
      <c r="U6" s="147"/>
      <c r="V6" s="147"/>
      <c r="W6" s="147"/>
      <c r="X6" s="148"/>
      <c r="Z6" s="146" t="s">
        <v>119</v>
      </c>
      <c r="AA6" s="147"/>
      <c r="AB6" s="147"/>
      <c r="AC6" s="147"/>
      <c r="AD6" s="147"/>
      <c r="AE6" s="147"/>
      <c r="AF6" s="148"/>
    </row>
    <row r="7" spans="2:32" x14ac:dyDescent="0.2">
      <c r="B7" s="149"/>
      <c r="C7" s="150"/>
      <c r="D7" s="150"/>
      <c r="E7" s="150"/>
      <c r="F7" s="150"/>
      <c r="G7" s="150"/>
      <c r="H7" s="151"/>
      <c r="J7" s="149"/>
      <c r="K7" s="150"/>
      <c r="L7" s="150"/>
      <c r="M7" s="150"/>
      <c r="N7" s="150"/>
      <c r="O7" s="150"/>
      <c r="P7" s="151"/>
      <c r="R7" s="149"/>
      <c r="S7" s="150"/>
      <c r="T7" s="150"/>
      <c r="U7" s="150"/>
      <c r="V7" s="150"/>
      <c r="W7" s="150"/>
      <c r="X7" s="151"/>
      <c r="Z7" s="149"/>
      <c r="AA7" s="150"/>
      <c r="AB7" s="150"/>
      <c r="AC7" s="150"/>
      <c r="AD7" s="150"/>
      <c r="AE7" s="150"/>
      <c r="AF7" s="151"/>
    </row>
    <row r="8" spans="2:32" x14ac:dyDescent="0.2">
      <c r="B8" s="149"/>
      <c r="C8" s="150"/>
      <c r="D8" s="150"/>
      <c r="E8" s="150"/>
      <c r="F8" s="150"/>
      <c r="G8" s="150"/>
      <c r="H8" s="151"/>
      <c r="J8" s="149"/>
      <c r="K8" s="150"/>
      <c r="L8" s="150"/>
      <c r="M8" s="150"/>
      <c r="N8" s="150"/>
      <c r="O8" s="150"/>
      <c r="P8" s="151"/>
      <c r="R8" s="149"/>
      <c r="S8" s="150"/>
      <c r="T8" s="150"/>
      <c r="U8" s="150"/>
      <c r="V8" s="150"/>
      <c r="W8" s="150"/>
      <c r="X8" s="151"/>
      <c r="Z8" s="149"/>
      <c r="AA8" s="150"/>
      <c r="AB8" s="150"/>
      <c r="AC8" s="150"/>
      <c r="AD8" s="150"/>
      <c r="AE8" s="150"/>
      <c r="AF8" s="151"/>
    </row>
    <row r="9" spans="2:32" ht="13.5" thickBot="1" x14ac:dyDescent="0.25">
      <c r="B9" s="152"/>
      <c r="C9" s="153"/>
      <c r="D9" s="153"/>
      <c r="E9" s="153"/>
      <c r="F9" s="153"/>
      <c r="G9" s="153"/>
      <c r="H9" s="154"/>
      <c r="J9" s="152"/>
      <c r="K9" s="153"/>
      <c r="L9" s="153"/>
      <c r="M9" s="153"/>
      <c r="N9" s="153"/>
      <c r="O9" s="153"/>
      <c r="P9" s="154"/>
      <c r="R9" s="152"/>
      <c r="S9" s="153"/>
      <c r="T9" s="153"/>
      <c r="U9" s="153"/>
      <c r="V9" s="153"/>
      <c r="W9" s="153"/>
      <c r="X9" s="154"/>
      <c r="Z9" s="152"/>
      <c r="AA9" s="153"/>
      <c r="AB9" s="153"/>
      <c r="AC9" s="153"/>
      <c r="AD9" s="153"/>
      <c r="AE9" s="153"/>
      <c r="AF9" s="154"/>
    </row>
    <row r="10" spans="2:32" x14ac:dyDescent="0.2">
      <c r="B10" s="8"/>
      <c r="C10" s="9"/>
      <c r="D10" s="9"/>
      <c r="E10" s="9"/>
      <c r="F10" s="9"/>
      <c r="G10" s="9"/>
      <c r="H10" s="10"/>
      <c r="J10" s="8"/>
      <c r="K10" s="9"/>
      <c r="L10" s="9"/>
      <c r="M10" s="9"/>
      <c r="N10" s="9"/>
      <c r="O10" s="9"/>
      <c r="P10" s="10"/>
      <c r="R10" s="8"/>
      <c r="S10" s="9"/>
      <c r="T10" s="9"/>
      <c r="U10" s="8"/>
      <c r="V10" s="9"/>
      <c r="W10" s="10"/>
      <c r="X10" s="10"/>
      <c r="Z10" s="8"/>
      <c r="AA10" s="9"/>
      <c r="AB10" s="9"/>
      <c r="AC10" s="9"/>
      <c r="AD10" s="9"/>
      <c r="AE10" s="9"/>
      <c r="AF10" s="10"/>
    </row>
    <row r="11" spans="2:32" x14ac:dyDescent="0.2">
      <c r="B11" s="11"/>
      <c r="H11" s="12"/>
      <c r="J11" s="11"/>
      <c r="P11" s="12"/>
      <c r="R11" s="11"/>
      <c r="U11" s="11"/>
      <c r="W11" s="12"/>
      <c r="X11" s="12"/>
      <c r="Z11" s="11"/>
      <c r="AF11" s="12"/>
    </row>
    <row r="12" spans="2:32" ht="13.5" thickBot="1" x14ac:dyDescent="0.25">
      <c r="B12" s="11"/>
      <c r="H12" s="12"/>
      <c r="J12" s="11"/>
      <c r="P12" s="12"/>
      <c r="R12" s="11"/>
      <c r="U12" s="11"/>
      <c r="W12" s="12"/>
      <c r="X12" s="12"/>
      <c r="Z12" s="11"/>
      <c r="AF12" s="12"/>
    </row>
    <row r="13" spans="2:32" ht="16.5" thickBot="1" x14ac:dyDescent="0.3">
      <c r="B13" s="11"/>
      <c r="D13" s="65" t="s">
        <v>8</v>
      </c>
      <c r="E13" s="66" t="s">
        <v>5</v>
      </c>
      <c r="F13" s="67" t="s">
        <v>7</v>
      </c>
      <c r="H13" s="12"/>
      <c r="J13" s="11"/>
      <c r="P13" s="12"/>
      <c r="R13" s="11"/>
      <c r="U13" s="11"/>
      <c r="W13" s="12"/>
      <c r="X13" s="12"/>
      <c r="Z13" s="11"/>
      <c r="AF13" s="12"/>
    </row>
    <row r="14" spans="2:32" x14ac:dyDescent="0.2">
      <c r="B14" s="183" t="s">
        <v>110</v>
      </c>
      <c r="C14" s="189"/>
      <c r="D14" s="107">
        <f>WeeklyInboundPivots!P21</f>
        <v>212180</v>
      </c>
      <c r="E14" s="108">
        <f>WeeklyInboundPivots!R21</f>
        <v>737503</v>
      </c>
      <c r="F14" s="41">
        <f>WeeklyInboundPivots!T21</f>
        <v>32477</v>
      </c>
      <c r="H14" s="12"/>
      <c r="J14" s="11"/>
      <c r="P14" s="12"/>
      <c r="R14" s="11"/>
      <c r="U14" s="11"/>
      <c r="W14" s="12"/>
      <c r="X14" s="12"/>
      <c r="Z14" s="11"/>
      <c r="AF14" s="12"/>
    </row>
    <row r="15" spans="2:32" x14ac:dyDescent="0.2">
      <c r="B15" s="173" t="s">
        <v>111</v>
      </c>
      <c r="C15" s="187"/>
      <c r="D15" s="109">
        <f>WeeklyOutboundPivots!I21</f>
        <v>212324</v>
      </c>
      <c r="E15" s="110">
        <f>WeeklyOutboundPivots!K21</f>
        <v>705055</v>
      </c>
      <c r="F15" s="111">
        <f>WeeklyOutboundPivots!M21</f>
        <v>32041</v>
      </c>
      <c r="H15" s="12"/>
      <c r="J15" s="11"/>
      <c r="P15" s="12"/>
      <c r="R15" s="11"/>
      <c r="U15" s="11"/>
      <c r="W15" s="12"/>
      <c r="X15" s="12"/>
      <c r="Z15" s="11"/>
      <c r="AF15" s="12"/>
    </row>
    <row r="16" spans="2:32" x14ac:dyDescent="0.2">
      <c r="B16" s="173" t="s">
        <v>112</v>
      </c>
      <c r="C16" s="187"/>
      <c r="D16" s="109">
        <f>AVERAGE(WeeklyInventoryPivots!C10:C114)</f>
        <v>12379.514285714286</v>
      </c>
      <c r="E16" s="110">
        <f>AVERAGE(WeeklyInventoryPivots!D10:D114)</f>
        <v>16446.161904761906</v>
      </c>
      <c r="F16" s="111">
        <f>AVERAGE(WeeklyInventoryPivots!E10:E114)</f>
        <v>757.6</v>
      </c>
      <c r="H16" s="12"/>
      <c r="J16" s="11"/>
      <c r="P16" s="12"/>
      <c r="R16" s="11"/>
      <c r="U16" s="11"/>
      <c r="W16" s="12"/>
      <c r="X16" s="12"/>
      <c r="Z16" s="11"/>
      <c r="AF16" s="12"/>
    </row>
    <row r="17" spans="2:32" x14ac:dyDescent="0.2">
      <c r="B17" s="173" t="s">
        <v>113</v>
      </c>
      <c r="C17" s="187"/>
      <c r="D17" s="109">
        <f>ABS(SUMIFS(WeeklyInventoryPivots!C10:C114,WeeklyInventoryPivots!C10:C114,"&lt;0"))</f>
        <v>1242</v>
      </c>
      <c r="E17" s="110">
        <f>ABS(SUMIFS(WeeklyInventoryPivots!D10:D114,WeeklyInventoryPivots!D10:D114,"&lt;0"))</f>
        <v>122643</v>
      </c>
      <c r="F17" s="111">
        <f>ABS(SUMIFS(WeeklyInventoryPivots!E10:E114,WeeklyInventoryPivots!E10:E114,"&lt;0"))</f>
        <v>8602</v>
      </c>
      <c r="H17" s="12"/>
      <c r="J17" s="11"/>
      <c r="P17" s="12"/>
      <c r="R17" s="11"/>
      <c r="U17" s="11"/>
      <c r="W17" s="12"/>
      <c r="X17" s="12"/>
      <c r="Z17" s="11"/>
      <c r="AF17" s="12"/>
    </row>
    <row r="18" spans="2:32" x14ac:dyDescent="0.2">
      <c r="B18" s="173" t="s">
        <v>114</v>
      </c>
      <c r="C18" s="187"/>
      <c r="D18" s="109">
        <f>COUNTIF(WeeklyInventoryPivots!C10:C114,"&lt;0")</f>
        <v>1</v>
      </c>
      <c r="E18" s="110">
        <f>COUNTIF(WeeklyInventoryPivots!D10:D114,"&lt;0")</f>
        <v>18</v>
      </c>
      <c r="F18" s="111">
        <f>COUNTIF(WeeklyInventoryPivots!E10:E114,"&lt;0")</f>
        <v>19</v>
      </c>
      <c r="H18" s="12"/>
      <c r="J18" s="11"/>
      <c r="P18" s="12"/>
      <c r="R18" s="11"/>
      <c r="U18" s="11"/>
      <c r="W18" s="12"/>
      <c r="X18" s="12"/>
      <c r="Z18" s="11"/>
      <c r="AF18" s="12"/>
    </row>
    <row r="19" spans="2:32" x14ac:dyDescent="0.2">
      <c r="B19" s="173" t="s">
        <v>115</v>
      </c>
      <c r="C19" s="187"/>
      <c r="D19" s="116">
        <f>D18/104</f>
        <v>9.6153846153846159E-3</v>
      </c>
      <c r="E19" s="94">
        <f t="shared" ref="E19:F19" si="0">E18/104</f>
        <v>0.17307692307692307</v>
      </c>
      <c r="F19" s="95">
        <f t="shared" si="0"/>
        <v>0.18269230769230768</v>
      </c>
      <c r="H19" s="12"/>
      <c r="J19" s="11"/>
      <c r="P19" s="12"/>
      <c r="R19" s="11"/>
      <c r="U19" s="11"/>
      <c r="W19" s="12"/>
      <c r="X19" s="12"/>
      <c r="Z19" s="11"/>
      <c r="AF19" s="12"/>
    </row>
    <row r="20" spans="2:32" ht="13.5" thickBot="1" x14ac:dyDescent="0.25">
      <c r="B20" s="175" t="s">
        <v>116</v>
      </c>
      <c r="C20" s="188"/>
      <c r="D20" s="120">
        <f>AVERAGEIF(WeeklyInventoryPivots!C10:C114,"&lt;0",WeeklyInventoryPivots!C10:C114)</f>
        <v>-1242</v>
      </c>
      <c r="E20" s="121">
        <f>AVERAGEIF(WeeklyInventoryPivots!D10:D114,"&lt;0",WeeklyInventoryPivots!D10:D114)</f>
        <v>-6813.5</v>
      </c>
      <c r="F20" s="45">
        <f>AVERAGEIF(WeeklyInventoryPivots!E10:E114,"&lt;0",WeeklyInventoryPivots!E10:E114)</f>
        <v>-452.73684210526318</v>
      </c>
      <c r="H20" s="12"/>
      <c r="J20" s="11"/>
      <c r="P20" s="12"/>
      <c r="R20" s="11"/>
      <c r="U20" s="11"/>
      <c r="W20" s="12"/>
      <c r="X20" s="12"/>
      <c r="Z20" s="11"/>
      <c r="AF20" s="12"/>
    </row>
    <row r="21" spans="2:32" x14ac:dyDescent="0.2">
      <c r="B21" s="11"/>
      <c r="H21" s="12"/>
      <c r="J21" s="11"/>
      <c r="P21" s="12"/>
      <c r="R21" s="11"/>
      <c r="U21" s="11"/>
      <c r="W21" s="12"/>
      <c r="X21" s="12"/>
      <c r="Z21" s="11"/>
      <c r="AF21" s="12"/>
    </row>
    <row r="22" spans="2:32" x14ac:dyDescent="0.2">
      <c r="B22" s="11"/>
      <c r="H22" s="12"/>
      <c r="J22" s="11"/>
      <c r="P22" s="12"/>
      <c r="R22" s="11"/>
      <c r="U22" s="11"/>
      <c r="W22" s="12"/>
      <c r="X22" s="12"/>
      <c r="Z22" s="11"/>
      <c r="AF22" s="12"/>
    </row>
    <row r="23" spans="2:32" x14ac:dyDescent="0.2">
      <c r="B23" s="11"/>
      <c r="H23" s="12"/>
      <c r="J23" s="11"/>
      <c r="P23" s="12"/>
      <c r="R23" s="11"/>
      <c r="U23" s="11"/>
      <c r="W23" s="12"/>
      <c r="X23" s="12"/>
      <c r="Z23" s="11"/>
      <c r="AF23" s="12"/>
    </row>
    <row r="24" spans="2:32" x14ac:dyDescent="0.2">
      <c r="B24" s="11"/>
      <c r="H24" s="12"/>
      <c r="J24" s="11"/>
      <c r="P24" s="12"/>
      <c r="R24" s="11"/>
      <c r="U24" s="11"/>
      <c r="W24" s="12"/>
      <c r="X24" s="12"/>
      <c r="Z24" s="11"/>
      <c r="AF24" s="12"/>
    </row>
    <row r="25" spans="2:32" x14ac:dyDescent="0.2">
      <c r="B25" s="11"/>
      <c r="H25" s="12"/>
      <c r="J25" s="11"/>
      <c r="P25" s="12"/>
      <c r="R25" s="11"/>
      <c r="U25" s="11"/>
      <c r="W25" s="12"/>
      <c r="X25" s="12"/>
      <c r="Z25" s="11"/>
      <c r="AF25" s="12"/>
    </row>
    <row r="26" spans="2:32" x14ac:dyDescent="0.2">
      <c r="B26" s="11"/>
      <c r="H26" s="12"/>
      <c r="J26" s="11"/>
      <c r="P26" s="12"/>
      <c r="R26" s="11"/>
      <c r="U26" s="11"/>
      <c r="W26" s="12"/>
      <c r="X26" s="12"/>
      <c r="Z26" s="11"/>
      <c r="AF26" s="12"/>
    </row>
    <row r="27" spans="2:32" ht="13.5" thickBot="1" x14ac:dyDescent="0.25">
      <c r="B27" s="11"/>
      <c r="H27" s="12"/>
      <c r="J27" s="11"/>
      <c r="P27" s="12"/>
      <c r="R27" s="11"/>
      <c r="U27" s="11"/>
      <c r="W27" s="12"/>
      <c r="X27" s="12"/>
      <c r="Z27" s="13"/>
      <c r="AA27" s="14"/>
      <c r="AB27" s="14"/>
      <c r="AC27" s="14"/>
      <c r="AD27" s="14"/>
      <c r="AE27" s="14"/>
      <c r="AF27" s="15"/>
    </row>
    <row r="28" spans="2:32" x14ac:dyDescent="0.2">
      <c r="B28" s="11"/>
      <c r="H28" s="12"/>
      <c r="J28" s="11"/>
      <c r="P28" s="12"/>
      <c r="R28" s="11"/>
      <c r="U28" s="11"/>
      <c r="W28" s="12"/>
      <c r="X28" s="12"/>
      <c r="Z28" s="11"/>
      <c r="AF28" s="12"/>
    </row>
    <row r="29" spans="2:32" x14ac:dyDescent="0.2">
      <c r="B29" s="11"/>
      <c r="H29" s="12"/>
      <c r="J29" s="11"/>
      <c r="P29" s="12"/>
      <c r="R29" s="11"/>
      <c r="U29" s="11"/>
      <c r="W29" s="12"/>
      <c r="X29" s="12"/>
      <c r="Z29" s="11"/>
      <c r="AF29" s="12"/>
    </row>
    <row r="30" spans="2:32" x14ac:dyDescent="0.2">
      <c r="B30" s="11"/>
      <c r="H30" s="12"/>
      <c r="J30" s="11"/>
      <c r="P30" s="12"/>
      <c r="R30" s="11"/>
      <c r="U30" s="11"/>
      <c r="W30" s="12"/>
      <c r="X30" s="12"/>
      <c r="Z30" s="11"/>
      <c r="AF30" s="12"/>
    </row>
    <row r="31" spans="2:32" x14ac:dyDescent="0.2">
      <c r="B31" s="11"/>
      <c r="H31" s="12"/>
      <c r="J31" s="11"/>
      <c r="P31" s="12"/>
      <c r="R31" s="11"/>
      <c r="U31" s="11"/>
      <c r="W31" s="12"/>
      <c r="X31" s="12"/>
      <c r="Z31" s="11"/>
      <c r="AF31" s="12"/>
    </row>
    <row r="32" spans="2:32" x14ac:dyDescent="0.2">
      <c r="B32" s="11"/>
      <c r="H32" s="12"/>
      <c r="J32" s="11"/>
      <c r="P32" s="12"/>
      <c r="R32" s="11"/>
      <c r="U32" s="11"/>
      <c r="W32" s="12"/>
      <c r="X32" s="12"/>
      <c r="Z32" s="11"/>
      <c r="AF32" s="12"/>
    </row>
    <row r="33" spans="2:32" x14ac:dyDescent="0.2">
      <c r="B33" s="11"/>
      <c r="H33" s="12"/>
      <c r="J33" s="11"/>
      <c r="P33" s="12"/>
      <c r="R33" s="11"/>
      <c r="U33" s="11"/>
      <c r="W33" s="12"/>
      <c r="X33" s="12"/>
      <c r="Z33" s="11"/>
      <c r="AF33" s="12"/>
    </row>
    <row r="34" spans="2:32" x14ac:dyDescent="0.2">
      <c r="B34" s="11"/>
      <c r="H34" s="12"/>
      <c r="J34" s="11"/>
      <c r="P34" s="12"/>
      <c r="R34" s="11"/>
      <c r="U34" s="11"/>
      <c r="W34" s="12"/>
      <c r="X34" s="12"/>
      <c r="Z34" s="11"/>
      <c r="AF34" s="12"/>
    </row>
    <row r="35" spans="2:32" ht="13.5" thickBot="1" x14ac:dyDescent="0.25">
      <c r="B35" s="13"/>
      <c r="C35" s="14"/>
      <c r="D35" s="14"/>
      <c r="E35" s="14"/>
      <c r="F35" s="14"/>
      <c r="G35" s="14"/>
      <c r="H35" s="15"/>
      <c r="J35" s="11"/>
      <c r="P35" s="12"/>
      <c r="R35" s="11"/>
      <c r="U35" s="11"/>
      <c r="W35" s="12"/>
      <c r="X35" s="12"/>
      <c r="Z35" s="11"/>
      <c r="AF35" s="12"/>
    </row>
    <row r="36" spans="2:32" x14ac:dyDescent="0.2">
      <c r="B36" s="11"/>
      <c r="H36" s="12"/>
      <c r="J36" s="11"/>
      <c r="P36" s="12"/>
      <c r="R36" s="11"/>
      <c r="U36" s="11"/>
      <c r="W36" s="12"/>
      <c r="X36" s="12"/>
      <c r="Z36" s="11"/>
      <c r="AF36" s="12"/>
    </row>
    <row r="37" spans="2:32" x14ac:dyDescent="0.2">
      <c r="B37" s="11"/>
      <c r="H37" s="12"/>
      <c r="J37" s="11"/>
      <c r="P37" s="12"/>
      <c r="R37" s="11"/>
      <c r="U37" s="11"/>
      <c r="W37" s="12"/>
      <c r="X37" s="12"/>
      <c r="Z37" s="11"/>
      <c r="AF37" s="12"/>
    </row>
    <row r="38" spans="2:32" x14ac:dyDescent="0.2">
      <c r="B38" s="11"/>
      <c r="H38" s="12"/>
      <c r="J38" s="11"/>
      <c r="P38" s="12"/>
      <c r="R38" s="11"/>
      <c r="U38" s="11"/>
      <c r="W38" s="12"/>
      <c r="X38" s="12"/>
      <c r="Z38" s="11"/>
      <c r="AF38" s="12"/>
    </row>
    <row r="39" spans="2:32" x14ac:dyDescent="0.2">
      <c r="B39" s="11"/>
      <c r="H39" s="12"/>
      <c r="J39" s="11"/>
      <c r="P39" s="12"/>
      <c r="R39" s="11"/>
      <c r="U39" s="11"/>
      <c r="W39" s="12"/>
      <c r="X39" s="12"/>
      <c r="Z39" s="11"/>
      <c r="AF39" s="12"/>
    </row>
    <row r="40" spans="2:32" x14ac:dyDescent="0.2">
      <c r="B40" s="11"/>
      <c r="H40" s="12"/>
      <c r="J40" s="11"/>
      <c r="P40" s="12"/>
      <c r="R40" s="11"/>
      <c r="U40" s="11"/>
      <c r="W40" s="12"/>
      <c r="X40" s="12"/>
      <c r="Z40" s="11"/>
      <c r="AF40" s="12"/>
    </row>
    <row r="41" spans="2:32" x14ac:dyDescent="0.2">
      <c r="B41" s="11"/>
      <c r="H41" s="12"/>
      <c r="J41" s="11"/>
      <c r="P41" s="12"/>
      <c r="R41" s="11"/>
      <c r="U41" s="11"/>
      <c r="W41" s="12"/>
      <c r="X41" s="12"/>
      <c r="Z41" s="11"/>
      <c r="AF41" s="12"/>
    </row>
    <row r="42" spans="2:32" x14ac:dyDescent="0.2">
      <c r="B42" s="11"/>
      <c r="H42" s="12"/>
      <c r="J42" s="11"/>
      <c r="P42" s="12"/>
      <c r="R42" s="11"/>
      <c r="U42" s="11"/>
      <c r="W42" s="12"/>
      <c r="X42" s="12"/>
      <c r="Z42" s="11"/>
      <c r="AF42" s="12"/>
    </row>
    <row r="43" spans="2:32" ht="13.5" thickBot="1" x14ac:dyDescent="0.25">
      <c r="B43" s="13"/>
      <c r="C43" s="14"/>
      <c r="D43" s="14"/>
      <c r="E43" s="14"/>
      <c r="F43" s="14"/>
      <c r="G43" s="14"/>
      <c r="H43" s="15"/>
      <c r="J43" s="11"/>
      <c r="P43" s="12"/>
      <c r="R43" s="11"/>
      <c r="U43" s="11"/>
      <c r="W43" s="12"/>
      <c r="X43" s="12"/>
      <c r="Z43" s="11"/>
      <c r="AF43" s="12"/>
    </row>
    <row r="44" spans="2:32" x14ac:dyDescent="0.2">
      <c r="J44" s="11"/>
      <c r="P44" s="12"/>
      <c r="R44" s="11"/>
      <c r="U44" s="11"/>
      <c r="W44" s="12"/>
      <c r="X44" s="12"/>
      <c r="Z44" s="11"/>
      <c r="AF44" s="12"/>
    </row>
    <row r="45" spans="2:32" x14ac:dyDescent="0.2">
      <c r="J45" s="11"/>
      <c r="P45" s="12"/>
      <c r="R45" s="11"/>
      <c r="U45" s="11"/>
      <c r="W45" s="12"/>
      <c r="X45" s="12"/>
      <c r="Z45" s="11"/>
      <c r="AF45" s="12"/>
    </row>
    <row r="46" spans="2:32" x14ac:dyDescent="0.2">
      <c r="J46" s="11"/>
      <c r="P46" s="12"/>
      <c r="R46" s="11"/>
      <c r="U46" s="11"/>
      <c r="W46" s="12"/>
      <c r="X46" s="12"/>
      <c r="Z46" s="11"/>
      <c r="AF46" s="12"/>
    </row>
    <row r="47" spans="2:32" x14ac:dyDescent="0.2">
      <c r="J47" s="11"/>
      <c r="P47" s="12"/>
      <c r="R47" s="11"/>
      <c r="U47" s="11"/>
      <c r="W47" s="12"/>
      <c r="X47" s="12"/>
      <c r="Z47" s="11"/>
      <c r="AF47" s="12"/>
    </row>
    <row r="48" spans="2:32" x14ac:dyDescent="0.2">
      <c r="J48" s="11"/>
      <c r="P48" s="12"/>
      <c r="R48" s="11"/>
      <c r="U48" s="11"/>
      <c r="W48" s="12"/>
      <c r="X48" s="12"/>
      <c r="Z48" s="11"/>
      <c r="AF48" s="12"/>
    </row>
    <row r="49" spans="10:32" x14ac:dyDescent="0.2">
      <c r="J49" s="11"/>
      <c r="P49" s="12"/>
      <c r="R49" s="11"/>
      <c r="U49" s="11"/>
      <c r="W49" s="12"/>
      <c r="X49" s="12"/>
      <c r="Z49" s="11"/>
      <c r="AF49" s="12"/>
    </row>
    <row r="50" spans="10:32" x14ac:dyDescent="0.2">
      <c r="J50" s="11"/>
      <c r="P50" s="12"/>
      <c r="R50" s="11"/>
      <c r="U50" s="11"/>
      <c r="W50" s="12"/>
      <c r="X50" s="12"/>
      <c r="Z50" s="11"/>
      <c r="AF50" s="12"/>
    </row>
    <row r="51" spans="10:32" x14ac:dyDescent="0.2">
      <c r="J51" s="11"/>
      <c r="P51" s="12"/>
      <c r="R51" s="11"/>
      <c r="U51" s="11"/>
      <c r="W51" s="12"/>
      <c r="X51" s="12"/>
      <c r="Z51" s="11"/>
      <c r="AF51" s="12"/>
    </row>
    <row r="52" spans="10:32" x14ac:dyDescent="0.2">
      <c r="J52" s="11"/>
      <c r="P52" s="12"/>
      <c r="R52" s="11"/>
      <c r="U52" s="11"/>
      <c r="W52" s="12"/>
      <c r="X52" s="12"/>
      <c r="Z52" s="11"/>
      <c r="AF52" s="12"/>
    </row>
    <row r="53" spans="10:32" x14ac:dyDescent="0.2">
      <c r="J53" s="11"/>
      <c r="P53" s="12"/>
      <c r="R53" s="11"/>
      <c r="U53" s="11"/>
      <c r="W53" s="12"/>
      <c r="X53" s="12"/>
      <c r="Z53" s="11"/>
      <c r="AF53" s="12"/>
    </row>
    <row r="54" spans="10:32" x14ac:dyDescent="0.2">
      <c r="J54" s="11"/>
      <c r="P54" s="12"/>
      <c r="R54" s="11"/>
      <c r="U54" s="11"/>
      <c r="W54" s="12"/>
      <c r="X54" s="12"/>
      <c r="Z54" s="11"/>
      <c r="AF54" s="12"/>
    </row>
    <row r="55" spans="10:32" x14ac:dyDescent="0.2">
      <c r="J55" s="11"/>
      <c r="P55" s="12"/>
      <c r="R55" s="11"/>
      <c r="U55" s="11"/>
      <c r="W55" s="12"/>
      <c r="X55" s="12"/>
      <c r="Z55" s="11"/>
      <c r="AF55" s="12"/>
    </row>
    <row r="56" spans="10:32" x14ac:dyDescent="0.2">
      <c r="J56" s="11"/>
      <c r="P56" s="12"/>
      <c r="R56" s="11"/>
      <c r="U56" s="11"/>
      <c r="W56" s="12"/>
      <c r="X56" s="12"/>
      <c r="Z56" s="11"/>
      <c r="AF56" s="12"/>
    </row>
    <row r="57" spans="10:32" x14ac:dyDescent="0.2">
      <c r="J57" s="11"/>
      <c r="P57" s="12"/>
      <c r="R57" s="11"/>
      <c r="U57" s="11"/>
      <c r="W57" s="12"/>
      <c r="X57" s="12"/>
      <c r="Z57" s="11"/>
      <c r="AF57" s="12"/>
    </row>
    <row r="58" spans="10:32" x14ac:dyDescent="0.2">
      <c r="J58" s="11"/>
      <c r="P58" s="12"/>
      <c r="R58" s="11"/>
      <c r="U58" s="11"/>
      <c r="W58" s="12"/>
      <c r="X58" s="12"/>
      <c r="Z58" s="11"/>
      <c r="AF58" s="12"/>
    </row>
    <row r="59" spans="10:32" x14ac:dyDescent="0.2">
      <c r="J59" s="11"/>
      <c r="P59" s="12"/>
      <c r="R59" s="11"/>
      <c r="U59" s="11"/>
      <c r="W59" s="12"/>
      <c r="X59" s="12"/>
      <c r="Z59" s="11"/>
      <c r="AF59" s="12"/>
    </row>
    <row r="60" spans="10:32" ht="13.5" thickBot="1" x14ac:dyDescent="0.25">
      <c r="J60" s="13"/>
      <c r="K60" s="14"/>
      <c r="L60" s="14"/>
      <c r="M60" s="14"/>
      <c r="N60" s="14"/>
      <c r="O60" s="14"/>
      <c r="P60" s="15"/>
      <c r="R60" s="13"/>
      <c r="S60" s="14"/>
      <c r="T60" s="14"/>
      <c r="U60" s="13"/>
      <c r="V60" s="14"/>
      <c r="W60" s="15"/>
      <c r="X60" s="15"/>
      <c r="Z60" s="11"/>
      <c r="AF60" s="12"/>
    </row>
    <row r="61" spans="10:32" x14ac:dyDescent="0.2">
      <c r="Z61" s="11"/>
      <c r="AF61" s="12"/>
    </row>
    <row r="62" spans="10:32" x14ac:dyDescent="0.2">
      <c r="Z62" s="11"/>
      <c r="AF62" s="12"/>
    </row>
    <row r="63" spans="10:32" x14ac:dyDescent="0.2">
      <c r="Z63" s="11"/>
      <c r="AF63" s="12"/>
    </row>
    <row r="64" spans="10:32" x14ac:dyDescent="0.2">
      <c r="Z64" s="11"/>
      <c r="AF64" s="12"/>
    </row>
    <row r="65" spans="26:32" x14ac:dyDescent="0.2">
      <c r="Z65" s="11"/>
      <c r="AF65" s="12"/>
    </row>
    <row r="66" spans="26:32" x14ac:dyDescent="0.2">
      <c r="Z66" s="11"/>
      <c r="AF66" s="12"/>
    </row>
    <row r="67" spans="26:32" x14ac:dyDescent="0.2">
      <c r="Z67" s="11"/>
      <c r="AF67" s="12"/>
    </row>
    <row r="68" spans="26:32" ht="13.5" thickBot="1" x14ac:dyDescent="0.25">
      <c r="Z68" s="13"/>
      <c r="AA68" s="14"/>
      <c r="AB68" s="14"/>
      <c r="AC68" s="14"/>
      <c r="AD68" s="14"/>
      <c r="AE68" s="14"/>
      <c r="AF68" s="15"/>
    </row>
  </sheetData>
  <mergeCells count="13">
    <mergeCell ref="B2:E4"/>
    <mergeCell ref="F2:O4"/>
    <mergeCell ref="B6:H9"/>
    <mergeCell ref="B14:C14"/>
    <mergeCell ref="B15:C15"/>
    <mergeCell ref="Z6:AF9"/>
    <mergeCell ref="B17:C17"/>
    <mergeCell ref="B18:C18"/>
    <mergeCell ref="B19:C19"/>
    <mergeCell ref="B20:C20"/>
    <mergeCell ref="J6:P9"/>
    <mergeCell ref="R6:X9"/>
    <mergeCell ref="B16:C1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2C7EE-5337-4D98-9CDC-A133AE9276C9}">
  <sheetPr>
    <tabColor theme="0" tint="-0.34998626667073579"/>
  </sheetPr>
  <dimension ref="A1"/>
  <sheetViews>
    <sheetView workbookViewId="0">
      <selection sqref="A1:XFD1048576"/>
    </sheetView>
  </sheetViews>
  <sheetFormatPr defaultRowHeight="12.75" x14ac:dyDescent="0.2"/>
  <sheetData/>
  <sheetProtection sheet="1" objects="1" scenarios="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3A62-334A-495B-B453-89BC641B06EC}">
  <sheetPr>
    <tabColor theme="4" tint="0.79998168889431442"/>
  </sheetPr>
  <dimension ref="B1:V114"/>
  <sheetViews>
    <sheetView topLeftCell="A30" workbookViewId="0">
      <selection activeCell="N73" sqref="N73"/>
    </sheetView>
  </sheetViews>
  <sheetFormatPr defaultRowHeight="12.75" x14ac:dyDescent="0.2"/>
  <cols>
    <col min="1" max="1" width="2.7109375" customWidth="1"/>
    <col min="2" max="5" width="10.28515625" customWidth="1"/>
  </cols>
  <sheetData>
    <row r="1" spans="2:22" ht="13.5" thickBot="1" x14ac:dyDescent="0.25"/>
    <row r="2" spans="2:22" ht="27" customHeight="1" x14ac:dyDescent="0.2">
      <c r="B2" s="155"/>
      <c r="C2" s="156"/>
      <c r="D2" s="156"/>
      <c r="E2" s="157"/>
      <c r="F2" s="164" t="s">
        <v>120</v>
      </c>
      <c r="G2" s="165"/>
      <c r="H2" s="165"/>
      <c r="I2" s="165"/>
      <c r="J2" s="165"/>
      <c r="K2" s="165"/>
      <c r="L2" s="165"/>
      <c r="M2" s="165"/>
      <c r="N2" s="165"/>
      <c r="O2" s="165"/>
      <c r="P2" s="165"/>
      <c r="Q2" s="165"/>
      <c r="R2" s="165"/>
      <c r="S2" s="165"/>
      <c r="T2" s="165"/>
      <c r="U2" s="165"/>
      <c r="V2" s="166"/>
    </row>
    <row r="3" spans="2:22" ht="27" customHeight="1" x14ac:dyDescent="0.2">
      <c r="B3" s="158"/>
      <c r="C3" s="159"/>
      <c r="D3" s="159"/>
      <c r="E3" s="160"/>
      <c r="F3" s="167"/>
      <c r="G3" s="168"/>
      <c r="H3" s="168"/>
      <c r="I3" s="168"/>
      <c r="J3" s="168"/>
      <c r="K3" s="168"/>
      <c r="L3" s="168"/>
      <c r="M3" s="168"/>
      <c r="N3" s="168"/>
      <c r="O3" s="168"/>
      <c r="P3" s="168"/>
      <c r="Q3" s="168"/>
      <c r="R3" s="168"/>
      <c r="S3" s="168"/>
      <c r="T3" s="168"/>
      <c r="U3" s="168"/>
      <c r="V3" s="169"/>
    </row>
    <row r="4" spans="2:22" ht="27" customHeight="1" thickBot="1" x14ac:dyDescent="0.25">
      <c r="B4" s="161"/>
      <c r="C4" s="162"/>
      <c r="D4" s="162"/>
      <c r="E4" s="163"/>
      <c r="F4" s="170"/>
      <c r="G4" s="171"/>
      <c r="H4" s="171"/>
      <c r="I4" s="171"/>
      <c r="J4" s="171"/>
      <c r="K4" s="171"/>
      <c r="L4" s="171"/>
      <c r="M4" s="171"/>
      <c r="N4" s="171"/>
      <c r="O4" s="171"/>
      <c r="P4" s="171"/>
      <c r="Q4" s="171"/>
      <c r="R4" s="171"/>
      <c r="S4" s="171"/>
      <c r="T4" s="171"/>
      <c r="U4" s="171"/>
      <c r="V4" s="172"/>
    </row>
    <row r="5" spans="2:22" ht="13.5" thickBot="1" x14ac:dyDescent="0.25"/>
    <row r="6" spans="2:22" x14ac:dyDescent="0.2">
      <c r="B6" s="177" t="s">
        <v>121</v>
      </c>
      <c r="C6" s="178"/>
      <c r="D6" s="178"/>
      <c r="E6" s="179"/>
    </row>
    <row r="7" spans="2:22" x14ac:dyDescent="0.2">
      <c r="B7" s="190"/>
      <c r="C7" s="191"/>
      <c r="D7" s="191"/>
      <c r="E7" s="192"/>
    </row>
    <row r="8" spans="2:22" ht="13.5" thickBot="1" x14ac:dyDescent="0.25">
      <c r="B8" s="180"/>
      <c r="C8" s="181"/>
      <c r="D8" s="181"/>
      <c r="E8" s="182"/>
    </row>
    <row r="9" spans="2:22" ht="13.5" thickBot="1" x14ac:dyDescent="0.25">
      <c r="B9" s="115" t="s">
        <v>20</v>
      </c>
      <c r="C9" s="112" t="s">
        <v>8</v>
      </c>
      <c r="D9" s="113" t="s">
        <v>5</v>
      </c>
      <c r="E9" s="114" t="s">
        <v>7</v>
      </c>
    </row>
    <row r="10" spans="2:22" x14ac:dyDescent="0.2">
      <c r="B10" s="8">
        <v>0</v>
      </c>
      <c r="C10" s="9">
        <v>8894</v>
      </c>
      <c r="D10" s="9">
        <v>23068</v>
      </c>
      <c r="E10" s="10">
        <v>981</v>
      </c>
    </row>
    <row r="11" spans="2:22" x14ac:dyDescent="0.2">
      <c r="B11" s="11">
        <v>1</v>
      </c>
      <c r="C11">
        <v>8384</v>
      </c>
      <c r="D11">
        <v>18287</v>
      </c>
      <c r="E11" s="12">
        <v>820</v>
      </c>
    </row>
    <row r="12" spans="2:22" x14ac:dyDescent="0.2">
      <c r="B12" s="11">
        <v>2</v>
      </c>
      <c r="C12">
        <v>5264</v>
      </c>
      <c r="D12">
        <v>14131</v>
      </c>
      <c r="E12" s="12">
        <v>663</v>
      </c>
    </row>
    <row r="13" spans="2:22" x14ac:dyDescent="0.2">
      <c r="B13" s="11">
        <v>3</v>
      </c>
      <c r="C13">
        <v>4482</v>
      </c>
      <c r="D13">
        <v>9614</v>
      </c>
      <c r="E13" s="12">
        <v>330</v>
      </c>
    </row>
    <row r="14" spans="2:22" x14ac:dyDescent="0.2">
      <c r="B14" s="11">
        <v>4</v>
      </c>
      <c r="C14">
        <v>20191</v>
      </c>
      <c r="D14">
        <v>2776</v>
      </c>
      <c r="E14" s="12">
        <v>442</v>
      </c>
    </row>
    <row r="15" spans="2:22" x14ac:dyDescent="0.2">
      <c r="B15" s="11">
        <v>5</v>
      </c>
      <c r="C15">
        <v>19056</v>
      </c>
      <c r="D15">
        <v>23386</v>
      </c>
      <c r="E15" s="12">
        <v>1479</v>
      </c>
    </row>
    <row r="16" spans="2:22" x14ac:dyDescent="0.2">
      <c r="B16" s="11">
        <v>6</v>
      </c>
      <c r="C16">
        <v>16760</v>
      </c>
      <c r="D16">
        <v>21852</v>
      </c>
      <c r="E16" s="12">
        <v>1237</v>
      </c>
    </row>
    <row r="17" spans="2:5" x14ac:dyDescent="0.2">
      <c r="B17" s="11">
        <v>7</v>
      </c>
      <c r="C17">
        <v>15797</v>
      </c>
      <c r="D17">
        <v>17375</v>
      </c>
      <c r="E17" s="12">
        <v>1053</v>
      </c>
    </row>
    <row r="18" spans="2:5" x14ac:dyDescent="0.2">
      <c r="B18" s="11">
        <v>8</v>
      </c>
      <c r="C18">
        <v>13945</v>
      </c>
      <c r="D18">
        <v>12321</v>
      </c>
      <c r="E18" s="12">
        <v>819</v>
      </c>
    </row>
    <row r="19" spans="2:5" x14ac:dyDescent="0.2">
      <c r="B19" s="11">
        <v>9</v>
      </c>
      <c r="C19">
        <v>13192</v>
      </c>
      <c r="D19">
        <v>6888</v>
      </c>
      <c r="E19" s="12">
        <v>478</v>
      </c>
    </row>
    <row r="20" spans="2:5" x14ac:dyDescent="0.2">
      <c r="B20" s="11">
        <v>10</v>
      </c>
      <c r="C20">
        <v>10495</v>
      </c>
      <c r="D20">
        <v>428</v>
      </c>
      <c r="E20" s="12">
        <v>1407</v>
      </c>
    </row>
    <row r="21" spans="2:5" x14ac:dyDescent="0.2">
      <c r="B21" s="11">
        <v>11</v>
      </c>
      <c r="C21">
        <v>9996</v>
      </c>
      <c r="D21">
        <v>25844</v>
      </c>
      <c r="E21" s="12">
        <v>1253</v>
      </c>
    </row>
    <row r="22" spans="2:5" x14ac:dyDescent="0.2">
      <c r="B22" s="11">
        <v>12</v>
      </c>
      <c r="C22">
        <v>7185</v>
      </c>
      <c r="D22">
        <v>22653</v>
      </c>
      <c r="E22" s="12">
        <v>1009</v>
      </c>
    </row>
    <row r="23" spans="2:5" x14ac:dyDescent="0.2">
      <c r="B23" s="11">
        <v>13</v>
      </c>
      <c r="C23">
        <v>5815</v>
      </c>
      <c r="D23">
        <v>12425</v>
      </c>
      <c r="E23" s="12">
        <v>698</v>
      </c>
    </row>
    <row r="24" spans="2:5" x14ac:dyDescent="0.2">
      <c r="B24" s="11">
        <v>14</v>
      </c>
      <c r="C24">
        <v>22110</v>
      </c>
      <c r="D24">
        <v>9636</v>
      </c>
      <c r="E24" s="12">
        <v>370</v>
      </c>
    </row>
    <row r="25" spans="2:5" x14ac:dyDescent="0.2">
      <c r="B25" s="11">
        <v>15</v>
      </c>
      <c r="C25">
        <v>20525</v>
      </c>
      <c r="D25">
        <v>5358</v>
      </c>
      <c r="E25" s="12">
        <v>1439</v>
      </c>
    </row>
    <row r="26" spans="2:5" x14ac:dyDescent="0.2">
      <c r="B26" s="11">
        <v>16</v>
      </c>
      <c r="C26">
        <v>16834</v>
      </c>
      <c r="D26">
        <v>833</v>
      </c>
      <c r="E26" s="12">
        <v>1259</v>
      </c>
    </row>
    <row r="27" spans="2:5" x14ac:dyDescent="0.2">
      <c r="B27" s="11">
        <v>17</v>
      </c>
      <c r="C27">
        <v>16686</v>
      </c>
      <c r="D27">
        <v>18163</v>
      </c>
      <c r="E27" s="12">
        <v>939</v>
      </c>
    </row>
    <row r="28" spans="2:5" x14ac:dyDescent="0.2">
      <c r="B28" s="11">
        <v>18</v>
      </c>
      <c r="C28">
        <v>15564</v>
      </c>
      <c r="D28">
        <v>13566</v>
      </c>
      <c r="E28" s="12">
        <v>1343</v>
      </c>
    </row>
    <row r="29" spans="2:5" x14ac:dyDescent="0.2">
      <c r="B29" s="11">
        <v>19</v>
      </c>
      <c r="C29">
        <v>14646</v>
      </c>
      <c r="D29">
        <v>9233</v>
      </c>
      <c r="E29" s="12">
        <v>1322</v>
      </c>
    </row>
    <row r="30" spans="2:5" x14ac:dyDescent="0.2">
      <c r="B30" s="11">
        <v>20</v>
      </c>
      <c r="C30">
        <v>12200</v>
      </c>
      <c r="D30">
        <v>4369</v>
      </c>
      <c r="E30" s="12">
        <v>1075</v>
      </c>
    </row>
    <row r="31" spans="2:5" x14ac:dyDescent="0.2">
      <c r="B31" s="11">
        <v>21</v>
      </c>
      <c r="C31">
        <v>10240</v>
      </c>
      <c r="D31">
        <v>-863</v>
      </c>
      <c r="E31" s="12">
        <v>755</v>
      </c>
    </row>
    <row r="32" spans="2:5" x14ac:dyDescent="0.2">
      <c r="B32" s="11">
        <v>22</v>
      </c>
      <c r="C32">
        <v>9205</v>
      </c>
      <c r="D32">
        <v>13369</v>
      </c>
      <c r="E32" s="12">
        <v>326</v>
      </c>
    </row>
    <row r="33" spans="2:5" x14ac:dyDescent="0.2">
      <c r="B33" s="11">
        <v>23</v>
      </c>
      <c r="C33">
        <v>21127</v>
      </c>
      <c r="D33">
        <v>3807</v>
      </c>
      <c r="E33" s="12">
        <v>99</v>
      </c>
    </row>
    <row r="34" spans="2:5" x14ac:dyDescent="0.2">
      <c r="B34" s="11">
        <v>24</v>
      </c>
      <c r="C34">
        <v>19724</v>
      </c>
      <c r="D34">
        <v>-6543</v>
      </c>
      <c r="E34" s="12">
        <v>1064</v>
      </c>
    </row>
    <row r="35" spans="2:5" x14ac:dyDescent="0.2">
      <c r="B35" s="11">
        <v>25</v>
      </c>
      <c r="C35">
        <v>17259</v>
      </c>
      <c r="D35">
        <v>-18645</v>
      </c>
      <c r="E35" s="12">
        <v>2415</v>
      </c>
    </row>
    <row r="36" spans="2:5" x14ac:dyDescent="0.2">
      <c r="B36" s="11">
        <v>26</v>
      </c>
      <c r="C36">
        <v>13550</v>
      </c>
      <c r="D36">
        <v>4441</v>
      </c>
      <c r="E36" s="12">
        <v>2251</v>
      </c>
    </row>
    <row r="37" spans="2:5" x14ac:dyDescent="0.2">
      <c r="B37" s="11">
        <v>27</v>
      </c>
      <c r="C37">
        <v>12260</v>
      </c>
      <c r="D37">
        <v>-4798</v>
      </c>
      <c r="E37" s="12">
        <v>1782</v>
      </c>
    </row>
    <row r="38" spans="2:5" x14ac:dyDescent="0.2">
      <c r="B38" s="11">
        <v>28</v>
      </c>
      <c r="C38">
        <v>10703</v>
      </c>
      <c r="D38">
        <v>10155</v>
      </c>
      <c r="E38" s="12">
        <v>1448</v>
      </c>
    </row>
    <row r="39" spans="2:5" x14ac:dyDescent="0.2">
      <c r="B39" s="11">
        <v>29</v>
      </c>
      <c r="C39">
        <v>8001</v>
      </c>
      <c r="D39">
        <v>6147</v>
      </c>
      <c r="E39" s="12">
        <v>1037</v>
      </c>
    </row>
    <row r="40" spans="2:5" x14ac:dyDescent="0.2">
      <c r="B40" s="11">
        <v>30</v>
      </c>
      <c r="C40">
        <v>4232</v>
      </c>
      <c r="D40">
        <v>-1515</v>
      </c>
      <c r="E40" s="12">
        <v>449</v>
      </c>
    </row>
    <row r="41" spans="2:5" x14ac:dyDescent="0.2">
      <c r="B41" s="11">
        <v>31</v>
      </c>
      <c r="C41">
        <v>2973</v>
      </c>
      <c r="D41">
        <v>16553</v>
      </c>
      <c r="E41" s="12">
        <v>1145</v>
      </c>
    </row>
    <row r="42" spans="2:5" x14ac:dyDescent="0.2">
      <c r="B42" s="11">
        <v>32</v>
      </c>
      <c r="C42">
        <v>14253</v>
      </c>
      <c r="D42">
        <v>13467</v>
      </c>
      <c r="E42" s="12">
        <v>951</v>
      </c>
    </row>
    <row r="43" spans="2:5" x14ac:dyDescent="0.2">
      <c r="B43" s="11">
        <v>33</v>
      </c>
      <c r="C43">
        <v>12469</v>
      </c>
      <c r="D43">
        <v>-375</v>
      </c>
      <c r="E43" s="12">
        <v>1680</v>
      </c>
    </row>
    <row r="44" spans="2:5" x14ac:dyDescent="0.2">
      <c r="B44" s="11">
        <v>34</v>
      </c>
      <c r="C44">
        <v>9693</v>
      </c>
      <c r="D44">
        <v>-5753</v>
      </c>
      <c r="E44" s="12">
        <v>1329</v>
      </c>
    </row>
    <row r="45" spans="2:5" x14ac:dyDescent="0.2">
      <c r="B45" s="11">
        <v>35</v>
      </c>
      <c r="C45">
        <v>8320</v>
      </c>
      <c r="D45">
        <v>6072</v>
      </c>
      <c r="E45" s="12">
        <v>2222</v>
      </c>
    </row>
    <row r="46" spans="2:5" x14ac:dyDescent="0.2">
      <c r="B46" s="11">
        <v>36</v>
      </c>
      <c r="C46">
        <v>3902</v>
      </c>
      <c r="D46">
        <v>-3395</v>
      </c>
      <c r="E46" s="12">
        <v>2048</v>
      </c>
    </row>
    <row r="47" spans="2:5" x14ac:dyDescent="0.2">
      <c r="B47" s="11">
        <v>37</v>
      </c>
      <c r="C47">
        <v>16007</v>
      </c>
      <c r="D47">
        <v>-13008</v>
      </c>
      <c r="E47" s="12">
        <v>1692</v>
      </c>
    </row>
    <row r="48" spans="2:5" x14ac:dyDescent="0.2">
      <c r="B48" s="11">
        <v>38</v>
      </c>
      <c r="C48">
        <v>12835</v>
      </c>
      <c r="D48">
        <v>8147</v>
      </c>
      <c r="E48" s="12">
        <v>1276</v>
      </c>
    </row>
    <row r="49" spans="2:5" x14ac:dyDescent="0.2">
      <c r="B49" s="11">
        <v>39</v>
      </c>
      <c r="C49">
        <v>11178</v>
      </c>
      <c r="D49">
        <v>-8115</v>
      </c>
      <c r="E49" s="12">
        <v>1652</v>
      </c>
    </row>
    <row r="50" spans="2:5" x14ac:dyDescent="0.2">
      <c r="B50" s="11">
        <v>40</v>
      </c>
      <c r="C50">
        <v>8827</v>
      </c>
      <c r="D50">
        <v>-16015</v>
      </c>
      <c r="E50" s="12">
        <v>1240</v>
      </c>
    </row>
    <row r="51" spans="2:5" x14ac:dyDescent="0.2">
      <c r="B51" s="11">
        <v>41</v>
      </c>
      <c r="C51">
        <v>6506</v>
      </c>
      <c r="D51">
        <v>2221</v>
      </c>
      <c r="E51" s="12">
        <v>1000</v>
      </c>
    </row>
    <row r="52" spans="2:5" x14ac:dyDescent="0.2">
      <c r="B52" s="11">
        <v>42</v>
      </c>
      <c r="C52">
        <v>2366</v>
      </c>
      <c r="D52">
        <v>-11587</v>
      </c>
      <c r="E52" s="12">
        <v>2009</v>
      </c>
    </row>
    <row r="53" spans="2:5" x14ac:dyDescent="0.2">
      <c r="B53" s="11">
        <v>43</v>
      </c>
      <c r="C53">
        <v>11916</v>
      </c>
      <c r="D53">
        <v>-16001</v>
      </c>
      <c r="E53" s="12">
        <v>1583</v>
      </c>
    </row>
    <row r="54" spans="2:5" x14ac:dyDescent="0.2">
      <c r="B54" s="11">
        <v>44</v>
      </c>
      <c r="C54">
        <v>10652</v>
      </c>
      <c r="D54">
        <v>2513</v>
      </c>
      <c r="E54" s="12">
        <v>1029</v>
      </c>
    </row>
    <row r="55" spans="2:5" x14ac:dyDescent="0.2">
      <c r="B55" s="11">
        <v>45</v>
      </c>
      <c r="C55">
        <v>7267</v>
      </c>
      <c r="D55">
        <v>-2364</v>
      </c>
      <c r="E55" s="12">
        <v>846</v>
      </c>
    </row>
    <row r="56" spans="2:5" x14ac:dyDescent="0.2">
      <c r="B56" s="11">
        <v>46</v>
      </c>
      <c r="C56">
        <v>5666</v>
      </c>
      <c r="D56">
        <v>6468</v>
      </c>
      <c r="E56" s="12">
        <v>991</v>
      </c>
    </row>
    <row r="57" spans="2:5" x14ac:dyDescent="0.2">
      <c r="B57" s="11">
        <v>47</v>
      </c>
      <c r="C57">
        <v>2866</v>
      </c>
      <c r="D57">
        <v>-4</v>
      </c>
      <c r="E57" s="12">
        <v>583</v>
      </c>
    </row>
    <row r="58" spans="2:5" x14ac:dyDescent="0.2">
      <c r="B58" s="11">
        <v>48</v>
      </c>
      <c r="C58">
        <v>1661</v>
      </c>
      <c r="D58">
        <v>-10290</v>
      </c>
      <c r="E58" s="12">
        <v>794</v>
      </c>
    </row>
    <row r="59" spans="2:5" x14ac:dyDescent="0.2">
      <c r="B59" s="11">
        <v>49</v>
      </c>
      <c r="C59">
        <v>-1242</v>
      </c>
      <c r="D59">
        <v>17115</v>
      </c>
      <c r="E59" s="12">
        <v>504</v>
      </c>
    </row>
    <row r="60" spans="2:5" x14ac:dyDescent="0.2">
      <c r="B60" s="11">
        <v>50</v>
      </c>
      <c r="C60">
        <v>15559</v>
      </c>
      <c r="D60">
        <v>9375</v>
      </c>
      <c r="E60" s="12">
        <v>1037</v>
      </c>
    </row>
    <row r="61" spans="2:5" x14ac:dyDescent="0.2">
      <c r="B61" s="11">
        <v>51</v>
      </c>
      <c r="C61">
        <v>13296</v>
      </c>
      <c r="D61">
        <v>5239</v>
      </c>
      <c r="E61" s="12">
        <v>733</v>
      </c>
    </row>
    <row r="62" spans="2:5" x14ac:dyDescent="0.2">
      <c r="B62" s="11">
        <v>52</v>
      </c>
      <c r="C62">
        <v>11421</v>
      </c>
      <c r="D62">
        <v>-2075</v>
      </c>
      <c r="E62" s="12">
        <v>358</v>
      </c>
    </row>
    <row r="63" spans="2:5" x14ac:dyDescent="0.2">
      <c r="B63" s="11">
        <v>53</v>
      </c>
      <c r="C63">
        <v>10277</v>
      </c>
      <c r="D63">
        <v>14469</v>
      </c>
      <c r="E63" s="12">
        <v>88</v>
      </c>
    </row>
    <row r="64" spans="2:5" x14ac:dyDescent="0.2">
      <c r="B64" s="11">
        <v>54</v>
      </c>
      <c r="C64">
        <v>7406</v>
      </c>
      <c r="D64">
        <v>7883</v>
      </c>
      <c r="E64" s="12">
        <v>-357</v>
      </c>
    </row>
    <row r="65" spans="2:5" x14ac:dyDescent="0.2">
      <c r="B65" s="11">
        <v>55</v>
      </c>
      <c r="C65">
        <v>6720</v>
      </c>
      <c r="D65">
        <v>3004</v>
      </c>
      <c r="E65" s="12">
        <v>-330</v>
      </c>
    </row>
    <row r="66" spans="2:5" x14ac:dyDescent="0.2">
      <c r="B66" s="11">
        <v>56</v>
      </c>
      <c r="C66">
        <v>6017</v>
      </c>
      <c r="D66">
        <v>575</v>
      </c>
      <c r="E66" s="12">
        <v>-374</v>
      </c>
    </row>
    <row r="67" spans="2:5" x14ac:dyDescent="0.2">
      <c r="B67" s="11">
        <v>57</v>
      </c>
      <c r="C67">
        <v>1333</v>
      </c>
      <c r="D67">
        <v>25679</v>
      </c>
      <c r="E67" s="12">
        <v>-565</v>
      </c>
    </row>
    <row r="68" spans="2:5" x14ac:dyDescent="0.2">
      <c r="B68" s="11">
        <v>58</v>
      </c>
      <c r="C68">
        <v>16481</v>
      </c>
      <c r="D68">
        <v>22936</v>
      </c>
      <c r="E68" s="12">
        <v>91</v>
      </c>
    </row>
    <row r="69" spans="2:5" x14ac:dyDescent="0.2">
      <c r="B69" s="11">
        <v>59</v>
      </c>
      <c r="C69">
        <v>16143</v>
      </c>
      <c r="D69">
        <v>45106</v>
      </c>
      <c r="E69" s="12">
        <v>-12</v>
      </c>
    </row>
    <row r="70" spans="2:5" x14ac:dyDescent="0.2">
      <c r="B70" s="11">
        <v>60</v>
      </c>
      <c r="C70">
        <v>15433</v>
      </c>
      <c r="D70">
        <v>42071</v>
      </c>
      <c r="E70" s="12">
        <v>-239</v>
      </c>
    </row>
    <row r="71" spans="2:5" x14ac:dyDescent="0.2">
      <c r="B71" s="11">
        <v>61</v>
      </c>
      <c r="C71">
        <v>13687</v>
      </c>
      <c r="D71">
        <v>34862</v>
      </c>
      <c r="E71" s="12">
        <v>-344</v>
      </c>
    </row>
    <row r="72" spans="2:5" x14ac:dyDescent="0.2">
      <c r="B72" s="11">
        <v>62</v>
      </c>
      <c r="C72">
        <v>12347</v>
      </c>
      <c r="D72">
        <v>28397</v>
      </c>
      <c r="E72" s="12">
        <v>144</v>
      </c>
    </row>
    <row r="73" spans="2:5" x14ac:dyDescent="0.2">
      <c r="B73" s="11">
        <v>63</v>
      </c>
      <c r="C73">
        <v>10500</v>
      </c>
      <c r="D73">
        <v>23579</v>
      </c>
      <c r="E73" s="12">
        <v>-260</v>
      </c>
    </row>
    <row r="74" spans="2:5" x14ac:dyDescent="0.2">
      <c r="B74" s="11">
        <v>64</v>
      </c>
      <c r="C74">
        <v>9755</v>
      </c>
      <c r="D74">
        <v>20664</v>
      </c>
      <c r="E74" s="12">
        <v>-366</v>
      </c>
    </row>
    <row r="75" spans="2:5" x14ac:dyDescent="0.2">
      <c r="B75" s="11">
        <v>65</v>
      </c>
      <c r="C75">
        <v>8612</v>
      </c>
      <c r="D75">
        <v>14316</v>
      </c>
      <c r="E75" s="12">
        <v>645</v>
      </c>
    </row>
    <row r="76" spans="2:5" x14ac:dyDescent="0.2">
      <c r="B76" s="11">
        <v>66</v>
      </c>
      <c r="C76">
        <v>6769</v>
      </c>
      <c r="D76">
        <v>10243</v>
      </c>
      <c r="E76" s="12">
        <v>441</v>
      </c>
    </row>
    <row r="77" spans="2:5" x14ac:dyDescent="0.2">
      <c r="B77" s="11">
        <v>67</v>
      </c>
      <c r="C77">
        <v>22788</v>
      </c>
      <c r="D77">
        <v>32498</v>
      </c>
      <c r="E77" s="12">
        <v>255</v>
      </c>
    </row>
    <row r="78" spans="2:5" x14ac:dyDescent="0.2">
      <c r="B78" s="11">
        <v>68</v>
      </c>
      <c r="C78">
        <v>20502</v>
      </c>
      <c r="D78">
        <v>24410</v>
      </c>
      <c r="E78" s="12">
        <v>-90</v>
      </c>
    </row>
    <row r="79" spans="2:5" x14ac:dyDescent="0.2">
      <c r="B79" s="11">
        <v>69</v>
      </c>
      <c r="C79">
        <v>19204</v>
      </c>
      <c r="D79">
        <v>12922</v>
      </c>
      <c r="E79" s="12">
        <v>-642</v>
      </c>
    </row>
    <row r="80" spans="2:5" x14ac:dyDescent="0.2">
      <c r="B80" s="11">
        <v>70</v>
      </c>
      <c r="C80">
        <v>16996</v>
      </c>
      <c r="D80">
        <v>11025</v>
      </c>
      <c r="E80" s="12">
        <v>-658</v>
      </c>
    </row>
    <row r="81" spans="2:5" x14ac:dyDescent="0.2">
      <c r="B81" s="11">
        <v>71</v>
      </c>
      <c r="C81">
        <v>15984</v>
      </c>
      <c r="D81">
        <v>33262</v>
      </c>
      <c r="E81" s="12">
        <v>432</v>
      </c>
    </row>
    <row r="82" spans="2:5" x14ac:dyDescent="0.2">
      <c r="B82" s="11">
        <v>72</v>
      </c>
      <c r="C82">
        <v>13380</v>
      </c>
      <c r="D82">
        <v>28603</v>
      </c>
      <c r="E82" s="12">
        <v>110</v>
      </c>
    </row>
    <row r="83" spans="2:5" x14ac:dyDescent="0.2">
      <c r="B83" s="11">
        <v>73</v>
      </c>
      <c r="C83">
        <v>10647</v>
      </c>
      <c r="D83">
        <v>50887</v>
      </c>
      <c r="E83" s="12">
        <v>-208</v>
      </c>
    </row>
    <row r="84" spans="2:5" x14ac:dyDescent="0.2">
      <c r="B84" s="11">
        <v>74</v>
      </c>
      <c r="C84">
        <v>8640</v>
      </c>
      <c r="D84">
        <v>45816</v>
      </c>
      <c r="E84" s="12">
        <v>1268</v>
      </c>
    </row>
    <row r="85" spans="2:5" x14ac:dyDescent="0.2">
      <c r="B85" s="11">
        <v>75</v>
      </c>
      <c r="C85">
        <v>7411</v>
      </c>
      <c r="D85">
        <v>40139</v>
      </c>
      <c r="E85" s="12">
        <v>1133</v>
      </c>
    </row>
    <row r="86" spans="2:5" x14ac:dyDescent="0.2">
      <c r="B86" s="11">
        <v>76</v>
      </c>
      <c r="C86">
        <v>22321</v>
      </c>
      <c r="D86">
        <v>32886</v>
      </c>
      <c r="E86" s="12">
        <v>1879</v>
      </c>
    </row>
    <row r="87" spans="2:5" x14ac:dyDescent="0.2">
      <c r="B87" s="11">
        <v>77</v>
      </c>
      <c r="C87">
        <v>20578</v>
      </c>
      <c r="D87">
        <v>27880</v>
      </c>
      <c r="E87" s="12">
        <v>1685</v>
      </c>
    </row>
    <row r="88" spans="2:5" x14ac:dyDescent="0.2">
      <c r="B88" s="11">
        <v>78</v>
      </c>
      <c r="C88">
        <v>16872</v>
      </c>
      <c r="D88">
        <v>19336</v>
      </c>
      <c r="E88" s="12">
        <v>1305</v>
      </c>
    </row>
    <row r="89" spans="2:5" x14ac:dyDescent="0.2">
      <c r="B89" s="11">
        <v>79</v>
      </c>
      <c r="C89">
        <v>16242</v>
      </c>
      <c r="D89">
        <v>10720</v>
      </c>
      <c r="E89" s="12">
        <v>838</v>
      </c>
    </row>
    <row r="90" spans="2:5" x14ac:dyDescent="0.2">
      <c r="B90" s="11">
        <v>80</v>
      </c>
      <c r="C90">
        <v>13238</v>
      </c>
      <c r="D90">
        <v>33655</v>
      </c>
      <c r="E90" s="12">
        <v>610</v>
      </c>
    </row>
    <row r="91" spans="2:5" x14ac:dyDescent="0.2">
      <c r="B91" s="11">
        <v>81</v>
      </c>
      <c r="C91">
        <v>10798</v>
      </c>
      <c r="D91">
        <v>23855</v>
      </c>
      <c r="E91" s="12">
        <v>1180</v>
      </c>
    </row>
    <row r="92" spans="2:5" x14ac:dyDescent="0.2">
      <c r="B92" s="11">
        <v>82</v>
      </c>
      <c r="C92">
        <v>7689</v>
      </c>
      <c r="D92">
        <v>46041</v>
      </c>
      <c r="E92" s="12">
        <v>956</v>
      </c>
    </row>
    <row r="93" spans="2:5" x14ac:dyDescent="0.2">
      <c r="B93" s="11">
        <v>83</v>
      </c>
      <c r="C93">
        <v>5966</v>
      </c>
      <c r="D93">
        <v>35688</v>
      </c>
      <c r="E93" s="12">
        <v>404</v>
      </c>
    </row>
    <row r="94" spans="2:5" x14ac:dyDescent="0.2">
      <c r="B94" s="11">
        <v>84</v>
      </c>
      <c r="C94">
        <v>21607</v>
      </c>
      <c r="D94">
        <v>25936</v>
      </c>
      <c r="E94" s="12">
        <v>539</v>
      </c>
    </row>
    <row r="95" spans="2:5" x14ac:dyDescent="0.2">
      <c r="B95" s="11">
        <v>85</v>
      </c>
      <c r="C95">
        <v>19253</v>
      </c>
      <c r="D95">
        <v>21155</v>
      </c>
      <c r="E95" s="12">
        <v>65</v>
      </c>
    </row>
    <row r="96" spans="2:5" x14ac:dyDescent="0.2">
      <c r="B96" s="11">
        <v>86</v>
      </c>
      <c r="C96">
        <v>17332</v>
      </c>
      <c r="D96">
        <v>7400</v>
      </c>
      <c r="E96" s="12">
        <v>248</v>
      </c>
    </row>
    <row r="97" spans="2:5" x14ac:dyDescent="0.2">
      <c r="B97" s="11">
        <v>87</v>
      </c>
      <c r="C97">
        <v>15668</v>
      </c>
      <c r="D97">
        <v>-1297</v>
      </c>
      <c r="E97" s="12">
        <v>-446</v>
      </c>
    </row>
    <row r="98" spans="2:5" x14ac:dyDescent="0.2">
      <c r="B98" s="11">
        <v>88</v>
      </c>
      <c r="C98">
        <v>12690</v>
      </c>
      <c r="D98">
        <v>15812</v>
      </c>
      <c r="E98" s="12">
        <v>-830</v>
      </c>
    </row>
    <row r="99" spans="2:5" x14ac:dyDescent="0.2">
      <c r="B99" s="11">
        <v>89</v>
      </c>
      <c r="C99">
        <v>10751</v>
      </c>
      <c r="D99">
        <v>28870</v>
      </c>
      <c r="E99" s="12">
        <v>-426</v>
      </c>
    </row>
    <row r="100" spans="2:5" x14ac:dyDescent="0.2">
      <c r="B100" s="11">
        <v>90</v>
      </c>
      <c r="C100">
        <v>7105</v>
      </c>
      <c r="D100">
        <v>22791</v>
      </c>
      <c r="E100" s="12">
        <v>-729</v>
      </c>
    </row>
    <row r="101" spans="2:5" x14ac:dyDescent="0.2">
      <c r="B101" s="11">
        <v>91</v>
      </c>
      <c r="C101">
        <v>21961</v>
      </c>
      <c r="D101">
        <v>43654</v>
      </c>
      <c r="E101" s="12">
        <v>516</v>
      </c>
    </row>
    <row r="102" spans="2:5" x14ac:dyDescent="0.2">
      <c r="B102" s="11">
        <v>92</v>
      </c>
      <c r="C102">
        <v>18911</v>
      </c>
      <c r="D102">
        <v>30872</v>
      </c>
      <c r="E102" s="12">
        <v>128</v>
      </c>
    </row>
    <row r="103" spans="2:5" x14ac:dyDescent="0.2">
      <c r="B103" s="11">
        <v>93</v>
      </c>
      <c r="C103">
        <v>16741</v>
      </c>
      <c r="D103">
        <v>21707</v>
      </c>
      <c r="E103" s="12">
        <v>-736</v>
      </c>
    </row>
    <row r="104" spans="2:5" x14ac:dyDescent="0.2">
      <c r="B104" s="11">
        <v>94</v>
      </c>
      <c r="C104">
        <v>14978</v>
      </c>
      <c r="D104">
        <v>38487</v>
      </c>
      <c r="E104" s="12">
        <v>-990</v>
      </c>
    </row>
    <row r="105" spans="2:5" x14ac:dyDescent="0.2">
      <c r="B105" s="11">
        <v>95</v>
      </c>
      <c r="C105">
        <v>12257</v>
      </c>
      <c r="D105">
        <v>31930</v>
      </c>
      <c r="E105" s="12">
        <v>1306</v>
      </c>
    </row>
    <row r="106" spans="2:5" x14ac:dyDescent="0.2">
      <c r="B106" s="11">
        <v>96</v>
      </c>
      <c r="C106">
        <v>10337</v>
      </c>
      <c r="D106">
        <v>29358</v>
      </c>
      <c r="E106" s="12">
        <v>1120</v>
      </c>
    </row>
    <row r="107" spans="2:5" x14ac:dyDescent="0.2">
      <c r="B107" s="11">
        <v>97</v>
      </c>
      <c r="C107">
        <v>21894</v>
      </c>
      <c r="D107">
        <v>46702</v>
      </c>
      <c r="E107" s="12">
        <v>626</v>
      </c>
    </row>
    <row r="108" spans="2:5" x14ac:dyDescent="0.2">
      <c r="B108" s="11">
        <v>98</v>
      </c>
      <c r="C108">
        <v>19358</v>
      </c>
      <c r="D108">
        <v>39544</v>
      </c>
      <c r="E108" s="12">
        <v>1755</v>
      </c>
    </row>
    <row r="109" spans="2:5" x14ac:dyDescent="0.2">
      <c r="B109" s="11">
        <v>99</v>
      </c>
      <c r="C109">
        <v>17147</v>
      </c>
      <c r="D109">
        <v>34099</v>
      </c>
      <c r="E109" s="12">
        <v>1384</v>
      </c>
    </row>
    <row r="110" spans="2:5" x14ac:dyDescent="0.2">
      <c r="B110" s="11">
        <v>100</v>
      </c>
      <c r="C110">
        <v>14795</v>
      </c>
      <c r="D110">
        <v>49766</v>
      </c>
      <c r="E110" s="12">
        <v>1191</v>
      </c>
    </row>
    <row r="111" spans="2:5" x14ac:dyDescent="0.2">
      <c r="B111" s="11">
        <v>101</v>
      </c>
      <c r="C111">
        <v>13565</v>
      </c>
      <c r="D111">
        <v>37430</v>
      </c>
      <c r="E111" s="12">
        <v>2121</v>
      </c>
    </row>
    <row r="112" spans="2:5" x14ac:dyDescent="0.2">
      <c r="B112" s="11">
        <v>102</v>
      </c>
      <c r="C112">
        <v>11348</v>
      </c>
      <c r="D112">
        <v>34985</v>
      </c>
      <c r="E112" s="12">
        <v>1902</v>
      </c>
    </row>
    <row r="113" spans="2:5" x14ac:dyDescent="0.2">
      <c r="B113" s="11">
        <v>103</v>
      </c>
      <c r="C113">
        <v>9952</v>
      </c>
      <c r="D113">
        <v>32774</v>
      </c>
      <c r="E113" s="12">
        <v>1624</v>
      </c>
    </row>
    <row r="114" spans="2:5" ht="13.5" thickBot="1" x14ac:dyDescent="0.25">
      <c r="B114" s="13">
        <v>104</v>
      </c>
      <c r="C114" s="14">
        <v>8750</v>
      </c>
      <c r="D114" s="14">
        <v>55516</v>
      </c>
      <c r="E114" s="15">
        <v>1417</v>
      </c>
    </row>
  </sheetData>
  <mergeCells count="3">
    <mergeCell ref="B2:E4"/>
    <mergeCell ref="F2:V4"/>
    <mergeCell ref="B6:E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D112-89EF-4AAB-93E3-2F6A911CD980}">
  <sheetPr>
    <tabColor theme="4" tint="0.79998168889431442"/>
  </sheetPr>
  <dimension ref="B1:O114"/>
  <sheetViews>
    <sheetView topLeftCell="A2" workbookViewId="0">
      <selection activeCell="B6" sqref="B6:E8"/>
    </sheetView>
  </sheetViews>
  <sheetFormatPr defaultRowHeight="12.75" x14ac:dyDescent="0.2"/>
  <cols>
    <col min="1" max="1" width="2.7109375" customWidth="1"/>
    <col min="3" max="3" width="13.7109375" customWidth="1"/>
    <col min="4" max="4" width="13.42578125" customWidth="1"/>
    <col min="5" max="5" width="15.85546875" customWidth="1"/>
    <col min="6" max="6" width="2.7109375" customWidth="1"/>
    <col min="8" max="8" width="13.7109375" customWidth="1"/>
    <col min="9" max="9" width="13.42578125" customWidth="1"/>
    <col min="10" max="10" width="15.85546875" customWidth="1"/>
    <col min="11" max="11" width="2.7109375" customWidth="1"/>
    <col min="13" max="13" width="13.7109375" customWidth="1"/>
    <col min="14" max="14" width="13.42578125" customWidth="1"/>
    <col min="15" max="15" width="15.85546875" customWidth="1"/>
  </cols>
  <sheetData>
    <row r="1" spans="2:15" ht="13.5" thickBot="1" x14ac:dyDescent="0.25"/>
    <row r="2" spans="2:15" ht="27" customHeight="1" x14ac:dyDescent="0.2">
      <c r="B2" s="155"/>
      <c r="C2" s="156"/>
      <c r="D2" s="156"/>
      <c r="E2" s="157"/>
      <c r="F2" s="164" t="s">
        <v>27</v>
      </c>
      <c r="G2" s="165"/>
      <c r="H2" s="165"/>
      <c r="I2" s="165"/>
      <c r="J2" s="165"/>
      <c r="K2" s="165"/>
      <c r="L2" s="165"/>
      <c r="M2" s="165"/>
      <c r="N2" s="165"/>
      <c r="O2" s="166"/>
    </row>
    <row r="3" spans="2:15" ht="27" customHeight="1" x14ac:dyDescent="0.2">
      <c r="B3" s="158"/>
      <c r="C3" s="159"/>
      <c r="D3" s="159"/>
      <c r="E3" s="160"/>
      <c r="F3" s="167"/>
      <c r="G3" s="168"/>
      <c r="H3" s="168"/>
      <c r="I3" s="168"/>
      <c r="J3" s="168"/>
      <c r="K3" s="168"/>
      <c r="L3" s="168"/>
      <c r="M3" s="168"/>
      <c r="N3" s="168"/>
      <c r="O3" s="169"/>
    </row>
    <row r="4" spans="2:15" ht="27" customHeight="1" thickBot="1" x14ac:dyDescent="0.25">
      <c r="B4" s="161"/>
      <c r="C4" s="162"/>
      <c r="D4" s="162"/>
      <c r="E4" s="163"/>
      <c r="F4" s="170"/>
      <c r="G4" s="171"/>
      <c r="H4" s="171"/>
      <c r="I4" s="171"/>
      <c r="J4" s="171"/>
      <c r="K4" s="171"/>
      <c r="L4" s="171"/>
      <c r="M4" s="171"/>
      <c r="N4" s="171"/>
      <c r="O4" s="172"/>
    </row>
    <row r="5" spans="2:15" ht="13.5" thickBot="1" x14ac:dyDescent="0.25"/>
    <row r="6" spans="2:15" ht="12.75" customHeight="1" x14ac:dyDescent="0.2">
      <c r="B6" s="177" t="s">
        <v>24</v>
      </c>
      <c r="C6" s="178"/>
      <c r="D6" s="178"/>
      <c r="E6" s="179"/>
      <c r="G6" s="177" t="s">
        <v>25</v>
      </c>
      <c r="H6" s="178"/>
      <c r="I6" s="178"/>
      <c r="J6" s="179"/>
      <c r="L6" s="177" t="s">
        <v>26</v>
      </c>
      <c r="M6" s="178"/>
      <c r="N6" s="178"/>
      <c r="O6" s="179"/>
    </row>
    <row r="7" spans="2:15" ht="12.75" customHeight="1" x14ac:dyDescent="0.2">
      <c r="B7" s="190"/>
      <c r="C7" s="191"/>
      <c r="D7" s="191"/>
      <c r="E7" s="192"/>
      <c r="G7" s="190"/>
      <c r="H7" s="191"/>
      <c r="I7" s="191"/>
      <c r="J7" s="192"/>
      <c r="L7" s="190"/>
      <c r="M7" s="191"/>
      <c r="N7" s="191"/>
      <c r="O7" s="192"/>
    </row>
    <row r="8" spans="2:15" ht="13.5" customHeight="1" thickBot="1" x14ac:dyDescent="0.25">
      <c r="B8" s="180"/>
      <c r="C8" s="181"/>
      <c r="D8" s="181"/>
      <c r="E8" s="182"/>
      <c r="G8" s="180"/>
      <c r="H8" s="181"/>
      <c r="I8" s="181"/>
      <c r="J8" s="182"/>
      <c r="L8" s="180"/>
      <c r="M8" s="181"/>
      <c r="N8" s="181"/>
      <c r="O8" s="182"/>
    </row>
    <row r="9" spans="2:15" ht="13.5" thickBot="1" x14ac:dyDescent="0.25">
      <c r="B9" s="5" t="s">
        <v>20</v>
      </c>
      <c r="C9" s="6" t="s">
        <v>21</v>
      </c>
      <c r="D9" s="6" t="s">
        <v>22</v>
      </c>
      <c r="E9" s="7" t="s">
        <v>23</v>
      </c>
      <c r="G9" s="5" t="s">
        <v>20</v>
      </c>
      <c r="H9" s="6" t="s">
        <v>21</v>
      </c>
      <c r="I9" s="6" t="s">
        <v>22</v>
      </c>
      <c r="J9" s="7" t="s">
        <v>23</v>
      </c>
      <c r="L9" s="5" t="s">
        <v>20</v>
      </c>
      <c r="M9" s="6" t="s">
        <v>21</v>
      </c>
      <c r="N9" s="6" t="s">
        <v>22</v>
      </c>
      <c r="O9" s="7" t="s">
        <v>23</v>
      </c>
    </row>
    <row r="10" spans="2:15" x14ac:dyDescent="0.2">
      <c r="B10" s="8">
        <v>0</v>
      </c>
      <c r="C10" s="9"/>
      <c r="D10" s="9"/>
      <c r="E10" s="10">
        <f>Initial_Inventory!B2</f>
        <v>8894</v>
      </c>
      <c r="G10" s="8">
        <v>0</v>
      </c>
      <c r="H10" s="9"/>
      <c r="I10" s="9"/>
      <c r="J10" s="10">
        <f>Initial_Inventory!B3</f>
        <v>23068</v>
      </c>
      <c r="L10" s="8">
        <v>0</v>
      </c>
      <c r="M10" s="9"/>
      <c r="N10" s="9"/>
      <c r="O10" s="10">
        <f>Initial_Inventory!B4</f>
        <v>981</v>
      </c>
    </row>
    <row r="11" spans="2:15" x14ac:dyDescent="0.2">
      <c r="B11" s="11">
        <v>1</v>
      </c>
      <c r="C11">
        <f>SUMIFS(Inbound!D:D,Inbound!C:C,'Running Inventories'!B11,Inbound!B:B,"AY-737")</f>
        <v>0</v>
      </c>
      <c r="D11">
        <f>SUMIFS(Outbound!D:D,Outbound!C:C,"AY-737",Outbound!A:A,'Running Inventories'!B11)</f>
        <v>510</v>
      </c>
      <c r="E11" s="12">
        <f>E10+C11-D11</f>
        <v>8384</v>
      </c>
      <c r="G11" s="11">
        <v>1</v>
      </c>
      <c r="H11">
        <f>SUMIFS(Inbound!D:D,Inbound!B:B,"BX-411",Inbound!C:C,'Running Inventories'!G11)</f>
        <v>0</v>
      </c>
      <c r="I11">
        <f>SUMIFS(Outbound!D:D,Outbound!C:C,"BX-411",Outbound!A:A,'Running Inventories'!G11)</f>
        <v>4781</v>
      </c>
      <c r="J11" s="12">
        <f>J10+H11-I11</f>
        <v>18287</v>
      </c>
      <c r="L11" s="11">
        <v>1</v>
      </c>
      <c r="M11">
        <f>SUMIFS(Inbound!D:D,Inbound!B:B,"CW-992",Inbound!C:C,'Running Inventories'!L11)</f>
        <v>0</v>
      </c>
      <c r="N11">
        <f>SUMIFS(Outbound!D:D,Outbound!C:C,"CW-992",Outbound!A:A,'Running Inventories'!L11)</f>
        <v>161</v>
      </c>
      <c r="O11" s="12">
        <f>O10+M11-N11</f>
        <v>820</v>
      </c>
    </row>
    <row r="12" spans="2:15" x14ac:dyDescent="0.2">
      <c r="B12" s="11">
        <v>2</v>
      </c>
      <c r="C12">
        <f>SUMIFS(Inbound!D:D,Inbound!C:C,'Running Inventories'!B12,Inbound!B:B,"AY-737")</f>
        <v>0</v>
      </c>
      <c r="D12">
        <f>SUMIFS(Outbound!D:D,Outbound!C:C,"AY-737",Outbound!A:A,'Running Inventories'!B12)</f>
        <v>3120</v>
      </c>
      <c r="E12" s="12">
        <f t="shared" ref="E12:E75" si="0">E11+C12-D12</f>
        <v>5264</v>
      </c>
      <c r="G12" s="11">
        <v>2</v>
      </c>
      <c r="H12">
        <f>SUMIFS(Inbound!D:D,Inbound!B:B,"BX-411",Inbound!C:C,'Running Inventories'!G12)</f>
        <v>0</v>
      </c>
      <c r="I12">
        <f>SUMIFS(Outbound!D:D,Outbound!C:C,"BX-411",Outbound!A:A,'Running Inventories'!G12)</f>
        <v>4156</v>
      </c>
      <c r="J12" s="12">
        <f t="shared" ref="J12:J75" si="1">J11+H12-I12</f>
        <v>14131</v>
      </c>
      <c r="L12" s="11">
        <v>2</v>
      </c>
      <c r="M12">
        <f>SUMIFS(Inbound!D:D,Inbound!B:B,"CW-992",Inbound!C:C,'Running Inventories'!L12)</f>
        <v>0</v>
      </c>
      <c r="N12">
        <f>SUMIFS(Outbound!D:D,Outbound!C:C,"CW-992",Outbound!A:A,'Running Inventories'!L12)</f>
        <v>157</v>
      </c>
      <c r="O12" s="12">
        <f t="shared" ref="O12:O75" si="2">O11+M12-N12</f>
        <v>663</v>
      </c>
    </row>
    <row r="13" spans="2:15" x14ac:dyDescent="0.2">
      <c r="B13" s="11">
        <v>3</v>
      </c>
      <c r="C13">
        <f>SUMIFS(Inbound!D:D,Inbound!C:C,'Running Inventories'!B13,Inbound!B:B,"AY-737")</f>
        <v>0</v>
      </c>
      <c r="D13">
        <f>SUMIFS(Outbound!D:D,Outbound!C:C,"AY-737",Outbound!A:A,'Running Inventories'!B13)</f>
        <v>782</v>
      </c>
      <c r="E13" s="12">
        <f t="shared" si="0"/>
        <v>4482</v>
      </c>
      <c r="G13" s="11">
        <v>3</v>
      </c>
      <c r="H13">
        <f>SUMIFS(Inbound!D:D,Inbound!B:B,"BX-411",Inbound!C:C,'Running Inventories'!G13)</f>
        <v>0</v>
      </c>
      <c r="I13">
        <f>SUMIFS(Outbound!D:D,Outbound!C:C,"BX-411",Outbound!A:A,'Running Inventories'!G13)</f>
        <v>4517</v>
      </c>
      <c r="J13" s="12">
        <f t="shared" si="1"/>
        <v>9614</v>
      </c>
      <c r="L13" s="11">
        <v>3</v>
      </c>
      <c r="M13">
        <f>SUMIFS(Inbound!D:D,Inbound!B:B,"CW-992",Inbound!C:C,'Running Inventories'!L13)</f>
        <v>0</v>
      </c>
      <c r="N13">
        <f>SUMIFS(Outbound!D:D,Outbound!C:C,"CW-992",Outbound!A:A,'Running Inventories'!L13)</f>
        <v>333</v>
      </c>
      <c r="O13" s="12">
        <f t="shared" si="2"/>
        <v>330</v>
      </c>
    </row>
    <row r="14" spans="2:15" x14ac:dyDescent="0.2">
      <c r="B14" s="11">
        <v>4</v>
      </c>
      <c r="C14">
        <f>SUMIFS(Inbound!D:D,Inbound!C:C,'Running Inventories'!B14,Inbound!B:B,"AY-737")</f>
        <v>16902</v>
      </c>
      <c r="D14">
        <f>SUMIFS(Outbound!D:D,Outbound!C:C,"AY-737",Outbound!A:A,'Running Inventories'!B14)</f>
        <v>1193</v>
      </c>
      <c r="E14" s="12">
        <f t="shared" si="0"/>
        <v>20191</v>
      </c>
      <c r="G14" s="11">
        <v>4</v>
      </c>
      <c r="H14">
        <f>SUMIFS(Inbound!D:D,Inbound!B:B,"BX-411",Inbound!C:C,'Running Inventories'!G14)</f>
        <v>0</v>
      </c>
      <c r="I14">
        <f>SUMIFS(Outbound!D:D,Outbound!C:C,"BX-411",Outbound!A:A,'Running Inventories'!G14)</f>
        <v>6838</v>
      </c>
      <c r="J14" s="12">
        <f t="shared" si="1"/>
        <v>2776</v>
      </c>
      <c r="L14" s="11">
        <v>4</v>
      </c>
      <c r="M14">
        <f>SUMIFS(Inbound!D:D,Inbound!B:B,"CW-992",Inbound!C:C,'Running Inventories'!L14)</f>
        <v>464</v>
      </c>
      <c r="N14">
        <f>SUMIFS(Outbound!D:D,Outbound!C:C,"CW-992",Outbound!A:A,'Running Inventories'!L14)</f>
        <v>352</v>
      </c>
      <c r="O14" s="12">
        <f t="shared" si="2"/>
        <v>442</v>
      </c>
    </row>
    <row r="15" spans="2:15" x14ac:dyDescent="0.2">
      <c r="B15" s="11">
        <v>5</v>
      </c>
      <c r="C15">
        <f>SUMIFS(Inbound!D:D,Inbound!C:C,'Running Inventories'!B15,Inbound!B:B,"AY-737")</f>
        <v>0</v>
      </c>
      <c r="D15">
        <f>SUMIFS(Outbound!D:D,Outbound!C:C,"AY-737",Outbound!A:A,'Running Inventories'!B15)</f>
        <v>1135</v>
      </c>
      <c r="E15" s="12">
        <f t="shared" si="0"/>
        <v>19056</v>
      </c>
      <c r="G15" s="11">
        <v>5</v>
      </c>
      <c r="H15">
        <f>SUMIFS(Inbound!D:D,Inbound!B:B,"BX-411",Inbound!C:C,'Running Inventories'!G15)</f>
        <v>24322</v>
      </c>
      <c r="I15">
        <f>SUMIFS(Outbound!D:D,Outbound!C:C,"BX-411",Outbound!A:A,'Running Inventories'!G15)</f>
        <v>3712</v>
      </c>
      <c r="J15" s="12">
        <f t="shared" si="1"/>
        <v>23386</v>
      </c>
      <c r="L15" s="11">
        <v>5</v>
      </c>
      <c r="M15">
        <f>SUMIFS(Inbound!D:D,Inbound!B:B,"CW-992",Inbound!C:C,'Running Inventories'!L15)</f>
        <v>1115</v>
      </c>
      <c r="N15">
        <f>SUMIFS(Outbound!D:D,Outbound!C:C,"CW-992",Outbound!A:A,'Running Inventories'!L15)</f>
        <v>78</v>
      </c>
      <c r="O15" s="12">
        <f t="shared" si="2"/>
        <v>1479</v>
      </c>
    </row>
    <row r="16" spans="2:15" x14ac:dyDescent="0.2">
      <c r="B16" s="11">
        <v>6</v>
      </c>
      <c r="C16">
        <f>SUMIFS(Inbound!D:D,Inbound!C:C,'Running Inventories'!B16,Inbound!B:B,"AY-737")</f>
        <v>0</v>
      </c>
      <c r="D16">
        <f>SUMIFS(Outbound!D:D,Outbound!C:C,"AY-737",Outbound!A:A,'Running Inventories'!B16)</f>
        <v>2296</v>
      </c>
      <c r="E16" s="12">
        <f t="shared" si="0"/>
        <v>16760</v>
      </c>
      <c r="G16" s="11">
        <v>6</v>
      </c>
      <c r="H16">
        <f>SUMIFS(Inbound!D:D,Inbound!B:B,"BX-411",Inbound!C:C,'Running Inventories'!G16)</f>
        <v>0</v>
      </c>
      <c r="I16">
        <f>SUMIFS(Outbound!D:D,Outbound!C:C,"BX-411",Outbound!A:A,'Running Inventories'!G16)</f>
        <v>1534</v>
      </c>
      <c r="J16" s="12">
        <f t="shared" si="1"/>
        <v>21852</v>
      </c>
      <c r="L16" s="11">
        <v>6</v>
      </c>
      <c r="M16">
        <f>SUMIFS(Inbound!D:D,Inbound!B:B,"CW-992",Inbound!C:C,'Running Inventories'!L16)</f>
        <v>0</v>
      </c>
      <c r="N16">
        <f>SUMIFS(Outbound!D:D,Outbound!C:C,"CW-992",Outbound!A:A,'Running Inventories'!L16)</f>
        <v>242</v>
      </c>
      <c r="O16" s="12">
        <f t="shared" si="2"/>
        <v>1237</v>
      </c>
    </row>
    <row r="17" spans="2:15" x14ac:dyDescent="0.2">
      <c r="B17" s="11">
        <v>7</v>
      </c>
      <c r="C17">
        <f>SUMIFS(Inbound!D:D,Inbound!C:C,'Running Inventories'!B17,Inbound!B:B,"AY-737")</f>
        <v>0</v>
      </c>
      <c r="D17">
        <f>SUMIFS(Outbound!D:D,Outbound!C:C,"AY-737",Outbound!A:A,'Running Inventories'!B17)</f>
        <v>963</v>
      </c>
      <c r="E17" s="12">
        <f t="shared" si="0"/>
        <v>15797</v>
      </c>
      <c r="G17" s="11">
        <v>7</v>
      </c>
      <c r="H17">
        <f>SUMIFS(Inbound!D:D,Inbound!B:B,"BX-411",Inbound!C:C,'Running Inventories'!G17)</f>
        <v>0</v>
      </c>
      <c r="I17">
        <f>SUMIFS(Outbound!D:D,Outbound!C:C,"BX-411",Outbound!A:A,'Running Inventories'!G17)</f>
        <v>4477</v>
      </c>
      <c r="J17" s="12">
        <f t="shared" si="1"/>
        <v>17375</v>
      </c>
      <c r="L17" s="11">
        <v>7</v>
      </c>
      <c r="M17">
        <f>SUMIFS(Inbound!D:D,Inbound!B:B,"CW-992",Inbound!C:C,'Running Inventories'!L17)</f>
        <v>0</v>
      </c>
      <c r="N17">
        <f>SUMIFS(Outbound!D:D,Outbound!C:C,"CW-992",Outbound!A:A,'Running Inventories'!L17)</f>
        <v>184</v>
      </c>
      <c r="O17" s="12">
        <f t="shared" si="2"/>
        <v>1053</v>
      </c>
    </row>
    <row r="18" spans="2:15" x14ac:dyDescent="0.2">
      <c r="B18" s="11">
        <v>8</v>
      </c>
      <c r="C18">
        <f>SUMIFS(Inbound!D:D,Inbound!C:C,'Running Inventories'!B18,Inbound!B:B,"AY-737")</f>
        <v>0</v>
      </c>
      <c r="D18">
        <f>SUMIFS(Outbound!D:D,Outbound!C:C,"AY-737",Outbound!A:A,'Running Inventories'!B18)</f>
        <v>1852</v>
      </c>
      <c r="E18" s="12">
        <f t="shared" si="0"/>
        <v>13945</v>
      </c>
      <c r="G18" s="11">
        <v>8</v>
      </c>
      <c r="H18">
        <f>SUMIFS(Inbound!D:D,Inbound!B:B,"BX-411",Inbound!C:C,'Running Inventories'!G18)</f>
        <v>0</v>
      </c>
      <c r="I18">
        <f>SUMIFS(Outbound!D:D,Outbound!C:C,"BX-411",Outbound!A:A,'Running Inventories'!G18)</f>
        <v>5054</v>
      </c>
      <c r="J18" s="12">
        <f t="shared" si="1"/>
        <v>12321</v>
      </c>
      <c r="L18" s="11">
        <v>8</v>
      </c>
      <c r="M18">
        <f>SUMIFS(Inbound!D:D,Inbound!B:B,"CW-992",Inbound!C:C,'Running Inventories'!L18)</f>
        <v>0</v>
      </c>
      <c r="N18">
        <f>SUMIFS(Outbound!D:D,Outbound!C:C,"CW-992",Outbound!A:A,'Running Inventories'!L18)</f>
        <v>234</v>
      </c>
      <c r="O18" s="12">
        <f t="shared" si="2"/>
        <v>819</v>
      </c>
    </row>
    <row r="19" spans="2:15" x14ac:dyDescent="0.2">
      <c r="B19" s="11">
        <v>9</v>
      </c>
      <c r="C19">
        <f>SUMIFS(Inbound!D:D,Inbound!C:C,'Running Inventories'!B19,Inbound!B:B,"AY-737")</f>
        <v>0</v>
      </c>
      <c r="D19">
        <f>SUMIFS(Outbound!D:D,Outbound!C:C,"AY-737",Outbound!A:A,'Running Inventories'!B19)</f>
        <v>753</v>
      </c>
      <c r="E19" s="12">
        <f t="shared" si="0"/>
        <v>13192</v>
      </c>
      <c r="G19" s="11">
        <v>9</v>
      </c>
      <c r="H19">
        <f>SUMIFS(Inbound!D:D,Inbound!B:B,"BX-411",Inbound!C:C,'Running Inventories'!G19)</f>
        <v>0</v>
      </c>
      <c r="I19">
        <f>SUMIFS(Outbound!D:D,Outbound!C:C,"BX-411",Outbound!A:A,'Running Inventories'!G19)</f>
        <v>5433</v>
      </c>
      <c r="J19" s="12">
        <f t="shared" si="1"/>
        <v>6888</v>
      </c>
      <c r="L19" s="11">
        <v>9</v>
      </c>
      <c r="M19">
        <f>SUMIFS(Inbound!D:D,Inbound!B:B,"CW-992",Inbound!C:C,'Running Inventories'!L19)</f>
        <v>0</v>
      </c>
      <c r="N19">
        <f>SUMIFS(Outbound!D:D,Outbound!C:C,"CW-992",Outbound!A:A,'Running Inventories'!L19)</f>
        <v>341</v>
      </c>
      <c r="O19" s="12">
        <f t="shared" si="2"/>
        <v>478</v>
      </c>
    </row>
    <row r="20" spans="2:15" x14ac:dyDescent="0.2">
      <c r="B20" s="11">
        <v>10</v>
      </c>
      <c r="C20">
        <f>SUMIFS(Inbound!D:D,Inbound!C:C,'Running Inventories'!B20,Inbound!B:B,"AY-737")</f>
        <v>0</v>
      </c>
      <c r="D20">
        <f>SUMIFS(Outbound!D:D,Outbound!C:C,"AY-737",Outbound!A:A,'Running Inventories'!B20)</f>
        <v>2697</v>
      </c>
      <c r="E20" s="12">
        <f t="shared" si="0"/>
        <v>10495</v>
      </c>
      <c r="G20" s="11">
        <v>10</v>
      </c>
      <c r="H20">
        <f>SUMIFS(Inbound!D:D,Inbound!B:B,"BX-411",Inbound!C:C,'Running Inventories'!G20)</f>
        <v>0</v>
      </c>
      <c r="I20">
        <f>SUMIFS(Outbound!D:D,Outbound!C:C,"BX-411",Outbound!A:A,'Running Inventories'!G20)</f>
        <v>6460</v>
      </c>
      <c r="J20" s="12">
        <f t="shared" si="1"/>
        <v>428</v>
      </c>
      <c r="L20" s="11">
        <v>10</v>
      </c>
      <c r="M20">
        <f>SUMIFS(Inbound!D:D,Inbound!B:B,"CW-992",Inbound!C:C,'Running Inventories'!L20)</f>
        <v>1065</v>
      </c>
      <c r="N20">
        <f>SUMIFS(Outbound!D:D,Outbound!C:C,"CW-992",Outbound!A:A,'Running Inventories'!L20)</f>
        <v>136</v>
      </c>
      <c r="O20" s="12">
        <f t="shared" si="2"/>
        <v>1407</v>
      </c>
    </row>
    <row r="21" spans="2:15" x14ac:dyDescent="0.2">
      <c r="B21" s="11">
        <v>11</v>
      </c>
      <c r="C21">
        <f>SUMIFS(Inbound!D:D,Inbound!C:C,'Running Inventories'!B21,Inbound!B:B,"AY-737")</f>
        <v>0</v>
      </c>
      <c r="D21">
        <f>SUMIFS(Outbound!D:D,Outbound!C:C,"AY-737",Outbound!A:A,'Running Inventories'!B21)</f>
        <v>499</v>
      </c>
      <c r="E21" s="12">
        <f t="shared" si="0"/>
        <v>9996</v>
      </c>
      <c r="G21" s="11">
        <v>11</v>
      </c>
      <c r="H21">
        <f>SUMIFS(Inbound!D:D,Inbound!B:B,"BX-411",Inbound!C:C,'Running Inventories'!G21)</f>
        <v>28175</v>
      </c>
      <c r="I21">
        <f>SUMIFS(Outbound!D:D,Outbound!C:C,"BX-411",Outbound!A:A,'Running Inventories'!G21)</f>
        <v>2759</v>
      </c>
      <c r="J21" s="12">
        <f t="shared" si="1"/>
        <v>25844</v>
      </c>
      <c r="L21" s="11">
        <v>11</v>
      </c>
      <c r="M21">
        <f>SUMIFS(Inbound!D:D,Inbound!B:B,"CW-992",Inbound!C:C,'Running Inventories'!L21)</f>
        <v>0</v>
      </c>
      <c r="N21">
        <f>SUMIFS(Outbound!D:D,Outbound!C:C,"CW-992",Outbound!A:A,'Running Inventories'!L21)</f>
        <v>154</v>
      </c>
      <c r="O21" s="12">
        <f t="shared" si="2"/>
        <v>1253</v>
      </c>
    </row>
    <row r="22" spans="2:15" x14ac:dyDescent="0.2">
      <c r="B22" s="11">
        <v>12</v>
      </c>
      <c r="C22">
        <f>SUMIFS(Inbound!D:D,Inbound!C:C,'Running Inventories'!B22,Inbound!B:B,"AY-737")</f>
        <v>0</v>
      </c>
      <c r="D22">
        <f>SUMIFS(Outbound!D:D,Outbound!C:C,"AY-737",Outbound!A:A,'Running Inventories'!B22)</f>
        <v>2811</v>
      </c>
      <c r="E22" s="12">
        <f t="shared" si="0"/>
        <v>7185</v>
      </c>
      <c r="G22" s="11">
        <v>12</v>
      </c>
      <c r="H22">
        <f>SUMIFS(Inbound!D:D,Inbound!B:B,"BX-411",Inbound!C:C,'Running Inventories'!G22)</f>
        <v>0</v>
      </c>
      <c r="I22">
        <f>SUMIFS(Outbound!D:D,Outbound!C:C,"BX-411",Outbound!A:A,'Running Inventories'!G22)</f>
        <v>3191</v>
      </c>
      <c r="J22" s="12">
        <f t="shared" si="1"/>
        <v>22653</v>
      </c>
      <c r="L22" s="11">
        <v>12</v>
      </c>
      <c r="M22">
        <f>SUMIFS(Inbound!D:D,Inbound!B:B,"CW-992",Inbound!C:C,'Running Inventories'!L22)</f>
        <v>0</v>
      </c>
      <c r="N22">
        <f>SUMIFS(Outbound!D:D,Outbound!C:C,"CW-992",Outbound!A:A,'Running Inventories'!L22)</f>
        <v>244</v>
      </c>
      <c r="O22" s="12">
        <f t="shared" si="2"/>
        <v>1009</v>
      </c>
    </row>
    <row r="23" spans="2:15" x14ac:dyDescent="0.2">
      <c r="B23" s="11">
        <v>13</v>
      </c>
      <c r="C23">
        <f>SUMIFS(Inbound!D:D,Inbound!C:C,'Running Inventories'!B23,Inbound!B:B,"AY-737")</f>
        <v>0</v>
      </c>
      <c r="D23">
        <f>SUMIFS(Outbound!D:D,Outbound!C:C,"AY-737",Outbound!A:A,'Running Inventories'!B23)</f>
        <v>1370</v>
      </c>
      <c r="E23" s="12">
        <f t="shared" si="0"/>
        <v>5815</v>
      </c>
      <c r="G23" s="11">
        <v>13</v>
      </c>
      <c r="H23">
        <f>SUMIFS(Inbound!D:D,Inbound!B:B,"BX-411",Inbound!C:C,'Running Inventories'!G23)</f>
        <v>0</v>
      </c>
      <c r="I23">
        <f>SUMIFS(Outbound!D:D,Outbound!C:C,"BX-411",Outbound!A:A,'Running Inventories'!G23)</f>
        <v>10228</v>
      </c>
      <c r="J23" s="12">
        <f t="shared" si="1"/>
        <v>12425</v>
      </c>
      <c r="L23" s="11">
        <v>13</v>
      </c>
      <c r="M23">
        <f>SUMIFS(Inbound!D:D,Inbound!B:B,"CW-992",Inbound!C:C,'Running Inventories'!L23)</f>
        <v>0</v>
      </c>
      <c r="N23">
        <f>SUMIFS(Outbound!D:D,Outbound!C:C,"CW-992",Outbound!A:A,'Running Inventories'!L23)</f>
        <v>311</v>
      </c>
      <c r="O23" s="12">
        <f t="shared" si="2"/>
        <v>698</v>
      </c>
    </row>
    <row r="24" spans="2:15" x14ac:dyDescent="0.2">
      <c r="B24" s="11">
        <v>14</v>
      </c>
      <c r="C24">
        <f>SUMIFS(Inbound!D:D,Inbound!C:C,'Running Inventories'!B24,Inbound!B:B,"AY-737")</f>
        <v>17831</v>
      </c>
      <c r="D24">
        <f>SUMIFS(Outbound!D:D,Outbound!C:C,"AY-737",Outbound!A:A,'Running Inventories'!B24)</f>
        <v>1536</v>
      </c>
      <c r="E24" s="12">
        <f t="shared" si="0"/>
        <v>22110</v>
      </c>
      <c r="G24" s="11">
        <v>14</v>
      </c>
      <c r="H24">
        <f>SUMIFS(Inbound!D:D,Inbound!B:B,"BX-411",Inbound!C:C,'Running Inventories'!G24)</f>
        <v>0</v>
      </c>
      <c r="I24">
        <f>SUMIFS(Outbound!D:D,Outbound!C:C,"BX-411",Outbound!A:A,'Running Inventories'!G24)</f>
        <v>2789</v>
      </c>
      <c r="J24" s="12">
        <f t="shared" si="1"/>
        <v>9636</v>
      </c>
      <c r="L24" s="11">
        <v>14</v>
      </c>
      <c r="M24">
        <f>SUMIFS(Inbound!D:D,Inbound!B:B,"CW-992",Inbound!C:C,'Running Inventories'!L24)</f>
        <v>0</v>
      </c>
      <c r="N24">
        <f>SUMIFS(Outbound!D:D,Outbound!C:C,"CW-992",Outbound!A:A,'Running Inventories'!L24)</f>
        <v>328</v>
      </c>
      <c r="O24" s="12">
        <f t="shared" si="2"/>
        <v>370</v>
      </c>
    </row>
    <row r="25" spans="2:15" x14ac:dyDescent="0.2">
      <c r="B25" s="11">
        <v>15</v>
      </c>
      <c r="C25">
        <f>SUMIFS(Inbound!D:D,Inbound!C:C,'Running Inventories'!B25,Inbound!B:B,"AY-737")</f>
        <v>0</v>
      </c>
      <c r="D25">
        <f>SUMIFS(Outbound!D:D,Outbound!C:C,"AY-737",Outbound!A:A,'Running Inventories'!B25)</f>
        <v>1585</v>
      </c>
      <c r="E25" s="12">
        <f t="shared" si="0"/>
        <v>20525</v>
      </c>
      <c r="G25" s="11">
        <v>15</v>
      </c>
      <c r="H25">
        <f>SUMIFS(Inbound!D:D,Inbound!B:B,"BX-411",Inbound!C:C,'Running Inventories'!G25)</f>
        <v>0</v>
      </c>
      <c r="I25">
        <f>SUMIFS(Outbound!D:D,Outbound!C:C,"BX-411",Outbound!A:A,'Running Inventories'!G25)</f>
        <v>4278</v>
      </c>
      <c r="J25" s="12">
        <f t="shared" si="1"/>
        <v>5358</v>
      </c>
      <c r="L25" s="11">
        <v>15</v>
      </c>
      <c r="M25">
        <f>SUMIFS(Inbound!D:D,Inbound!B:B,"CW-992",Inbound!C:C,'Running Inventories'!L25)</f>
        <v>1227</v>
      </c>
      <c r="N25">
        <f>SUMIFS(Outbound!D:D,Outbound!C:C,"CW-992",Outbound!A:A,'Running Inventories'!L25)</f>
        <v>158</v>
      </c>
      <c r="O25" s="12">
        <f t="shared" si="2"/>
        <v>1439</v>
      </c>
    </row>
    <row r="26" spans="2:15" x14ac:dyDescent="0.2">
      <c r="B26" s="11">
        <v>16</v>
      </c>
      <c r="C26">
        <f>SUMIFS(Inbound!D:D,Inbound!C:C,'Running Inventories'!B26,Inbound!B:B,"AY-737")</f>
        <v>0</v>
      </c>
      <c r="D26">
        <f>SUMIFS(Outbound!D:D,Outbound!C:C,"AY-737",Outbound!A:A,'Running Inventories'!B26)</f>
        <v>3691</v>
      </c>
      <c r="E26" s="12">
        <f t="shared" si="0"/>
        <v>16834</v>
      </c>
      <c r="G26" s="11">
        <v>16</v>
      </c>
      <c r="H26">
        <f>SUMIFS(Inbound!D:D,Inbound!B:B,"BX-411",Inbound!C:C,'Running Inventories'!G26)</f>
        <v>0</v>
      </c>
      <c r="I26">
        <f>SUMIFS(Outbound!D:D,Outbound!C:C,"BX-411",Outbound!A:A,'Running Inventories'!G26)</f>
        <v>4525</v>
      </c>
      <c r="J26" s="12">
        <f t="shared" si="1"/>
        <v>833</v>
      </c>
      <c r="L26" s="11">
        <v>16</v>
      </c>
      <c r="M26">
        <f>SUMIFS(Inbound!D:D,Inbound!B:B,"CW-992",Inbound!C:C,'Running Inventories'!L26)</f>
        <v>0</v>
      </c>
      <c r="N26">
        <f>SUMIFS(Outbound!D:D,Outbound!C:C,"CW-992",Outbound!A:A,'Running Inventories'!L26)</f>
        <v>180</v>
      </c>
      <c r="O26" s="12">
        <f t="shared" si="2"/>
        <v>1259</v>
      </c>
    </row>
    <row r="27" spans="2:15" x14ac:dyDescent="0.2">
      <c r="B27" s="11">
        <v>17</v>
      </c>
      <c r="C27">
        <f>SUMIFS(Inbound!D:D,Inbound!C:C,'Running Inventories'!B27,Inbound!B:B,"AY-737")</f>
        <v>0</v>
      </c>
      <c r="D27">
        <f>SUMIFS(Outbound!D:D,Outbound!C:C,"AY-737",Outbound!A:A,'Running Inventories'!B27)</f>
        <v>148</v>
      </c>
      <c r="E27" s="12">
        <f t="shared" si="0"/>
        <v>16686</v>
      </c>
      <c r="G27" s="11">
        <v>17</v>
      </c>
      <c r="H27">
        <f>SUMIFS(Inbound!D:D,Inbound!B:B,"BX-411",Inbound!C:C,'Running Inventories'!G27)</f>
        <v>27151</v>
      </c>
      <c r="I27">
        <f>SUMIFS(Outbound!D:D,Outbound!C:C,"BX-411",Outbound!A:A,'Running Inventories'!G27)</f>
        <v>9821</v>
      </c>
      <c r="J27" s="12">
        <f t="shared" si="1"/>
        <v>18163</v>
      </c>
      <c r="L27" s="11">
        <v>17</v>
      </c>
      <c r="M27">
        <f>SUMIFS(Inbound!D:D,Inbound!B:B,"CW-992",Inbound!C:C,'Running Inventories'!L27)</f>
        <v>0</v>
      </c>
      <c r="N27">
        <f>SUMIFS(Outbound!D:D,Outbound!C:C,"CW-992",Outbound!A:A,'Running Inventories'!L27)</f>
        <v>320</v>
      </c>
      <c r="O27" s="12">
        <f t="shared" si="2"/>
        <v>939</v>
      </c>
    </row>
    <row r="28" spans="2:15" x14ac:dyDescent="0.2">
      <c r="B28" s="11">
        <v>18</v>
      </c>
      <c r="C28">
        <f>SUMIFS(Inbound!D:D,Inbound!C:C,'Running Inventories'!B28,Inbound!B:B,"AY-737")</f>
        <v>0</v>
      </c>
      <c r="D28">
        <f>SUMIFS(Outbound!D:D,Outbound!C:C,"AY-737",Outbound!A:A,'Running Inventories'!B28)</f>
        <v>1122</v>
      </c>
      <c r="E28" s="12">
        <f t="shared" si="0"/>
        <v>15564</v>
      </c>
      <c r="G28" s="11">
        <v>18</v>
      </c>
      <c r="H28">
        <f>SUMIFS(Inbound!D:D,Inbound!B:B,"BX-411",Inbound!C:C,'Running Inventories'!G28)</f>
        <v>0</v>
      </c>
      <c r="I28">
        <f>SUMIFS(Outbound!D:D,Outbound!C:C,"BX-411",Outbound!A:A,'Running Inventories'!G28)</f>
        <v>4597</v>
      </c>
      <c r="J28" s="12">
        <f t="shared" si="1"/>
        <v>13566</v>
      </c>
      <c r="L28" s="11">
        <v>18</v>
      </c>
      <c r="M28">
        <f>SUMIFS(Inbound!D:D,Inbound!B:B,"CW-992",Inbound!C:C,'Running Inventories'!L28)</f>
        <v>863</v>
      </c>
      <c r="N28">
        <f>SUMIFS(Outbound!D:D,Outbound!C:C,"CW-992",Outbound!A:A,'Running Inventories'!L28)</f>
        <v>459</v>
      </c>
      <c r="O28" s="12">
        <f t="shared" si="2"/>
        <v>1343</v>
      </c>
    </row>
    <row r="29" spans="2:15" x14ac:dyDescent="0.2">
      <c r="B29" s="11">
        <v>19</v>
      </c>
      <c r="C29">
        <f>SUMIFS(Inbound!D:D,Inbound!C:C,'Running Inventories'!B29,Inbound!B:B,"AY-737")</f>
        <v>0</v>
      </c>
      <c r="D29">
        <f>SUMIFS(Outbound!D:D,Outbound!C:C,"AY-737",Outbound!A:A,'Running Inventories'!B29)</f>
        <v>918</v>
      </c>
      <c r="E29" s="12">
        <f t="shared" si="0"/>
        <v>14646</v>
      </c>
      <c r="G29" s="11">
        <v>19</v>
      </c>
      <c r="H29">
        <f>SUMIFS(Inbound!D:D,Inbound!B:B,"BX-411",Inbound!C:C,'Running Inventories'!G29)</f>
        <v>0</v>
      </c>
      <c r="I29">
        <f>SUMIFS(Outbound!D:D,Outbound!C:C,"BX-411",Outbound!A:A,'Running Inventories'!G29)</f>
        <v>4333</v>
      </c>
      <c r="J29" s="12">
        <f t="shared" si="1"/>
        <v>9233</v>
      </c>
      <c r="L29" s="11">
        <v>19</v>
      </c>
      <c r="M29">
        <f>SUMIFS(Inbound!D:D,Inbound!B:B,"CW-992",Inbound!C:C,'Running Inventories'!L29)</f>
        <v>0</v>
      </c>
      <c r="N29">
        <f>SUMIFS(Outbound!D:D,Outbound!C:C,"CW-992",Outbound!A:A,'Running Inventories'!L29)</f>
        <v>21</v>
      </c>
      <c r="O29" s="12">
        <f t="shared" si="2"/>
        <v>1322</v>
      </c>
    </row>
    <row r="30" spans="2:15" x14ac:dyDescent="0.2">
      <c r="B30" s="11">
        <v>20</v>
      </c>
      <c r="C30">
        <f>SUMIFS(Inbound!D:D,Inbound!C:C,'Running Inventories'!B30,Inbound!B:B,"AY-737")</f>
        <v>0</v>
      </c>
      <c r="D30">
        <f>SUMIFS(Outbound!D:D,Outbound!C:C,"AY-737",Outbound!A:A,'Running Inventories'!B30)</f>
        <v>2446</v>
      </c>
      <c r="E30" s="12">
        <f t="shared" si="0"/>
        <v>12200</v>
      </c>
      <c r="G30" s="11">
        <v>20</v>
      </c>
      <c r="H30">
        <f>SUMIFS(Inbound!D:D,Inbound!B:B,"BX-411",Inbound!C:C,'Running Inventories'!G30)</f>
        <v>0</v>
      </c>
      <c r="I30">
        <f>SUMIFS(Outbound!D:D,Outbound!C:C,"BX-411",Outbound!A:A,'Running Inventories'!G30)</f>
        <v>4864</v>
      </c>
      <c r="J30" s="12">
        <f t="shared" si="1"/>
        <v>4369</v>
      </c>
      <c r="L30" s="11">
        <v>20</v>
      </c>
      <c r="M30">
        <f>SUMIFS(Inbound!D:D,Inbound!B:B,"CW-992",Inbound!C:C,'Running Inventories'!L30)</f>
        <v>0</v>
      </c>
      <c r="N30">
        <f>SUMIFS(Outbound!D:D,Outbound!C:C,"CW-992",Outbound!A:A,'Running Inventories'!L30)</f>
        <v>247</v>
      </c>
      <c r="O30" s="12">
        <f t="shared" si="2"/>
        <v>1075</v>
      </c>
    </row>
    <row r="31" spans="2:15" x14ac:dyDescent="0.2">
      <c r="B31" s="11">
        <v>21</v>
      </c>
      <c r="C31">
        <f>SUMIFS(Inbound!D:D,Inbound!C:C,'Running Inventories'!B31,Inbound!B:B,"AY-737")</f>
        <v>0</v>
      </c>
      <c r="D31">
        <f>SUMIFS(Outbound!D:D,Outbound!C:C,"AY-737",Outbound!A:A,'Running Inventories'!B31)</f>
        <v>1960</v>
      </c>
      <c r="E31" s="12">
        <f t="shared" si="0"/>
        <v>10240</v>
      </c>
      <c r="G31" s="11">
        <v>21</v>
      </c>
      <c r="H31">
        <f>SUMIFS(Inbound!D:D,Inbound!B:B,"BX-411",Inbound!C:C,'Running Inventories'!G31)</f>
        <v>0</v>
      </c>
      <c r="I31">
        <f>SUMIFS(Outbound!D:D,Outbound!C:C,"BX-411",Outbound!A:A,'Running Inventories'!G31)</f>
        <v>5232</v>
      </c>
      <c r="J31" s="12">
        <f t="shared" si="1"/>
        <v>-863</v>
      </c>
      <c r="L31" s="11">
        <v>21</v>
      </c>
      <c r="M31">
        <f>SUMIFS(Inbound!D:D,Inbound!B:B,"CW-992",Inbound!C:C,'Running Inventories'!L31)</f>
        <v>0</v>
      </c>
      <c r="N31">
        <f>SUMIFS(Outbound!D:D,Outbound!C:C,"CW-992",Outbound!A:A,'Running Inventories'!L31)</f>
        <v>320</v>
      </c>
      <c r="O31" s="12">
        <f t="shared" si="2"/>
        <v>755</v>
      </c>
    </row>
    <row r="32" spans="2:15" x14ac:dyDescent="0.2">
      <c r="B32" s="11">
        <v>22</v>
      </c>
      <c r="C32">
        <f>SUMIFS(Inbound!D:D,Inbound!C:C,'Running Inventories'!B32,Inbound!B:B,"AY-737")</f>
        <v>0</v>
      </c>
      <c r="D32">
        <f>SUMIFS(Outbound!D:D,Outbound!C:C,"AY-737",Outbound!A:A,'Running Inventories'!B32)</f>
        <v>1035</v>
      </c>
      <c r="E32" s="12">
        <f t="shared" si="0"/>
        <v>9205</v>
      </c>
      <c r="G32" s="11">
        <v>22</v>
      </c>
      <c r="H32">
        <f>SUMIFS(Inbound!D:D,Inbound!B:B,"BX-411",Inbound!C:C,'Running Inventories'!G32)</f>
        <v>22972</v>
      </c>
      <c r="I32">
        <f>SUMIFS(Outbound!D:D,Outbound!C:C,"BX-411",Outbound!A:A,'Running Inventories'!G32)</f>
        <v>8740</v>
      </c>
      <c r="J32" s="12">
        <f t="shared" si="1"/>
        <v>13369</v>
      </c>
      <c r="L32" s="11">
        <v>22</v>
      </c>
      <c r="M32">
        <f>SUMIFS(Inbound!D:D,Inbound!B:B,"CW-992",Inbound!C:C,'Running Inventories'!L32)</f>
        <v>0</v>
      </c>
      <c r="N32">
        <f>SUMIFS(Outbound!D:D,Outbound!C:C,"CW-992",Outbound!A:A,'Running Inventories'!L32)</f>
        <v>429</v>
      </c>
      <c r="O32" s="12">
        <f t="shared" si="2"/>
        <v>326</v>
      </c>
    </row>
    <row r="33" spans="2:15" x14ac:dyDescent="0.2">
      <c r="B33" s="11">
        <v>23</v>
      </c>
      <c r="C33">
        <f>SUMIFS(Inbound!D:D,Inbound!C:C,'Running Inventories'!B33,Inbound!B:B,"AY-737")</f>
        <v>14406</v>
      </c>
      <c r="D33">
        <f>SUMIFS(Outbound!D:D,Outbound!C:C,"AY-737",Outbound!A:A,'Running Inventories'!B33)</f>
        <v>2484</v>
      </c>
      <c r="E33" s="12">
        <f t="shared" si="0"/>
        <v>21127</v>
      </c>
      <c r="G33" s="11">
        <v>23</v>
      </c>
      <c r="H33">
        <f>SUMIFS(Inbound!D:D,Inbound!B:B,"BX-411",Inbound!C:C,'Running Inventories'!G33)</f>
        <v>0</v>
      </c>
      <c r="I33">
        <f>SUMIFS(Outbound!D:D,Outbound!C:C,"BX-411",Outbound!A:A,'Running Inventories'!G33)</f>
        <v>9562</v>
      </c>
      <c r="J33" s="12">
        <f t="shared" si="1"/>
        <v>3807</v>
      </c>
      <c r="L33" s="11">
        <v>23</v>
      </c>
      <c r="M33">
        <f>SUMIFS(Inbound!D:D,Inbound!B:B,"CW-992",Inbound!C:C,'Running Inventories'!L33)</f>
        <v>0</v>
      </c>
      <c r="N33">
        <f>SUMIFS(Outbound!D:D,Outbound!C:C,"CW-992",Outbound!A:A,'Running Inventories'!L33)</f>
        <v>227</v>
      </c>
      <c r="O33" s="12">
        <f t="shared" si="2"/>
        <v>99</v>
      </c>
    </row>
    <row r="34" spans="2:15" x14ac:dyDescent="0.2">
      <c r="B34" s="11">
        <v>24</v>
      </c>
      <c r="C34">
        <f>SUMIFS(Inbound!D:D,Inbound!C:C,'Running Inventories'!B34,Inbound!B:B,"AY-737")</f>
        <v>0</v>
      </c>
      <c r="D34">
        <f>SUMIFS(Outbound!D:D,Outbound!C:C,"AY-737",Outbound!A:A,'Running Inventories'!B34)</f>
        <v>1403</v>
      </c>
      <c r="E34" s="12">
        <f t="shared" si="0"/>
        <v>19724</v>
      </c>
      <c r="G34" s="11">
        <v>24</v>
      </c>
      <c r="H34">
        <f>SUMIFS(Inbound!D:D,Inbound!B:B,"BX-411",Inbound!C:C,'Running Inventories'!G34)</f>
        <v>0</v>
      </c>
      <c r="I34">
        <f>SUMIFS(Outbound!D:D,Outbound!C:C,"BX-411",Outbound!A:A,'Running Inventories'!G34)</f>
        <v>10350</v>
      </c>
      <c r="J34" s="12">
        <f t="shared" si="1"/>
        <v>-6543</v>
      </c>
      <c r="L34" s="11">
        <v>24</v>
      </c>
      <c r="M34">
        <f>SUMIFS(Inbound!D:D,Inbound!B:B,"CW-992",Inbound!C:C,'Running Inventories'!L34)</f>
        <v>1173</v>
      </c>
      <c r="N34">
        <f>SUMIFS(Outbound!D:D,Outbound!C:C,"CW-992",Outbound!A:A,'Running Inventories'!L34)</f>
        <v>208</v>
      </c>
      <c r="O34" s="12">
        <f t="shared" si="2"/>
        <v>1064</v>
      </c>
    </row>
    <row r="35" spans="2:15" x14ac:dyDescent="0.2">
      <c r="B35" s="11">
        <v>25</v>
      </c>
      <c r="C35">
        <f>SUMIFS(Inbound!D:D,Inbound!C:C,'Running Inventories'!B35,Inbound!B:B,"AY-737")</f>
        <v>0</v>
      </c>
      <c r="D35">
        <f>SUMIFS(Outbound!D:D,Outbound!C:C,"AY-737",Outbound!A:A,'Running Inventories'!B35)</f>
        <v>2465</v>
      </c>
      <c r="E35" s="12">
        <f t="shared" si="0"/>
        <v>17259</v>
      </c>
      <c r="G35" s="11">
        <v>25</v>
      </c>
      <c r="H35">
        <f>SUMIFS(Inbound!D:D,Inbound!B:B,"BX-411",Inbound!C:C,'Running Inventories'!G35)</f>
        <v>0</v>
      </c>
      <c r="I35">
        <f>SUMIFS(Outbound!D:D,Outbound!C:C,"BX-411",Outbound!A:A,'Running Inventories'!G35)</f>
        <v>12102</v>
      </c>
      <c r="J35" s="12">
        <f t="shared" si="1"/>
        <v>-18645</v>
      </c>
      <c r="L35" s="11">
        <v>25</v>
      </c>
      <c r="M35">
        <f>SUMIFS(Inbound!D:D,Inbound!B:B,"CW-992",Inbound!C:C,'Running Inventories'!L35)</f>
        <v>1663</v>
      </c>
      <c r="N35">
        <f>SUMIFS(Outbound!D:D,Outbound!C:C,"CW-992",Outbound!A:A,'Running Inventories'!L35)</f>
        <v>312</v>
      </c>
      <c r="O35" s="12">
        <f t="shared" si="2"/>
        <v>2415</v>
      </c>
    </row>
    <row r="36" spans="2:15" x14ac:dyDescent="0.2">
      <c r="B36" s="11">
        <v>26</v>
      </c>
      <c r="C36">
        <f>SUMIFS(Inbound!D:D,Inbound!C:C,'Running Inventories'!B36,Inbound!B:B,"AY-737")</f>
        <v>0</v>
      </c>
      <c r="D36">
        <f>SUMIFS(Outbound!D:D,Outbound!C:C,"AY-737",Outbound!A:A,'Running Inventories'!B36)</f>
        <v>3709</v>
      </c>
      <c r="E36" s="12">
        <f t="shared" si="0"/>
        <v>13550</v>
      </c>
      <c r="G36" s="11">
        <v>26</v>
      </c>
      <c r="H36">
        <f>SUMIFS(Inbound!D:D,Inbound!B:B,"BX-411",Inbound!C:C,'Running Inventories'!G36)</f>
        <v>24944</v>
      </c>
      <c r="I36">
        <f>SUMIFS(Outbound!D:D,Outbound!C:C,"BX-411",Outbound!A:A,'Running Inventories'!G36)</f>
        <v>1858</v>
      </c>
      <c r="J36" s="12">
        <f t="shared" si="1"/>
        <v>4441</v>
      </c>
      <c r="L36" s="11">
        <v>26</v>
      </c>
      <c r="M36">
        <f>SUMIFS(Inbound!D:D,Inbound!B:B,"CW-992",Inbound!C:C,'Running Inventories'!L36)</f>
        <v>0</v>
      </c>
      <c r="N36">
        <f>SUMIFS(Outbound!D:D,Outbound!C:C,"CW-992",Outbound!A:A,'Running Inventories'!L36)</f>
        <v>164</v>
      </c>
      <c r="O36" s="12">
        <f t="shared" si="2"/>
        <v>2251</v>
      </c>
    </row>
    <row r="37" spans="2:15" x14ac:dyDescent="0.2">
      <c r="B37" s="11">
        <v>27</v>
      </c>
      <c r="C37">
        <f>SUMIFS(Inbound!D:D,Inbound!C:C,'Running Inventories'!B37,Inbound!B:B,"AY-737")</f>
        <v>0</v>
      </c>
      <c r="D37">
        <f>SUMIFS(Outbound!D:D,Outbound!C:C,"AY-737",Outbound!A:A,'Running Inventories'!B37)</f>
        <v>1290</v>
      </c>
      <c r="E37" s="12">
        <f t="shared" si="0"/>
        <v>12260</v>
      </c>
      <c r="G37" s="11">
        <v>27</v>
      </c>
      <c r="H37">
        <f>SUMIFS(Inbound!D:D,Inbound!B:B,"BX-411",Inbound!C:C,'Running Inventories'!G37)</f>
        <v>0</v>
      </c>
      <c r="I37">
        <f>SUMIFS(Outbound!D:D,Outbound!C:C,"BX-411",Outbound!A:A,'Running Inventories'!G37)</f>
        <v>9239</v>
      </c>
      <c r="J37" s="12">
        <f t="shared" si="1"/>
        <v>-4798</v>
      </c>
      <c r="L37" s="11">
        <v>27</v>
      </c>
      <c r="M37">
        <f>SUMIFS(Inbound!D:D,Inbound!B:B,"CW-992",Inbound!C:C,'Running Inventories'!L37)</f>
        <v>0</v>
      </c>
      <c r="N37">
        <f>SUMIFS(Outbound!D:D,Outbound!C:C,"CW-992",Outbound!A:A,'Running Inventories'!L37)</f>
        <v>469</v>
      </c>
      <c r="O37" s="12">
        <f t="shared" si="2"/>
        <v>1782</v>
      </c>
    </row>
    <row r="38" spans="2:15" x14ac:dyDescent="0.2">
      <c r="B38" s="11">
        <v>28</v>
      </c>
      <c r="C38">
        <f>SUMIFS(Inbound!D:D,Inbound!C:C,'Running Inventories'!B38,Inbound!B:B,"AY-737")</f>
        <v>0</v>
      </c>
      <c r="D38">
        <f>SUMIFS(Outbound!D:D,Outbound!C:C,"AY-737",Outbound!A:A,'Running Inventories'!B38)</f>
        <v>1557</v>
      </c>
      <c r="E38" s="12">
        <f t="shared" si="0"/>
        <v>10703</v>
      </c>
      <c r="G38" s="11">
        <v>28</v>
      </c>
      <c r="H38">
        <f>SUMIFS(Inbound!D:D,Inbound!B:B,"BX-411",Inbound!C:C,'Running Inventories'!G38)</f>
        <v>20486</v>
      </c>
      <c r="I38">
        <f>SUMIFS(Outbound!D:D,Outbound!C:C,"BX-411",Outbound!A:A,'Running Inventories'!G38)</f>
        <v>5533</v>
      </c>
      <c r="J38" s="12">
        <f t="shared" si="1"/>
        <v>10155</v>
      </c>
      <c r="L38" s="11">
        <v>28</v>
      </c>
      <c r="M38">
        <f>SUMIFS(Inbound!D:D,Inbound!B:B,"CW-992",Inbound!C:C,'Running Inventories'!L38)</f>
        <v>0</v>
      </c>
      <c r="N38">
        <f>SUMIFS(Outbound!D:D,Outbound!C:C,"CW-992",Outbound!A:A,'Running Inventories'!L38)</f>
        <v>334</v>
      </c>
      <c r="O38" s="12">
        <f t="shared" si="2"/>
        <v>1448</v>
      </c>
    </row>
    <row r="39" spans="2:15" x14ac:dyDescent="0.2">
      <c r="B39" s="11">
        <v>29</v>
      </c>
      <c r="C39">
        <f>SUMIFS(Inbound!D:D,Inbound!C:C,'Running Inventories'!B39,Inbound!B:B,"AY-737")</f>
        <v>0</v>
      </c>
      <c r="D39">
        <f>SUMIFS(Outbound!D:D,Outbound!C:C,"AY-737",Outbound!A:A,'Running Inventories'!B39)</f>
        <v>2702</v>
      </c>
      <c r="E39" s="12">
        <f t="shared" si="0"/>
        <v>8001</v>
      </c>
      <c r="G39" s="11">
        <v>29</v>
      </c>
      <c r="H39">
        <f>SUMIFS(Inbound!D:D,Inbound!B:B,"BX-411",Inbound!C:C,'Running Inventories'!G39)</f>
        <v>0</v>
      </c>
      <c r="I39">
        <f>SUMIFS(Outbound!D:D,Outbound!C:C,"BX-411",Outbound!A:A,'Running Inventories'!G39)</f>
        <v>4008</v>
      </c>
      <c r="J39" s="12">
        <f t="shared" si="1"/>
        <v>6147</v>
      </c>
      <c r="L39" s="11">
        <v>29</v>
      </c>
      <c r="M39">
        <f>SUMIFS(Inbound!D:D,Inbound!B:B,"CW-992",Inbound!C:C,'Running Inventories'!L39)</f>
        <v>0</v>
      </c>
      <c r="N39">
        <f>SUMIFS(Outbound!D:D,Outbound!C:C,"CW-992",Outbound!A:A,'Running Inventories'!L39)</f>
        <v>411</v>
      </c>
      <c r="O39" s="12">
        <f t="shared" si="2"/>
        <v>1037</v>
      </c>
    </row>
    <row r="40" spans="2:15" x14ac:dyDescent="0.2">
      <c r="B40" s="11">
        <v>30</v>
      </c>
      <c r="C40">
        <f>SUMIFS(Inbound!D:D,Inbound!C:C,'Running Inventories'!B40,Inbound!B:B,"AY-737")</f>
        <v>0</v>
      </c>
      <c r="D40">
        <f>SUMIFS(Outbound!D:D,Outbound!C:C,"AY-737",Outbound!A:A,'Running Inventories'!B40)</f>
        <v>3769</v>
      </c>
      <c r="E40" s="12">
        <f t="shared" si="0"/>
        <v>4232</v>
      </c>
      <c r="G40" s="11">
        <v>30</v>
      </c>
      <c r="H40">
        <f>SUMIFS(Inbound!D:D,Inbound!B:B,"BX-411",Inbound!C:C,'Running Inventories'!G40)</f>
        <v>0</v>
      </c>
      <c r="I40">
        <f>SUMIFS(Outbound!D:D,Outbound!C:C,"BX-411",Outbound!A:A,'Running Inventories'!G40)</f>
        <v>7662</v>
      </c>
      <c r="J40" s="12">
        <f t="shared" si="1"/>
        <v>-1515</v>
      </c>
      <c r="L40" s="11">
        <v>30</v>
      </c>
      <c r="M40">
        <f>SUMIFS(Inbound!D:D,Inbound!B:B,"CW-992",Inbound!C:C,'Running Inventories'!L40)</f>
        <v>0</v>
      </c>
      <c r="N40">
        <f>SUMIFS(Outbound!D:D,Outbound!C:C,"CW-992",Outbound!A:A,'Running Inventories'!L40)</f>
        <v>588</v>
      </c>
      <c r="O40" s="12">
        <f t="shared" si="2"/>
        <v>449</v>
      </c>
    </row>
    <row r="41" spans="2:15" x14ac:dyDescent="0.2">
      <c r="B41" s="11">
        <v>31</v>
      </c>
      <c r="C41">
        <f>SUMIFS(Inbound!D:D,Inbound!C:C,'Running Inventories'!B41,Inbound!B:B,"AY-737")</f>
        <v>0</v>
      </c>
      <c r="D41">
        <f>SUMIFS(Outbound!D:D,Outbound!C:C,"AY-737",Outbound!A:A,'Running Inventories'!B41)</f>
        <v>1259</v>
      </c>
      <c r="E41" s="12">
        <f t="shared" si="0"/>
        <v>2973</v>
      </c>
      <c r="G41" s="11">
        <v>31</v>
      </c>
      <c r="H41">
        <f>SUMIFS(Inbound!D:D,Inbound!B:B,"BX-411",Inbound!C:C,'Running Inventories'!G41)</f>
        <v>28504</v>
      </c>
      <c r="I41">
        <f>SUMIFS(Outbound!D:D,Outbound!C:C,"BX-411",Outbound!A:A,'Running Inventories'!G41)</f>
        <v>10436</v>
      </c>
      <c r="J41" s="12">
        <f t="shared" si="1"/>
        <v>16553</v>
      </c>
      <c r="L41" s="11">
        <v>31</v>
      </c>
      <c r="M41">
        <f>SUMIFS(Inbound!D:D,Inbound!B:B,"CW-992",Inbound!C:C,'Running Inventories'!L41)</f>
        <v>1238</v>
      </c>
      <c r="N41">
        <f>SUMIFS(Outbound!D:D,Outbound!C:C,"CW-992",Outbound!A:A,'Running Inventories'!L41)</f>
        <v>542</v>
      </c>
      <c r="O41" s="12">
        <f t="shared" si="2"/>
        <v>1145</v>
      </c>
    </row>
    <row r="42" spans="2:15" x14ac:dyDescent="0.2">
      <c r="B42" s="11">
        <v>32</v>
      </c>
      <c r="C42">
        <f>SUMIFS(Inbound!D:D,Inbound!C:C,'Running Inventories'!B42,Inbound!B:B,"AY-737")</f>
        <v>15730</v>
      </c>
      <c r="D42">
        <f>SUMIFS(Outbound!D:D,Outbound!C:C,"AY-737",Outbound!A:A,'Running Inventories'!B42)</f>
        <v>4450</v>
      </c>
      <c r="E42" s="12">
        <f t="shared" si="0"/>
        <v>14253</v>
      </c>
      <c r="G42" s="11">
        <v>32</v>
      </c>
      <c r="H42">
        <f>SUMIFS(Inbound!D:D,Inbound!B:B,"BX-411",Inbound!C:C,'Running Inventories'!G42)</f>
        <v>0</v>
      </c>
      <c r="I42">
        <f>SUMIFS(Outbound!D:D,Outbound!C:C,"BX-411",Outbound!A:A,'Running Inventories'!G42)</f>
        <v>3086</v>
      </c>
      <c r="J42" s="12">
        <f t="shared" si="1"/>
        <v>13467</v>
      </c>
      <c r="L42" s="11">
        <v>32</v>
      </c>
      <c r="M42">
        <f>SUMIFS(Inbound!D:D,Inbound!B:B,"CW-992",Inbound!C:C,'Running Inventories'!L42)</f>
        <v>0</v>
      </c>
      <c r="N42">
        <f>SUMIFS(Outbound!D:D,Outbound!C:C,"CW-992",Outbound!A:A,'Running Inventories'!L42)</f>
        <v>194</v>
      </c>
      <c r="O42" s="12">
        <f t="shared" si="2"/>
        <v>951</v>
      </c>
    </row>
    <row r="43" spans="2:15" x14ac:dyDescent="0.2">
      <c r="B43" s="11">
        <v>33</v>
      </c>
      <c r="C43">
        <f>SUMIFS(Inbound!D:D,Inbound!C:C,'Running Inventories'!B43,Inbound!B:B,"AY-737")</f>
        <v>0</v>
      </c>
      <c r="D43">
        <f>SUMIFS(Outbound!D:D,Outbound!C:C,"AY-737",Outbound!A:A,'Running Inventories'!B43)</f>
        <v>1784</v>
      </c>
      <c r="E43" s="12">
        <f t="shared" si="0"/>
        <v>12469</v>
      </c>
      <c r="G43" s="11">
        <v>33</v>
      </c>
      <c r="H43">
        <f>SUMIFS(Inbound!D:D,Inbound!B:B,"BX-411",Inbound!C:C,'Running Inventories'!G43)</f>
        <v>0</v>
      </c>
      <c r="I43">
        <f>SUMIFS(Outbound!D:D,Outbound!C:C,"BX-411",Outbound!A:A,'Running Inventories'!G43)</f>
        <v>13842</v>
      </c>
      <c r="J43" s="12">
        <f t="shared" si="1"/>
        <v>-375</v>
      </c>
      <c r="L43" s="11">
        <v>33</v>
      </c>
      <c r="M43">
        <f>SUMIFS(Inbound!D:D,Inbound!B:B,"CW-992",Inbound!C:C,'Running Inventories'!L43)</f>
        <v>1535</v>
      </c>
      <c r="N43">
        <f>SUMIFS(Outbound!D:D,Outbound!C:C,"CW-992",Outbound!A:A,'Running Inventories'!L43)</f>
        <v>806</v>
      </c>
      <c r="O43" s="12">
        <f t="shared" si="2"/>
        <v>1680</v>
      </c>
    </row>
    <row r="44" spans="2:15" x14ac:dyDescent="0.2">
      <c r="B44" s="11">
        <v>34</v>
      </c>
      <c r="C44">
        <f>SUMIFS(Inbound!D:D,Inbound!C:C,'Running Inventories'!B44,Inbound!B:B,"AY-737")</f>
        <v>0</v>
      </c>
      <c r="D44">
        <f>SUMIFS(Outbound!D:D,Outbound!C:C,"AY-737",Outbound!A:A,'Running Inventories'!B44)</f>
        <v>2776</v>
      </c>
      <c r="E44" s="12">
        <f t="shared" si="0"/>
        <v>9693</v>
      </c>
      <c r="G44" s="11">
        <v>34</v>
      </c>
      <c r="H44">
        <f>SUMIFS(Inbound!D:D,Inbound!B:B,"BX-411",Inbound!C:C,'Running Inventories'!G44)</f>
        <v>0</v>
      </c>
      <c r="I44">
        <f>SUMIFS(Outbound!D:D,Outbound!C:C,"BX-411",Outbound!A:A,'Running Inventories'!G44)</f>
        <v>5378</v>
      </c>
      <c r="J44" s="12">
        <f t="shared" si="1"/>
        <v>-5753</v>
      </c>
      <c r="L44" s="11">
        <v>34</v>
      </c>
      <c r="M44">
        <f>SUMIFS(Inbound!D:D,Inbound!B:B,"CW-992",Inbound!C:C,'Running Inventories'!L44)</f>
        <v>0</v>
      </c>
      <c r="N44">
        <f>SUMIFS(Outbound!D:D,Outbound!C:C,"CW-992",Outbound!A:A,'Running Inventories'!L44)</f>
        <v>351</v>
      </c>
      <c r="O44" s="12">
        <f t="shared" si="2"/>
        <v>1329</v>
      </c>
    </row>
    <row r="45" spans="2:15" x14ac:dyDescent="0.2">
      <c r="B45" s="11">
        <v>35</v>
      </c>
      <c r="C45">
        <f>SUMIFS(Inbound!D:D,Inbound!C:C,'Running Inventories'!B45,Inbound!B:B,"AY-737")</f>
        <v>0</v>
      </c>
      <c r="D45">
        <f>SUMIFS(Outbound!D:D,Outbound!C:C,"AY-737",Outbound!A:A,'Running Inventories'!B45)</f>
        <v>1373</v>
      </c>
      <c r="E45" s="12">
        <f t="shared" si="0"/>
        <v>8320</v>
      </c>
      <c r="G45" s="11">
        <v>35</v>
      </c>
      <c r="H45">
        <f>SUMIFS(Inbound!D:D,Inbound!B:B,"BX-411",Inbound!C:C,'Running Inventories'!G45)</f>
        <v>21960</v>
      </c>
      <c r="I45">
        <f>SUMIFS(Outbound!D:D,Outbound!C:C,"BX-411",Outbound!A:A,'Running Inventories'!G45)</f>
        <v>10135</v>
      </c>
      <c r="J45" s="12">
        <f t="shared" si="1"/>
        <v>6072</v>
      </c>
      <c r="L45" s="11">
        <v>35</v>
      </c>
      <c r="M45">
        <f>SUMIFS(Inbound!D:D,Inbound!B:B,"CW-992",Inbound!C:C,'Running Inventories'!L45)</f>
        <v>1229</v>
      </c>
      <c r="N45">
        <f>SUMIFS(Outbound!D:D,Outbound!C:C,"CW-992",Outbound!A:A,'Running Inventories'!L45)</f>
        <v>336</v>
      </c>
      <c r="O45" s="12">
        <f t="shared" si="2"/>
        <v>2222</v>
      </c>
    </row>
    <row r="46" spans="2:15" x14ac:dyDescent="0.2">
      <c r="B46" s="11">
        <v>36</v>
      </c>
      <c r="C46">
        <f>SUMIFS(Inbound!D:D,Inbound!C:C,'Running Inventories'!B46,Inbound!B:B,"AY-737")</f>
        <v>0</v>
      </c>
      <c r="D46">
        <f>SUMIFS(Outbound!D:D,Outbound!C:C,"AY-737",Outbound!A:A,'Running Inventories'!B46)</f>
        <v>4418</v>
      </c>
      <c r="E46" s="12">
        <f t="shared" si="0"/>
        <v>3902</v>
      </c>
      <c r="G46" s="11">
        <v>36</v>
      </c>
      <c r="H46">
        <f>SUMIFS(Inbound!D:D,Inbound!B:B,"BX-411",Inbound!C:C,'Running Inventories'!G46)</f>
        <v>0</v>
      </c>
      <c r="I46">
        <f>SUMIFS(Outbound!D:D,Outbound!C:C,"BX-411",Outbound!A:A,'Running Inventories'!G46)</f>
        <v>9467</v>
      </c>
      <c r="J46" s="12">
        <f t="shared" si="1"/>
        <v>-3395</v>
      </c>
      <c r="L46" s="11">
        <v>36</v>
      </c>
      <c r="M46">
        <f>SUMIFS(Inbound!D:D,Inbound!B:B,"CW-992",Inbound!C:C,'Running Inventories'!L46)</f>
        <v>0</v>
      </c>
      <c r="N46">
        <f>SUMIFS(Outbound!D:D,Outbound!C:C,"CW-992",Outbound!A:A,'Running Inventories'!L46)</f>
        <v>174</v>
      </c>
      <c r="O46" s="12">
        <f t="shared" si="2"/>
        <v>2048</v>
      </c>
    </row>
    <row r="47" spans="2:15" x14ac:dyDescent="0.2">
      <c r="B47" s="11">
        <v>37</v>
      </c>
      <c r="C47">
        <f>SUMIFS(Inbound!D:D,Inbound!C:C,'Running Inventories'!B47,Inbound!B:B,"AY-737")</f>
        <v>14831</v>
      </c>
      <c r="D47">
        <f>SUMIFS(Outbound!D:D,Outbound!C:C,"AY-737",Outbound!A:A,'Running Inventories'!B47)</f>
        <v>2726</v>
      </c>
      <c r="E47" s="12">
        <f t="shared" si="0"/>
        <v>16007</v>
      </c>
      <c r="G47" s="11">
        <v>37</v>
      </c>
      <c r="H47">
        <f>SUMIFS(Inbound!D:D,Inbound!B:B,"BX-411",Inbound!C:C,'Running Inventories'!G47)</f>
        <v>0</v>
      </c>
      <c r="I47">
        <f>SUMIFS(Outbound!D:D,Outbound!C:C,"BX-411",Outbound!A:A,'Running Inventories'!G47)</f>
        <v>9613</v>
      </c>
      <c r="J47" s="12">
        <f t="shared" si="1"/>
        <v>-13008</v>
      </c>
      <c r="L47" s="11">
        <v>37</v>
      </c>
      <c r="M47">
        <f>SUMIFS(Inbound!D:D,Inbound!B:B,"CW-992",Inbound!C:C,'Running Inventories'!L47)</f>
        <v>0</v>
      </c>
      <c r="N47">
        <f>SUMIFS(Outbound!D:D,Outbound!C:C,"CW-992",Outbound!A:A,'Running Inventories'!L47)</f>
        <v>356</v>
      </c>
      <c r="O47" s="12">
        <f t="shared" si="2"/>
        <v>1692</v>
      </c>
    </row>
    <row r="48" spans="2:15" x14ac:dyDescent="0.2">
      <c r="B48" s="11">
        <v>38</v>
      </c>
      <c r="C48">
        <f>SUMIFS(Inbound!D:D,Inbound!C:C,'Running Inventories'!B48,Inbound!B:B,"AY-737")</f>
        <v>0</v>
      </c>
      <c r="D48">
        <f>SUMIFS(Outbound!D:D,Outbound!C:C,"AY-737",Outbound!A:A,'Running Inventories'!B48)</f>
        <v>3172</v>
      </c>
      <c r="E48" s="12">
        <f t="shared" si="0"/>
        <v>12835</v>
      </c>
      <c r="G48" s="11">
        <v>38</v>
      </c>
      <c r="H48">
        <f>SUMIFS(Inbound!D:D,Inbound!B:B,"BX-411",Inbound!C:C,'Running Inventories'!G48)</f>
        <v>29137</v>
      </c>
      <c r="I48">
        <f>SUMIFS(Outbound!D:D,Outbound!C:C,"BX-411",Outbound!A:A,'Running Inventories'!G48)</f>
        <v>7982</v>
      </c>
      <c r="J48" s="12">
        <f t="shared" si="1"/>
        <v>8147</v>
      </c>
      <c r="L48" s="11">
        <v>38</v>
      </c>
      <c r="M48">
        <f>SUMIFS(Inbound!D:D,Inbound!B:B,"CW-992",Inbound!C:C,'Running Inventories'!L48)</f>
        <v>0</v>
      </c>
      <c r="N48">
        <f>SUMIFS(Outbound!D:D,Outbound!C:C,"CW-992",Outbound!A:A,'Running Inventories'!L48)</f>
        <v>416</v>
      </c>
      <c r="O48" s="12">
        <f t="shared" si="2"/>
        <v>1276</v>
      </c>
    </row>
    <row r="49" spans="2:15" x14ac:dyDescent="0.2">
      <c r="B49" s="11">
        <v>39</v>
      </c>
      <c r="C49">
        <f>SUMIFS(Inbound!D:D,Inbound!C:C,'Running Inventories'!B49,Inbound!B:B,"AY-737")</f>
        <v>0</v>
      </c>
      <c r="D49">
        <f>SUMIFS(Outbound!D:D,Outbound!C:C,"AY-737",Outbound!A:A,'Running Inventories'!B49)</f>
        <v>1657</v>
      </c>
      <c r="E49" s="12">
        <f t="shared" si="0"/>
        <v>11178</v>
      </c>
      <c r="G49" s="11">
        <v>39</v>
      </c>
      <c r="H49">
        <f>SUMIFS(Inbound!D:D,Inbound!B:B,"BX-411",Inbound!C:C,'Running Inventories'!G49)</f>
        <v>0</v>
      </c>
      <c r="I49">
        <f>SUMIFS(Outbound!D:D,Outbound!C:C,"BX-411",Outbound!A:A,'Running Inventories'!G49)</f>
        <v>16262</v>
      </c>
      <c r="J49" s="12">
        <f t="shared" si="1"/>
        <v>-8115</v>
      </c>
      <c r="L49" s="11">
        <v>39</v>
      </c>
      <c r="M49">
        <f>SUMIFS(Inbound!D:D,Inbound!B:B,"CW-992",Inbound!C:C,'Running Inventories'!L49)</f>
        <v>1031</v>
      </c>
      <c r="N49">
        <f>SUMIFS(Outbound!D:D,Outbound!C:C,"CW-992",Outbound!A:A,'Running Inventories'!L49)</f>
        <v>655</v>
      </c>
      <c r="O49" s="12">
        <f t="shared" si="2"/>
        <v>1652</v>
      </c>
    </row>
    <row r="50" spans="2:15" x14ac:dyDescent="0.2">
      <c r="B50" s="11">
        <v>40</v>
      </c>
      <c r="C50">
        <f>SUMIFS(Inbound!D:D,Inbound!C:C,'Running Inventories'!B50,Inbound!B:B,"AY-737")</f>
        <v>0</v>
      </c>
      <c r="D50">
        <f>SUMIFS(Outbound!D:D,Outbound!C:C,"AY-737",Outbound!A:A,'Running Inventories'!B50)</f>
        <v>2351</v>
      </c>
      <c r="E50" s="12">
        <f t="shared" si="0"/>
        <v>8827</v>
      </c>
      <c r="G50" s="11">
        <v>40</v>
      </c>
      <c r="H50">
        <f>SUMIFS(Inbound!D:D,Inbound!B:B,"BX-411",Inbound!C:C,'Running Inventories'!G50)</f>
        <v>0</v>
      </c>
      <c r="I50">
        <f>SUMIFS(Outbound!D:D,Outbound!C:C,"BX-411",Outbound!A:A,'Running Inventories'!G50)</f>
        <v>7900</v>
      </c>
      <c r="J50" s="12">
        <f t="shared" si="1"/>
        <v>-16015</v>
      </c>
      <c r="L50" s="11">
        <v>40</v>
      </c>
      <c r="M50">
        <f>SUMIFS(Inbound!D:D,Inbound!B:B,"CW-992",Inbound!C:C,'Running Inventories'!L50)</f>
        <v>0</v>
      </c>
      <c r="N50">
        <f>SUMIFS(Outbound!D:D,Outbound!C:C,"CW-992",Outbound!A:A,'Running Inventories'!L50)</f>
        <v>412</v>
      </c>
      <c r="O50" s="12">
        <f t="shared" si="2"/>
        <v>1240</v>
      </c>
    </row>
    <row r="51" spans="2:15" x14ac:dyDescent="0.2">
      <c r="B51" s="11">
        <v>41</v>
      </c>
      <c r="C51">
        <f>SUMIFS(Inbound!D:D,Inbound!C:C,'Running Inventories'!B51,Inbound!B:B,"AY-737")</f>
        <v>0</v>
      </c>
      <c r="D51">
        <f>SUMIFS(Outbound!D:D,Outbound!C:C,"AY-737",Outbound!A:A,'Running Inventories'!B51)</f>
        <v>2321</v>
      </c>
      <c r="E51" s="12">
        <f t="shared" si="0"/>
        <v>6506</v>
      </c>
      <c r="G51" s="11">
        <v>41</v>
      </c>
      <c r="H51">
        <f>SUMIFS(Inbound!D:D,Inbound!B:B,"BX-411",Inbound!C:C,'Running Inventories'!G51)</f>
        <v>23500</v>
      </c>
      <c r="I51">
        <f>SUMIFS(Outbound!D:D,Outbound!C:C,"BX-411",Outbound!A:A,'Running Inventories'!G51)</f>
        <v>5264</v>
      </c>
      <c r="J51" s="12">
        <f t="shared" si="1"/>
        <v>2221</v>
      </c>
      <c r="L51" s="11">
        <v>41</v>
      </c>
      <c r="M51">
        <f>SUMIFS(Inbound!D:D,Inbound!B:B,"CW-992",Inbound!C:C,'Running Inventories'!L51)</f>
        <v>0</v>
      </c>
      <c r="N51">
        <f>SUMIFS(Outbound!D:D,Outbound!C:C,"CW-992",Outbound!A:A,'Running Inventories'!L51)</f>
        <v>240</v>
      </c>
      <c r="O51" s="12">
        <f t="shared" si="2"/>
        <v>1000</v>
      </c>
    </row>
    <row r="52" spans="2:15" x14ac:dyDescent="0.2">
      <c r="B52" s="11">
        <v>42</v>
      </c>
      <c r="C52">
        <f>SUMIFS(Inbound!D:D,Inbound!C:C,'Running Inventories'!B52,Inbound!B:B,"AY-737")</f>
        <v>0</v>
      </c>
      <c r="D52">
        <f>SUMIFS(Outbound!D:D,Outbound!C:C,"AY-737",Outbound!A:A,'Running Inventories'!B52)</f>
        <v>4140</v>
      </c>
      <c r="E52" s="12">
        <f t="shared" si="0"/>
        <v>2366</v>
      </c>
      <c r="G52" s="11">
        <v>42</v>
      </c>
      <c r="H52">
        <f>SUMIFS(Inbound!D:D,Inbound!B:B,"BX-411",Inbound!C:C,'Running Inventories'!G52)</f>
        <v>0</v>
      </c>
      <c r="I52">
        <f>SUMIFS(Outbound!D:D,Outbound!C:C,"BX-411",Outbound!A:A,'Running Inventories'!G52)</f>
        <v>13808</v>
      </c>
      <c r="J52" s="12">
        <f t="shared" si="1"/>
        <v>-11587</v>
      </c>
      <c r="L52" s="11">
        <v>42</v>
      </c>
      <c r="M52">
        <f>SUMIFS(Inbound!D:D,Inbound!B:B,"CW-992",Inbound!C:C,'Running Inventories'!L52)</f>
        <v>1214</v>
      </c>
      <c r="N52">
        <f>SUMIFS(Outbound!D:D,Outbound!C:C,"CW-992",Outbound!A:A,'Running Inventories'!L52)</f>
        <v>205</v>
      </c>
      <c r="O52" s="12">
        <f t="shared" si="2"/>
        <v>2009</v>
      </c>
    </row>
    <row r="53" spans="2:15" x14ac:dyDescent="0.2">
      <c r="B53" s="11">
        <v>43</v>
      </c>
      <c r="C53">
        <f>SUMIFS(Inbound!D:D,Inbound!C:C,'Running Inventories'!B53,Inbound!B:B,"AY-737")</f>
        <v>12635</v>
      </c>
      <c r="D53">
        <f>SUMIFS(Outbound!D:D,Outbound!C:C,"AY-737",Outbound!A:A,'Running Inventories'!B53)</f>
        <v>3085</v>
      </c>
      <c r="E53" s="12">
        <f t="shared" si="0"/>
        <v>11916</v>
      </c>
      <c r="G53" s="11">
        <v>43</v>
      </c>
      <c r="H53">
        <f>SUMIFS(Inbound!D:D,Inbound!B:B,"BX-411",Inbound!C:C,'Running Inventories'!G53)</f>
        <v>0</v>
      </c>
      <c r="I53">
        <f>SUMIFS(Outbound!D:D,Outbound!C:C,"BX-411",Outbound!A:A,'Running Inventories'!G53)</f>
        <v>4414</v>
      </c>
      <c r="J53" s="12">
        <f t="shared" si="1"/>
        <v>-16001</v>
      </c>
      <c r="L53" s="11">
        <v>43</v>
      </c>
      <c r="M53">
        <f>SUMIFS(Inbound!D:D,Inbound!B:B,"CW-992",Inbound!C:C,'Running Inventories'!L53)</f>
        <v>0</v>
      </c>
      <c r="N53">
        <f>SUMIFS(Outbound!D:D,Outbound!C:C,"CW-992",Outbound!A:A,'Running Inventories'!L53)</f>
        <v>426</v>
      </c>
      <c r="O53" s="12">
        <f t="shared" si="2"/>
        <v>1583</v>
      </c>
    </row>
    <row r="54" spans="2:15" x14ac:dyDescent="0.2">
      <c r="B54" s="11">
        <v>44</v>
      </c>
      <c r="C54">
        <f>SUMIFS(Inbound!D:D,Inbound!C:C,'Running Inventories'!B54,Inbound!B:B,"AY-737")</f>
        <v>0</v>
      </c>
      <c r="D54">
        <f>SUMIFS(Outbound!D:D,Outbound!C:C,"AY-737",Outbound!A:A,'Running Inventories'!B54)</f>
        <v>1264</v>
      </c>
      <c r="E54" s="12">
        <f t="shared" si="0"/>
        <v>10652</v>
      </c>
      <c r="G54" s="11">
        <v>44</v>
      </c>
      <c r="H54">
        <f>SUMIFS(Inbound!D:D,Inbound!B:B,"BX-411",Inbound!C:C,'Running Inventories'!G54)</f>
        <v>32175</v>
      </c>
      <c r="I54">
        <f>SUMIFS(Outbound!D:D,Outbound!C:C,"BX-411",Outbound!A:A,'Running Inventories'!G54)</f>
        <v>13661</v>
      </c>
      <c r="J54" s="12">
        <f t="shared" si="1"/>
        <v>2513</v>
      </c>
      <c r="L54" s="11">
        <v>44</v>
      </c>
      <c r="M54">
        <f>SUMIFS(Inbound!D:D,Inbound!B:B,"CW-992",Inbound!C:C,'Running Inventories'!L54)</f>
        <v>0</v>
      </c>
      <c r="N54">
        <f>SUMIFS(Outbound!D:D,Outbound!C:C,"CW-992",Outbound!A:A,'Running Inventories'!L54)</f>
        <v>554</v>
      </c>
      <c r="O54" s="12">
        <f t="shared" si="2"/>
        <v>1029</v>
      </c>
    </row>
    <row r="55" spans="2:15" x14ac:dyDescent="0.2">
      <c r="B55" s="11">
        <v>45</v>
      </c>
      <c r="C55">
        <f>SUMIFS(Inbound!D:D,Inbound!C:C,'Running Inventories'!B55,Inbound!B:B,"AY-737")</f>
        <v>0</v>
      </c>
      <c r="D55">
        <f>SUMIFS(Outbound!D:D,Outbound!C:C,"AY-737",Outbound!A:A,'Running Inventories'!B55)</f>
        <v>3385</v>
      </c>
      <c r="E55" s="12">
        <f t="shared" si="0"/>
        <v>7267</v>
      </c>
      <c r="G55" s="11">
        <v>45</v>
      </c>
      <c r="H55">
        <f>SUMIFS(Inbound!D:D,Inbound!B:B,"BX-411",Inbound!C:C,'Running Inventories'!G55)</f>
        <v>0</v>
      </c>
      <c r="I55">
        <f>SUMIFS(Outbound!D:D,Outbound!C:C,"BX-411",Outbound!A:A,'Running Inventories'!G55)</f>
        <v>4877</v>
      </c>
      <c r="J55" s="12">
        <f t="shared" si="1"/>
        <v>-2364</v>
      </c>
      <c r="L55" s="11">
        <v>45</v>
      </c>
      <c r="M55">
        <f>SUMIFS(Inbound!D:D,Inbound!B:B,"CW-992",Inbound!C:C,'Running Inventories'!L55)</f>
        <v>0</v>
      </c>
      <c r="N55">
        <f>SUMIFS(Outbound!D:D,Outbound!C:C,"CW-992",Outbound!A:A,'Running Inventories'!L55)</f>
        <v>183</v>
      </c>
      <c r="O55" s="12">
        <f t="shared" si="2"/>
        <v>846</v>
      </c>
    </row>
    <row r="56" spans="2:15" x14ac:dyDescent="0.2">
      <c r="B56" s="11">
        <v>46</v>
      </c>
      <c r="C56">
        <f>SUMIFS(Inbound!D:D,Inbound!C:C,'Running Inventories'!B56,Inbound!B:B,"AY-737")</f>
        <v>0</v>
      </c>
      <c r="D56">
        <f>SUMIFS(Outbound!D:D,Outbound!C:C,"AY-737",Outbound!A:A,'Running Inventories'!B56)</f>
        <v>1601</v>
      </c>
      <c r="E56" s="12">
        <f t="shared" si="0"/>
        <v>5666</v>
      </c>
      <c r="G56" s="11">
        <v>46</v>
      </c>
      <c r="H56">
        <f>SUMIFS(Inbound!D:D,Inbound!B:B,"BX-411",Inbound!C:C,'Running Inventories'!G56)</f>
        <v>20316</v>
      </c>
      <c r="I56">
        <f>SUMIFS(Outbound!D:D,Outbound!C:C,"BX-411",Outbound!A:A,'Running Inventories'!G56)</f>
        <v>11484</v>
      </c>
      <c r="J56" s="12">
        <f t="shared" si="1"/>
        <v>6468</v>
      </c>
      <c r="L56" s="11">
        <v>46</v>
      </c>
      <c r="M56">
        <f>SUMIFS(Inbound!D:D,Inbound!B:B,"CW-992",Inbound!C:C,'Running Inventories'!L56)</f>
        <v>406</v>
      </c>
      <c r="N56">
        <f>SUMIFS(Outbound!D:D,Outbound!C:C,"CW-992",Outbound!A:A,'Running Inventories'!L56)</f>
        <v>261</v>
      </c>
      <c r="O56" s="12">
        <f t="shared" si="2"/>
        <v>991</v>
      </c>
    </row>
    <row r="57" spans="2:15" x14ac:dyDescent="0.2">
      <c r="B57" s="11">
        <v>47</v>
      </c>
      <c r="C57">
        <f>SUMIFS(Inbound!D:D,Inbound!C:C,'Running Inventories'!B57,Inbound!B:B,"AY-737")</f>
        <v>0</v>
      </c>
      <c r="D57">
        <f>SUMIFS(Outbound!D:D,Outbound!C:C,"AY-737",Outbound!A:A,'Running Inventories'!B57)</f>
        <v>2800</v>
      </c>
      <c r="E57" s="12">
        <f t="shared" si="0"/>
        <v>2866</v>
      </c>
      <c r="G57" s="11">
        <v>47</v>
      </c>
      <c r="H57">
        <f>SUMIFS(Inbound!D:D,Inbound!B:B,"BX-411",Inbound!C:C,'Running Inventories'!G57)</f>
        <v>0</v>
      </c>
      <c r="I57">
        <f>SUMIFS(Outbound!D:D,Outbound!C:C,"BX-411",Outbound!A:A,'Running Inventories'!G57)</f>
        <v>6472</v>
      </c>
      <c r="J57" s="12">
        <f t="shared" si="1"/>
        <v>-4</v>
      </c>
      <c r="L57" s="11">
        <v>47</v>
      </c>
      <c r="M57">
        <f>SUMIFS(Inbound!D:D,Inbound!B:B,"CW-992",Inbound!C:C,'Running Inventories'!L57)</f>
        <v>0</v>
      </c>
      <c r="N57">
        <f>SUMIFS(Outbound!D:D,Outbound!C:C,"CW-992",Outbound!A:A,'Running Inventories'!L57)</f>
        <v>408</v>
      </c>
      <c r="O57" s="12">
        <f t="shared" si="2"/>
        <v>583</v>
      </c>
    </row>
    <row r="58" spans="2:15" x14ac:dyDescent="0.2">
      <c r="B58" s="11">
        <v>48</v>
      </c>
      <c r="C58">
        <f>SUMIFS(Inbound!D:D,Inbound!C:C,'Running Inventories'!B58,Inbound!B:B,"AY-737")</f>
        <v>0</v>
      </c>
      <c r="D58">
        <f>SUMIFS(Outbound!D:D,Outbound!C:C,"AY-737",Outbound!A:A,'Running Inventories'!B58)</f>
        <v>1205</v>
      </c>
      <c r="E58" s="12">
        <f t="shared" si="0"/>
        <v>1661</v>
      </c>
      <c r="G58" s="11">
        <v>48</v>
      </c>
      <c r="H58">
        <f>SUMIFS(Inbound!D:D,Inbound!B:B,"BX-411",Inbound!C:C,'Running Inventories'!G58)</f>
        <v>0</v>
      </c>
      <c r="I58">
        <f>SUMIFS(Outbound!D:D,Outbound!C:C,"BX-411",Outbound!A:A,'Running Inventories'!G58)</f>
        <v>10286</v>
      </c>
      <c r="J58" s="12">
        <f t="shared" si="1"/>
        <v>-10290</v>
      </c>
      <c r="L58" s="11">
        <v>48</v>
      </c>
      <c r="M58">
        <f>SUMIFS(Inbound!D:D,Inbound!B:B,"CW-992",Inbound!C:C,'Running Inventories'!L58)</f>
        <v>465</v>
      </c>
      <c r="N58">
        <f>SUMIFS(Outbound!D:D,Outbound!C:C,"CW-992",Outbound!A:A,'Running Inventories'!L58)</f>
        <v>254</v>
      </c>
      <c r="O58" s="12">
        <f t="shared" si="2"/>
        <v>794</v>
      </c>
    </row>
    <row r="59" spans="2:15" x14ac:dyDescent="0.2">
      <c r="B59" s="11">
        <v>49</v>
      </c>
      <c r="C59">
        <f>SUMIFS(Inbound!D:D,Inbound!C:C,'Running Inventories'!B59,Inbound!B:B,"AY-737")</f>
        <v>0</v>
      </c>
      <c r="D59">
        <f>SUMIFS(Outbound!D:D,Outbound!C:C,"AY-737",Outbound!A:A,'Running Inventories'!B59)</f>
        <v>2903</v>
      </c>
      <c r="E59" s="12">
        <f t="shared" si="0"/>
        <v>-1242</v>
      </c>
      <c r="G59" s="11">
        <v>49</v>
      </c>
      <c r="H59">
        <f>SUMIFS(Inbound!D:D,Inbound!B:B,"BX-411",Inbound!C:C,'Running Inventories'!G59)</f>
        <v>28469</v>
      </c>
      <c r="I59">
        <f>SUMIFS(Outbound!D:D,Outbound!C:C,"BX-411",Outbound!A:A,'Running Inventories'!G59)</f>
        <v>1064</v>
      </c>
      <c r="J59" s="12">
        <f t="shared" si="1"/>
        <v>17115</v>
      </c>
      <c r="L59" s="11">
        <v>49</v>
      </c>
      <c r="M59">
        <f>SUMIFS(Inbound!D:D,Inbound!B:B,"CW-992",Inbound!C:C,'Running Inventories'!L59)</f>
        <v>0</v>
      </c>
      <c r="N59">
        <f>SUMIFS(Outbound!D:D,Outbound!C:C,"CW-992",Outbound!A:A,'Running Inventories'!L59)</f>
        <v>290</v>
      </c>
      <c r="O59" s="12">
        <f t="shared" si="2"/>
        <v>504</v>
      </c>
    </row>
    <row r="60" spans="2:15" x14ac:dyDescent="0.2">
      <c r="B60" s="11">
        <v>50</v>
      </c>
      <c r="C60">
        <f>SUMIFS(Inbound!D:D,Inbound!C:C,'Running Inventories'!B60,Inbound!B:B,"AY-737")</f>
        <v>18244</v>
      </c>
      <c r="D60">
        <f>SUMIFS(Outbound!D:D,Outbound!C:C,"AY-737",Outbound!A:A,'Running Inventories'!B60)</f>
        <v>1443</v>
      </c>
      <c r="E60" s="12">
        <f t="shared" si="0"/>
        <v>15559</v>
      </c>
      <c r="G60" s="11">
        <v>50</v>
      </c>
      <c r="H60">
        <f>SUMIFS(Inbound!D:D,Inbound!B:B,"BX-411",Inbound!C:C,'Running Inventories'!G60)</f>
        <v>0</v>
      </c>
      <c r="I60">
        <f>SUMIFS(Outbound!D:D,Outbound!C:C,"BX-411",Outbound!A:A,'Running Inventories'!G60)</f>
        <v>7740</v>
      </c>
      <c r="J60" s="12">
        <f t="shared" si="1"/>
        <v>9375</v>
      </c>
      <c r="L60" s="11">
        <v>50</v>
      </c>
      <c r="M60">
        <f>SUMIFS(Inbound!D:D,Inbound!B:B,"CW-992",Inbound!C:C,'Running Inventories'!L60)</f>
        <v>782</v>
      </c>
      <c r="N60">
        <f>SUMIFS(Outbound!D:D,Outbound!C:C,"CW-992",Outbound!A:A,'Running Inventories'!L60)</f>
        <v>249</v>
      </c>
      <c r="O60" s="12">
        <f t="shared" si="2"/>
        <v>1037</v>
      </c>
    </row>
    <row r="61" spans="2:15" x14ac:dyDescent="0.2">
      <c r="B61" s="11">
        <v>51</v>
      </c>
      <c r="C61">
        <f>SUMIFS(Inbound!D:D,Inbound!C:C,'Running Inventories'!B61,Inbound!B:B,"AY-737")</f>
        <v>0</v>
      </c>
      <c r="D61">
        <f>SUMIFS(Outbound!D:D,Outbound!C:C,"AY-737",Outbound!A:A,'Running Inventories'!B61)</f>
        <v>2263</v>
      </c>
      <c r="E61" s="12">
        <f t="shared" si="0"/>
        <v>13296</v>
      </c>
      <c r="G61" s="11">
        <v>51</v>
      </c>
      <c r="H61">
        <f>SUMIFS(Inbound!D:D,Inbound!B:B,"BX-411",Inbound!C:C,'Running Inventories'!G61)</f>
        <v>0</v>
      </c>
      <c r="I61">
        <f>SUMIFS(Outbound!D:D,Outbound!C:C,"BX-411",Outbound!A:A,'Running Inventories'!G61)</f>
        <v>4136</v>
      </c>
      <c r="J61" s="12">
        <f t="shared" si="1"/>
        <v>5239</v>
      </c>
      <c r="L61" s="11">
        <v>51</v>
      </c>
      <c r="M61">
        <f>SUMIFS(Inbound!D:D,Inbound!B:B,"CW-992",Inbound!C:C,'Running Inventories'!L61)</f>
        <v>0</v>
      </c>
      <c r="N61">
        <f>SUMIFS(Outbound!D:D,Outbound!C:C,"CW-992",Outbound!A:A,'Running Inventories'!L61)</f>
        <v>304</v>
      </c>
      <c r="O61" s="12">
        <f t="shared" si="2"/>
        <v>733</v>
      </c>
    </row>
    <row r="62" spans="2:15" x14ac:dyDescent="0.2">
      <c r="B62" s="11">
        <v>52</v>
      </c>
      <c r="C62">
        <f>SUMIFS(Inbound!D:D,Inbound!C:C,'Running Inventories'!B62,Inbound!B:B,"AY-737")</f>
        <v>0</v>
      </c>
      <c r="D62">
        <f>SUMIFS(Outbound!D:D,Outbound!C:C,"AY-737",Outbound!A:A,'Running Inventories'!B62)</f>
        <v>1875</v>
      </c>
      <c r="E62" s="12">
        <f t="shared" si="0"/>
        <v>11421</v>
      </c>
      <c r="G62" s="11">
        <v>52</v>
      </c>
      <c r="H62">
        <f>SUMIFS(Inbound!D:D,Inbound!B:B,"BX-411",Inbound!C:C,'Running Inventories'!G62)</f>
        <v>0</v>
      </c>
      <c r="I62">
        <f>SUMIFS(Outbound!D:D,Outbound!C:C,"BX-411",Outbound!A:A,'Running Inventories'!G62)</f>
        <v>7314</v>
      </c>
      <c r="J62" s="12">
        <f t="shared" si="1"/>
        <v>-2075</v>
      </c>
      <c r="L62" s="11">
        <v>52</v>
      </c>
      <c r="M62">
        <f>SUMIFS(Inbound!D:D,Inbound!B:B,"CW-992",Inbound!C:C,'Running Inventories'!L62)</f>
        <v>0</v>
      </c>
      <c r="N62">
        <f>SUMIFS(Outbound!D:D,Outbound!C:C,"CW-992",Outbound!A:A,'Running Inventories'!L62)</f>
        <v>375</v>
      </c>
      <c r="O62" s="12">
        <f t="shared" si="2"/>
        <v>358</v>
      </c>
    </row>
    <row r="63" spans="2:15" x14ac:dyDescent="0.2">
      <c r="B63" s="11">
        <v>53</v>
      </c>
      <c r="C63">
        <f>SUMIFS(Inbound!D:D,Inbound!C:C,'Running Inventories'!B63,Inbound!B:B,"AY-737")</f>
        <v>0</v>
      </c>
      <c r="D63">
        <f>SUMIFS(Outbound!D:D,Outbound!C:C,"AY-737",Outbound!A:A,'Running Inventories'!B63)</f>
        <v>1144</v>
      </c>
      <c r="E63" s="12">
        <f t="shared" si="0"/>
        <v>10277</v>
      </c>
      <c r="G63" s="11">
        <v>53</v>
      </c>
      <c r="H63">
        <f>SUMIFS(Inbound!D:D,Inbound!B:B,"BX-411",Inbound!C:C,'Running Inventories'!G63)</f>
        <v>28961</v>
      </c>
      <c r="I63">
        <f>SUMIFS(Outbound!D:D,Outbound!C:C,"BX-411",Outbound!A:A,'Running Inventories'!G63)</f>
        <v>12417</v>
      </c>
      <c r="J63" s="12">
        <f t="shared" si="1"/>
        <v>14469</v>
      </c>
      <c r="L63" s="11">
        <v>53</v>
      </c>
      <c r="M63">
        <f>SUMIFS(Inbound!D:D,Inbound!B:B,"CW-992",Inbound!C:C,'Running Inventories'!L63)</f>
        <v>0</v>
      </c>
      <c r="N63">
        <f>SUMIFS(Outbound!D:D,Outbound!C:C,"CW-992",Outbound!A:A,'Running Inventories'!L63)</f>
        <v>270</v>
      </c>
      <c r="O63" s="12">
        <f t="shared" si="2"/>
        <v>88</v>
      </c>
    </row>
    <row r="64" spans="2:15" x14ac:dyDescent="0.2">
      <c r="B64" s="11">
        <v>54</v>
      </c>
      <c r="C64">
        <f>SUMIFS(Inbound!D:D,Inbound!C:C,'Running Inventories'!B64,Inbound!B:B,"AY-737")</f>
        <v>0</v>
      </c>
      <c r="D64">
        <f>SUMIFS(Outbound!D:D,Outbound!C:C,"AY-737",Outbound!A:A,'Running Inventories'!B64)</f>
        <v>2871</v>
      </c>
      <c r="E64" s="12">
        <f t="shared" si="0"/>
        <v>7406</v>
      </c>
      <c r="G64" s="11">
        <v>54</v>
      </c>
      <c r="H64">
        <f>SUMIFS(Inbound!D:D,Inbound!B:B,"BX-411",Inbound!C:C,'Running Inventories'!G64)</f>
        <v>0</v>
      </c>
      <c r="I64">
        <f>SUMIFS(Outbound!D:D,Outbound!C:C,"BX-411",Outbound!A:A,'Running Inventories'!G64)</f>
        <v>6586</v>
      </c>
      <c r="J64" s="12">
        <f t="shared" si="1"/>
        <v>7883</v>
      </c>
      <c r="L64" s="11">
        <v>54</v>
      </c>
      <c r="M64">
        <f>SUMIFS(Inbound!D:D,Inbound!B:B,"CW-992",Inbound!C:C,'Running Inventories'!L64)</f>
        <v>0</v>
      </c>
      <c r="N64">
        <f>SUMIFS(Outbound!D:D,Outbound!C:C,"CW-992",Outbound!A:A,'Running Inventories'!L64)</f>
        <v>445</v>
      </c>
      <c r="O64" s="12">
        <f t="shared" si="2"/>
        <v>-357</v>
      </c>
    </row>
    <row r="65" spans="2:15" x14ac:dyDescent="0.2">
      <c r="B65" s="11">
        <v>55</v>
      </c>
      <c r="C65">
        <f>SUMIFS(Inbound!D:D,Inbound!C:C,'Running Inventories'!B65,Inbound!B:B,"AY-737")</f>
        <v>0</v>
      </c>
      <c r="D65">
        <f>SUMIFS(Outbound!D:D,Outbound!C:C,"AY-737",Outbound!A:A,'Running Inventories'!B65)</f>
        <v>686</v>
      </c>
      <c r="E65" s="12">
        <f t="shared" si="0"/>
        <v>6720</v>
      </c>
      <c r="G65" s="11">
        <v>55</v>
      </c>
      <c r="H65">
        <f>SUMIFS(Inbound!D:D,Inbound!B:B,"BX-411",Inbound!C:C,'Running Inventories'!G65)</f>
        <v>0</v>
      </c>
      <c r="I65">
        <f>SUMIFS(Outbound!D:D,Outbound!C:C,"BX-411",Outbound!A:A,'Running Inventories'!G65)</f>
        <v>4879</v>
      </c>
      <c r="J65" s="12">
        <f t="shared" si="1"/>
        <v>3004</v>
      </c>
      <c r="L65" s="11">
        <v>55</v>
      </c>
      <c r="M65">
        <f>SUMIFS(Inbound!D:D,Inbound!B:B,"CW-992",Inbound!C:C,'Running Inventories'!L65)</f>
        <v>283</v>
      </c>
      <c r="N65">
        <f>SUMIFS(Outbound!D:D,Outbound!C:C,"CW-992",Outbound!A:A,'Running Inventories'!L65)</f>
        <v>256</v>
      </c>
      <c r="O65" s="12">
        <f t="shared" si="2"/>
        <v>-330</v>
      </c>
    </row>
    <row r="66" spans="2:15" x14ac:dyDescent="0.2">
      <c r="B66" s="11">
        <v>56</v>
      </c>
      <c r="C66">
        <f>SUMIFS(Inbound!D:D,Inbound!C:C,'Running Inventories'!B66,Inbound!B:B,"AY-737")</f>
        <v>0</v>
      </c>
      <c r="D66">
        <f>SUMIFS(Outbound!D:D,Outbound!C:C,"AY-737",Outbound!A:A,'Running Inventories'!B66)</f>
        <v>703</v>
      </c>
      <c r="E66" s="12">
        <f t="shared" si="0"/>
        <v>6017</v>
      </c>
      <c r="G66" s="11">
        <v>56</v>
      </c>
      <c r="H66">
        <f>SUMIFS(Inbound!D:D,Inbound!B:B,"BX-411",Inbound!C:C,'Running Inventories'!G66)</f>
        <v>0</v>
      </c>
      <c r="I66">
        <f>SUMIFS(Outbound!D:D,Outbound!C:C,"BX-411",Outbound!A:A,'Running Inventories'!G66)</f>
        <v>2429</v>
      </c>
      <c r="J66" s="12">
        <f t="shared" si="1"/>
        <v>575</v>
      </c>
      <c r="L66" s="11">
        <v>56</v>
      </c>
      <c r="M66">
        <f>SUMIFS(Inbound!D:D,Inbound!B:B,"CW-992",Inbound!C:C,'Running Inventories'!L66)</f>
        <v>0</v>
      </c>
      <c r="N66">
        <f>SUMIFS(Outbound!D:D,Outbound!C:C,"CW-992",Outbound!A:A,'Running Inventories'!L66)</f>
        <v>44</v>
      </c>
      <c r="O66" s="12">
        <f t="shared" si="2"/>
        <v>-374</v>
      </c>
    </row>
    <row r="67" spans="2:15" x14ac:dyDescent="0.2">
      <c r="B67" s="11">
        <v>57</v>
      </c>
      <c r="C67">
        <f>SUMIFS(Inbound!D:D,Inbound!C:C,'Running Inventories'!B67,Inbound!B:B,"AY-737")</f>
        <v>0</v>
      </c>
      <c r="D67">
        <f>SUMIFS(Outbound!D:D,Outbound!C:C,"AY-737",Outbound!A:A,'Running Inventories'!B67)</f>
        <v>4684</v>
      </c>
      <c r="E67" s="12">
        <f t="shared" si="0"/>
        <v>1333</v>
      </c>
      <c r="G67" s="11">
        <v>57</v>
      </c>
      <c r="H67">
        <f>SUMIFS(Inbound!D:D,Inbound!B:B,"BX-411",Inbound!C:C,'Running Inventories'!G67)</f>
        <v>27411</v>
      </c>
      <c r="I67">
        <f>SUMIFS(Outbound!D:D,Outbound!C:C,"BX-411",Outbound!A:A,'Running Inventories'!G67)</f>
        <v>2307</v>
      </c>
      <c r="J67" s="12">
        <f t="shared" si="1"/>
        <v>25679</v>
      </c>
      <c r="L67" s="11">
        <v>57</v>
      </c>
      <c r="M67">
        <f>SUMIFS(Inbound!D:D,Inbound!B:B,"CW-992",Inbound!C:C,'Running Inventories'!L67)</f>
        <v>0</v>
      </c>
      <c r="N67">
        <f>SUMIFS(Outbound!D:D,Outbound!C:C,"CW-992",Outbound!A:A,'Running Inventories'!L67)</f>
        <v>191</v>
      </c>
      <c r="O67" s="12">
        <f t="shared" si="2"/>
        <v>-565</v>
      </c>
    </row>
    <row r="68" spans="2:15" x14ac:dyDescent="0.2">
      <c r="B68" s="11">
        <v>58</v>
      </c>
      <c r="C68">
        <f>SUMIFS(Inbound!D:D,Inbound!C:C,'Running Inventories'!B68,Inbound!B:B,"AY-737")</f>
        <v>16413</v>
      </c>
      <c r="D68">
        <f>SUMIFS(Outbound!D:D,Outbound!C:C,"AY-737",Outbound!A:A,'Running Inventories'!B68)</f>
        <v>1265</v>
      </c>
      <c r="E68" s="12">
        <f t="shared" si="0"/>
        <v>16481</v>
      </c>
      <c r="G68" s="11">
        <v>58</v>
      </c>
      <c r="H68">
        <f>SUMIFS(Inbound!D:D,Inbound!B:B,"BX-411",Inbound!C:C,'Running Inventories'!G68)</f>
        <v>0</v>
      </c>
      <c r="I68">
        <f>SUMIFS(Outbound!D:D,Outbound!C:C,"BX-411",Outbound!A:A,'Running Inventories'!G68)</f>
        <v>2743</v>
      </c>
      <c r="J68" s="12">
        <f t="shared" si="1"/>
        <v>22936</v>
      </c>
      <c r="L68" s="11">
        <v>58</v>
      </c>
      <c r="M68">
        <f>SUMIFS(Inbound!D:D,Inbound!B:B,"CW-992",Inbound!C:C,'Running Inventories'!L68)</f>
        <v>1055</v>
      </c>
      <c r="N68">
        <f>SUMIFS(Outbound!D:D,Outbound!C:C,"CW-992",Outbound!A:A,'Running Inventories'!L68)</f>
        <v>399</v>
      </c>
      <c r="O68" s="12">
        <f t="shared" si="2"/>
        <v>91</v>
      </c>
    </row>
    <row r="69" spans="2:15" x14ac:dyDescent="0.2">
      <c r="B69" s="11">
        <v>59</v>
      </c>
      <c r="C69">
        <f>SUMIFS(Inbound!D:D,Inbound!C:C,'Running Inventories'!B69,Inbound!B:B,"AY-737")</f>
        <v>0</v>
      </c>
      <c r="D69">
        <f>SUMIFS(Outbound!D:D,Outbound!C:C,"AY-737",Outbound!A:A,'Running Inventories'!B69)</f>
        <v>338</v>
      </c>
      <c r="E69" s="12">
        <f t="shared" si="0"/>
        <v>16143</v>
      </c>
      <c r="G69" s="11">
        <v>59</v>
      </c>
      <c r="H69">
        <f>SUMIFS(Inbound!D:D,Inbound!B:B,"BX-411",Inbound!C:C,'Running Inventories'!G69)</f>
        <v>25657</v>
      </c>
      <c r="I69">
        <f>SUMIFS(Outbound!D:D,Outbound!C:C,"BX-411",Outbound!A:A,'Running Inventories'!G69)</f>
        <v>3487</v>
      </c>
      <c r="J69" s="12">
        <f t="shared" si="1"/>
        <v>45106</v>
      </c>
      <c r="L69" s="11">
        <v>59</v>
      </c>
      <c r="M69">
        <f>SUMIFS(Inbound!D:D,Inbound!B:B,"CW-992",Inbound!C:C,'Running Inventories'!L69)</f>
        <v>0</v>
      </c>
      <c r="N69">
        <f>SUMIFS(Outbound!D:D,Outbound!C:C,"CW-992",Outbound!A:A,'Running Inventories'!L69)</f>
        <v>103</v>
      </c>
      <c r="O69" s="12">
        <f t="shared" si="2"/>
        <v>-12</v>
      </c>
    </row>
    <row r="70" spans="2:15" x14ac:dyDescent="0.2">
      <c r="B70" s="11">
        <v>60</v>
      </c>
      <c r="C70">
        <f>SUMIFS(Inbound!D:D,Inbound!C:C,'Running Inventories'!B70,Inbound!B:B,"AY-737")</f>
        <v>0</v>
      </c>
      <c r="D70">
        <f>SUMIFS(Outbound!D:D,Outbound!C:C,"AY-737",Outbound!A:A,'Running Inventories'!B70)</f>
        <v>710</v>
      </c>
      <c r="E70" s="12">
        <f t="shared" si="0"/>
        <v>15433</v>
      </c>
      <c r="G70" s="11">
        <v>60</v>
      </c>
      <c r="H70">
        <f>SUMIFS(Inbound!D:D,Inbound!B:B,"BX-411",Inbound!C:C,'Running Inventories'!G70)</f>
        <v>0</v>
      </c>
      <c r="I70">
        <f>SUMIFS(Outbound!D:D,Outbound!C:C,"BX-411",Outbound!A:A,'Running Inventories'!G70)</f>
        <v>3035</v>
      </c>
      <c r="J70" s="12">
        <f t="shared" si="1"/>
        <v>42071</v>
      </c>
      <c r="L70" s="11">
        <v>60</v>
      </c>
      <c r="M70">
        <f>SUMIFS(Inbound!D:D,Inbound!B:B,"CW-992",Inbound!C:C,'Running Inventories'!L70)</f>
        <v>0</v>
      </c>
      <c r="N70">
        <f>SUMIFS(Outbound!D:D,Outbound!C:C,"CW-992",Outbound!A:A,'Running Inventories'!L70)</f>
        <v>227</v>
      </c>
      <c r="O70" s="12">
        <f t="shared" si="2"/>
        <v>-239</v>
      </c>
    </row>
    <row r="71" spans="2:15" x14ac:dyDescent="0.2">
      <c r="B71" s="11">
        <v>61</v>
      </c>
      <c r="C71">
        <f>SUMIFS(Inbound!D:D,Inbound!C:C,'Running Inventories'!B71,Inbound!B:B,"AY-737")</f>
        <v>0</v>
      </c>
      <c r="D71">
        <f>SUMIFS(Outbound!D:D,Outbound!C:C,"AY-737",Outbound!A:A,'Running Inventories'!B71)</f>
        <v>1746</v>
      </c>
      <c r="E71" s="12">
        <f t="shared" si="0"/>
        <v>13687</v>
      </c>
      <c r="G71" s="11">
        <v>61</v>
      </c>
      <c r="H71">
        <f>SUMIFS(Inbound!D:D,Inbound!B:B,"BX-411",Inbound!C:C,'Running Inventories'!G71)</f>
        <v>0</v>
      </c>
      <c r="I71">
        <f>SUMIFS(Outbound!D:D,Outbound!C:C,"BX-411",Outbound!A:A,'Running Inventories'!G71)</f>
        <v>7209</v>
      </c>
      <c r="J71" s="12">
        <f t="shared" si="1"/>
        <v>34862</v>
      </c>
      <c r="L71" s="11">
        <v>61</v>
      </c>
      <c r="M71">
        <f>SUMIFS(Inbound!D:D,Inbound!B:B,"CW-992",Inbound!C:C,'Running Inventories'!L71)</f>
        <v>0</v>
      </c>
      <c r="N71">
        <f>SUMIFS(Outbound!D:D,Outbound!C:C,"CW-992",Outbound!A:A,'Running Inventories'!L71)</f>
        <v>105</v>
      </c>
      <c r="O71" s="12">
        <f t="shared" si="2"/>
        <v>-344</v>
      </c>
    </row>
    <row r="72" spans="2:15" x14ac:dyDescent="0.2">
      <c r="B72" s="11">
        <v>62</v>
      </c>
      <c r="C72">
        <f>SUMIFS(Inbound!D:D,Inbound!C:C,'Running Inventories'!B72,Inbound!B:B,"AY-737")</f>
        <v>0</v>
      </c>
      <c r="D72">
        <f>SUMIFS(Outbound!D:D,Outbound!C:C,"AY-737",Outbound!A:A,'Running Inventories'!B72)</f>
        <v>1340</v>
      </c>
      <c r="E72" s="12">
        <f t="shared" si="0"/>
        <v>12347</v>
      </c>
      <c r="G72" s="11">
        <v>62</v>
      </c>
      <c r="H72">
        <f>SUMIFS(Inbound!D:D,Inbound!B:B,"BX-411",Inbound!C:C,'Running Inventories'!G72)</f>
        <v>0</v>
      </c>
      <c r="I72">
        <f>SUMIFS(Outbound!D:D,Outbound!C:C,"BX-411",Outbound!A:A,'Running Inventories'!G72)</f>
        <v>6465</v>
      </c>
      <c r="J72" s="12">
        <f t="shared" si="1"/>
        <v>28397</v>
      </c>
      <c r="L72" s="11">
        <v>62</v>
      </c>
      <c r="M72">
        <f>SUMIFS(Inbound!D:D,Inbound!B:B,"CW-992",Inbound!C:C,'Running Inventories'!L72)</f>
        <v>857</v>
      </c>
      <c r="N72">
        <f>SUMIFS(Outbound!D:D,Outbound!C:C,"CW-992",Outbound!A:A,'Running Inventories'!L72)</f>
        <v>369</v>
      </c>
      <c r="O72" s="12">
        <f t="shared" si="2"/>
        <v>144</v>
      </c>
    </row>
    <row r="73" spans="2:15" x14ac:dyDescent="0.2">
      <c r="B73" s="11">
        <v>63</v>
      </c>
      <c r="C73">
        <f>SUMIFS(Inbound!D:D,Inbound!C:C,'Running Inventories'!B73,Inbound!B:B,"AY-737")</f>
        <v>0</v>
      </c>
      <c r="D73">
        <f>SUMIFS(Outbound!D:D,Outbound!C:C,"AY-737",Outbound!A:A,'Running Inventories'!B73)</f>
        <v>1847</v>
      </c>
      <c r="E73" s="12">
        <f t="shared" si="0"/>
        <v>10500</v>
      </c>
      <c r="G73" s="11">
        <v>63</v>
      </c>
      <c r="H73">
        <f>SUMIFS(Inbound!D:D,Inbound!B:B,"BX-411",Inbound!C:C,'Running Inventories'!G73)</f>
        <v>0</v>
      </c>
      <c r="I73">
        <f>SUMIFS(Outbound!D:D,Outbound!C:C,"BX-411",Outbound!A:A,'Running Inventories'!G73)</f>
        <v>4818</v>
      </c>
      <c r="J73" s="12">
        <f t="shared" si="1"/>
        <v>23579</v>
      </c>
      <c r="L73" s="11">
        <v>63</v>
      </c>
      <c r="M73">
        <f>SUMIFS(Inbound!D:D,Inbound!B:B,"CW-992",Inbound!C:C,'Running Inventories'!L73)</f>
        <v>0</v>
      </c>
      <c r="N73">
        <f>SUMIFS(Outbound!D:D,Outbound!C:C,"CW-992",Outbound!A:A,'Running Inventories'!L73)</f>
        <v>404</v>
      </c>
      <c r="O73" s="12">
        <f t="shared" si="2"/>
        <v>-260</v>
      </c>
    </row>
    <row r="74" spans="2:15" x14ac:dyDescent="0.2">
      <c r="B74" s="11">
        <v>64</v>
      </c>
      <c r="C74">
        <f>SUMIFS(Inbound!D:D,Inbound!C:C,'Running Inventories'!B74,Inbound!B:B,"AY-737")</f>
        <v>0</v>
      </c>
      <c r="D74">
        <f>SUMIFS(Outbound!D:D,Outbound!C:C,"AY-737",Outbound!A:A,'Running Inventories'!B74)</f>
        <v>745</v>
      </c>
      <c r="E74" s="12">
        <f t="shared" si="0"/>
        <v>9755</v>
      </c>
      <c r="G74" s="11">
        <v>64</v>
      </c>
      <c r="H74">
        <f>SUMIFS(Inbound!D:D,Inbound!B:B,"BX-411",Inbound!C:C,'Running Inventories'!G74)</f>
        <v>0</v>
      </c>
      <c r="I74">
        <f>SUMIFS(Outbound!D:D,Outbound!C:C,"BX-411",Outbound!A:A,'Running Inventories'!G74)</f>
        <v>2915</v>
      </c>
      <c r="J74" s="12">
        <f t="shared" si="1"/>
        <v>20664</v>
      </c>
      <c r="L74" s="11">
        <v>64</v>
      </c>
      <c r="M74">
        <f>SUMIFS(Inbound!D:D,Inbound!B:B,"CW-992",Inbound!C:C,'Running Inventories'!L74)</f>
        <v>0</v>
      </c>
      <c r="N74">
        <f>SUMIFS(Outbound!D:D,Outbound!C:C,"CW-992",Outbound!A:A,'Running Inventories'!L74)</f>
        <v>106</v>
      </c>
      <c r="O74" s="12">
        <f t="shared" si="2"/>
        <v>-366</v>
      </c>
    </row>
    <row r="75" spans="2:15" x14ac:dyDescent="0.2">
      <c r="B75" s="11">
        <v>65</v>
      </c>
      <c r="C75">
        <f>SUMIFS(Inbound!D:D,Inbound!C:C,'Running Inventories'!B75,Inbound!B:B,"AY-737")</f>
        <v>0</v>
      </c>
      <c r="D75">
        <f>SUMIFS(Outbound!D:D,Outbound!C:C,"AY-737",Outbound!A:A,'Running Inventories'!B75)</f>
        <v>1143</v>
      </c>
      <c r="E75" s="12">
        <f t="shared" si="0"/>
        <v>8612</v>
      </c>
      <c r="G75" s="11">
        <v>65</v>
      </c>
      <c r="H75">
        <f>SUMIFS(Inbound!D:D,Inbound!B:B,"BX-411",Inbound!C:C,'Running Inventories'!G75)</f>
        <v>0</v>
      </c>
      <c r="I75">
        <f>SUMIFS(Outbound!D:D,Outbound!C:C,"BX-411",Outbound!A:A,'Running Inventories'!G75)</f>
        <v>6348</v>
      </c>
      <c r="J75" s="12">
        <f t="shared" si="1"/>
        <v>14316</v>
      </c>
      <c r="L75" s="11">
        <v>65</v>
      </c>
      <c r="M75">
        <f>SUMIFS(Inbound!D:D,Inbound!B:B,"CW-992",Inbound!C:C,'Running Inventories'!L75)</f>
        <v>1093</v>
      </c>
      <c r="N75">
        <f>SUMIFS(Outbound!D:D,Outbound!C:C,"CW-992",Outbound!A:A,'Running Inventories'!L75)</f>
        <v>82</v>
      </c>
      <c r="O75" s="12">
        <f t="shared" si="2"/>
        <v>645</v>
      </c>
    </row>
    <row r="76" spans="2:15" x14ac:dyDescent="0.2">
      <c r="B76" s="11">
        <v>66</v>
      </c>
      <c r="C76">
        <f>SUMIFS(Inbound!D:D,Inbound!C:C,'Running Inventories'!B76,Inbound!B:B,"AY-737")</f>
        <v>0</v>
      </c>
      <c r="D76">
        <f>SUMIFS(Outbound!D:D,Outbound!C:C,"AY-737",Outbound!A:A,'Running Inventories'!B76)</f>
        <v>1843</v>
      </c>
      <c r="E76" s="12">
        <f t="shared" ref="E76:E114" si="3">E75+C76-D76</f>
        <v>6769</v>
      </c>
      <c r="G76" s="11">
        <v>66</v>
      </c>
      <c r="H76">
        <f>SUMIFS(Inbound!D:D,Inbound!B:B,"BX-411",Inbound!C:C,'Running Inventories'!G76)</f>
        <v>0</v>
      </c>
      <c r="I76">
        <f>SUMIFS(Outbound!D:D,Outbound!C:C,"BX-411",Outbound!A:A,'Running Inventories'!G76)</f>
        <v>4073</v>
      </c>
      <c r="J76" s="12">
        <f t="shared" ref="J76:J114" si="4">J75+H76-I76</f>
        <v>10243</v>
      </c>
      <c r="L76" s="11">
        <v>66</v>
      </c>
      <c r="M76">
        <f>SUMIFS(Inbound!D:D,Inbound!B:B,"CW-992",Inbound!C:C,'Running Inventories'!L76)</f>
        <v>0</v>
      </c>
      <c r="N76">
        <f>SUMIFS(Outbound!D:D,Outbound!C:C,"CW-992",Outbound!A:A,'Running Inventories'!L76)</f>
        <v>204</v>
      </c>
      <c r="O76" s="12">
        <f t="shared" ref="O76:O114" si="5">O75+M76-N76</f>
        <v>441</v>
      </c>
    </row>
    <row r="77" spans="2:15" x14ac:dyDescent="0.2">
      <c r="B77" s="11">
        <v>67</v>
      </c>
      <c r="C77">
        <f>SUMIFS(Inbound!D:D,Inbound!C:C,'Running Inventories'!B77,Inbound!B:B,"AY-737")</f>
        <v>18200</v>
      </c>
      <c r="D77">
        <f>SUMIFS(Outbound!D:D,Outbound!C:C,"AY-737",Outbound!A:A,'Running Inventories'!B77)</f>
        <v>2181</v>
      </c>
      <c r="E77" s="12">
        <f t="shared" si="3"/>
        <v>22788</v>
      </c>
      <c r="G77" s="11">
        <v>67</v>
      </c>
      <c r="H77">
        <f>SUMIFS(Inbound!D:D,Inbound!B:B,"BX-411",Inbound!C:C,'Running Inventories'!G77)</f>
        <v>27452</v>
      </c>
      <c r="I77">
        <f>SUMIFS(Outbound!D:D,Outbound!C:C,"BX-411",Outbound!A:A,'Running Inventories'!G77)</f>
        <v>5197</v>
      </c>
      <c r="J77" s="12">
        <f t="shared" si="4"/>
        <v>32498</v>
      </c>
      <c r="L77" s="11">
        <v>67</v>
      </c>
      <c r="M77">
        <f>SUMIFS(Inbound!D:D,Inbound!B:B,"CW-992",Inbound!C:C,'Running Inventories'!L77)</f>
        <v>0</v>
      </c>
      <c r="N77">
        <f>SUMIFS(Outbound!D:D,Outbound!C:C,"CW-992",Outbound!A:A,'Running Inventories'!L77)</f>
        <v>186</v>
      </c>
      <c r="O77" s="12">
        <f t="shared" si="5"/>
        <v>255</v>
      </c>
    </row>
    <row r="78" spans="2:15" x14ac:dyDescent="0.2">
      <c r="B78" s="11">
        <v>68</v>
      </c>
      <c r="C78">
        <f>SUMIFS(Inbound!D:D,Inbound!C:C,'Running Inventories'!B78,Inbound!B:B,"AY-737")</f>
        <v>0</v>
      </c>
      <c r="D78">
        <f>SUMIFS(Outbound!D:D,Outbound!C:C,"AY-737",Outbound!A:A,'Running Inventories'!B78)</f>
        <v>2286</v>
      </c>
      <c r="E78" s="12">
        <f t="shared" si="3"/>
        <v>20502</v>
      </c>
      <c r="G78" s="11">
        <v>68</v>
      </c>
      <c r="H78">
        <f>SUMIFS(Inbound!D:D,Inbound!B:B,"BX-411",Inbound!C:C,'Running Inventories'!G78)</f>
        <v>0</v>
      </c>
      <c r="I78">
        <f>SUMIFS(Outbound!D:D,Outbound!C:C,"BX-411",Outbound!A:A,'Running Inventories'!G78)</f>
        <v>8088</v>
      </c>
      <c r="J78" s="12">
        <f t="shared" si="4"/>
        <v>24410</v>
      </c>
      <c r="L78" s="11">
        <v>68</v>
      </c>
      <c r="M78">
        <f>SUMIFS(Inbound!D:D,Inbound!B:B,"CW-992",Inbound!C:C,'Running Inventories'!L78)</f>
        <v>0</v>
      </c>
      <c r="N78">
        <f>SUMIFS(Outbound!D:D,Outbound!C:C,"CW-992",Outbound!A:A,'Running Inventories'!L78)</f>
        <v>345</v>
      </c>
      <c r="O78" s="12">
        <f t="shared" si="5"/>
        <v>-90</v>
      </c>
    </row>
    <row r="79" spans="2:15" x14ac:dyDescent="0.2">
      <c r="B79" s="11">
        <v>69</v>
      </c>
      <c r="C79">
        <f>SUMIFS(Inbound!D:D,Inbound!C:C,'Running Inventories'!B79,Inbound!B:B,"AY-737")</f>
        <v>0</v>
      </c>
      <c r="D79">
        <f>SUMIFS(Outbound!D:D,Outbound!C:C,"AY-737",Outbound!A:A,'Running Inventories'!B79)</f>
        <v>1298</v>
      </c>
      <c r="E79" s="12">
        <f t="shared" si="3"/>
        <v>19204</v>
      </c>
      <c r="G79" s="11">
        <v>69</v>
      </c>
      <c r="H79">
        <f>SUMIFS(Inbound!D:D,Inbound!B:B,"BX-411",Inbound!C:C,'Running Inventories'!G79)</f>
        <v>0</v>
      </c>
      <c r="I79">
        <f>SUMIFS(Outbound!D:D,Outbound!C:C,"BX-411",Outbound!A:A,'Running Inventories'!G79)</f>
        <v>11488</v>
      </c>
      <c r="J79" s="12">
        <f t="shared" si="4"/>
        <v>12922</v>
      </c>
      <c r="L79" s="11">
        <v>69</v>
      </c>
      <c r="M79">
        <f>SUMIFS(Inbound!D:D,Inbound!B:B,"CW-992",Inbound!C:C,'Running Inventories'!L79)</f>
        <v>0</v>
      </c>
      <c r="N79">
        <f>SUMIFS(Outbound!D:D,Outbound!C:C,"CW-992",Outbound!A:A,'Running Inventories'!L79)</f>
        <v>552</v>
      </c>
      <c r="O79" s="12">
        <f t="shared" si="5"/>
        <v>-642</v>
      </c>
    </row>
    <row r="80" spans="2:15" x14ac:dyDescent="0.2">
      <c r="B80" s="11">
        <v>70</v>
      </c>
      <c r="C80">
        <f>SUMIFS(Inbound!D:D,Inbound!C:C,'Running Inventories'!B80,Inbound!B:B,"AY-737")</f>
        <v>0</v>
      </c>
      <c r="D80">
        <f>SUMIFS(Outbound!D:D,Outbound!C:C,"AY-737",Outbound!A:A,'Running Inventories'!B80)</f>
        <v>2208</v>
      </c>
      <c r="E80" s="12">
        <f t="shared" si="3"/>
        <v>16996</v>
      </c>
      <c r="G80" s="11">
        <v>70</v>
      </c>
      <c r="H80">
        <f>SUMIFS(Inbound!D:D,Inbound!B:B,"BX-411",Inbound!C:C,'Running Inventories'!G80)</f>
        <v>0</v>
      </c>
      <c r="I80">
        <f>SUMIFS(Outbound!D:D,Outbound!C:C,"BX-411",Outbound!A:A,'Running Inventories'!G80)</f>
        <v>1897</v>
      </c>
      <c r="J80" s="12">
        <f t="shared" si="4"/>
        <v>11025</v>
      </c>
      <c r="L80" s="11">
        <v>70</v>
      </c>
      <c r="M80">
        <f>SUMIFS(Inbound!D:D,Inbound!B:B,"CW-992",Inbound!C:C,'Running Inventories'!L80)</f>
        <v>0</v>
      </c>
      <c r="N80">
        <f>SUMIFS(Outbound!D:D,Outbound!C:C,"CW-992",Outbound!A:A,'Running Inventories'!L80)</f>
        <v>16</v>
      </c>
      <c r="O80" s="12">
        <f t="shared" si="5"/>
        <v>-658</v>
      </c>
    </row>
    <row r="81" spans="2:15" x14ac:dyDescent="0.2">
      <c r="B81" s="11">
        <v>71</v>
      </c>
      <c r="C81">
        <f>SUMIFS(Inbound!D:D,Inbound!C:C,'Running Inventories'!B81,Inbound!B:B,"AY-737")</f>
        <v>0</v>
      </c>
      <c r="D81">
        <f>SUMIFS(Outbound!D:D,Outbound!C:C,"AY-737",Outbound!A:A,'Running Inventories'!B81)</f>
        <v>1012</v>
      </c>
      <c r="E81" s="12">
        <f t="shared" si="3"/>
        <v>15984</v>
      </c>
      <c r="G81" s="11">
        <v>71</v>
      </c>
      <c r="H81">
        <f>SUMIFS(Inbound!D:D,Inbound!B:B,"BX-411",Inbound!C:C,'Running Inventories'!G81)</f>
        <v>30574</v>
      </c>
      <c r="I81">
        <f>SUMIFS(Outbound!D:D,Outbound!C:C,"BX-411",Outbound!A:A,'Running Inventories'!G81)</f>
        <v>8337</v>
      </c>
      <c r="J81" s="12">
        <f t="shared" si="4"/>
        <v>33262</v>
      </c>
      <c r="L81" s="11">
        <v>71</v>
      </c>
      <c r="M81">
        <f>SUMIFS(Inbound!D:D,Inbound!B:B,"CW-992",Inbound!C:C,'Running Inventories'!L81)</f>
        <v>1561</v>
      </c>
      <c r="N81">
        <f>SUMIFS(Outbound!D:D,Outbound!C:C,"CW-992",Outbound!A:A,'Running Inventories'!L81)</f>
        <v>471</v>
      </c>
      <c r="O81" s="12">
        <f t="shared" si="5"/>
        <v>432</v>
      </c>
    </row>
    <row r="82" spans="2:15" x14ac:dyDescent="0.2">
      <c r="B82" s="11">
        <v>72</v>
      </c>
      <c r="C82">
        <f>SUMIFS(Inbound!D:D,Inbound!C:C,'Running Inventories'!B82,Inbound!B:B,"AY-737")</f>
        <v>0</v>
      </c>
      <c r="D82">
        <f>SUMIFS(Outbound!D:D,Outbound!C:C,"AY-737",Outbound!A:A,'Running Inventories'!B82)</f>
        <v>2604</v>
      </c>
      <c r="E82" s="12">
        <f t="shared" si="3"/>
        <v>13380</v>
      </c>
      <c r="G82" s="11">
        <v>72</v>
      </c>
      <c r="H82">
        <f>SUMIFS(Inbound!D:D,Inbound!B:B,"BX-411",Inbound!C:C,'Running Inventories'!G82)</f>
        <v>0</v>
      </c>
      <c r="I82">
        <f>SUMIFS(Outbound!D:D,Outbound!C:C,"BX-411",Outbound!A:A,'Running Inventories'!G82)</f>
        <v>4659</v>
      </c>
      <c r="J82" s="12">
        <f t="shared" si="4"/>
        <v>28603</v>
      </c>
      <c r="L82" s="11">
        <v>72</v>
      </c>
      <c r="M82">
        <f>SUMIFS(Inbound!D:D,Inbound!B:B,"CW-992",Inbound!C:C,'Running Inventories'!L82)</f>
        <v>0</v>
      </c>
      <c r="N82">
        <f>SUMIFS(Outbound!D:D,Outbound!C:C,"CW-992",Outbound!A:A,'Running Inventories'!L82)</f>
        <v>322</v>
      </c>
      <c r="O82" s="12">
        <f t="shared" si="5"/>
        <v>110</v>
      </c>
    </row>
    <row r="83" spans="2:15" x14ac:dyDescent="0.2">
      <c r="B83" s="11">
        <v>73</v>
      </c>
      <c r="C83">
        <f>SUMIFS(Inbound!D:D,Inbound!C:C,'Running Inventories'!B83,Inbound!B:B,"AY-737")</f>
        <v>0</v>
      </c>
      <c r="D83">
        <f>SUMIFS(Outbound!D:D,Outbound!C:C,"AY-737",Outbound!A:A,'Running Inventories'!B83)</f>
        <v>2733</v>
      </c>
      <c r="E83" s="12">
        <f t="shared" si="3"/>
        <v>10647</v>
      </c>
      <c r="G83" s="11">
        <v>73</v>
      </c>
      <c r="H83">
        <f>SUMIFS(Inbound!D:D,Inbound!B:B,"BX-411",Inbound!C:C,'Running Inventories'!G83)</f>
        <v>27670</v>
      </c>
      <c r="I83">
        <f>SUMIFS(Outbound!D:D,Outbound!C:C,"BX-411",Outbound!A:A,'Running Inventories'!G83)</f>
        <v>5386</v>
      </c>
      <c r="J83" s="12">
        <f t="shared" si="4"/>
        <v>50887</v>
      </c>
      <c r="L83" s="11">
        <v>73</v>
      </c>
      <c r="M83">
        <f>SUMIFS(Inbound!D:D,Inbound!B:B,"CW-992",Inbound!C:C,'Running Inventories'!L83)</f>
        <v>0</v>
      </c>
      <c r="N83">
        <f>SUMIFS(Outbound!D:D,Outbound!C:C,"CW-992",Outbound!A:A,'Running Inventories'!L83)</f>
        <v>318</v>
      </c>
      <c r="O83" s="12">
        <f t="shared" si="5"/>
        <v>-208</v>
      </c>
    </row>
    <row r="84" spans="2:15" x14ac:dyDescent="0.2">
      <c r="B84" s="11">
        <v>74</v>
      </c>
      <c r="C84">
        <f>SUMIFS(Inbound!D:D,Inbound!C:C,'Running Inventories'!B84,Inbound!B:B,"AY-737")</f>
        <v>0</v>
      </c>
      <c r="D84">
        <f>SUMIFS(Outbound!D:D,Outbound!C:C,"AY-737",Outbound!A:A,'Running Inventories'!B84)</f>
        <v>2007</v>
      </c>
      <c r="E84" s="12">
        <f t="shared" si="3"/>
        <v>8640</v>
      </c>
      <c r="G84" s="11">
        <v>74</v>
      </c>
      <c r="H84">
        <f>SUMIFS(Inbound!D:D,Inbound!B:B,"BX-411",Inbound!C:C,'Running Inventories'!G84)</f>
        <v>0</v>
      </c>
      <c r="I84">
        <f>SUMIFS(Outbound!D:D,Outbound!C:C,"BX-411",Outbound!A:A,'Running Inventories'!G84)</f>
        <v>5071</v>
      </c>
      <c r="J84" s="12">
        <f t="shared" si="4"/>
        <v>45816</v>
      </c>
      <c r="L84" s="11">
        <v>74</v>
      </c>
      <c r="M84">
        <f>SUMIFS(Inbound!D:D,Inbound!B:B,"CW-992",Inbound!C:C,'Running Inventories'!L84)</f>
        <v>1702</v>
      </c>
      <c r="N84">
        <f>SUMIFS(Outbound!D:D,Outbound!C:C,"CW-992",Outbound!A:A,'Running Inventories'!L84)</f>
        <v>226</v>
      </c>
      <c r="O84" s="12">
        <f t="shared" si="5"/>
        <v>1268</v>
      </c>
    </row>
    <row r="85" spans="2:15" x14ac:dyDescent="0.2">
      <c r="B85" s="11">
        <v>75</v>
      </c>
      <c r="C85">
        <f>SUMIFS(Inbound!D:D,Inbound!C:C,'Running Inventories'!B85,Inbound!B:B,"AY-737")</f>
        <v>0</v>
      </c>
      <c r="D85">
        <f>SUMIFS(Outbound!D:D,Outbound!C:C,"AY-737",Outbound!A:A,'Running Inventories'!B85)</f>
        <v>1229</v>
      </c>
      <c r="E85" s="12">
        <f t="shared" si="3"/>
        <v>7411</v>
      </c>
      <c r="G85" s="11">
        <v>75</v>
      </c>
      <c r="H85">
        <f>SUMIFS(Inbound!D:D,Inbound!B:B,"BX-411",Inbound!C:C,'Running Inventories'!G85)</f>
        <v>0</v>
      </c>
      <c r="I85">
        <f>SUMIFS(Outbound!D:D,Outbound!C:C,"BX-411",Outbound!A:A,'Running Inventories'!G85)</f>
        <v>5677</v>
      </c>
      <c r="J85" s="12">
        <f t="shared" si="4"/>
        <v>40139</v>
      </c>
      <c r="L85" s="11">
        <v>75</v>
      </c>
      <c r="M85">
        <f>SUMIFS(Inbound!D:D,Inbound!B:B,"CW-992",Inbound!C:C,'Running Inventories'!L85)</f>
        <v>0</v>
      </c>
      <c r="N85">
        <f>SUMIFS(Outbound!D:D,Outbound!C:C,"CW-992",Outbound!A:A,'Running Inventories'!L85)</f>
        <v>135</v>
      </c>
      <c r="O85" s="12">
        <f t="shared" si="5"/>
        <v>1133</v>
      </c>
    </row>
    <row r="86" spans="2:15" x14ac:dyDescent="0.2">
      <c r="B86" s="11">
        <v>76</v>
      </c>
      <c r="C86">
        <f>SUMIFS(Inbound!D:D,Inbound!C:C,'Running Inventories'!B86,Inbound!B:B,"AY-737")</f>
        <v>15862</v>
      </c>
      <c r="D86">
        <f>SUMIFS(Outbound!D:D,Outbound!C:C,"AY-737",Outbound!A:A,'Running Inventories'!B86)</f>
        <v>952</v>
      </c>
      <c r="E86" s="12">
        <f t="shared" si="3"/>
        <v>22321</v>
      </c>
      <c r="G86" s="11">
        <v>76</v>
      </c>
      <c r="H86">
        <f>SUMIFS(Inbound!D:D,Inbound!B:B,"BX-411",Inbound!C:C,'Running Inventories'!G86)</f>
        <v>0</v>
      </c>
      <c r="I86">
        <f>SUMIFS(Outbound!D:D,Outbound!C:C,"BX-411",Outbound!A:A,'Running Inventories'!G86)</f>
        <v>7253</v>
      </c>
      <c r="J86" s="12">
        <f t="shared" si="4"/>
        <v>32886</v>
      </c>
      <c r="L86" s="11">
        <v>76</v>
      </c>
      <c r="M86">
        <f>SUMIFS(Inbound!D:D,Inbound!B:B,"CW-992",Inbound!C:C,'Running Inventories'!L86)</f>
        <v>1147</v>
      </c>
      <c r="N86">
        <f>SUMIFS(Outbound!D:D,Outbound!C:C,"CW-992",Outbound!A:A,'Running Inventories'!L86)</f>
        <v>401</v>
      </c>
      <c r="O86" s="12">
        <f t="shared" si="5"/>
        <v>1879</v>
      </c>
    </row>
    <row r="87" spans="2:15" x14ac:dyDescent="0.2">
      <c r="B87" s="11">
        <v>77</v>
      </c>
      <c r="C87">
        <f>SUMIFS(Inbound!D:D,Inbound!C:C,'Running Inventories'!B87,Inbound!B:B,"AY-737")</f>
        <v>0</v>
      </c>
      <c r="D87">
        <f>SUMIFS(Outbound!D:D,Outbound!C:C,"AY-737",Outbound!A:A,'Running Inventories'!B87)</f>
        <v>1743</v>
      </c>
      <c r="E87" s="12">
        <f t="shared" si="3"/>
        <v>20578</v>
      </c>
      <c r="G87" s="11">
        <v>77</v>
      </c>
      <c r="H87">
        <f>SUMIFS(Inbound!D:D,Inbound!B:B,"BX-411",Inbound!C:C,'Running Inventories'!G87)</f>
        <v>0</v>
      </c>
      <c r="I87">
        <f>SUMIFS(Outbound!D:D,Outbound!C:C,"BX-411",Outbound!A:A,'Running Inventories'!G87)</f>
        <v>5006</v>
      </c>
      <c r="J87" s="12">
        <f t="shared" si="4"/>
        <v>27880</v>
      </c>
      <c r="L87" s="11">
        <v>77</v>
      </c>
      <c r="M87">
        <f>SUMIFS(Inbound!D:D,Inbound!B:B,"CW-992",Inbound!C:C,'Running Inventories'!L87)</f>
        <v>0</v>
      </c>
      <c r="N87">
        <f>SUMIFS(Outbound!D:D,Outbound!C:C,"CW-992",Outbound!A:A,'Running Inventories'!L87)</f>
        <v>194</v>
      </c>
      <c r="O87" s="12">
        <f t="shared" si="5"/>
        <v>1685</v>
      </c>
    </row>
    <row r="88" spans="2:15" x14ac:dyDescent="0.2">
      <c r="B88" s="11">
        <v>78</v>
      </c>
      <c r="C88">
        <f>SUMIFS(Inbound!D:D,Inbound!C:C,'Running Inventories'!B88,Inbound!B:B,"AY-737")</f>
        <v>0</v>
      </c>
      <c r="D88">
        <f>SUMIFS(Outbound!D:D,Outbound!C:C,"AY-737",Outbound!A:A,'Running Inventories'!B88)</f>
        <v>3706</v>
      </c>
      <c r="E88" s="12">
        <f t="shared" si="3"/>
        <v>16872</v>
      </c>
      <c r="G88" s="11">
        <v>78</v>
      </c>
      <c r="H88">
        <f>SUMIFS(Inbound!D:D,Inbound!B:B,"BX-411",Inbound!C:C,'Running Inventories'!G88)</f>
        <v>0</v>
      </c>
      <c r="I88">
        <f>SUMIFS(Outbound!D:D,Outbound!C:C,"BX-411",Outbound!A:A,'Running Inventories'!G88)</f>
        <v>8544</v>
      </c>
      <c r="J88" s="12">
        <f t="shared" si="4"/>
        <v>19336</v>
      </c>
      <c r="L88" s="11">
        <v>78</v>
      </c>
      <c r="M88">
        <f>SUMIFS(Inbound!D:D,Inbound!B:B,"CW-992",Inbound!C:C,'Running Inventories'!L88)</f>
        <v>0</v>
      </c>
      <c r="N88">
        <f>SUMIFS(Outbound!D:D,Outbound!C:C,"CW-992",Outbound!A:A,'Running Inventories'!L88)</f>
        <v>380</v>
      </c>
      <c r="O88" s="12">
        <f t="shared" si="5"/>
        <v>1305</v>
      </c>
    </row>
    <row r="89" spans="2:15" x14ac:dyDescent="0.2">
      <c r="B89" s="11">
        <v>79</v>
      </c>
      <c r="C89">
        <f>SUMIFS(Inbound!D:D,Inbound!C:C,'Running Inventories'!B89,Inbound!B:B,"AY-737")</f>
        <v>0</v>
      </c>
      <c r="D89">
        <f>SUMIFS(Outbound!D:D,Outbound!C:C,"AY-737",Outbound!A:A,'Running Inventories'!B89)</f>
        <v>630</v>
      </c>
      <c r="E89" s="12">
        <f t="shared" si="3"/>
        <v>16242</v>
      </c>
      <c r="G89" s="11">
        <v>79</v>
      </c>
      <c r="H89">
        <f>SUMIFS(Inbound!D:D,Inbound!B:B,"BX-411",Inbound!C:C,'Running Inventories'!G89)</f>
        <v>0</v>
      </c>
      <c r="I89">
        <f>SUMIFS(Outbound!D:D,Outbound!C:C,"BX-411",Outbound!A:A,'Running Inventories'!G89)</f>
        <v>8616</v>
      </c>
      <c r="J89" s="12">
        <f t="shared" si="4"/>
        <v>10720</v>
      </c>
      <c r="L89" s="11">
        <v>79</v>
      </c>
      <c r="M89">
        <f>SUMIFS(Inbound!D:D,Inbound!B:B,"CW-992",Inbound!C:C,'Running Inventories'!L89)</f>
        <v>0</v>
      </c>
      <c r="N89">
        <f>SUMIFS(Outbound!D:D,Outbound!C:C,"CW-992",Outbound!A:A,'Running Inventories'!L89)</f>
        <v>467</v>
      </c>
      <c r="O89" s="12">
        <f t="shared" si="5"/>
        <v>838</v>
      </c>
    </row>
    <row r="90" spans="2:15" x14ac:dyDescent="0.2">
      <c r="B90" s="11">
        <v>80</v>
      </c>
      <c r="C90">
        <f>SUMIFS(Inbound!D:D,Inbound!C:C,'Running Inventories'!B90,Inbound!B:B,"AY-737")</f>
        <v>0</v>
      </c>
      <c r="D90">
        <f>SUMIFS(Outbound!D:D,Outbound!C:C,"AY-737",Outbound!A:A,'Running Inventories'!B90)</f>
        <v>3004</v>
      </c>
      <c r="E90" s="12">
        <f t="shared" si="3"/>
        <v>13238</v>
      </c>
      <c r="G90" s="11">
        <v>80</v>
      </c>
      <c r="H90">
        <f>SUMIFS(Inbound!D:D,Inbound!B:B,"BX-411",Inbound!C:C,'Running Inventories'!G90)</f>
        <v>28475</v>
      </c>
      <c r="I90">
        <f>SUMIFS(Outbound!D:D,Outbound!C:C,"BX-411",Outbound!A:A,'Running Inventories'!G90)</f>
        <v>5540</v>
      </c>
      <c r="J90" s="12">
        <f t="shared" si="4"/>
        <v>33655</v>
      </c>
      <c r="L90" s="11">
        <v>80</v>
      </c>
      <c r="M90">
        <f>SUMIFS(Inbound!D:D,Inbound!B:B,"CW-992",Inbound!C:C,'Running Inventories'!L90)</f>
        <v>0</v>
      </c>
      <c r="N90">
        <f>SUMIFS(Outbound!D:D,Outbound!C:C,"CW-992",Outbound!A:A,'Running Inventories'!L90)</f>
        <v>228</v>
      </c>
      <c r="O90" s="12">
        <f t="shared" si="5"/>
        <v>610</v>
      </c>
    </row>
    <row r="91" spans="2:15" x14ac:dyDescent="0.2">
      <c r="B91" s="11">
        <v>81</v>
      </c>
      <c r="C91">
        <f>SUMIFS(Inbound!D:D,Inbound!C:C,'Running Inventories'!B91,Inbound!B:B,"AY-737")</f>
        <v>0</v>
      </c>
      <c r="D91">
        <f>SUMIFS(Outbound!D:D,Outbound!C:C,"AY-737",Outbound!A:A,'Running Inventories'!B91)</f>
        <v>2440</v>
      </c>
      <c r="E91" s="12">
        <f t="shared" si="3"/>
        <v>10798</v>
      </c>
      <c r="G91" s="11">
        <v>81</v>
      </c>
      <c r="H91">
        <f>SUMIFS(Inbound!D:D,Inbound!B:B,"BX-411",Inbound!C:C,'Running Inventories'!G91)</f>
        <v>0</v>
      </c>
      <c r="I91">
        <f>SUMIFS(Outbound!D:D,Outbound!C:C,"BX-411",Outbound!A:A,'Running Inventories'!G91)</f>
        <v>9800</v>
      </c>
      <c r="J91" s="12">
        <f t="shared" si="4"/>
        <v>23855</v>
      </c>
      <c r="L91" s="11">
        <v>81</v>
      </c>
      <c r="M91">
        <f>SUMIFS(Inbound!D:D,Inbound!B:B,"CW-992",Inbound!C:C,'Running Inventories'!L91)</f>
        <v>886</v>
      </c>
      <c r="N91">
        <f>SUMIFS(Outbound!D:D,Outbound!C:C,"CW-992",Outbound!A:A,'Running Inventories'!L91)</f>
        <v>316</v>
      </c>
      <c r="O91" s="12">
        <f t="shared" si="5"/>
        <v>1180</v>
      </c>
    </row>
    <row r="92" spans="2:15" x14ac:dyDescent="0.2">
      <c r="B92" s="11">
        <v>82</v>
      </c>
      <c r="C92">
        <f>SUMIFS(Inbound!D:D,Inbound!C:C,'Running Inventories'!B92,Inbound!B:B,"AY-737")</f>
        <v>0</v>
      </c>
      <c r="D92">
        <f>SUMIFS(Outbound!D:D,Outbound!C:C,"AY-737",Outbound!A:A,'Running Inventories'!B92)</f>
        <v>3109</v>
      </c>
      <c r="E92" s="12">
        <f t="shared" si="3"/>
        <v>7689</v>
      </c>
      <c r="G92" s="11">
        <v>82</v>
      </c>
      <c r="H92">
        <f>SUMIFS(Inbound!D:D,Inbound!B:B,"BX-411",Inbound!C:C,'Running Inventories'!G92)</f>
        <v>28063</v>
      </c>
      <c r="I92">
        <f>SUMIFS(Outbound!D:D,Outbound!C:C,"BX-411",Outbound!A:A,'Running Inventories'!G92)</f>
        <v>5877</v>
      </c>
      <c r="J92" s="12">
        <f t="shared" si="4"/>
        <v>46041</v>
      </c>
      <c r="L92" s="11">
        <v>82</v>
      </c>
      <c r="M92">
        <f>SUMIFS(Inbound!D:D,Inbound!B:B,"CW-992",Inbound!C:C,'Running Inventories'!L92)</f>
        <v>0</v>
      </c>
      <c r="N92">
        <f>SUMIFS(Outbound!D:D,Outbound!C:C,"CW-992",Outbound!A:A,'Running Inventories'!L92)</f>
        <v>224</v>
      </c>
      <c r="O92" s="12">
        <f t="shared" si="5"/>
        <v>956</v>
      </c>
    </row>
    <row r="93" spans="2:15" x14ac:dyDescent="0.2">
      <c r="B93" s="11">
        <v>83</v>
      </c>
      <c r="C93">
        <f>SUMIFS(Inbound!D:D,Inbound!C:C,'Running Inventories'!B93,Inbound!B:B,"AY-737")</f>
        <v>0</v>
      </c>
      <c r="D93">
        <f>SUMIFS(Outbound!D:D,Outbound!C:C,"AY-737",Outbound!A:A,'Running Inventories'!B93)</f>
        <v>1723</v>
      </c>
      <c r="E93" s="12">
        <f t="shared" si="3"/>
        <v>5966</v>
      </c>
      <c r="G93" s="11">
        <v>83</v>
      </c>
      <c r="H93">
        <f>SUMIFS(Inbound!D:D,Inbound!B:B,"BX-411",Inbound!C:C,'Running Inventories'!G93)</f>
        <v>0</v>
      </c>
      <c r="I93">
        <f>SUMIFS(Outbound!D:D,Outbound!C:C,"BX-411",Outbound!A:A,'Running Inventories'!G93)</f>
        <v>10353</v>
      </c>
      <c r="J93" s="12">
        <f t="shared" si="4"/>
        <v>35688</v>
      </c>
      <c r="L93" s="11">
        <v>83</v>
      </c>
      <c r="M93">
        <f>SUMIFS(Inbound!D:D,Inbound!B:B,"CW-992",Inbound!C:C,'Running Inventories'!L93)</f>
        <v>0</v>
      </c>
      <c r="N93">
        <f>SUMIFS(Outbound!D:D,Outbound!C:C,"CW-992",Outbound!A:A,'Running Inventories'!L93)</f>
        <v>552</v>
      </c>
      <c r="O93" s="12">
        <f t="shared" si="5"/>
        <v>404</v>
      </c>
    </row>
    <row r="94" spans="2:15" x14ac:dyDescent="0.2">
      <c r="B94" s="11">
        <v>84</v>
      </c>
      <c r="C94">
        <f>SUMIFS(Inbound!D:D,Inbound!C:C,'Running Inventories'!B94,Inbound!B:B,"AY-737")</f>
        <v>19670</v>
      </c>
      <c r="D94">
        <f>SUMIFS(Outbound!D:D,Outbound!C:C,"AY-737",Outbound!A:A,'Running Inventories'!B94)</f>
        <v>4029</v>
      </c>
      <c r="E94" s="12">
        <f t="shared" si="3"/>
        <v>21607</v>
      </c>
      <c r="G94" s="11">
        <v>84</v>
      </c>
      <c r="H94">
        <f>SUMIFS(Inbound!D:D,Inbound!B:B,"BX-411",Inbound!C:C,'Running Inventories'!G94)</f>
        <v>0</v>
      </c>
      <c r="I94">
        <f>SUMIFS(Outbound!D:D,Outbound!C:C,"BX-411",Outbound!A:A,'Running Inventories'!G94)</f>
        <v>9752</v>
      </c>
      <c r="J94" s="12">
        <f t="shared" si="4"/>
        <v>25936</v>
      </c>
      <c r="L94" s="11">
        <v>84</v>
      </c>
      <c r="M94">
        <f>SUMIFS(Inbound!D:D,Inbound!B:B,"CW-992",Inbound!C:C,'Running Inventories'!L94)</f>
        <v>332</v>
      </c>
      <c r="N94">
        <f>SUMIFS(Outbound!D:D,Outbound!C:C,"CW-992",Outbound!A:A,'Running Inventories'!L94)</f>
        <v>197</v>
      </c>
      <c r="O94" s="12">
        <f t="shared" si="5"/>
        <v>539</v>
      </c>
    </row>
    <row r="95" spans="2:15" x14ac:dyDescent="0.2">
      <c r="B95" s="11">
        <v>85</v>
      </c>
      <c r="C95">
        <f>SUMIFS(Inbound!D:D,Inbound!C:C,'Running Inventories'!B95,Inbound!B:B,"AY-737")</f>
        <v>0</v>
      </c>
      <c r="D95">
        <f>SUMIFS(Outbound!D:D,Outbound!C:C,"AY-737",Outbound!A:A,'Running Inventories'!B95)</f>
        <v>2354</v>
      </c>
      <c r="E95" s="12">
        <f t="shared" si="3"/>
        <v>19253</v>
      </c>
      <c r="G95" s="11">
        <v>85</v>
      </c>
      <c r="H95">
        <f>SUMIFS(Inbound!D:D,Inbound!B:B,"BX-411",Inbound!C:C,'Running Inventories'!G95)</f>
        <v>0</v>
      </c>
      <c r="I95">
        <f>SUMIFS(Outbound!D:D,Outbound!C:C,"BX-411",Outbound!A:A,'Running Inventories'!G95)</f>
        <v>4781</v>
      </c>
      <c r="J95" s="12">
        <f t="shared" si="4"/>
        <v>21155</v>
      </c>
      <c r="L95" s="11">
        <v>85</v>
      </c>
      <c r="M95">
        <f>SUMIFS(Inbound!D:D,Inbound!B:B,"CW-992",Inbound!C:C,'Running Inventories'!L95)</f>
        <v>0</v>
      </c>
      <c r="N95">
        <f>SUMIFS(Outbound!D:D,Outbound!C:C,"CW-992",Outbound!A:A,'Running Inventories'!L95)</f>
        <v>474</v>
      </c>
      <c r="O95" s="12">
        <f t="shared" si="5"/>
        <v>65</v>
      </c>
    </row>
    <row r="96" spans="2:15" x14ac:dyDescent="0.2">
      <c r="B96" s="11">
        <v>86</v>
      </c>
      <c r="C96">
        <f>SUMIFS(Inbound!D:D,Inbound!C:C,'Running Inventories'!B96,Inbound!B:B,"AY-737")</f>
        <v>0</v>
      </c>
      <c r="D96">
        <f>SUMIFS(Outbound!D:D,Outbound!C:C,"AY-737",Outbound!A:A,'Running Inventories'!B96)</f>
        <v>1921</v>
      </c>
      <c r="E96" s="12">
        <f t="shared" si="3"/>
        <v>17332</v>
      </c>
      <c r="G96" s="11">
        <v>86</v>
      </c>
      <c r="H96">
        <f>SUMIFS(Inbound!D:D,Inbound!B:B,"BX-411",Inbound!C:C,'Running Inventories'!G96)</f>
        <v>0</v>
      </c>
      <c r="I96">
        <f>SUMIFS(Outbound!D:D,Outbound!C:C,"BX-411",Outbound!A:A,'Running Inventories'!G96)</f>
        <v>13755</v>
      </c>
      <c r="J96" s="12">
        <f t="shared" si="4"/>
        <v>7400</v>
      </c>
      <c r="L96" s="11">
        <v>86</v>
      </c>
      <c r="M96">
        <f>SUMIFS(Inbound!D:D,Inbound!B:B,"CW-992",Inbound!C:C,'Running Inventories'!L96)</f>
        <v>564</v>
      </c>
      <c r="N96">
        <f>SUMIFS(Outbound!D:D,Outbound!C:C,"CW-992",Outbound!A:A,'Running Inventories'!L96)</f>
        <v>381</v>
      </c>
      <c r="O96" s="12">
        <f t="shared" si="5"/>
        <v>248</v>
      </c>
    </row>
    <row r="97" spans="2:15" x14ac:dyDescent="0.2">
      <c r="B97" s="11">
        <v>87</v>
      </c>
      <c r="C97">
        <f>SUMIFS(Inbound!D:D,Inbound!C:C,'Running Inventories'!B97,Inbound!B:B,"AY-737")</f>
        <v>0</v>
      </c>
      <c r="D97">
        <f>SUMIFS(Outbound!D:D,Outbound!C:C,"AY-737",Outbound!A:A,'Running Inventories'!B97)</f>
        <v>1664</v>
      </c>
      <c r="E97" s="12">
        <f t="shared" si="3"/>
        <v>15668</v>
      </c>
      <c r="G97" s="11">
        <v>87</v>
      </c>
      <c r="H97">
        <f>SUMIFS(Inbound!D:D,Inbound!B:B,"BX-411",Inbound!C:C,'Running Inventories'!G97)</f>
        <v>0</v>
      </c>
      <c r="I97">
        <f>SUMIFS(Outbound!D:D,Outbound!C:C,"BX-411",Outbound!A:A,'Running Inventories'!G97)</f>
        <v>8697</v>
      </c>
      <c r="J97" s="12">
        <f t="shared" si="4"/>
        <v>-1297</v>
      </c>
      <c r="L97" s="11">
        <v>87</v>
      </c>
      <c r="M97">
        <f>SUMIFS(Inbound!D:D,Inbound!B:B,"CW-992",Inbound!C:C,'Running Inventories'!L97)</f>
        <v>0</v>
      </c>
      <c r="N97">
        <f>SUMIFS(Outbound!D:D,Outbound!C:C,"CW-992",Outbound!A:A,'Running Inventories'!L97)</f>
        <v>694</v>
      </c>
      <c r="O97" s="12">
        <f t="shared" si="5"/>
        <v>-446</v>
      </c>
    </row>
    <row r="98" spans="2:15" x14ac:dyDescent="0.2">
      <c r="B98" s="11">
        <v>88</v>
      </c>
      <c r="C98">
        <f>SUMIFS(Inbound!D:D,Inbound!C:C,'Running Inventories'!B98,Inbound!B:B,"AY-737")</f>
        <v>0</v>
      </c>
      <c r="D98">
        <f>SUMIFS(Outbound!D:D,Outbound!C:C,"AY-737",Outbound!A:A,'Running Inventories'!B98)</f>
        <v>2978</v>
      </c>
      <c r="E98" s="12">
        <f t="shared" si="3"/>
        <v>12690</v>
      </c>
      <c r="G98" s="11">
        <v>88</v>
      </c>
      <c r="H98">
        <f>SUMIFS(Inbound!D:D,Inbound!B:B,"BX-411",Inbound!C:C,'Running Inventories'!G98)</f>
        <v>25711</v>
      </c>
      <c r="I98">
        <f>SUMIFS(Outbound!D:D,Outbound!C:C,"BX-411",Outbound!A:A,'Running Inventories'!G98)</f>
        <v>8602</v>
      </c>
      <c r="J98" s="12">
        <f t="shared" si="4"/>
        <v>15812</v>
      </c>
      <c r="L98" s="11">
        <v>88</v>
      </c>
      <c r="M98">
        <f>SUMIFS(Inbound!D:D,Inbound!B:B,"CW-992",Inbound!C:C,'Running Inventories'!L98)</f>
        <v>0</v>
      </c>
      <c r="N98">
        <f>SUMIFS(Outbound!D:D,Outbound!C:C,"CW-992",Outbound!A:A,'Running Inventories'!L98)</f>
        <v>384</v>
      </c>
      <c r="O98" s="12">
        <f t="shared" si="5"/>
        <v>-830</v>
      </c>
    </row>
    <row r="99" spans="2:15" x14ac:dyDescent="0.2">
      <c r="B99" s="11">
        <v>89</v>
      </c>
      <c r="C99">
        <f>SUMIFS(Inbound!D:D,Inbound!C:C,'Running Inventories'!B99,Inbound!B:B,"AY-737")</f>
        <v>0</v>
      </c>
      <c r="D99">
        <f>SUMIFS(Outbound!D:D,Outbound!C:C,"AY-737",Outbound!A:A,'Running Inventories'!B99)</f>
        <v>1939</v>
      </c>
      <c r="E99" s="12">
        <f t="shared" si="3"/>
        <v>10751</v>
      </c>
      <c r="G99" s="11">
        <v>89</v>
      </c>
      <c r="H99">
        <f>SUMIFS(Inbound!D:D,Inbound!B:B,"BX-411",Inbound!C:C,'Running Inventories'!G99)</f>
        <v>23872</v>
      </c>
      <c r="I99">
        <f>SUMIFS(Outbound!D:D,Outbound!C:C,"BX-411",Outbound!A:A,'Running Inventories'!G99)</f>
        <v>10814</v>
      </c>
      <c r="J99" s="12">
        <f t="shared" si="4"/>
        <v>28870</v>
      </c>
      <c r="L99" s="11">
        <v>89</v>
      </c>
      <c r="M99">
        <f>SUMIFS(Inbound!D:D,Inbound!B:B,"CW-992",Inbound!C:C,'Running Inventories'!L99)</f>
        <v>675</v>
      </c>
      <c r="N99">
        <f>SUMIFS(Outbound!D:D,Outbound!C:C,"CW-992",Outbound!A:A,'Running Inventories'!L99)</f>
        <v>271</v>
      </c>
      <c r="O99" s="12">
        <f t="shared" si="5"/>
        <v>-426</v>
      </c>
    </row>
    <row r="100" spans="2:15" x14ac:dyDescent="0.2">
      <c r="B100" s="11">
        <v>90</v>
      </c>
      <c r="C100">
        <f>SUMIFS(Inbound!D:D,Inbound!C:C,'Running Inventories'!B100,Inbound!B:B,"AY-737")</f>
        <v>0</v>
      </c>
      <c r="D100">
        <f>SUMIFS(Outbound!D:D,Outbound!C:C,"AY-737",Outbound!A:A,'Running Inventories'!B100)</f>
        <v>3646</v>
      </c>
      <c r="E100" s="12">
        <f t="shared" si="3"/>
        <v>7105</v>
      </c>
      <c r="G100" s="11">
        <v>90</v>
      </c>
      <c r="H100">
        <f>SUMIFS(Inbound!D:D,Inbound!B:B,"BX-411",Inbound!C:C,'Running Inventories'!G100)</f>
        <v>0</v>
      </c>
      <c r="I100">
        <f>SUMIFS(Outbound!D:D,Outbound!C:C,"BX-411",Outbound!A:A,'Running Inventories'!G100)</f>
        <v>6079</v>
      </c>
      <c r="J100" s="12">
        <f t="shared" si="4"/>
        <v>22791</v>
      </c>
      <c r="L100" s="11">
        <v>90</v>
      </c>
      <c r="M100">
        <f>SUMIFS(Inbound!D:D,Inbound!B:B,"CW-992",Inbound!C:C,'Running Inventories'!L100)</f>
        <v>0</v>
      </c>
      <c r="N100">
        <f>SUMIFS(Outbound!D:D,Outbound!C:C,"CW-992",Outbound!A:A,'Running Inventories'!L100)</f>
        <v>303</v>
      </c>
      <c r="O100" s="12">
        <f t="shared" si="5"/>
        <v>-729</v>
      </c>
    </row>
    <row r="101" spans="2:15" x14ac:dyDescent="0.2">
      <c r="B101" s="11">
        <v>91</v>
      </c>
      <c r="C101">
        <f>SUMIFS(Inbound!D:D,Inbound!C:C,'Running Inventories'!B101,Inbound!B:B,"AY-737")</f>
        <v>17153</v>
      </c>
      <c r="D101">
        <f>SUMIFS(Outbound!D:D,Outbound!C:C,"AY-737",Outbound!A:A,'Running Inventories'!B101)</f>
        <v>2297</v>
      </c>
      <c r="E101" s="12">
        <f t="shared" si="3"/>
        <v>21961</v>
      </c>
      <c r="G101" s="11">
        <v>91</v>
      </c>
      <c r="H101">
        <f>SUMIFS(Inbound!D:D,Inbound!B:B,"BX-411",Inbound!C:C,'Running Inventories'!G101)</f>
        <v>27404</v>
      </c>
      <c r="I101">
        <f>SUMIFS(Outbound!D:D,Outbound!C:C,"BX-411",Outbound!A:A,'Running Inventories'!G101)</f>
        <v>6541</v>
      </c>
      <c r="J101" s="12">
        <f t="shared" si="4"/>
        <v>43654</v>
      </c>
      <c r="L101" s="11">
        <v>91</v>
      </c>
      <c r="M101">
        <f>SUMIFS(Inbound!D:D,Inbound!B:B,"CW-992",Inbound!C:C,'Running Inventories'!L101)</f>
        <v>1748</v>
      </c>
      <c r="N101">
        <f>SUMIFS(Outbound!D:D,Outbound!C:C,"CW-992",Outbound!A:A,'Running Inventories'!L101)</f>
        <v>503</v>
      </c>
      <c r="O101" s="12">
        <f t="shared" si="5"/>
        <v>516</v>
      </c>
    </row>
    <row r="102" spans="2:15" x14ac:dyDescent="0.2">
      <c r="B102" s="11">
        <v>92</v>
      </c>
      <c r="C102">
        <f>SUMIFS(Inbound!D:D,Inbound!C:C,'Running Inventories'!B102,Inbound!B:B,"AY-737")</f>
        <v>0</v>
      </c>
      <c r="D102">
        <f>SUMIFS(Outbound!D:D,Outbound!C:C,"AY-737",Outbound!A:A,'Running Inventories'!B102)</f>
        <v>3050</v>
      </c>
      <c r="E102" s="12">
        <f t="shared" si="3"/>
        <v>18911</v>
      </c>
      <c r="G102" s="11">
        <v>92</v>
      </c>
      <c r="H102">
        <f>SUMIFS(Inbound!D:D,Inbound!B:B,"BX-411",Inbound!C:C,'Running Inventories'!G102)</f>
        <v>0</v>
      </c>
      <c r="I102">
        <f>SUMIFS(Outbound!D:D,Outbound!C:C,"BX-411",Outbound!A:A,'Running Inventories'!G102)</f>
        <v>12782</v>
      </c>
      <c r="J102" s="12">
        <f t="shared" si="4"/>
        <v>30872</v>
      </c>
      <c r="L102" s="11">
        <v>92</v>
      </c>
      <c r="M102">
        <f>SUMIFS(Inbound!D:D,Inbound!B:B,"CW-992",Inbound!C:C,'Running Inventories'!L102)</f>
        <v>0</v>
      </c>
      <c r="N102">
        <f>SUMIFS(Outbound!D:D,Outbound!C:C,"CW-992",Outbound!A:A,'Running Inventories'!L102)</f>
        <v>388</v>
      </c>
      <c r="O102" s="12">
        <f t="shared" si="5"/>
        <v>128</v>
      </c>
    </row>
    <row r="103" spans="2:15" x14ac:dyDescent="0.2">
      <c r="B103" s="11">
        <v>93</v>
      </c>
      <c r="C103">
        <f>SUMIFS(Inbound!D:D,Inbound!C:C,'Running Inventories'!B103,Inbound!B:B,"AY-737")</f>
        <v>0</v>
      </c>
      <c r="D103">
        <f>SUMIFS(Outbound!D:D,Outbound!C:C,"AY-737",Outbound!A:A,'Running Inventories'!B103)</f>
        <v>2170</v>
      </c>
      <c r="E103" s="12">
        <f t="shared" si="3"/>
        <v>16741</v>
      </c>
      <c r="G103" s="11">
        <v>93</v>
      </c>
      <c r="H103">
        <f>SUMIFS(Inbound!D:D,Inbound!B:B,"BX-411",Inbound!C:C,'Running Inventories'!G103)</f>
        <v>0</v>
      </c>
      <c r="I103">
        <f>SUMIFS(Outbound!D:D,Outbound!C:C,"BX-411",Outbound!A:A,'Running Inventories'!G103)</f>
        <v>9165</v>
      </c>
      <c r="J103" s="12">
        <f t="shared" si="4"/>
        <v>21707</v>
      </c>
      <c r="L103" s="11">
        <v>93</v>
      </c>
      <c r="M103">
        <f>SUMIFS(Inbound!D:D,Inbound!B:B,"CW-992",Inbound!C:C,'Running Inventories'!L103)</f>
        <v>0</v>
      </c>
      <c r="N103">
        <f>SUMIFS(Outbound!D:D,Outbound!C:C,"CW-992",Outbound!A:A,'Running Inventories'!L103)</f>
        <v>864</v>
      </c>
      <c r="O103" s="12">
        <f t="shared" si="5"/>
        <v>-736</v>
      </c>
    </row>
    <row r="104" spans="2:15" x14ac:dyDescent="0.2">
      <c r="B104" s="11">
        <v>94</v>
      </c>
      <c r="C104">
        <f>SUMIFS(Inbound!D:D,Inbound!C:C,'Running Inventories'!B104,Inbound!B:B,"AY-737")</f>
        <v>0</v>
      </c>
      <c r="D104">
        <f>SUMIFS(Outbound!D:D,Outbound!C:C,"AY-737",Outbound!A:A,'Running Inventories'!B104)</f>
        <v>1763</v>
      </c>
      <c r="E104" s="12">
        <f t="shared" si="3"/>
        <v>14978</v>
      </c>
      <c r="G104" s="11">
        <v>94</v>
      </c>
      <c r="H104">
        <f>SUMIFS(Inbound!D:D,Inbound!B:B,"BX-411",Inbound!C:C,'Running Inventories'!G104)</f>
        <v>28090</v>
      </c>
      <c r="I104">
        <f>SUMIFS(Outbound!D:D,Outbound!C:C,"BX-411",Outbound!A:A,'Running Inventories'!G104)</f>
        <v>11310</v>
      </c>
      <c r="J104" s="12">
        <f t="shared" si="4"/>
        <v>38487</v>
      </c>
      <c r="L104" s="11">
        <v>94</v>
      </c>
      <c r="M104">
        <f>SUMIFS(Inbound!D:D,Inbound!B:B,"CW-992",Inbound!C:C,'Running Inventories'!L104)</f>
        <v>0</v>
      </c>
      <c r="N104">
        <f>SUMIFS(Outbound!D:D,Outbound!C:C,"CW-992",Outbound!A:A,'Running Inventories'!L104)</f>
        <v>254</v>
      </c>
      <c r="O104" s="12">
        <f t="shared" si="5"/>
        <v>-990</v>
      </c>
    </row>
    <row r="105" spans="2:15" x14ac:dyDescent="0.2">
      <c r="B105" s="11">
        <v>95</v>
      </c>
      <c r="C105">
        <f>SUMIFS(Inbound!D:D,Inbound!C:C,'Running Inventories'!B105,Inbound!B:B,"AY-737")</f>
        <v>0</v>
      </c>
      <c r="D105">
        <f>SUMIFS(Outbound!D:D,Outbound!C:C,"AY-737",Outbound!A:A,'Running Inventories'!B105)</f>
        <v>2721</v>
      </c>
      <c r="E105" s="12">
        <f t="shared" si="3"/>
        <v>12257</v>
      </c>
      <c r="G105" s="11">
        <v>95</v>
      </c>
      <c r="H105">
        <f>SUMIFS(Inbound!D:D,Inbound!B:B,"BX-411",Inbound!C:C,'Running Inventories'!G105)</f>
        <v>0</v>
      </c>
      <c r="I105">
        <f>SUMIFS(Outbound!D:D,Outbound!C:C,"BX-411",Outbound!A:A,'Running Inventories'!G105)</f>
        <v>6557</v>
      </c>
      <c r="J105" s="12">
        <f t="shared" si="4"/>
        <v>31930</v>
      </c>
      <c r="L105" s="11">
        <v>95</v>
      </c>
      <c r="M105">
        <f>SUMIFS(Inbound!D:D,Inbound!B:B,"CW-992",Inbound!C:C,'Running Inventories'!L105)</f>
        <v>2523</v>
      </c>
      <c r="N105">
        <f>SUMIFS(Outbound!D:D,Outbound!C:C,"CW-992",Outbound!A:A,'Running Inventories'!L105)</f>
        <v>227</v>
      </c>
      <c r="O105" s="12">
        <f t="shared" si="5"/>
        <v>1306</v>
      </c>
    </row>
    <row r="106" spans="2:15" x14ac:dyDescent="0.2">
      <c r="B106" s="11">
        <v>96</v>
      </c>
      <c r="C106">
        <f>SUMIFS(Inbound!D:D,Inbound!C:C,'Running Inventories'!B106,Inbound!B:B,"AY-737")</f>
        <v>0</v>
      </c>
      <c r="D106">
        <f>SUMIFS(Outbound!D:D,Outbound!C:C,"AY-737",Outbound!A:A,'Running Inventories'!B106)</f>
        <v>1920</v>
      </c>
      <c r="E106" s="12">
        <f t="shared" si="3"/>
        <v>10337</v>
      </c>
      <c r="G106" s="11">
        <v>96</v>
      </c>
      <c r="H106">
        <f>SUMIFS(Inbound!D:D,Inbound!B:B,"BX-411",Inbound!C:C,'Running Inventories'!G106)</f>
        <v>0</v>
      </c>
      <c r="I106">
        <f>SUMIFS(Outbound!D:D,Outbound!C:C,"BX-411",Outbound!A:A,'Running Inventories'!G106)</f>
        <v>2572</v>
      </c>
      <c r="J106" s="12">
        <f t="shared" si="4"/>
        <v>29358</v>
      </c>
      <c r="L106" s="11">
        <v>96</v>
      </c>
      <c r="M106">
        <f>SUMIFS(Inbound!D:D,Inbound!B:B,"CW-992",Inbound!C:C,'Running Inventories'!L106)</f>
        <v>0</v>
      </c>
      <c r="N106">
        <f>SUMIFS(Outbound!D:D,Outbound!C:C,"CW-992",Outbound!A:A,'Running Inventories'!L106)</f>
        <v>186</v>
      </c>
      <c r="O106" s="12">
        <f t="shared" si="5"/>
        <v>1120</v>
      </c>
    </row>
    <row r="107" spans="2:15" x14ac:dyDescent="0.2">
      <c r="B107" s="11">
        <v>97</v>
      </c>
      <c r="C107">
        <f>SUMIFS(Inbound!D:D,Inbound!C:C,'Running Inventories'!B107,Inbound!B:B,"AY-737")</f>
        <v>14303</v>
      </c>
      <c r="D107">
        <f>SUMIFS(Outbound!D:D,Outbound!C:C,"AY-737",Outbound!A:A,'Running Inventories'!B107)</f>
        <v>2746</v>
      </c>
      <c r="E107" s="12">
        <f t="shared" si="3"/>
        <v>21894</v>
      </c>
      <c r="G107" s="11">
        <v>97</v>
      </c>
      <c r="H107">
        <f>SUMIFS(Inbound!D:D,Inbound!B:B,"BX-411",Inbound!C:C,'Running Inventories'!G107)</f>
        <v>26925</v>
      </c>
      <c r="I107">
        <f>SUMIFS(Outbound!D:D,Outbound!C:C,"BX-411",Outbound!A:A,'Running Inventories'!G107)</f>
        <v>9581</v>
      </c>
      <c r="J107" s="12">
        <f t="shared" si="4"/>
        <v>46702</v>
      </c>
      <c r="L107" s="11">
        <v>97</v>
      </c>
      <c r="M107">
        <f>SUMIFS(Inbound!D:D,Inbound!B:B,"CW-992",Inbound!C:C,'Running Inventories'!L107)</f>
        <v>0</v>
      </c>
      <c r="N107">
        <f>SUMIFS(Outbound!D:D,Outbound!C:C,"CW-992",Outbound!A:A,'Running Inventories'!L107)</f>
        <v>494</v>
      </c>
      <c r="O107" s="12">
        <f t="shared" si="5"/>
        <v>626</v>
      </c>
    </row>
    <row r="108" spans="2:15" x14ac:dyDescent="0.2">
      <c r="B108" s="11">
        <v>98</v>
      </c>
      <c r="C108">
        <f>SUMIFS(Inbound!D:D,Inbound!C:C,'Running Inventories'!B108,Inbound!B:B,"AY-737")</f>
        <v>0</v>
      </c>
      <c r="D108">
        <f>SUMIFS(Outbound!D:D,Outbound!C:C,"AY-737",Outbound!A:A,'Running Inventories'!B108)</f>
        <v>2536</v>
      </c>
      <c r="E108" s="12">
        <f t="shared" si="3"/>
        <v>19358</v>
      </c>
      <c r="G108" s="11">
        <v>98</v>
      </c>
      <c r="H108">
        <f>SUMIFS(Inbound!D:D,Inbound!B:B,"BX-411",Inbound!C:C,'Running Inventories'!G108)</f>
        <v>0</v>
      </c>
      <c r="I108">
        <f>SUMIFS(Outbound!D:D,Outbound!C:C,"BX-411",Outbound!A:A,'Running Inventories'!G108)</f>
        <v>7158</v>
      </c>
      <c r="J108" s="12">
        <f t="shared" si="4"/>
        <v>39544</v>
      </c>
      <c r="L108" s="11">
        <v>98</v>
      </c>
      <c r="M108">
        <f>SUMIFS(Inbound!D:D,Inbound!B:B,"CW-992",Inbound!C:C,'Running Inventories'!L108)</f>
        <v>1393</v>
      </c>
      <c r="N108">
        <f>SUMIFS(Outbound!D:D,Outbound!C:C,"CW-992",Outbound!A:A,'Running Inventories'!L108)</f>
        <v>264</v>
      </c>
      <c r="O108" s="12">
        <f t="shared" si="5"/>
        <v>1755</v>
      </c>
    </row>
    <row r="109" spans="2:15" x14ac:dyDescent="0.2">
      <c r="B109" s="11">
        <v>99</v>
      </c>
      <c r="C109">
        <f>SUMIFS(Inbound!D:D,Inbound!C:C,'Running Inventories'!B109,Inbound!B:B,"AY-737")</f>
        <v>0</v>
      </c>
      <c r="D109">
        <f>SUMIFS(Outbound!D:D,Outbound!C:C,"AY-737",Outbound!A:A,'Running Inventories'!B109)</f>
        <v>2211</v>
      </c>
      <c r="E109" s="12">
        <f t="shared" si="3"/>
        <v>17147</v>
      </c>
      <c r="G109" s="11">
        <v>99</v>
      </c>
      <c r="H109">
        <f>SUMIFS(Inbound!D:D,Inbound!B:B,"BX-411",Inbound!C:C,'Running Inventories'!G109)</f>
        <v>0</v>
      </c>
      <c r="I109">
        <f>SUMIFS(Outbound!D:D,Outbound!C:C,"BX-411",Outbound!A:A,'Running Inventories'!G109)</f>
        <v>5445</v>
      </c>
      <c r="J109" s="12">
        <f t="shared" si="4"/>
        <v>34099</v>
      </c>
      <c r="L109" s="11">
        <v>99</v>
      </c>
      <c r="M109">
        <f>SUMIFS(Inbound!D:D,Inbound!B:B,"CW-992",Inbound!C:C,'Running Inventories'!L109)</f>
        <v>0</v>
      </c>
      <c r="N109">
        <f>SUMIFS(Outbound!D:D,Outbound!C:C,"CW-992",Outbound!A:A,'Running Inventories'!L109)</f>
        <v>371</v>
      </c>
      <c r="O109" s="12">
        <f t="shared" si="5"/>
        <v>1384</v>
      </c>
    </row>
    <row r="110" spans="2:15" x14ac:dyDescent="0.2">
      <c r="B110" s="11">
        <v>100</v>
      </c>
      <c r="C110">
        <f>SUMIFS(Inbound!D:D,Inbound!C:C,'Running Inventories'!B110,Inbound!B:B,"AY-737")</f>
        <v>0</v>
      </c>
      <c r="D110">
        <f>SUMIFS(Outbound!D:D,Outbound!C:C,"AY-737",Outbound!A:A,'Running Inventories'!B110)</f>
        <v>2352</v>
      </c>
      <c r="E110" s="12">
        <f t="shared" si="3"/>
        <v>14795</v>
      </c>
      <c r="G110" s="11">
        <v>100</v>
      </c>
      <c r="H110">
        <f>SUMIFS(Inbound!D:D,Inbound!B:B,"BX-411",Inbound!C:C,'Running Inventories'!G110)</f>
        <v>21980</v>
      </c>
      <c r="I110">
        <f>SUMIFS(Outbound!D:D,Outbound!C:C,"BX-411",Outbound!A:A,'Running Inventories'!G110)</f>
        <v>6313</v>
      </c>
      <c r="J110" s="12">
        <f t="shared" si="4"/>
        <v>49766</v>
      </c>
      <c r="L110" s="11">
        <v>100</v>
      </c>
      <c r="M110">
        <f>SUMIFS(Inbound!D:D,Inbound!B:B,"CW-992",Inbound!C:C,'Running Inventories'!L110)</f>
        <v>0</v>
      </c>
      <c r="N110">
        <f>SUMIFS(Outbound!D:D,Outbound!C:C,"CW-992",Outbound!A:A,'Running Inventories'!L110)</f>
        <v>193</v>
      </c>
      <c r="O110" s="12">
        <f t="shared" si="5"/>
        <v>1191</v>
      </c>
    </row>
    <row r="111" spans="2:15" x14ac:dyDescent="0.2">
      <c r="B111" s="11">
        <v>101</v>
      </c>
      <c r="C111">
        <f>SUMIFS(Inbound!D:D,Inbound!C:C,'Running Inventories'!B111,Inbound!B:B,"AY-737")</f>
        <v>0</v>
      </c>
      <c r="D111">
        <f>SUMIFS(Outbound!D:D,Outbound!C:C,"AY-737",Outbound!A:A,'Running Inventories'!B111)</f>
        <v>1230</v>
      </c>
      <c r="E111" s="12">
        <f t="shared" si="3"/>
        <v>13565</v>
      </c>
      <c r="G111" s="11">
        <v>101</v>
      </c>
      <c r="H111">
        <f>SUMIFS(Inbound!D:D,Inbound!B:B,"BX-411",Inbound!C:C,'Running Inventories'!G111)</f>
        <v>0</v>
      </c>
      <c r="I111">
        <f>SUMIFS(Outbound!D:D,Outbound!C:C,"BX-411",Outbound!A:A,'Running Inventories'!G111)</f>
        <v>12336</v>
      </c>
      <c r="J111" s="12">
        <f t="shared" si="4"/>
        <v>37430</v>
      </c>
      <c r="L111" s="11">
        <v>101</v>
      </c>
      <c r="M111">
        <f>SUMIFS(Inbound!D:D,Inbound!B:B,"CW-992",Inbound!C:C,'Running Inventories'!L111)</f>
        <v>1188</v>
      </c>
      <c r="N111">
        <f>SUMIFS(Outbound!D:D,Outbound!C:C,"CW-992",Outbound!A:A,'Running Inventories'!L111)</f>
        <v>258</v>
      </c>
      <c r="O111" s="12">
        <f t="shared" si="5"/>
        <v>2121</v>
      </c>
    </row>
    <row r="112" spans="2:15" x14ac:dyDescent="0.2">
      <c r="B112" s="11">
        <v>102</v>
      </c>
      <c r="C112">
        <f>SUMIFS(Inbound!D:D,Inbound!C:C,'Running Inventories'!B112,Inbound!B:B,"AY-737")</f>
        <v>0</v>
      </c>
      <c r="D112">
        <f>SUMIFS(Outbound!D:D,Outbound!C:C,"AY-737",Outbound!A:A,'Running Inventories'!B112)</f>
        <v>2217</v>
      </c>
      <c r="E112" s="12">
        <f t="shared" si="3"/>
        <v>11348</v>
      </c>
      <c r="G112" s="11">
        <v>102</v>
      </c>
      <c r="H112">
        <f>SUMIFS(Inbound!D:D,Inbound!B:B,"BX-411",Inbound!C:C,'Running Inventories'!G112)</f>
        <v>0</v>
      </c>
      <c r="I112">
        <f>SUMIFS(Outbound!D:D,Outbound!C:C,"BX-411",Outbound!A:A,'Running Inventories'!G112)</f>
        <v>2445</v>
      </c>
      <c r="J112" s="12">
        <f t="shared" si="4"/>
        <v>34985</v>
      </c>
      <c r="L112" s="11">
        <v>102</v>
      </c>
      <c r="M112">
        <f>SUMIFS(Inbound!D:D,Inbound!B:B,"CW-992",Inbound!C:C,'Running Inventories'!L112)</f>
        <v>0</v>
      </c>
      <c r="N112">
        <f>SUMIFS(Outbound!D:D,Outbound!C:C,"CW-992",Outbound!A:A,'Running Inventories'!L112)</f>
        <v>219</v>
      </c>
      <c r="O112" s="12">
        <f t="shared" si="5"/>
        <v>1902</v>
      </c>
    </row>
    <row r="113" spans="2:15" x14ac:dyDescent="0.2">
      <c r="B113" s="11">
        <v>103</v>
      </c>
      <c r="C113">
        <f>SUMIFS(Inbound!D:D,Inbound!C:C,'Running Inventories'!B113,Inbound!B:B,"AY-737")</f>
        <v>0</v>
      </c>
      <c r="D113">
        <f>SUMIFS(Outbound!D:D,Outbound!C:C,"AY-737",Outbound!A:A,'Running Inventories'!B113)</f>
        <v>1396</v>
      </c>
      <c r="E113" s="12">
        <f t="shared" si="3"/>
        <v>9952</v>
      </c>
      <c r="G113" s="11">
        <v>103</v>
      </c>
      <c r="H113">
        <f>SUMIFS(Inbound!D:D,Inbound!B:B,"BX-411",Inbound!C:C,'Running Inventories'!G113)</f>
        <v>0</v>
      </c>
      <c r="I113">
        <f>SUMIFS(Outbound!D:D,Outbound!C:C,"BX-411",Outbound!A:A,'Running Inventories'!G113)</f>
        <v>2211</v>
      </c>
      <c r="J113" s="12">
        <f t="shared" si="4"/>
        <v>32774</v>
      </c>
      <c r="L113" s="11">
        <v>103</v>
      </c>
      <c r="M113">
        <f>SUMIFS(Inbound!D:D,Inbound!B:B,"CW-992",Inbound!C:C,'Running Inventories'!L113)</f>
        <v>0</v>
      </c>
      <c r="N113">
        <f>SUMIFS(Outbound!D:D,Outbound!C:C,"CW-992",Outbound!A:A,'Running Inventories'!L113)</f>
        <v>278</v>
      </c>
      <c r="O113" s="12">
        <f t="shared" si="5"/>
        <v>1624</v>
      </c>
    </row>
    <row r="114" spans="2:15" ht="13.5" thickBot="1" x14ac:dyDescent="0.25">
      <c r="B114" s="13">
        <v>104</v>
      </c>
      <c r="C114" s="14">
        <f>SUMIFS(Inbound!D:D,Inbound!C:C,'Running Inventories'!B114,Inbound!B:B,"AY-737")</f>
        <v>0</v>
      </c>
      <c r="D114" s="14">
        <f>SUMIFS(Outbound!D:D,Outbound!C:C,"AY-737",Outbound!A:A,'Running Inventories'!B114)</f>
        <v>1202</v>
      </c>
      <c r="E114" s="15">
        <f t="shared" si="3"/>
        <v>8750</v>
      </c>
      <c r="G114" s="13">
        <v>104</v>
      </c>
      <c r="H114" s="14">
        <f>SUMIFS(Inbound!D:D,Inbound!B:B,"BX-411",Inbound!C:C,'Running Inventories'!G114)</f>
        <v>27147</v>
      </c>
      <c r="I114" s="14">
        <f>SUMIFS(Outbound!D:D,Outbound!C:C,"BX-411",Outbound!A:A,'Running Inventories'!G114)</f>
        <v>4405</v>
      </c>
      <c r="J114" s="15">
        <f t="shared" si="4"/>
        <v>55516</v>
      </c>
      <c r="L114" s="13">
        <v>104</v>
      </c>
      <c r="M114" s="14">
        <f>SUMIFS(Inbound!D:D,Inbound!B:B,"CW-992",Inbound!C:C,'Running Inventories'!L114)</f>
        <v>0</v>
      </c>
      <c r="N114" s="14">
        <f>SUMIFS(Outbound!D:D,Outbound!C:C,"CW-992",Outbound!A:A,'Running Inventories'!L114)</f>
        <v>207</v>
      </c>
      <c r="O114" s="15">
        <f t="shared" si="5"/>
        <v>1417</v>
      </c>
    </row>
  </sheetData>
  <mergeCells count="5">
    <mergeCell ref="B6:E8"/>
    <mergeCell ref="G6:J8"/>
    <mergeCell ref="L6:O8"/>
    <mergeCell ref="B2:E4"/>
    <mergeCell ref="F2:O4"/>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E04F7-3A3A-4B76-9BCB-374B58C242A2}">
  <sheetPr>
    <tabColor theme="4" tint="0.79998168889431442"/>
  </sheetPr>
  <dimension ref="B1:BS109"/>
  <sheetViews>
    <sheetView topLeftCell="AW21" workbookViewId="0">
      <selection activeCell="BV46" sqref="BV46"/>
    </sheetView>
  </sheetViews>
  <sheetFormatPr defaultRowHeight="12.75" x14ac:dyDescent="0.2"/>
  <cols>
    <col min="1" max="1" width="2.7109375" customWidth="1"/>
    <col min="2" max="2" width="13.85546875" bestFit="1" customWidth="1"/>
    <col min="3" max="3" width="17" bestFit="1" customWidth="1"/>
    <col min="4" max="4" width="7.140625" bestFit="1" customWidth="1"/>
    <col min="5" max="5" width="7.7109375" bestFit="1" customWidth="1"/>
    <col min="6" max="6" width="11.7109375" bestFit="1" customWidth="1"/>
    <col min="7" max="7" width="2.7109375" customWidth="1"/>
    <col min="8" max="13" width="9.140625" customWidth="1"/>
    <col min="14" max="14" width="2.7109375" customWidth="1"/>
    <col min="15" max="15" width="21.7109375" bestFit="1" customWidth="1"/>
    <col min="16" max="16" width="12.5703125" bestFit="1" customWidth="1"/>
    <col min="17" max="17" width="21.7109375" bestFit="1" customWidth="1"/>
    <col min="18" max="18" width="10.5703125" bestFit="1" customWidth="1"/>
    <col min="19" max="19" width="21.7109375" bestFit="1" customWidth="1"/>
    <col min="20" max="20" width="9.5703125" bestFit="1" customWidth="1"/>
    <col min="21" max="21" width="2.7109375" customWidth="1"/>
    <col min="22" max="22" width="13.85546875" bestFit="1" customWidth="1"/>
    <col min="23" max="23" width="18" bestFit="1" customWidth="1"/>
    <col min="24" max="24" width="2.7109375" customWidth="1"/>
    <col min="25" max="25" width="14" bestFit="1" customWidth="1"/>
    <col min="26" max="26" width="6" bestFit="1" customWidth="1"/>
    <col min="27" max="27" width="19.85546875" bestFit="1" customWidth="1"/>
    <col min="28" max="28" width="14" bestFit="1" customWidth="1"/>
    <col min="29" max="29" width="6" bestFit="1" customWidth="1"/>
    <col min="30" max="30" width="20.42578125" bestFit="1" customWidth="1"/>
    <col min="31" max="31" width="14" bestFit="1" customWidth="1"/>
    <col min="32" max="32" width="5.28515625" bestFit="1" customWidth="1"/>
    <col min="33" max="33" width="20.42578125" bestFit="1" customWidth="1"/>
    <col min="34" max="34" width="2.7109375" customWidth="1"/>
    <col min="35" max="35" width="8.140625" customWidth="1"/>
    <col min="36" max="36" width="21.7109375" bestFit="1" customWidth="1"/>
    <col min="37" max="37" width="10.5703125" bestFit="1" customWidth="1"/>
    <col min="38" max="38" width="21.7109375" bestFit="1" customWidth="1"/>
    <col min="39" max="39" width="10.5703125" bestFit="1" customWidth="1"/>
    <col min="40" max="40" width="21.7109375" bestFit="1" customWidth="1"/>
    <col min="41" max="41" width="10.5703125" bestFit="1" customWidth="1"/>
    <col min="42" max="42" width="2.7109375" customWidth="1"/>
    <col min="43" max="43" width="13.85546875" bestFit="1" customWidth="1"/>
    <col min="44" max="44" width="16" bestFit="1" customWidth="1"/>
    <col min="45" max="45" width="7.140625" bestFit="1" customWidth="1"/>
    <col min="46" max="46" width="7.7109375" bestFit="1" customWidth="1"/>
    <col min="47" max="47" width="11.7109375" bestFit="1" customWidth="1"/>
    <col min="55" max="55" width="2.7109375" customWidth="1"/>
    <col min="56" max="56" width="13.28515625" bestFit="1" customWidth="1"/>
    <col min="64" max="64" width="2.7109375" customWidth="1"/>
    <col min="65" max="65" width="21.5703125" bestFit="1" customWidth="1"/>
    <col min="66" max="66" width="17.140625" bestFit="1" customWidth="1"/>
    <col min="67" max="69" width="12.5703125" bestFit="1" customWidth="1"/>
  </cols>
  <sheetData>
    <row r="1" spans="2:71" ht="13.5" thickBot="1" x14ac:dyDescent="0.25"/>
    <row r="2" spans="2:71" ht="27" customHeight="1" x14ac:dyDescent="0.2">
      <c r="B2" s="155"/>
      <c r="C2" s="156"/>
      <c r="D2" s="156"/>
      <c r="E2" s="157"/>
      <c r="F2" s="164" t="s">
        <v>77</v>
      </c>
      <c r="G2" s="165"/>
      <c r="H2" s="165"/>
      <c r="I2" s="165"/>
      <c r="J2" s="165"/>
      <c r="K2" s="165"/>
      <c r="L2" s="165"/>
      <c r="M2" s="165"/>
      <c r="N2" s="165"/>
      <c r="O2" s="165"/>
      <c r="P2" s="165"/>
      <c r="Q2" s="165"/>
      <c r="R2" s="165"/>
      <c r="S2" s="165"/>
      <c r="T2" s="165"/>
      <c r="U2" s="165"/>
      <c r="V2" s="166"/>
    </row>
    <row r="3" spans="2:71" ht="27" customHeight="1" x14ac:dyDescent="0.2">
      <c r="B3" s="158"/>
      <c r="C3" s="159"/>
      <c r="D3" s="159"/>
      <c r="E3" s="160"/>
      <c r="F3" s="167"/>
      <c r="G3" s="168"/>
      <c r="H3" s="168"/>
      <c r="I3" s="168"/>
      <c r="J3" s="168"/>
      <c r="K3" s="168"/>
      <c r="L3" s="168"/>
      <c r="M3" s="168"/>
      <c r="N3" s="168"/>
      <c r="O3" s="168"/>
      <c r="P3" s="168"/>
      <c r="Q3" s="168"/>
      <c r="R3" s="168"/>
      <c r="S3" s="168"/>
      <c r="T3" s="168"/>
      <c r="U3" s="168"/>
      <c r="V3" s="169"/>
    </row>
    <row r="4" spans="2:71" ht="27" customHeight="1" thickBot="1" x14ac:dyDescent="0.25">
      <c r="B4" s="161"/>
      <c r="C4" s="162"/>
      <c r="D4" s="162"/>
      <c r="E4" s="163"/>
      <c r="F4" s="170"/>
      <c r="G4" s="171"/>
      <c r="H4" s="171"/>
      <c r="I4" s="171"/>
      <c r="J4" s="171"/>
      <c r="K4" s="171"/>
      <c r="L4" s="171"/>
      <c r="M4" s="171"/>
      <c r="N4" s="171"/>
      <c r="O4" s="171"/>
      <c r="P4" s="171"/>
      <c r="Q4" s="171"/>
      <c r="R4" s="171"/>
      <c r="S4" s="171"/>
      <c r="T4" s="171"/>
      <c r="U4" s="171"/>
      <c r="V4" s="172"/>
    </row>
    <row r="5" spans="2:71" ht="13.5" thickBot="1" x14ac:dyDescent="0.25"/>
    <row r="6" spans="2:71" ht="45" customHeight="1" thickBot="1" x14ac:dyDescent="0.25">
      <c r="B6" s="212" t="s">
        <v>79</v>
      </c>
      <c r="C6" s="213"/>
      <c r="D6" s="213"/>
      <c r="E6" s="213"/>
      <c r="F6" s="214"/>
      <c r="H6" s="212" t="s">
        <v>80</v>
      </c>
      <c r="I6" s="213"/>
      <c r="J6" s="213"/>
      <c r="K6" s="213"/>
      <c r="L6" s="213"/>
      <c r="M6" s="214"/>
      <c r="O6" s="212" t="s">
        <v>81</v>
      </c>
      <c r="P6" s="213"/>
      <c r="Q6" s="213"/>
      <c r="R6" s="213"/>
      <c r="S6" s="213"/>
      <c r="T6" s="214"/>
      <c r="V6" s="25" t="s">
        <v>0</v>
      </c>
      <c r="W6" t="s">
        <v>7</v>
      </c>
      <c r="Y6" s="196" t="s">
        <v>99</v>
      </c>
      <c r="Z6" s="197"/>
      <c r="AA6" s="197"/>
      <c r="AB6" s="197"/>
      <c r="AC6" s="197"/>
      <c r="AD6" s="197"/>
      <c r="AE6" s="197"/>
      <c r="AF6" s="197"/>
      <c r="AG6" s="198"/>
      <c r="AI6" s="196" t="s">
        <v>100</v>
      </c>
      <c r="AJ6" s="197"/>
      <c r="AK6" s="197"/>
      <c r="AL6" s="197"/>
      <c r="AM6" s="197"/>
      <c r="AN6" s="197"/>
      <c r="AO6" s="198"/>
      <c r="AQ6" s="25" t="s">
        <v>0</v>
      </c>
      <c r="AR6" t="s">
        <v>7</v>
      </c>
      <c r="AT6" s="202" t="s">
        <v>104</v>
      </c>
      <c r="AU6" s="203"/>
      <c r="AV6" s="203"/>
      <c r="AW6" s="203"/>
      <c r="AX6" s="203"/>
      <c r="AY6" s="203"/>
      <c r="AZ6" s="203"/>
      <c r="BA6" s="203"/>
      <c r="BB6" s="204"/>
      <c r="BD6" s="193" t="s">
        <v>106</v>
      </c>
      <c r="BE6" s="194"/>
      <c r="BF6" s="194"/>
      <c r="BG6" s="194"/>
      <c r="BH6" s="194"/>
      <c r="BI6" s="194"/>
      <c r="BJ6" s="194"/>
      <c r="BK6" s="195"/>
      <c r="BM6" s="193" t="s">
        <v>126</v>
      </c>
      <c r="BN6" s="194"/>
      <c r="BO6" s="194"/>
      <c r="BP6" s="194"/>
      <c r="BQ6" s="194"/>
      <c r="BR6" s="194"/>
      <c r="BS6" s="195"/>
    </row>
    <row r="7" spans="2:71" ht="13.5" thickBot="1" x14ac:dyDescent="0.25">
      <c r="B7" s="25" t="s">
        <v>78</v>
      </c>
      <c r="C7" s="25" t="s">
        <v>30</v>
      </c>
      <c r="Y7" s="199" t="s">
        <v>8</v>
      </c>
      <c r="Z7" s="200"/>
      <c r="AA7" s="201"/>
      <c r="AB7" s="199" t="s">
        <v>5</v>
      </c>
      <c r="AC7" s="200"/>
      <c r="AD7" s="201"/>
      <c r="AE7" s="199" t="s">
        <v>7</v>
      </c>
      <c r="AF7" s="200"/>
      <c r="AG7" s="201"/>
      <c r="AT7" s="199" t="s">
        <v>8</v>
      </c>
      <c r="AU7" s="200"/>
      <c r="AV7" s="201"/>
      <c r="AW7" s="199" t="s">
        <v>5</v>
      </c>
      <c r="AX7" s="200"/>
      <c r="AY7" s="201"/>
      <c r="AZ7" s="199" t="s">
        <v>7</v>
      </c>
      <c r="BA7" s="200"/>
      <c r="BB7" s="201"/>
    </row>
    <row r="8" spans="2:71" ht="13.5" customHeight="1" thickBot="1" x14ac:dyDescent="0.25">
      <c r="B8" s="25" t="s">
        <v>32</v>
      </c>
      <c r="C8" t="s">
        <v>8</v>
      </c>
      <c r="D8" t="s">
        <v>5</v>
      </c>
      <c r="E8" t="s">
        <v>7</v>
      </c>
      <c r="F8" t="s">
        <v>31</v>
      </c>
      <c r="H8" s="205" t="s">
        <v>8</v>
      </c>
      <c r="I8" s="215"/>
      <c r="J8" s="205" t="s">
        <v>5</v>
      </c>
      <c r="K8" s="215"/>
      <c r="L8" s="205" t="s">
        <v>7</v>
      </c>
      <c r="M8" s="206"/>
      <c r="O8" s="205" t="s">
        <v>8</v>
      </c>
      <c r="P8" s="206"/>
      <c r="Q8" s="205" t="s">
        <v>5</v>
      </c>
      <c r="R8" s="206"/>
      <c r="S8" s="205" t="s">
        <v>7</v>
      </c>
      <c r="T8" s="206"/>
      <c r="V8" s="25" t="s">
        <v>32</v>
      </c>
      <c r="W8" t="s">
        <v>95</v>
      </c>
      <c r="Y8" s="71" t="s">
        <v>86</v>
      </c>
      <c r="Z8" s="72" t="s">
        <v>1</v>
      </c>
      <c r="AA8" s="73" t="s">
        <v>87</v>
      </c>
      <c r="AB8" s="71" t="s">
        <v>86</v>
      </c>
      <c r="AC8" s="72" t="s">
        <v>1</v>
      </c>
      <c r="AD8" s="73" t="s">
        <v>87</v>
      </c>
      <c r="AE8" s="71" t="s">
        <v>86</v>
      </c>
      <c r="AF8" s="72" t="s">
        <v>1</v>
      </c>
      <c r="AG8" s="73" t="s">
        <v>87</v>
      </c>
      <c r="AI8" s="207" t="s">
        <v>97</v>
      </c>
      <c r="AJ8" s="205" t="s">
        <v>8</v>
      </c>
      <c r="AK8" s="206"/>
      <c r="AL8" s="205" t="s">
        <v>5</v>
      </c>
      <c r="AM8" s="206"/>
      <c r="AN8" s="205" t="s">
        <v>7</v>
      </c>
      <c r="AO8" s="206"/>
      <c r="AQ8" s="25" t="s">
        <v>32</v>
      </c>
      <c r="AR8" t="s">
        <v>103</v>
      </c>
      <c r="AT8" s="96" t="s">
        <v>20</v>
      </c>
      <c r="AU8" s="96" t="s">
        <v>1</v>
      </c>
      <c r="AV8" s="96" t="s">
        <v>102</v>
      </c>
      <c r="AW8" s="96" t="s">
        <v>20</v>
      </c>
      <c r="AX8" s="96" t="s">
        <v>1</v>
      </c>
      <c r="AY8" s="96" t="s">
        <v>102</v>
      </c>
      <c r="AZ8" s="96" t="s">
        <v>20</v>
      </c>
      <c r="BA8" s="96" t="s">
        <v>1</v>
      </c>
      <c r="BB8" s="96" t="s">
        <v>102</v>
      </c>
      <c r="BD8" s="100" t="s">
        <v>105</v>
      </c>
      <c r="BE8" s="100" t="s">
        <v>8</v>
      </c>
      <c r="BF8" s="100" t="s">
        <v>5</v>
      </c>
      <c r="BG8" s="100" t="s">
        <v>7</v>
      </c>
      <c r="BH8" s="100" t="s">
        <v>8</v>
      </c>
      <c r="BI8" s="100" t="s">
        <v>5</v>
      </c>
      <c r="BJ8" s="100" t="s">
        <v>7</v>
      </c>
      <c r="BK8" s="101" t="s">
        <v>107</v>
      </c>
      <c r="BM8" s="25" t="s">
        <v>128</v>
      </c>
      <c r="BN8" s="25" t="s">
        <v>30</v>
      </c>
    </row>
    <row r="9" spans="2:71" ht="13.5" thickBot="1" x14ac:dyDescent="0.25">
      <c r="B9" s="27">
        <v>4</v>
      </c>
      <c r="C9">
        <v>16902</v>
      </c>
      <c r="E9">
        <v>464</v>
      </c>
      <c r="F9">
        <v>17366</v>
      </c>
      <c r="H9" s="16">
        <v>4</v>
      </c>
      <c r="I9" s="3">
        <v>16902</v>
      </c>
      <c r="J9" s="16">
        <v>5</v>
      </c>
      <c r="K9" s="3">
        <v>24322</v>
      </c>
      <c r="L9" s="16">
        <v>4</v>
      </c>
      <c r="M9" s="18">
        <v>464</v>
      </c>
      <c r="O9" s="11"/>
      <c r="P9" s="12"/>
      <c r="Q9" s="11"/>
      <c r="R9" s="12"/>
      <c r="S9" s="11"/>
      <c r="T9" s="12"/>
      <c r="V9" s="27">
        <v>1</v>
      </c>
      <c r="W9">
        <v>3</v>
      </c>
      <c r="Y9" s="64">
        <v>2</v>
      </c>
      <c r="Z9" s="9">
        <v>16902</v>
      </c>
      <c r="AA9" s="9"/>
      <c r="AB9" s="64">
        <v>1</v>
      </c>
      <c r="AC9" s="9">
        <v>24322</v>
      </c>
      <c r="AD9" s="9"/>
      <c r="AE9" s="64">
        <v>1</v>
      </c>
      <c r="AF9" s="9">
        <v>464</v>
      </c>
      <c r="AG9" s="10"/>
      <c r="AI9" s="208"/>
      <c r="AJ9" s="8" t="s">
        <v>33</v>
      </c>
      <c r="AK9" s="85">
        <v>7.75</v>
      </c>
      <c r="AL9" s="8" t="s">
        <v>33</v>
      </c>
      <c r="AM9" s="85">
        <v>3.6666666666666665</v>
      </c>
      <c r="AN9" s="8" t="s">
        <v>33</v>
      </c>
      <c r="AO9" s="85">
        <v>3.129032258064516</v>
      </c>
      <c r="AQ9" s="27">
        <v>3</v>
      </c>
      <c r="AR9">
        <v>283</v>
      </c>
      <c r="AT9" s="64">
        <v>4</v>
      </c>
      <c r="AU9" s="9">
        <v>16902</v>
      </c>
      <c r="AV9" s="9">
        <f>(AU9-$P$10)/$P$14</f>
        <v>0.29689630931957994</v>
      </c>
      <c r="AW9" s="64">
        <v>1</v>
      </c>
      <c r="AX9" s="9">
        <v>28961</v>
      </c>
      <c r="AY9" s="10">
        <f>(AX9-$R$10)/$R$14</f>
        <v>0.88316759277944257</v>
      </c>
      <c r="AZ9" s="64">
        <v>3</v>
      </c>
      <c r="BA9" s="9">
        <v>283</v>
      </c>
      <c r="BB9" s="10">
        <f>(BA9-$T$10)/$T$14</f>
        <v>-1.6311960928979967</v>
      </c>
      <c r="BD9" s="11">
        <v>1</v>
      </c>
      <c r="BE9">
        <f>IFERROR(VLOOKUP(BD9,$AT$9:$AV$20,3,FALSE),0)</f>
        <v>0</v>
      </c>
      <c r="BF9">
        <f>VLOOKUP(BD9,$AW$9:$AY$34,3,FALSE)</f>
        <v>0.88316759277944257</v>
      </c>
      <c r="BG9">
        <f>IFERROR(VLOOKUP(BD9,$AZ$9:$BB$34,3,FALSE),0)</f>
        <v>0</v>
      </c>
      <c r="BH9" s="74">
        <f>AVERAGE($BE$9:BE9)</f>
        <v>0</v>
      </c>
      <c r="BI9" s="97">
        <f>AVERAGE($BE$9:BF9)</f>
        <v>0.44158379638972128</v>
      </c>
      <c r="BJ9" s="97">
        <f>AVERAGE($BE$9:BG9)</f>
        <v>0.29438919759314752</v>
      </c>
      <c r="BK9" s="84">
        <v>0</v>
      </c>
      <c r="BM9" s="25" t="s">
        <v>32</v>
      </c>
      <c r="BN9">
        <v>1</v>
      </c>
      <c r="BO9">
        <v>2</v>
      </c>
      <c r="BP9" t="s">
        <v>31</v>
      </c>
    </row>
    <row r="10" spans="2:71" x14ac:dyDescent="0.2">
      <c r="B10" s="27">
        <v>5</v>
      </c>
      <c r="D10">
        <v>24322</v>
      </c>
      <c r="E10">
        <v>1115</v>
      </c>
      <c r="F10">
        <v>25437</v>
      </c>
      <c r="H10" s="16">
        <v>14</v>
      </c>
      <c r="I10" s="3">
        <v>17831</v>
      </c>
      <c r="J10" s="16">
        <v>11</v>
      </c>
      <c r="K10" s="3">
        <v>28175</v>
      </c>
      <c r="L10" s="16">
        <v>5</v>
      </c>
      <c r="M10" s="18">
        <v>1115</v>
      </c>
      <c r="O10" s="11" t="s">
        <v>33</v>
      </c>
      <c r="P10" s="30">
        <v>16321.538461538461</v>
      </c>
      <c r="Q10" s="11" t="s">
        <v>33</v>
      </c>
      <c r="R10" s="30">
        <v>26339.392857142859</v>
      </c>
      <c r="S10" s="11" t="s">
        <v>33</v>
      </c>
      <c r="T10" s="30">
        <v>1082.5666666666666</v>
      </c>
      <c r="V10" s="27">
        <v>3</v>
      </c>
      <c r="W10">
        <v>2</v>
      </c>
      <c r="Y10" s="53">
        <v>12</v>
      </c>
      <c r="Z10">
        <v>17831</v>
      </c>
      <c r="AA10" s="74">
        <f>Y10-Y9</f>
        <v>10</v>
      </c>
      <c r="AB10" s="53">
        <v>7</v>
      </c>
      <c r="AC10">
        <v>28175</v>
      </c>
      <c r="AD10" s="74">
        <f>AB10-AB9</f>
        <v>6</v>
      </c>
      <c r="AE10" s="53">
        <v>3</v>
      </c>
      <c r="AF10">
        <v>1115</v>
      </c>
      <c r="AG10" s="68">
        <f>AE10-AE9</f>
        <v>2</v>
      </c>
      <c r="AI10" s="208"/>
      <c r="AJ10" s="11" t="s">
        <v>34</v>
      </c>
      <c r="AK10" s="30">
        <v>0.44594129250792236</v>
      </c>
      <c r="AL10" s="11" t="s">
        <v>34</v>
      </c>
      <c r="AM10" s="30">
        <v>0.23870495801314429</v>
      </c>
      <c r="AN10" s="11" t="s">
        <v>34</v>
      </c>
      <c r="AO10" s="30">
        <v>0.18974762799809997</v>
      </c>
      <c r="AQ10" s="27">
        <v>4</v>
      </c>
      <c r="AR10">
        <v>464</v>
      </c>
      <c r="AT10" s="53">
        <v>6</v>
      </c>
      <c r="AU10">
        <v>16413</v>
      </c>
      <c r="AV10">
        <f t="shared" ref="AV10:AV20" si="0">(AU10-$P$10)/$P$14</f>
        <v>4.6781037871850298E-2</v>
      </c>
      <c r="AW10" s="53">
        <v>5</v>
      </c>
      <c r="AX10">
        <v>25866.5</v>
      </c>
      <c r="AY10" s="12">
        <f t="shared" ref="AY10:AY34" si="1">(AX10-$R$10)/$R$14</f>
        <v>-0.15930825006460927</v>
      </c>
      <c r="AZ10" s="53">
        <v>4</v>
      </c>
      <c r="BA10">
        <v>464</v>
      </c>
      <c r="BB10" s="12">
        <f t="shared" ref="BB10:BB34" si="2">(BA10-$T$10)/$T$14</f>
        <v>-1.2619379620589539</v>
      </c>
      <c r="BD10" s="11">
        <v>2</v>
      </c>
      <c r="BE10">
        <f>IFERROR(VLOOKUP(BD10,$AT$9:$AV$20,3,FALSE),BE9)</f>
        <v>0</v>
      </c>
      <c r="BF10">
        <f>IFERROR(VLOOKUP(BD10,$AW$9:$AY$34,3,FALSE),BF9)</f>
        <v>0.88316759277944257</v>
      </c>
      <c r="BG10">
        <f>IFERROR(VLOOKUP(BD10,$AZ$9:$BB$34,3,FALSE),BG9)</f>
        <v>0</v>
      </c>
      <c r="BH10" s="75">
        <f>AVERAGE($BE$9:BE10)</f>
        <v>0</v>
      </c>
      <c r="BI10" s="98">
        <f>AVERAGE($BE$9:BF10)</f>
        <v>0.44158379638972128</v>
      </c>
      <c r="BJ10" s="98">
        <f>AVERAGE($BE$9:BG10)</f>
        <v>0.29438919759314752</v>
      </c>
      <c r="BK10" s="83">
        <v>0</v>
      </c>
      <c r="BM10" s="27" t="s">
        <v>8</v>
      </c>
      <c r="BN10" s="129">
        <v>2.2857142857142856</v>
      </c>
      <c r="BO10" s="129">
        <v>1.8333333333333333</v>
      </c>
      <c r="BP10" s="3">
        <v>2.0769230769230771</v>
      </c>
    </row>
    <row r="11" spans="2:71" x14ac:dyDescent="0.2">
      <c r="B11" s="27">
        <v>10</v>
      </c>
      <c r="E11">
        <v>1065</v>
      </c>
      <c r="F11">
        <v>1065</v>
      </c>
      <c r="H11" s="16">
        <v>23</v>
      </c>
      <c r="I11" s="3">
        <v>14406</v>
      </c>
      <c r="J11" s="16">
        <v>17</v>
      </c>
      <c r="K11" s="3">
        <v>27151</v>
      </c>
      <c r="L11" s="16">
        <v>10</v>
      </c>
      <c r="M11" s="18">
        <v>1065</v>
      </c>
      <c r="O11" s="11" t="s">
        <v>34</v>
      </c>
      <c r="P11" s="30">
        <v>542.24676962762737</v>
      </c>
      <c r="Q11" s="11" t="s">
        <v>34</v>
      </c>
      <c r="R11" s="30">
        <v>560.97753715623526</v>
      </c>
      <c r="S11" s="11" t="s">
        <v>34</v>
      </c>
      <c r="T11" s="30">
        <v>89.492755544899595</v>
      </c>
      <c r="V11" s="27">
        <v>7</v>
      </c>
      <c r="W11">
        <v>3</v>
      </c>
      <c r="Y11" s="53">
        <v>21</v>
      </c>
      <c r="Z11">
        <v>14406</v>
      </c>
      <c r="AA11" s="75">
        <f t="shared" ref="AA11:AA21" si="3">Y11-Y10</f>
        <v>9</v>
      </c>
      <c r="AB11" s="53">
        <v>13</v>
      </c>
      <c r="AC11">
        <v>27151</v>
      </c>
      <c r="AD11" s="75">
        <f t="shared" ref="AD11:AD36" si="4">AB11-AB10</f>
        <v>6</v>
      </c>
      <c r="AE11" s="53">
        <v>7</v>
      </c>
      <c r="AF11">
        <v>1065</v>
      </c>
      <c r="AG11" s="69">
        <f t="shared" ref="AG11:AG40" si="5">AE11-AE10</f>
        <v>4</v>
      </c>
      <c r="AI11" s="208"/>
      <c r="AJ11" s="11" t="s">
        <v>35</v>
      </c>
      <c r="AK11" s="30">
        <v>8</v>
      </c>
      <c r="AL11" s="11" t="s">
        <v>35</v>
      </c>
      <c r="AM11" s="30">
        <v>3</v>
      </c>
      <c r="AN11" s="11" t="s">
        <v>35</v>
      </c>
      <c r="AO11" s="30">
        <v>3</v>
      </c>
      <c r="AQ11" s="27">
        <v>5</v>
      </c>
      <c r="AR11">
        <v>1115</v>
      </c>
      <c r="AT11" s="53">
        <v>14</v>
      </c>
      <c r="AU11">
        <v>17831</v>
      </c>
      <c r="AV11">
        <f t="shared" si="0"/>
        <v>0.77206417675299677</v>
      </c>
      <c r="AW11" s="53">
        <v>7</v>
      </c>
      <c r="AX11">
        <v>25657</v>
      </c>
      <c r="AY11" s="12">
        <f t="shared" si="1"/>
        <v>-0.22988465629367016</v>
      </c>
      <c r="AZ11" s="53">
        <v>5</v>
      </c>
      <c r="BA11">
        <v>1115</v>
      </c>
      <c r="BB11" s="12">
        <f t="shared" si="2"/>
        <v>6.6167248859371905E-2</v>
      </c>
      <c r="BD11" s="11">
        <v>3</v>
      </c>
      <c r="BE11">
        <f t="shared" ref="BE11:BE60" si="6">IFERROR(VLOOKUP(BD11,$AT$9:$AV$20,3,FALSE),BE10)</f>
        <v>0</v>
      </c>
      <c r="BF11">
        <f t="shared" ref="BF11:BF60" si="7">IFERROR(VLOOKUP(BD11,$AW$9:$AY$34,3,FALSE),BF10)</f>
        <v>0.88316759277944257</v>
      </c>
      <c r="BG11">
        <f t="shared" ref="BG11:BG60" si="8">IFERROR(VLOOKUP(BD11,$AZ$9:$BB$34,3,FALSE),BG10)</f>
        <v>-1.6311960928979967</v>
      </c>
      <c r="BH11" s="75">
        <f>AVERAGE($BE$9:BE11)</f>
        <v>0</v>
      </c>
      <c r="BI11" s="98">
        <f>AVERAGE($BE$9:BF11)</f>
        <v>0.44158379638972128</v>
      </c>
      <c r="BJ11" s="98">
        <f>AVERAGE($BE$9:BG11)</f>
        <v>0.11314518727114788</v>
      </c>
      <c r="BK11" s="83">
        <v>0</v>
      </c>
      <c r="BM11" s="27" t="s">
        <v>5</v>
      </c>
      <c r="BN11" s="129">
        <v>4.4000000000000004</v>
      </c>
      <c r="BO11" s="129">
        <v>4.3076923076923075</v>
      </c>
      <c r="BP11" s="3">
        <v>4.3571428571428568</v>
      </c>
    </row>
    <row r="12" spans="2:71" x14ac:dyDescent="0.2">
      <c r="B12" s="27">
        <v>11</v>
      </c>
      <c r="D12">
        <v>28175</v>
      </c>
      <c r="F12">
        <v>28175</v>
      </c>
      <c r="H12" s="16">
        <v>32</v>
      </c>
      <c r="I12" s="3">
        <v>15730</v>
      </c>
      <c r="J12" s="16">
        <v>22</v>
      </c>
      <c r="K12" s="3">
        <v>22972</v>
      </c>
      <c r="L12" s="16">
        <v>15</v>
      </c>
      <c r="M12" s="18">
        <v>1227</v>
      </c>
      <c r="O12" s="11" t="s">
        <v>35</v>
      </c>
      <c r="P12" s="30">
        <v>16413</v>
      </c>
      <c r="Q12" s="11" t="s">
        <v>35</v>
      </c>
      <c r="R12" s="30">
        <v>27277.5</v>
      </c>
      <c r="S12" s="11" t="s">
        <v>35</v>
      </c>
      <c r="T12" s="30">
        <v>1104</v>
      </c>
      <c r="V12" s="27">
        <v>12</v>
      </c>
      <c r="W12">
        <v>3</v>
      </c>
      <c r="Y12" s="53">
        <v>29</v>
      </c>
      <c r="Z12">
        <v>15730</v>
      </c>
      <c r="AA12" s="75">
        <f t="shared" si="3"/>
        <v>8</v>
      </c>
      <c r="AB12" s="53">
        <v>17</v>
      </c>
      <c r="AC12">
        <v>22972</v>
      </c>
      <c r="AD12" s="75">
        <f t="shared" si="4"/>
        <v>4</v>
      </c>
      <c r="AE12" s="53">
        <v>12</v>
      </c>
      <c r="AF12">
        <v>1227</v>
      </c>
      <c r="AG12" s="69">
        <f t="shared" si="5"/>
        <v>5</v>
      </c>
      <c r="AI12" s="208"/>
      <c r="AJ12" s="11" t="s">
        <v>36</v>
      </c>
      <c r="AK12" s="30">
        <v>6</v>
      </c>
      <c r="AL12" s="11" t="s">
        <v>36</v>
      </c>
      <c r="AM12" s="30">
        <v>3</v>
      </c>
      <c r="AN12" s="11" t="s">
        <v>36</v>
      </c>
      <c r="AO12" s="30">
        <v>3</v>
      </c>
      <c r="AQ12" s="27">
        <v>6</v>
      </c>
      <c r="AR12">
        <v>1055</v>
      </c>
      <c r="AT12" s="53">
        <v>15</v>
      </c>
      <c r="AU12">
        <v>18200</v>
      </c>
      <c r="AV12">
        <f t="shared" si="0"/>
        <v>0.96080146747735717</v>
      </c>
      <c r="AW12" s="53">
        <v>11</v>
      </c>
      <c r="AX12">
        <v>28175</v>
      </c>
      <c r="AY12" s="12">
        <f t="shared" si="1"/>
        <v>0.6183797393377154</v>
      </c>
      <c r="AZ12" s="53">
        <v>6</v>
      </c>
      <c r="BA12">
        <v>1055</v>
      </c>
      <c r="BB12" s="12">
        <f t="shared" si="2"/>
        <v>-5.6238761363515258E-2</v>
      </c>
      <c r="BD12" s="11">
        <v>4</v>
      </c>
      <c r="BE12">
        <f t="shared" si="6"/>
        <v>0.29689630931957994</v>
      </c>
      <c r="BF12">
        <f t="shared" si="7"/>
        <v>0.88316759277944257</v>
      </c>
      <c r="BG12">
        <f t="shared" si="8"/>
        <v>-1.2619379620589539</v>
      </c>
      <c r="BH12" s="75">
        <f>AVERAGE($BE$9:BE12)</f>
        <v>7.4224077329894986E-2</v>
      </c>
      <c r="BI12" s="98">
        <f>AVERAGE($BE$9:BF12)</f>
        <v>0.47869583505466878</v>
      </c>
      <c r="BJ12" s="98">
        <f>AVERAGE($BE$9:BG12)</f>
        <v>7.8036052123366617E-2</v>
      </c>
      <c r="BK12" s="83">
        <v>0</v>
      </c>
      <c r="BM12" s="27" t="s">
        <v>7</v>
      </c>
      <c r="BN12" s="129">
        <v>3</v>
      </c>
      <c r="BO12" s="129">
        <v>3.2</v>
      </c>
      <c r="BP12" s="3">
        <v>3.09375</v>
      </c>
    </row>
    <row r="13" spans="2:71" x14ac:dyDescent="0.2">
      <c r="B13" s="27">
        <v>14</v>
      </c>
      <c r="C13">
        <v>17831</v>
      </c>
      <c r="F13">
        <v>17831</v>
      </c>
      <c r="H13" s="16">
        <v>37</v>
      </c>
      <c r="I13" s="3">
        <v>14831</v>
      </c>
      <c r="J13" s="16">
        <v>26</v>
      </c>
      <c r="K13" s="3">
        <v>24944</v>
      </c>
      <c r="L13" s="16">
        <v>18</v>
      </c>
      <c r="M13" s="18">
        <v>863</v>
      </c>
      <c r="O13" s="11" t="s">
        <v>36</v>
      </c>
      <c r="P13" s="30" t="e">
        <v>#N/A</v>
      </c>
      <c r="Q13" s="11" t="s">
        <v>36</v>
      </c>
      <c r="R13" s="30" t="e">
        <v>#N/A</v>
      </c>
      <c r="S13" s="11" t="s">
        <v>36</v>
      </c>
      <c r="T13" s="30" t="e">
        <v>#N/A</v>
      </c>
      <c r="V13" s="27">
        <v>16</v>
      </c>
      <c r="W13">
        <v>2</v>
      </c>
      <c r="Y13" s="53">
        <v>35</v>
      </c>
      <c r="Z13">
        <v>14831</v>
      </c>
      <c r="AA13" s="75">
        <f t="shared" si="3"/>
        <v>6</v>
      </c>
      <c r="AB13" s="53">
        <v>21</v>
      </c>
      <c r="AC13">
        <v>24944</v>
      </c>
      <c r="AD13" s="75">
        <f t="shared" si="4"/>
        <v>4</v>
      </c>
      <c r="AE13" s="53">
        <v>16</v>
      </c>
      <c r="AF13">
        <v>863</v>
      </c>
      <c r="AG13" s="69">
        <f t="shared" si="5"/>
        <v>4</v>
      </c>
      <c r="AI13" s="208"/>
      <c r="AJ13" s="11" t="s">
        <v>37</v>
      </c>
      <c r="AK13" s="30">
        <v>1.5447859516333116</v>
      </c>
      <c r="AL13" s="11" t="s">
        <v>37</v>
      </c>
      <c r="AM13" s="30">
        <v>1.2403473458920846</v>
      </c>
      <c r="AN13" s="11" t="s">
        <v>37</v>
      </c>
      <c r="AO13" s="30">
        <v>1.056470081099349</v>
      </c>
      <c r="AQ13" s="27">
        <v>10</v>
      </c>
      <c r="AR13">
        <v>961</v>
      </c>
      <c r="AT13" s="53">
        <v>23</v>
      </c>
      <c r="AU13">
        <v>14406</v>
      </c>
      <c r="AV13">
        <f t="shared" si="0"/>
        <v>-0.97976568972650013</v>
      </c>
      <c r="AW13" s="53">
        <v>15</v>
      </c>
      <c r="AX13">
        <v>27452</v>
      </c>
      <c r="AY13" s="12">
        <f t="shared" si="1"/>
        <v>0.37481533979780601</v>
      </c>
      <c r="AZ13" s="53">
        <v>10</v>
      </c>
      <c r="BA13">
        <v>961</v>
      </c>
      <c r="BB13" s="12">
        <f t="shared" si="2"/>
        <v>-0.24800817737937181</v>
      </c>
      <c r="BD13" s="11">
        <v>5</v>
      </c>
      <c r="BE13">
        <f t="shared" si="6"/>
        <v>0.29689630931957994</v>
      </c>
      <c r="BF13">
        <f t="shared" si="7"/>
        <v>-0.15930825006460927</v>
      </c>
      <c r="BG13">
        <f t="shared" si="8"/>
        <v>6.6167248859371905E-2</v>
      </c>
      <c r="BH13" s="75">
        <f>AVERAGE($BE$9:BE13)</f>
        <v>0.11875852372783198</v>
      </c>
      <c r="BI13" s="98">
        <f>AVERAGE($BE$9:BF13)</f>
        <v>0.39671547396923207</v>
      </c>
      <c r="BJ13" s="98">
        <f>AVERAGE($BE$9:BG13)</f>
        <v>7.6012528906316129E-2</v>
      </c>
      <c r="BK13" s="83">
        <v>0</v>
      </c>
      <c r="BM13" s="27" t="s">
        <v>31</v>
      </c>
      <c r="BN13" s="129">
        <v>3.4102564102564101</v>
      </c>
      <c r="BO13" s="129">
        <v>3.3823529411764706</v>
      </c>
      <c r="BP13" s="129">
        <v>3.3972602739726026</v>
      </c>
    </row>
    <row r="14" spans="2:71" ht="13.5" thickBot="1" x14ac:dyDescent="0.25">
      <c r="B14" s="27">
        <v>15</v>
      </c>
      <c r="E14">
        <v>1227</v>
      </c>
      <c r="F14">
        <v>1227</v>
      </c>
      <c r="H14" s="16">
        <v>43</v>
      </c>
      <c r="I14" s="3">
        <v>12635</v>
      </c>
      <c r="J14" s="16">
        <v>28</v>
      </c>
      <c r="K14" s="3">
        <v>20486</v>
      </c>
      <c r="L14" s="16">
        <v>24</v>
      </c>
      <c r="M14" s="18">
        <v>1173</v>
      </c>
      <c r="O14" s="11" t="s">
        <v>37</v>
      </c>
      <c r="P14" s="30">
        <v>1955.0985318471196</v>
      </c>
      <c r="Q14" s="11" t="s">
        <v>37</v>
      </c>
      <c r="R14" s="30">
        <v>2968.4141088177894</v>
      </c>
      <c r="S14" s="11" t="s">
        <v>37</v>
      </c>
      <c r="T14" s="30">
        <v>490.17200945237045</v>
      </c>
      <c r="V14" s="27">
        <v>20</v>
      </c>
      <c r="W14">
        <v>4</v>
      </c>
      <c r="Y14" s="53">
        <v>41</v>
      </c>
      <c r="Z14">
        <v>12635</v>
      </c>
      <c r="AA14" s="75">
        <f t="shared" si="3"/>
        <v>6</v>
      </c>
      <c r="AB14" s="53">
        <v>24</v>
      </c>
      <c r="AC14">
        <v>20486</v>
      </c>
      <c r="AD14" s="75">
        <f t="shared" si="4"/>
        <v>3</v>
      </c>
      <c r="AE14" s="53">
        <v>20</v>
      </c>
      <c r="AF14">
        <v>1173</v>
      </c>
      <c r="AG14" s="69">
        <f t="shared" si="5"/>
        <v>4</v>
      </c>
      <c r="AI14" s="208"/>
      <c r="AJ14" s="11" t="s">
        <v>38</v>
      </c>
      <c r="AK14" s="30">
        <v>2.3863636363636362</v>
      </c>
      <c r="AL14" s="11" t="s">
        <v>38</v>
      </c>
      <c r="AM14" s="30">
        <v>1.5384615384615385</v>
      </c>
      <c r="AN14" s="11" t="s">
        <v>38</v>
      </c>
      <c r="AO14" s="30">
        <v>1.116129032258065</v>
      </c>
      <c r="AQ14" s="27">
        <v>13</v>
      </c>
      <c r="AR14">
        <v>1093</v>
      </c>
      <c r="AT14" s="53">
        <v>24</v>
      </c>
      <c r="AU14">
        <v>15862</v>
      </c>
      <c r="AV14">
        <f t="shared" si="0"/>
        <v>-0.23504619028295343</v>
      </c>
      <c r="AW14" s="53">
        <v>17</v>
      </c>
      <c r="AX14">
        <v>27151</v>
      </c>
      <c r="AY14" s="12">
        <f t="shared" si="1"/>
        <v>0.27341439337800977</v>
      </c>
      <c r="AZ14" s="53">
        <v>13</v>
      </c>
      <c r="BA14">
        <v>1093</v>
      </c>
      <c r="BB14" s="12">
        <f t="shared" si="2"/>
        <v>2.1285045110979946E-2</v>
      </c>
      <c r="BD14" s="11">
        <v>6</v>
      </c>
      <c r="BE14">
        <f t="shared" si="6"/>
        <v>4.6781037871850298E-2</v>
      </c>
      <c r="BF14">
        <f t="shared" si="7"/>
        <v>-0.15930825006460927</v>
      </c>
      <c r="BG14">
        <f t="shared" si="8"/>
        <v>-5.6238761363515258E-2</v>
      </c>
      <c r="BH14" s="75">
        <f>AVERAGE($BE9:BE14)</f>
        <v>0.10676227608516836</v>
      </c>
      <c r="BI14" s="98">
        <f>AVERAGE($BE9:BF14)</f>
        <v>0.32121896062496352</v>
      </c>
      <c r="BJ14" s="98">
        <f>AVERAGE($BE9:BG14)</f>
        <v>5.3967886668803769E-2</v>
      </c>
      <c r="BK14" s="83">
        <v>0</v>
      </c>
    </row>
    <row r="15" spans="2:71" ht="13.5" thickBot="1" x14ac:dyDescent="0.25">
      <c r="B15" s="27">
        <v>17</v>
      </c>
      <c r="D15">
        <v>27151</v>
      </c>
      <c r="F15">
        <v>27151</v>
      </c>
      <c r="H15" s="16">
        <v>50</v>
      </c>
      <c r="I15" s="3">
        <v>18244</v>
      </c>
      <c r="J15" s="16">
        <v>31</v>
      </c>
      <c r="K15" s="3">
        <v>28504</v>
      </c>
      <c r="L15" s="16">
        <v>25</v>
      </c>
      <c r="M15" s="18">
        <v>1663</v>
      </c>
      <c r="O15" s="11" t="s">
        <v>38</v>
      </c>
      <c r="P15" s="30">
        <v>3822410.269230763</v>
      </c>
      <c r="Q15" s="11" t="s">
        <v>38</v>
      </c>
      <c r="R15" s="30">
        <v>8811482.3214285113</v>
      </c>
      <c r="S15" s="11" t="s">
        <v>38</v>
      </c>
      <c r="T15" s="30">
        <v>240268.59885057472</v>
      </c>
      <c r="V15" s="27">
        <v>23</v>
      </c>
      <c r="W15">
        <v>2</v>
      </c>
      <c r="Y15" s="53">
        <v>47</v>
      </c>
      <c r="Z15">
        <v>18244</v>
      </c>
      <c r="AA15" s="75">
        <f t="shared" si="3"/>
        <v>6</v>
      </c>
      <c r="AB15" s="53">
        <v>27</v>
      </c>
      <c r="AC15">
        <v>28504</v>
      </c>
      <c r="AD15" s="75">
        <f t="shared" si="4"/>
        <v>3</v>
      </c>
      <c r="AE15" s="53">
        <v>23</v>
      </c>
      <c r="AF15">
        <v>1663</v>
      </c>
      <c r="AG15" s="69">
        <f t="shared" si="5"/>
        <v>3</v>
      </c>
      <c r="AI15" s="208"/>
      <c r="AJ15" s="11" t="s">
        <v>39</v>
      </c>
      <c r="AK15" s="30">
        <v>-1.4327437641723351</v>
      </c>
      <c r="AL15" s="11" t="s">
        <v>39</v>
      </c>
      <c r="AM15" s="30">
        <v>1.0152999999999999</v>
      </c>
      <c r="AN15" s="11" t="s">
        <v>39</v>
      </c>
      <c r="AO15" s="30">
        <v>0.35979486426578866</v>
      </c>
      <c r="AQ15" s="27">
        <v>15</v>
      </c>
      <c r="AR15">
        <v>1227</v>
      </c>
      <c r="AT15" s="53">
        <v>32</v>
      </c>
      <c r="AU15">
        <v>17700</v>
      </c>
      <c r="AV15">
        <f t="shared" si="0"/>
        <v>0.7050598811299853</v>
      </c>
      <c r="AW15" s="53">
        <v>19</v>
      </c>
      <c r="AX15">
        <v>30574</v>
      </c>
      <c r="AY15" s="12">
        <f t="shared" si="1"/>
        <v>1.4265553887101117</v>
      </c>
      <c r="AZ15" s="53">
        <v>15</v>
      </c>
      <c r="BA15">
        <v>1227</v>
      </c>
      <c r="BB15" s="12">
        <f t="shared" si="2"/>
        <v>0.2946584679420946</v>
      </c>
      <c r="BD15" s="11">
        <v>7</v>
      </c>
      <c r="BE15">
        <f t="shared" si="6"/>
        <v>4.6781037871850298E-2</v>
      </c>
      <c r="BF15">
        <f t="shared" si="7"/>
        <v>-0.22988465629367016</v>
      </c>
      <c r="BG15">
        <f t="shared" si="8"/>
        <v>-5.6238761363515258E-2</v>
      </c>
      <c r="BH15" s="75">
        <f>AVERAGE($BE10:BE15)</f>
        <v>0.11455911573047674</v>
      </c>
      <c r="BI15" s="98">
        <f>AVERAGE($BE10:BF15)</f>
        <v>0.23236302635819162</v>
      </c>
      <c r="BJ15" s="98">
        <f>AVERAGE($BE10:BG15)</f>
        <v>-8.3937784736838814E-3</v>
      </c>
      <c r="BK15" s="83">
        <v>0</v>
      </c>
      <c r="BM15" s="27" t="s">
        <v>130</v>
      </c>
      <c r="BN15" s="100">
        <v>1</v>
      </c>
      <c r="BO15" s="100">
        <v>2</v>
      </c>
      <c r="BP15" s="100" t="s">
        <v>129</v>
      </c>
    </row>
    <row r="16" spans="2:71" ht="13.5" thickBot="1" x14ac:dyDescent="0.25">
      <c r="B16" s="27">
        <v>18</v>
      </c>
      <c r="E16">
        <v>863</v>
      </c>
      <c r="F16">
        <v>863</v>
      </c>
      <c r="H16" s="16">
        <v>58</v>
      </c>
      <c r="I16" s="3">
        <v>16413</v>
      </c>
      <c r="J16" s="16">
        <v>35</v>
      </c>
      <c r="K16" s="3">
        <v>21960</v>
      </c>
      <c r="L16" s="16">
        <v>31</v>
      </c>
      <c r="M16" s="18">
        <v>1238</v>
      </c>
      <c r="O16" s="11" t="s">
        <v>39</v>
      </c>
      <c r="P16" s="30">
        <v>-0.3650992558665882</v>
      </c>
      <c r="Q16" s="11" t="s">
        <v>39</v>
      </c>
      <c r="R16" s="30">
        <v>-0.28883424000642011</v>
      </c>
      <c r="S16" s="11" t="s">
        <v>39</v>
      </c>
      <c r="T16" s="30">
        <v>1.2252979489267175</v>
      </c>
      <c r="V16" s="27">
        <v>27</v>
      </c>
      <c r="W16">
        <v>4</v>
      </c>
      <c r="Y16" s="53">
        <v>56</v>
      </c>
      <c r="Z16">
        <v>16413</v>
      </c>
      <c r="AA16" s="75">
        <f t="shared" si="3"/>
        <v>9</v>
      </c>
      <c r="AB16" s="53">
        <v>31</v>
      </c>
      <c r="AC16">
        <v>21960</v>
      </c>
      <c r="AD16" s="75">
        <f t="shared" si="4"/>
        <v>4</v>
      </c>
      <c r="AE16" s="53">
        <v>27</v>
      </c>
      <c r="AF16">
        <v>688</v>
      </c>
      <c r="AG16" s="69">
        <f t="shared" si="5"/>
        <v>4</v>
      </c>
      <c r="AI16" s="208"/>
      <c r="AJ16" s="11" t="s">
        <v>40</v>
      </c>
      <c r="AK16" s="30">
        <v>0.14426409213620472</v>
      </c>
      <c r="AL16" s="11" t="s">
        <v>40</v>
      </c>
      <c r="AM16" s="30">
        <v>1.0884047960203047</v>
      </c>
      <c r="AN16" s="11" t="s">
        <v>40</v>
      </c>
      <c r="AO16" s="30">
        <v>0.81504660605285872</v>
      </c>
      <c r="AQ16" s="27">
        <v>18</v>
      </c>
      <c r="AR16">
        <v>863</v>
      </c>
      <c r="AT16" s="53">
        <v>37</v>
      </c>
      <c r="AU16">
        <v>14831</v>
      </c>
      <c r="AV16">
        <f t="shared" si="0"/>
        <v>-0.76238534133123415</v>
      </c>
      <c r="AW16" s="53">
        <v>21</v>
      </c>
      <c r="AX16">
        <v>27670</v>
      </c>
      <c r="AY16" s="12">
        <f t="shared" si="1"/>
        <v>0.44825522790250899</v>
      </c>
      <c r="AZ16" s="53">
        <v>18</v>
      </c>
      <c r="BA16">
        <v>863</v>
      </c>
      <c r="BB16" s="12">
        <f t="shared" si="2"/>
        <v>-0.44793799407675416</v>
      </c>
      <c r="BD16" s="11">
        <v>8</v>
      </c>
      <c r="BE16">
        <f t="shared" si="6"/>
        <v>4.6781037871850298E-2</v>
      </c>
      <c r="BF16">
        <f t="shared" si="7"/>
        <v>-0.22988465629367016</v>
      </c>
      <c r="BG16">
        <f t="shared" si="8"/>
        <v>-5.6238761363515258E-2</v>
      </c>
      <c r="BH16" s="75">
        <f>AVERAGE($BE11:BE16)</f>
        <v>0.12235595537578513</v>
      </c>
      <c r="BI16" s="98">
        <f>AVERAGE($BE11:BF16)</f>
        <v>0.14350709209141974</v>
      </c>
      <c r="BJ16" s="98">
        <f>AVERAGE($BE11:BG16)</f>
        <v>-7.0755443616171532E-2</v>
      </c>
      <c r="BK16" s="83">
        <v>0</v>
      </c>
      <c r="BM16" s="122" t="s">
        <v>8</v>
      </c>
      <c r="BN16" s="125">
        <v>7.5</v>
      </c>
      <c r="BO16" s="126">
        <v>8</v>
      </c>
      <c r="BP16" s="127">
        <v>7.75</v>
      </c>
    </row>
    <row r="17" spans="2:68" ht="13.5" thickBot="1" x14ac:dyDescent="0.25">
      <c r="B17" s="27">
        <v>22</v>
      </c>
      <c r="D17">
        <v>22972</v>
      </c>
      <c r="F17">
        <v>22972</v>
      </c>
      <c r="H17" s="16">
        <v>67</v>
      </c>
      <c r="I17" s="3">
        <v>18200</v>
      </c>
      <c r="J17" s="16">
        <v>38</v>
      </c>
      <c r="K17" s="3">
        <v>29137</v>
      </c>
      <c r="L17" s="16">
        <v>33</v>
      </c>
      <c r="M17" s="18">
        <v>1535</v>
      </c>
      <c r="O17" s="11" t="s">
        <v>40</v>
      </c>
      <c r="P17" s="30">
        <v>-0.1776894164643123</v>
      </c>
      <c r="Q17" s="11" t="s">
        <v>40</v>
      </c>
      <c r="R17" s="30">
        <v>-0.46555486257186823</v>
      </c>
      <c r="S17" s="11" t="s">
        <v>40</v>
      </c>
      <c r="T17" s="30">
        <v>0.62206326460549899</v>
      </c>
      <c r="V17" s="27">
        <v>29</v>
      </c>
      <c r="W17">
        <v>2</v>
      </c>
      <c r="Y17" s="53">
        <v>66</v>
      </c>
      <c r="Z17">
        <v>18200</v>
      </c>
      <c r="AA17" s="75">
        <f t="shared" si="3"/>
        <v>10</v>
      </c>
      <c r="AB17" s="53">
        <v>34</v>
      </c>
      <c r="AC17">
        <v>29137</v>
      </c>
      <c r="AD17" s="75">
        <f t="shared" si="4"/>
        <v>3</v>
      </c>
      <c r="AE17" s="53">
        <v>29</v>
      </c>
      <c r="AF17">
        <v>550</v>
      </c>
      <c r="AG17" s="69">
        <f t="shared" si="5"/>
        <v>2</v>
      </c>
      <c r="AI17" s="208"/>
      <c r="AJ17" s="11" t="s">
        <v>41</v>
      </c>
      <c r="AK17" s="30">
        <v>4</v>
      </c>
      <c r="AL17" s="11" t="s">
        <v>41</v>
      </c>
      <c r="AM17" s="30">
        <v>5</v>
      </c>
      <c r="AN17" s="11" t="s">
        <v>41</v>
      </c>
      <c r="AO17" s="30">
        <v>4</v>
      </c>
      <c r="AQ17" s="27">
        <v>19</v>
      </c>
      <c r="AR17">
        <v>1561</v>
      </c>
      <c r="AT17" s="53">
        <v>39</v>
      </c>
      <c r="AU17">
        <v>17153</v>
      </c>
      <c r="AV17">
        <f t="shared" si="0"/>
        <v>0.42527858566596061</v>
      </c>
      <c r="AW17" s="53">
        <v>22</v>
      </c>
      <c r="AX17">
        <v>22972</v>
      </c>
      <c r="AY17" s="12">
        <f t="shared" si="1"/>
        <v>-1.1344080487759061</v>
      </c>
      <c r="AZ17" s="53">
        <v>19</v>
      </c>
      <c r="BA17">
        <v>1561</v>
      </c>
      <c r="BB17" s="12">
        <f t="shared" si="2"/>
        <v>0.97605192484949987</v>
      </c>
      <c r="BD17" s="11">
        <v>9</v>
      </c>
      <c r="BE17">
        <f t="shared" si="6"/>
        <v>4.6781037871850298E-2</v>
      </c>
      <c r="BF17">
        <f t="shared" si="7"/>
        <v>-0.22988465629367016</v>
      </c>
      <c r="BG17">
        <f t="shared" si="8"/>
        <v>-5.6238761363515258E-2</v>
      </c>
      <c r="BH17" s="75">
        <f>AVERAGE($BE12:BE17)</f>
        <v>0.1301527950210935</v>
      </c>
      <c r="BI17" s="98">
        <f>AVERAGE($BE12:BF17)</f>
        <v>5.465115782464789E-2</v>
      </c>
      <c r="BJ17" s="98">
        <f>AVERAGE($BE12:BG17)</f>
        <v>-4.2495103597659366E-2</v>
      </c>
      <c r="BK17" s="83">
        <v>0</v>
      </c>
      <c r="BM17" s="122" t="s">
        <v>5</v>
      </c>
      <c r="BN17" s="128">
        <v>3.6428571428571428</v>
      </c>
      <c r="BO17" s="129">
        <v>3.6923076923076925</v>
      </c>
      <c r="BP17" s="130">
        <v>3.6666666666666665</v>
      </c>
    </row>
    <row r="18" spans="2:68" ht="13.5" thickBot="1" x14ac:dyDescent="0.25">
      <c r="B18" s="27">
        <v>23</v>
      </c>
      <c r="C18">
        <v>14406</v>
      </c>
      <c r="F18">
        <v>14406</v>
      </c>
      <c r="H18" s="16">
        <v>76</v>
      </c>
      <c r="I18" s="3">
        <v>15862</v>
      </c>
      <c r="J18" s="16">
        <v>41</v>
      </c>
      <c r="K18" s="3">
        <v>23500</v>
      </c>
      <c r="L18" s="16">
        <v>35</v>
      </c>
      <c r="M18" s="18">
        <v>1229</v>
      </c>
      <c r="O18" s="11" t="s">
        <v>41</v>
      </c>
      <c r="P18" s="30">
        <v>7035</v>
      </c>
      <c r="Q18" s="11" t="s">
        <v>41</v>
      </c>
      <c r="R18" s="30">
        <v>11859</v>
      </c>
      <c r="S18" s="11" t="s">
        <v>41</v>
      </c>
      <c r="T18" s="30">
        <v>2240</v>
      </c>
      <c r="V18" s="27">
        <v>31</v>
      </c>
      <c r="W18">
        <v>2</v>
      </c>
      <c r="Y18" s="53">
        <v>74</v>
      </c>
      <c r="Z18">
        <v>15862</v>
      </c>
      <c r="AA18" s="75">
        <f t="shared" si="3"/>
        <v>8</v>
      </c>
      <c r="AB18" s="53">
        <v>37</v>
      </c>
      <c r="AC18">
        <v>23500</v>
      </c>
      <c r="AD18" s="75">
        <f t="shared" si="4"/>
        <v>3</v>
      </c>
      <c r="AE18" s="53">
        <v>31</v>
      </c>
      <c r="AF18">
        <v>1535</v>
      </c>
      <c r="AG18" s="69">
        <f t="shared" si="5"/>
        <v>2</v>
      </c>
      <c r="AI18" s="208"/>
      <c r="AJ18" s="11" t="s">
        <v>42</v>
      </c>
      <c r="AK18" s="30">
        <v>6</v>
      </c>
      <c r="AL18" s="11" t="s">
        <v>42</v>
      </c>
      <c r="AM18" s="30">
        <v>2</v>
      </c>
      <c r="AN18" s="11" t="s">
        <v>42</v>
      </c>
      <c r="AO18" s="30">
        <v>2</v>
      </c>
      <c r="AQ18" s="27">
        <v>22</v>
      </c>
      <c r="AR18">
        <v>1702</v>
      </c>
      <c r="AT18" s="53">
        <v>43</v>
      </c>
      <c r="AU18">
        <v>12635</v>
      </c>
      <c r="AV18">
        <f t="shared" si="0"/>
        <v>-1.8856023885688911</v>
      </c>
      <c r="AW18" s="53">
        <v>26</v>
      </c>
      <c r="AX18">
        <v>24944</v>
      </c>
      <c r="AY18" s="12">
        <f t="shared" si="1"/>
        <v>-0.47008025362694172</v>
      </c>
      <c r="AZ18" s="53">
        <v>22</v>
      </c>
      <c r="BA18">
        <v>1702</v>
      </c>
      <c r="BB18" s="12">
        <f t="shared" si="2"/>
        <v>1.2637060488732847</v>
      </c>
      <c r="BD18" s="11">
        <v>10</v>
      </c>
      <c r="BE18">
        <f t="shared" si="6"/>
        <v>4.6781037871850298E-2</v>
      </c>
      <c r="BF18">
        <f t="shared" si="7"/>
        <v>-0.22988465629367016</v>
      </c>
      <c r="BG18">
        <f t="shared" si="8"/>
        <v>-0.24800817737937181</v>
      </c>
      <c r="BH18" s="75">
        <f>AVERAGE($BE13:BE18)</f>
        <v>8.8466916446471908E-2</v>
      </c>
      <c r="BI18" s="98">
        <f>AVERAGE($BE13:BF18)</f>
        <v>-5.8946135552088989E-2</v>
      </c>
      <c r="BJ18" s="98">
        <f>AVERAGE($BE13:BG18)</f>
        <v>-6.189720003328493E-2</v>
      </c>
      <c r="BK18" s="83">
        <v>0</v>
      </c>
      <c r="BM18" s="123" t="s">
        <v>7</v>
      </c>
      <c r="BN18" s="117">
        <v>3.125</v>
      </c>
      <c r="BO18" s="118">
        <v>3.1428571428571428</v>
      </c>
      <c r="BP18" s="119">
        <v>3.129032258064516</v>
      </c>
    </row>
    <row r="19" spans="2:68" ht="13.5" thickBot="1" x14ac:dyDescent="0.25">
      <c r="B19" s="27">
        <v>24</v>
      </c>
      <c r="E19">
        <v>1173</v>
      </c>
      <c r="F19">
        <v>1173</v>
      </c>
      <c r="H19" s="16">
        <v>84</v>
      </c>
      <c r="I19" s="3">
        <v>19670</v>
      </c>
      <c r="J19" s="16">
        <v>44</v>
      </c>
      <c r="K19" s="3">
        <v>32175</v>
      </c>
      <c r="L19" s="16">
        <v>39</v>
      </c>
      <c r="M19" s="18">
        <v>1031</v>
      </c>
      <c r="O19" s="11" t="s">
        <v>42</v>
      </c>
      <c r="P19" s="30">
        <v>12635</v>
      </c>
      <c r="Q19" s="11" t="s">
        <v>42</v>
      </c>
      <c r="R19" s="30">
        <v>20316</v>
      </c>
      <c r="S19" s="11" t="s">
        <v>42</v>
      </c>
      <c r="T19" s="30">
        <v>283</v>
      </c>
      <c r="V19" s="27">
        <v>33</v>
      </c>
      <c r="W19">
        <v>2</v>
      </c>
      <c r="Y19" s="53">
        <v>82</v>
      </c>
      <c r="Z19">
        <v>19670</v>
      </c>
      <c r="AA19" s="75">
        <f t="shared" si="3"/>
        <v>8</v>
      </c>
      <c r="AB19" s="53">
        <v>39</v>
      </c>
      <c r="AC19">
        <v>32175</v>
      </c>
      <c r="AD19" s="75">
        <f t="shared" si="4"/>
        <v>2</v>
      </c>
      <c r="AE19" s="53">
        <v>33</v>
      </c>
      <c r="AF19">
        <v>1229</v>
      </c>
      <c r="AG19" s="69">
        <f t="shared" si="5"/>
        <v>2</v>
      </c>
      <c r="AI19" s="208"/>
      <c r="AJ19" s="11" t="s">
        <v>43</v>
      </c>
      <c r="AK19" s="30">
        <v>10</v>
      </c>
      <c r="AL19" s="11" t="s">
        <v>43</v>
      </c>
      <c r="AM19" s="30">
        <v>7</v>
      </c>
      <c r="AN19" s="11" t="s">
        <v>43</v>
      </c>
      <c r="AO19" s="30">
        <v>6</v>
      </c>
      <c r="AQ19" s="27">
        <v>24</v>
      </c>
      <c r="AR19">
        <v>1160</v>
      </c>
      <c r="AT19" s="53">
        <v>45</v>
      </c>
      <c r="AU19">
        <v>14303</v>
      </c>
      <c r="AV19">
        <f t="shared" si="0"/>
        <v>-1.0324484565140588</v>
      </c>
      <c r="AW19" s="53">
        <v>28</v>
      </c>
      <c r="AX19">
        <v>24480.5</v>
      </c>
      <c r="AY19" s="12">
        <f t="shared" si="1"/>
        <v>-0.62622423590460152</v>
      </c>
      <c r="AZ19" s="53">
        <v>24</v>
      </c>
      <c r="BA19">
        <v>1160</v>
      </c>
      <c r="BB19" s="12">
        <f t="shared" si="2"/>
        <v>0.15797175652653728</v>
      </c>
      <c r="BD19" s="11">
        <v>11</v>
      </c>
      <c r="BE19">
        <f t="shared" si="6"/>
        <v>4.6781037871850298E-2</v>
      </c>
      <c r="BF19">
        <f t="shared" si="7"/>
        <v>0.6183797393377154</v>
      </c>
      <c r="BG19">
        <f t="shared" si="8"/>
        <v>-0.24800817737937181</v>
      </c>
      <c r="BH19" s="75">
        <f>AVERAGE($BE14:BE19)</f>
        <v>4.6781037871850291E-2</v>
      </c>
      <c r="BI19" s="98">
        <f>AVERAGE($BE14:BF19)</f>
        <v>-1.4981742389206068E-2</v>
      </c>
      <c r="BJ19" s="98">
        <f>AVERAGE($BE14:BG19)</f>
        <v>-5.0041794937959856E-2</v>
      </c>
      <c r="BK19" s="83">
        <v>0</v>
      </c>
    </row>
    <row r="20" spans="2:68" ht="13.5" thickBot="1" x14ac:dyDescent="0.25">
      <c r="B20" s="27">
        <v>25</v>
      </c>
      <c r="E20">
        <v>1663</v>
      </c>
      <c r="F20">
        <v>1663</v>
      </c>
      <c r="H20" s="16">
        <v>91</v>
      </c>
      <c r="I20" s="3">
        <v>17153</v>
      </c>
      <c r="J20" s="16">
        <v>46</v>
      </c>
      <c r="K20" s="3">
        <v>20316</v>
      </c>
      <c r="L20" s="16">
        <v>42</v>
      </c>
      <c r="M20" s="18">
        <v>1214</v>
      </c>
      <c r="O20" s="11" t="s">
        <v>43</v>
      </c>
      <c r="P20" s="30">
        <v>19670</v>
      </c>
      <c r="Q20" s="11" t="s">
        <v>43</v>
      </c>
      <c r="R20" s="30">
        <v>32175</v>
      </c>
      <c r="S20" s="11" t="s">
        <v>43</v>
      </c>
      <c r="T20" s="30">
        <v>2523</v>
      </c>
      <c r="V20" s="27">
        <v>36</v>
      </c>
      <c r="W20">
        <v>3</v>
      </c>
      <c r="Y20" s="53">
        <v>89</v>
      </c>
      <c r="Z20">
        <v>17153</v>
      </c>
      <c r="AA20" s="75">
        <f t="shared" si="3"/>
        <v>7</v>
      </c>
      <c r="AB20" s="53">
        <v>42</v>
      </c>
      <c r="AC20">
        <v>20316</v>
      </c>
      <c r="AD20" s="75">
        <f t="shared" si="4"/>
        <v>3</v>
      </c>
      <c r="AE20" s="53">
        <v>36</v>
      </c>
      <c r="AF20">
        <v>1031</v>
      </c>
      <c r="AG20" s="69">
        <f t="shared" si="5"/>
        <v>3</v>
      </c>
      <c r="AI20" s="208"/>
      <c r="AJ20" s="11" t="s">
        <v>44</v>
      </c>
      <c r="AK20" s="30">
        <v>93</v>
      </c>
      <c r="AL20" s="11" t="s">
        <v>44</v>
      </c>
      <c r="AM20" s="30">
        <v>99</v>
      </c>
      <c r="AN20" s="11" t="s">
        <v>44</v>
      </c>
      <c r="AO20" s="30">
        <v>97</v>
      </c>
      <c r="AQ20" s="27">
        <v>25</v>
      </c>
      <c r="AR20">
        <v>1663</v>
      </c>
      <c r="AT20" s="54">
        <v>50</v>
      </c>
      <c r="AU20" s="14">
        <v>18244</v>
      </c>
      <c r="AV20" s="14">
        <f t="shared" si="0"/>
        <v>0.98330672707592592</v>
      </c>
      <c r="AW20" s="53">
        <v>30</v>
      </c>
      <c r="AX20">
        <v>28063</v>
      </c>
      <c r="AY20" s="12">
        <f t="shared" si="1"/>
        <v>0.58064915462337263</v>
      </c>
      <c r="AZ20" s="53">
        <v>25</v>
      </c>
      <c r="BA20">
        <v>1663</v>
      </c>
      <c r="BB20" s="12">
        <f t="shared" si="2"/>
        <v>1.184142142228408</v>
      </c>
      <c r="BD20" s="11">
        <v>12</v>
      </c>
      <c r="BE20">
        <f t="shared" si="6"/>
        <v>4.6781037871850298E-2</v>
      </c>
      <c r="BF20">
        <f t="shared" si="7"/>
        <v>0.6183797393377154</v>
      </c>
      <c r="BG20">
        <f t="shared" si="8"/>
        <v>-0.24800817737937181</v>
      </c>
      <c r="BH20" s="75">
        <f>AVERAGE($BE15:BE20)</f>
        <v>4.6781037871850291E-2</v>
      </c>
      <c r="BI20" s="98">
        <f>AVERAGE($BE15:BF20)</f>
        <v>4.9825590060987655E-2</v>
      </c>
      <c r="BJ20" s="98">
        <f>AVERAGE($BE15:BG20)</f>
        <v>-1.7490763083156068E-2</v>
      </c>
      <c r="BK20" s="83">
        <v>0</v>
      </c>
      <c r="BM20" s="124" t="s">
        <v>131</v>
      </c>
      <c r="BN20" s="100">
        <v>1</v>
      </c>
      <c r="BO20" s="100">
        <v>2</v>
      </c>
      <c r="BP20" s="100" t="s">
        <v>129</v>
      </c>
    </row>
    <row r="21" spans="2:68" ht="13.5" thickBot="1" x14ac:dyDescent="0.25">
      <c r="B21" s="27">
        <v>26</v>
      </c>
      <c r="D21">
        <v>24944</v>
      </c>
      <c r="F21">
        <v>24944</v>
      </c>
      <c r="H21" s="17">
        <v>97</v>
      </c>
      <c r="I21" s="19">
        <v>14303</v>
      </c>
      <c r="J21" s="16">
        <v>49</v>
      </c>
      <c r="K21" s="3">
        <v>28469</v>
      </c>
      <c r="L21" s="16">
        <v>46</v>
      </c>
      <c r="M21" s="18">
        <v>406</v>
      </c>
      <c r="O21" s="11" t="s">
        <v>44</v>
      </c>
      <c r="P21" s="30">
        <v>212180</v>
      </c>
      <c r="Q21" s="11" t="s">
        <v>44</v>
      </c>
      <c r="R21" s="30">
        <v>737503</v>
      </c>
      <c r="S21" s="11" t="s">
        <v>44</v>
      </c>
      <c r="T21" s="30">
        <v>32477</v>
      </c>
      <c r="V21" s="27">
        <v>39</v>
      </c>
      <c r="W21">
        <v>3</v>
      </c>
      <c r="Y21" s="54">
        <v>95</v>
      </c>
      <c r="Z21" s="14">
        <v>14303</v>
      </c>
      <c r="AA21" s="76">
        <f t="shared" si="3"/>
        <v>6</v>
      </c>
      <c r="AB21" s="53">
        <v>44</v>
      </c>
      <c r="AC21">
        <v>28469</v>
      </c>
      <c r="AD21" s="75">
        <f t="shared" si="4"/>
        <v>2</v>
      </c>
      <c r="AE21" s="53">
        <v>39</v>
      </c>
      <c r="AF21">
        <v>1214</v>
      </c>
      <c r="AG21" s="69">
        <f t="shared" si="5"/>
        <v>3</v>
      </c>
      <c r="AI21" s="208"/>
      <c r="AJ21" s="11" t="s">
        <v>45</v>
      </c>
      <c r="AK21" s="30">
        <v>12</v>
      </c>
      <c r="AL21" s="11" t="s">
        <v>45</v>
      </c>
      <c r="AM21" s="30">
        <v>27</v>
      </c>
      <c r="AN21" s="11" t="s">
        <v>45</v>
      </c>
      <c r="AO21" s="30">
        <v>31</v>
      </c>
      <c r="AQ21" s="27">
        <v>29</v>
      </c>
      <c r="AR21">
        <v>886</v>
      </c>
      <c r="AW21" s="53">
        <v>31</v>
      </c>
      <c r="AX21">
        <v>28504</v>
      </c>
      <c r="AY21" s="12">
        <f t="shared" si="1"/>
        <v>0.72921333193609739</v>
      </c>
      <c r="AZ21" s="53">
        <v>29</v>
      </c>
      <c r="BA21">
        <v>886</v>
      </c>
      <c r="BB21" s="12">
        <f t="shared" si="2"/>
        <v>-0.40101569015798078</v>
      </c>
      <c r="BD21" s="11">
        <v>13</v>
      </c>
      <c r="BE21">
        <f t="shared" si="6"/>
        <v>4.6781037871850298E-2</v>
      </c>
      <c r="BF21">
        <f t="shared" si="7"/>
        <v>0.6183797393377154</v>
      </c>
      <c r="BG21">
        <f t="shared" si="8"/>
        <v>2.1285045110979946E-2</v>
      </c>
      <c r="BH21" s="75">
        <f>AVERAGE($BE16:BE21)</f>
        <v>4.6781037871850291E-2</v>
      </c>
      <c r="BI21" s="98">
        <f>AVERAGE($BE16:BF21)</f>
        <v>0.12051428969693645</v>
      </c>
      <c r="BJ21" s="98">
        <f>AVERAGE($BE16:BG21)</f>
        <v>3.3941914811615084E-2</v>
      </c>
      <c r="BK21" s="83">
        <v>0</v>
      </c>
      <c r="BM21" s="122" t="s">
        <v>8</v>
      </c>
      <c r="BN21" s="125">
        <v>7.666666666666667</v>
      </c>
      <c r="BO21" s="126">
        <v>7.833333333333333</v>
      </c>
      <c r="BP21" s="127">
        <v>7.75</v>
      </c>
    </row>
    <row r="22" spans="2:68" ht="13.5" thickBot="1" x14ac:dyDescent="0.25">
      <c r="B22" s="27">
        <v>28</v>
      </c>
      <c r="D22">
        <v>20486</v>
      </c>
      <c r="F22">
        <v>20486</v>
      </c>
      <c r="H22" s="3"/>
      <c r="I22" s="3"/>
      <c r="J22" s="16">
        <v>53</v>
      </c>
      <c r="K22" s="3">
        <v>28961</v>
      </c>
      <c r="L22" s="16">
        <v>48</v>
      </c>
      <c r="M22" s="18">
        <v>465</v>
      </c>
      <c r="O22" s="11" t="s">
        <v>45</v>
      </c>
      <c r="P22" s="30">
        <v>13</v>
      </c>
      <c r="Q22" s="11" t="s">
        <v>45</v>
      </c>
      <c r="R22" s="30">
        <v>28</v>
      </c>
      <c r="S22" s="11" t="s">
        <v>45</v>
      </c>
      <c r="T22" s="30">
        <v>30</v>
      </c>
      <c r="V22" s="27">
        <v>41</v>
      </c>
      <c r="W22">
        <v>5</v>
      </c>
      <c r="AB22" s="53">
        <v>48</v>
      </c>
      <c r="AC22">
        <v>28961</v>
      </c>
      <c r="AD22" s="75">
        <f t="shared" si="4"/>
        <v>4</v>
      </c>
      <c r="AE22" s="53">
        <v>41</v>
      </c>
      <c r="AF22">
        <v>406</v>
      </c>
      <c r="AG22" s="69">
        <f t="shared" si="5"/>
        <v>2</v>
      </c>
      <c r="AI22" s="208"/>
      <c r="AJ22" s="11" t="s">
        <v>46</v>
      </c>
      <c r="AK22" s="30">
        <v>0.98151016708202166</v>
      </c>
      <c r="AL22" s="11" t="s">
        <v>46</v>
      </c>
      <c r="AM22" s="30">
        <v>0.49066506834602908</v>
      </c>
      <c r="AN22" s="11" t="s">
        <v>46</v>
      </c>
      <c r="AO22" s="30">
        <v>0.38751635430901316</v>
      </c>
      <c r="AQ22" s="27">
        <v>31</v>
      </c>
      <c r="AR22">
        <v>619</v>
      </c>
      <c r="AW22" s="53">
        <v>35</v>
      </c>
      <c r="AX22">
        <v>21960</v>
      </c>
      <c r="AY22" s="12">
        <f t="shared" si="1"/>
        <v>-1.4753308320876464</v>
      </c>
      <c r="AZ22" s="53">
        <v>31</v>
      </c>
      <c r="BA22">
        <v>619</v>
      </c>
      <c r="BB22" s="12">
        <f t="shared" si="2"/>
        <v>-0.94572243564982861</v>
      </c>
      <c r="BD22" s="11">
        <v>14</v>
      </c>
      <c r="BE22">
        <f t="shared" si="6"/>
        <v>0.77206417675299677</v>
      </c>
      <c r="BF22">
        <f t="shared" si="7"/>
        <v>0.6183797393377154</v>
      </c>
      <c r="BG22">
        <f t="shared" si="8"/>
        <v>2.1285045110979946E-2</v>
      </c>
      <c r="BH22" s="75">
        <f>AVERAGE($BE17:BE22)</f>
        <v>0.16766156101870802</v>
      </c>
      <c r="BI22" s="98">
        <f>AVERAGE($BE17:BF22)</f>
        <v>0.25164325090631418</v>
      </c>
      <c r="BJ22" s="98">
        <f>AVERAGE($BE17:BG22)</f>
        <v>0.12566810042200549</v>
      </c>
      <c r="BK22" s="83">
        <v>0</v>
      </c>
      <c r="BM22" s="122" t="s">
        <v>5</v>
      </c>
      <c r="BN22" s="128">
        <v>3.6666666666666665</v>
      </c>
      <c r="BO22" s="129">
        <v>3.6666666666666665</v>
      </c>
      <c r="BP22" s="130">
        <v>3.6666666666666665</v>
      </c>
    </row>
    <row r="23" spans="2:68" ht="13.5" thickBot="1" x14ac:dyDescent="0.25">
      <c r="B23" s="27">
        <v>31</v>
      </c>
      <c r="D23">
        <v>28504</v>
      </c>
      <c r="E23">
        <v>1238</v>
      </c>
      <c r="F23">
        <v>29742</v>
      </c>
      <c r="H23" s="3"/>
      <c r="I23" s="3"/>
      <c r="J23" s="16">
        <v>57</v>
      </c>
      <c r="K23" s="3">
        <v>27411</v>
      </c>
      <c r="L23" s="16">
        <v>50</v>
      </c>
      <c r="M23" s="18">
        <v>782</v>
      </c>
      <c r="O23" s="13" t="s">
        <v>46</v>
      </c>
      <c r="P23" s="31">
        <v>1181.4542185102844</v>
      </c>
      <c r="Q23" s="13" t="s">
        <v>46</v>
      </c>
      <c r="R23" s="31">
        <v>1151.030829797116</v>
      </c>
      <c r="S23" s="13" t="s">
        <v>46</v>
      </c>
      <c r="T23" s="31">
        <v>183.03323639656452</v>
      </c>
      <c r="V23" s="27">
        <v>44</v>
      </c>
      <c r="W23">
        <v>4</v>
      </c>
      <c r="AB23" s="53">
        <v>52</v>
      </c>
      <c r="AC23">
        <v>27411</v>
      </c>
      <c r="AD23" s="75">
        <f t="shared" si="4"/>
        <v>4</v>
      </c>
      <c r="AE23" s="53">
        <v>44</v>
      </c>
      <c r="AF23">
        <v>465</v>
      </c>
      <c r="AG23" s="69">
        <f t="shared" si="5"/>
        <v>3</v>
      </c>
      <c r="AI23" s="209"/>
      <c r="AJ23" s="13" t="s">
        <v>64</v>
      </c>
      <c r="AK23" s="86">
        <f>AK13/AK9</f>
        <v>0.19932721956558858</v>
      </c>
      <c r="AL23" s="13" t="s">
        <v>64</v>
      </c>
      <c r="AM23" s="86">
        <f t="shared" ref="AM23:AO23" si="9">AM13/AM9</f>
        <v>0.33827654887965947</v>
      </c>
      <c r="AN23" s="13" t="s">
        <v>64</v>
      </c>
      <c r="AO23" s="86">
        <f t="shared" si="9"/>
        <v>0.33763476818638993</v>
      </c>
      <c r="AQ23" s="27">
        <v>32</v>
      </c>
      <c r="AR23">
        <v>332</v>
      </c>
      <c r="AW23" s="53">
        <v>36</v>
      </c>
      <c r="AX23">
        <v>25711</v>
      </c>
      <c r="AY23" s="12">
        <f t="shared" si="1"/>
        <v>-0.21169312437782631</v>
      </c>
      <c r="AZ23" s="53">
        <v>32</v>
      </c>
      <c r="BA23">
        <v>332</v>
      </c>
      <c r="BB23" s="12">
        <f t="shared" si="2"/>
        <v>-1.5312311845493056</v>
      </c>
      <c r="BD23" s="11">
        <v>15</v>
      </c>
      <c r="BE23">
        <f t="shared" si="6"/>
        <v>0.96080146747735717</v>
      </c>
      <c r="BF23">
        <f t="shared" si="7"/>
        <v>0.37481533979780601</v>
      </c>
      <c r="BG23">
        <f t="shared" si="8"/>
        <v>0.2946584679420946</v>
      </c>
      <c r="BH23" s="75">
        <f>AVERAGE($BE18:BE23)</f>
        <v>0.31999829928629248</v>
      </c>
      <c r="BI23" s="98">
        <f>AVERAGE($BE18:BF23)</f>
        <v>0.37820328638106271</v>
      </c>
      <c r="BJ23" s="98">
        <f>AVERAGE($BE18:BG23)</f>
        <v>0.22953574792214956</v>
      </c>
      <c r="BK23" s="83">
        <v>0</v>
      </c>
      <c r="BM23" s="123" t="s">
        <v>7</v>
      </c>
      <c r="BN23" s="117">
        <v>3.2857142857142856</v>
      </c>
      <c r="BO23" s="118">
        <v>3.4</v>
      </c>
      <c r="BP23" s="119">
        <v>3.3448275862068964</v>
      </c>
    </row>
    <row r="24" spans="2:68" ht="13.5" thickBot="1" x14ac:dyDescent="0.25">
      <c r="B24" s="27">
        <v>32</v>
      </c>
      <c r="C24">
        <v>15730</v>
      </c>
      <c r="F24">
        <v>15730</v>
      </c>
      <c r="H24" s="3"/>
      <c r="I24" s="3"/>
      <c r="J24" s="16">
        <v>59</v>
      </c>
      <c r="K24" s="3">
        <v>25657</v>
      </c>
      <c r="L24" s="16">
        <v>55</v>
      </c>
      <c r="M24" s="18">
        <v>283</v>
      </c>
      <c r="V24" s="27">
        <v>47</v>
      </c>
      <c r="W24">
        <v>3</v>
      </c>
      <c r="AB24" s="53">
        <v>55</v>
      </c>
      <c r="AC24">
        <v>25657</v>
      </c>
      <c r="AD24" s="75">
        <f t="shared" si="4"/>
        <v>3</v>
      </c>
      <c r="AE24" s="53">
        <v>47</v>
      </c>
      <c r="AF24">
        <v>782</v>
      </c>
      <c r="AG24" s="69">
        <f t="shared" si="5"/>
        <v>3</v>
      </c>
      <c r="AQ24" s="27">
        <v>33</v>
      </c>
      <c r="AR24">
        <v>1535</v>
      </c>
      <c r="AW24" s="53">
        <v>37</v>
      </c>
      <c r="AX24">
        <v>23872</v>
      </c>
      <c r="AY24" s="12">
        <f t="shared" si="1"/>
        <v>-0.83121585017850863</v>
      </c>
      <c r="AZ24" s="53">
        <v>33</v>
      </c>
      <c r="BA24">
        <v>1535</v>
      </c>
      <c r="BB24" s="12">
        <f t="shared" si="2"/>
        <v>0.92300932041958206</v>
      </c>
      <c r="BD24" s="11">
        <v>16</v>
      </c>
      <c r="BE24">
        <f t="shared" si="6"/>
        <v>0.96080146747735717</v>
      </c>
      <c r="BF24">
        <f t="shared" si="7"/>
        <v>0.37481533979780601</v>
      </c>
      <c r="BG24">
        <f t="shared" si="8"/>
        <v>0.2946584679420946</v>
      </c>
      <c r="BH24" s="75">
        <f>AVERAGE($BE19:BE24)</f>
        <v>0.47233503755387701</v>
      </c>
      <c r="BI24" s="98">
        <f>AVERAGE($BE19:BF24)</f>
        <v>0.5047633218558113</v>
      </c>
      <c r="BJ24" s="98">
        <f>AVERAGE($BE19:BG24)</f>
        <v>0.34405725186761899</v>
      </c>
      <c r="BK24" s="83">
        <v>0</v>
      </c>
    </row>
    <row r="25" spans="2:68" ht="13.5" customHeight="1" thickBot="1" x14ac:dyDescent="0.25">
      <c r="B25" s="27">
        <v>33</v>
      </c>
      <c r="E25">
        <v>1535</v>
      </c>
      <c r="F25">
        <v>1535</v>
      </c>
      <c r="H25" s="3"/>
      <c r="I25" s="3"/>
      <c r="J25" s="16">
        <v>67</v>
      </c>
      <c r="K25" s="3">
        <v>27452</v>
      </c>
      <c r="L25" s="16">
        <v>58</v>
      </c>
      <c r="M25" s="18">
        <v>1055</v>
      </c>
      <c r="V25" s="27">
        <v>51</v>
      </c>
      <c r="W25">
        <v>4</v>
      </c>
      <c r="AB25" s="53">
        <v>62</v>
      </c>
      <c r="AC25">
        <v>27452</v>
      </c>
      <c r="AD25" s="75">
        <f t="shared" si="4"/>
        <v>7</v>
      </c>
      <c r="AE25" s="53">
        <v>51</v>
      </c>
      <c r="AF25">
        <v>283</v>
      </c>
      <c r="AG25" s="69">
        <f t="shared" si="5"/>
        <v>4</v>
      </c>
      <c r="AI25" s="207" t="s">
        <v>98</v>
      </c>
      <c r="AJ25" s="205" t="s">
        <v>8</v>
      </c>
      <c r="AK25" s="206"/>
      <c r="AL25" s="205" t="s">
        <v>5</v>
      </c>
      <c r="AM25" s="206"/>
      <c r="AN25" s="205" t="s">
        <v>7</v>
      </c>
      <c r="AO25" s="206"/>
      <c r="AQ25" s="27">
        <v>34</v>
      </c>
      <c r="AR25">
        <v>564</v>
      </c>
      <c r="AW25" s="53">
        <v>38</v>
      </c>
      <c r="AX25">
        <v>29137</v>
      </c>
      <c r="AY25" s="12">
        <f t="shared" si="1"/>
        <v>0.94245851161626693</v>
      </c>
      <c r="AZ25" s="53">
        <v>34</v>
      </c>
      <c r="BA25">
        <v>564</v>
      </c>
      <c r="BB25" s="12">
        <f t="shared" si="2"/>
        <v>-1.0579279450208086</v>
      </c>
      <c r="BD25" s="11">
        <v>17</v>
      </c>
      <c r="BE25">
        <f t="shared" si="6"/>
        <v>0.96080146747735717</v>
      </c>
      <c r="BF25">
        <f t="shared" si="7"/>
        <v>0.27341439337800977</v>
      </c>
      <c r="BG25">
        <f t="shared" si="8"/>
        <v>0.2946584679420946</v>
      </c>
      <c r="BH25" s="75">
        <f>AVERAGE($BE20:BE25)</f>
        <v>0.62467177582146149</v>
      </c>
      <c r="BI25" s="98">
        <f>AVERAGE($BE20:BF25)</f>
        <v>0.55218457882629479</v>
      </c>
      <c r="BJ25" s="98">
        <f>AVERAGE($BE20:BG25)</f>
        <v>0.40581957014357833</v>
      </c>
      <c r="BK25" s="83">
        <v>0</v>
      </c>
    </row>
    <row r="26" spans="2:68" x14ac:dyDescent="0.2">
      <c r="B26" s="27">
        <v>35</v>
      </c>
      <c r="D26">
        <v>21960</v>
      </c>
      <c r="E26">
        <v>1229</v>
      </c>
      <c r="F26">
        <v>23189</v>
      </c>
      <c r="H26" s="3"/>
      <c r="I26" s="3"/>
      <c r="J26" s="16">
        <v>71</v>
      </c>
      <c r="K26" s="3">
        <v>30574</v>
      </c>
      <c r="L26" s="16">
        <v>62</v>
      </c>
      <c r="M26" s="18">
        <v>857</v>
      </c>
      <c r="V26" s="27">
        <v>54</v>
      </c>
      <c r="W26">
        <v>4</v>
      </c>
      <c r="AB26" s="53">
        <v>67</v>
      </c>
      <c r="AC26">
        <v>30574</v>
      </c>
      <c r="AD26" s="75">
        <f t="shared" si="4"/>
        <v>5</v>
      </c>
      <c r="AE26" s="53">
        <v>54</v>
      </c>
      <c r="AF26">
        <v>1055</v>
      </c>
      <c r="AG26" s="69">
        <f t="shared" si="5"/>
        <v>3</v>
      </c>
      <c r="AI26" s="208"/>
      <c r="AJ26" s="8" t="s">
        <v>33</v>
      </c>
      <c r="AK26" s="85">
        <v>7.75</v>
      </c>
      <c r="AL26" s="8" t="s">
        <v>33</v>
      </c>
      <c r="AM26" s="85">
        <v>3.6666666666666665</v>
      </c>
      <c r="AN26" s="8" t="s">
        <v>33</v>
      </c>
      <c r="AO26" s="85">
        <v>3.3448275862068964</v>
      </c>
      <c r="AQ26" s="27">
        <v>35</v>
      </c>
      <c r="AR26">
        <v>1229</v>
      </c>
      <c r="AW26" s="53">
        <v>39</v>
      </c>
      <c r="AX26">
        <v>27404</v>
      </c>
      <c r="AY26" s="12">
        <f t="shared" si="1"/>
        <v>0.35864508920594484</v>
      </c>
      <c r="AZ26" s="53">
        <v>35</v>
      </c>
      <c r="BA26">
        <v>1229</v>
      </c>
      <c r="BB26" s="12">
        <f t="shared" si="2"/>
        <v>0.2987386682828575</v>
      </c>
      <c r="BD26" s="11">
        <v>18</v>
      </c>
      <c r="BE26">
        <f t="shared" si="6"/>
        <v>0.96080146747735717</v>
      </c>
      <c r="BF26">
        <f t="shared" si="7"/>
        <v>0.27341439337800977</v>
      </c>
      <c r="BG26">
        <f t="shared" si="8"/>
        <v>-0.44793799407675416</v>
      </c>
      <c r="BH26" s="75">
        <f>AVERAGE($BE21:BE26)</f>
        <v>0.77700851408904592</v>
      </c>
      <c r="BI26" s="98">
        <f>AVERAGE($BE21:BF26)</f>
        <v>0.59960583579677829</v>
      </c>
      <c r="BJ26" s="98">
        <f>AVERAGE($BE21:BG26)</f>
        <v>0.42632652941849047</v>
      </c>
      <c r="BK26" s="83">
        <v>0</v>
      </c>
    </row>
    <row r="27" spans="2:68" x14ac:dyDescent="0.2">
      <c r="B27" s="27">
        <v>37</v>
      </c>
      <c r="C27">
        <v>14831</v>
      </c>
      <c r="F27">
        <v>14831</v>
      </c>
      <c r="H27" s="3"/>
      <c r="I27" s="3"/>
      <c r="J27" s="16">
        <v>73</v>
      </c>
      <c r="K27" s="3">
        <v>27670</v>
      </c>
      <c r="L27" s="16">
        <v>65</v>
      </c>
      <c r="M27" s="18">
        <v>1093</v>
      </c>
      <c r="V27" s="27">
        <v>58</v>
      </c>
      <c r="W27">
        <v>4</v>
      </c>
      <c r="AB27" s="53">
        <v>70</v>
      </c>
      <c r="AC27">
        <v>27670</v>
      </c>
      <c r="AD27" s="75">
        <f t="shared" si="4"/>
        <v>3</v>
      </c>
      <c r="AE27" s="53">
        <v>58</v>
      </c>
      <c r="AF27">
        <v>857</v>
      </c>
      <c r="AG27" s="69">
        <f t="shared" si="5"/>
        <v>4</v>
      </c>
      <c r="AI27" s="208"/>
      <c r="AJ27" s="11" t="s">
        <v>34</v>
      </c>
      <c r="AK27" s="30">
        <v>0.44594129250792236</v>
      </c>
      <c r="AL27" s="11" t="s">
        <v>34</v>
      </c>
      <c r="AM27" s="30">
        <v>0.32903207786188304</v>
      </c>
      <c r="AN27" s="11" t="s">
        <v>34</v>
      </c>
      <c r="AO27" s="30">
        <v>0.26852939253017433</v>
      </c>
      <c r="AQ27" s="27">
        <v>37</v>
      </c>
      <c r="AR27">
        <v>675</v>
      </c>
      <c r="AW27" s="53">
        <v>41</v>
      </c>
      <c r="AX27">
        <v>23500</v>
      </c>
      <c r="AY27" s="12">
        <f t="shared" si="1"/>
        <v>-0.95653529226543288</v>
      </c>
      <c r="AZ27" s="53">
        <v>37</v>
      </c>
      <c r="BA27">
        <v>675</v>
      </c>
      <c r="BB27" s="12">
        <f t="shared" si="2"/>
        <v>-0.83147682610846729</v>
      </c>
      <c r="BD27" s="11">
        <v>19</v>
      </c>
      <c r="BE27">
        <f t="shared" si="6"/>
        <v>0.96080146747735717</v>
      </c>
      <c r="BF27">
        <f t="shared" si="7"/>
        <v>1.4265553887101117</v>
      </c>
      <c r="BG27">
        <f t="shared" si="8"/>
        <v>0.97605192484949987</v>
      </c>
      <c r="BH27" s="75">
        <f>AVERAGE($BE22:BE27)</f>
        <v>0.92934525235663046</v>
      </c>
      <c r="BI27" s="98">
        <f>AVERAGE($BE22:BF27)</f>
        <v>0.74312217571160344</v>
      </c>
      <c r="BJ27" s="98">
        <f>AVERAGE($BE22:BG27)</f>
        <v>0.57504669379162499</v>
      </c>
      <c r="BK27" s="83">
        <v>0</v>
      </c>
    </row>
    <row r="28" spans="2:68" x14ac:dyDescent="0.2">
      <c r="B28" s="27">
        <v>38</v>
      </c>
      <c r="D28">
        <v>29137</v>
      </c>
      <c r="F28">
        <v>29137</v>
      </c>
      <c r="H28" s="3"/>
      <c r="I28" s="3"/>
      <c r="J28" s="16">
        <v>80</v>
      </c>
      <c r="K28" s="3">
        <v>28475</v>
      </c>
      <c r="L28" s="16">
        <v>71</v>
      </c>
      <c r="M28" s="18">
        <v>1561</v>
      </c>
      <c r="V28" s="27">
        <v>62</v>
      </c>
      <c r="W28">
        <v>3</v>
      </c>
      <c r="AB28" s="53">
        <v>75</v>
      </c>
      <c r="AC28">
        <v>28475</v>
      </c>
      <c r="AD28" s="75">
        <f t="shared" si="4"/>
        <v>5</v>
      </c>
      <c r="AE28" s="53">
        <v>62</v>
      </c>
      <c r="AF28">
        <v>1093</v>
      </c>
      <c r="AG28" s="69">
        <f t="shared" si="5"/>
        <v>4</v>
      </c>
      <c r="AI28" s="208"/>
      <c r="AJ28" s="11" t="s">
        <v>35</v>
      </c>
      <c r="AK28" s="30">
        <v>8</v>
      </c>
      <c r="AL28" s="11" t="s">
        <v>35</v>
      </c>
      <c r="AM28" s="30">
        <v>3</v>
      </c>
      <c r="AN28" s="11" t="s">
        <v>35</v>
      </c>
      <c r="AO28" s="30">
        <v>3</v>
      </c>
      <c r="AQ28" s="27">
        <v>39</v>
      </c>
      <c r="AR28">
        <v>1389.5</v>
      </c>
      <c r="AW28" s="53">
        <v>42</v>
      </c>
      <c r="AX28">
        <v>28090</v>
      </c>
      <c r="AY28" s="12">
        <f t="shared" si="1"/>
        <v>0.58974492058129446</v>
      </c>
      <c r="AZ28" s="53">
        <v>39</v>
      </c>
      <c r="BA28">
        <v>1389.5</v>
      </c>
      <c r="BB28" s="12">
        <f t="shared" si="2"/>
        <v>0.62617474562908071</v>
      </c>
      <c r="BD28" s="11">
        <v>20</v>
      </c>
      <c r="BE28">
        <f t="shared" si="6"/>
        <v>0.96080146747735717</v>
      </c>
      <c r="BF28">
        <f t="shared" si="7"/>
        <v>1.4265553887101117</v>
      </c>
      <c r="BG28">
        <f t="shared" si="8"/>
        <v>0.97605192484949987</v>
      </c>
      <c r="BH28" s="75">
        <f>AVERAGE($BE23:BE28)</f>
        <v>0.96080146747735717</v>
      </c>
      <c r="BI28" s="98">
        <f>AVERAGE($BE23:BF28)</f>
        <v>0.82619825405299985</v>
      </c>
      <c r="BJ28" s="98">
        <f>AVERAGE($BE23:BG28)</f>
        <v>0.68347335044914048</v>
      </c>
      <c r="BK28" s="83">
        <v>0</v>
      </c>
    </row>
    <row r="29" spans="2:68" x14ac:dyDescent="0.2">
      <c r="B29" s="27">
        <v>39</v>
      </c>
      <c r="E29">
        <v>1031</v>
      </c>
      <c r="F29">
        <v>1031</v>
      </c>
      <c r="H29" s="3"/>
      <c r="I29" s="3"/>
      <c r="J29" s="16">
        <v>82</v>
      </c>
      <c r="K29" s="3">
        <v>28063</v>
      </c>
      <c r="L29" s="16">
        <v>74</v>
      </c>
      <c r="M29" s="18">
        <v>1702</v>
      </c>
      <c r="V29" s="27">
        <v>68</v>
      </c>
      <c r="W29">
        <v>3</v>
      </c>
      <c r="AB29" s="53">
        <v>78</v>
      </c>
      <c r="AC29">
        <v>28063</v>
      </c>
      <c r="AD29" s="75">
        <f t="shared" si="4"/>
        <v>3</v>
      </c>
      <c r="AE29" s="53">
        <v>68</v>
      </c>
      <c r="AF29">
        <v>1561</v>
      </c>
      <c r="AG29" s="69">
        <f t="shared" si="5"/>
        <v>6</v>
      </c>
      <c r="AI29" s="208"/>
      <c r="AJ29" s="11" t="s">
        <v>36</v>
      </c>
      <c r="AK29" s="30">
        <v>9</v>
      </c>
      <c r="AL29" s="11" t="s">
        <v>36</v>
      </c>
      <c r="AM29" s="30">
        <v>3</v>
      </c>
      <c r="AN29" s="11" t="s">
        <v>36</v>
      </c>
      <c r="AO29" s="30">
        <v>3</v>
      </c>
      <c r="AQ29" s="27">
        <v>42</v>
      </c>
      <c r="AR29">
        <v>1214</v>
      </c>
      <c r="AW29" s="53">
        <v>44</v>
      </c>
      <c r="AX29">
        <v>32175</v>
      </c>
      <c r="AY29" s="12">
        <f t="shared" si="1"/>
        <v>1.9659006219928155</v>
      </c>
      <c r="AZ29" s="53">
        <v>42</v>
      </c>
      <c r="BA29">
        <v>1214</v>
      </c>
      <c r="BB29" s="12">
        <f t="shared" si="2"/>
        <v>0.26813716572713575</v>
      </c>
      <c r="BD29" s="11">
        <v>21</v>
      </c>
      <c r="BE29">
        <f t="shared" si="6"/>
        <v>0.96080146747735717</v>
      </c>
      <c r="BF29">
        <f t="shared" si="7"/>
        <v>0.44825522790250899</v>
      </c>
      <c r="BG29">
        <f t="shared" si="8"/>
        <v>0.97605192484949987</v>
      </c>
      <c r="BH29" s="75">
        <f>AVERAGE($BE24:BE29)</f>
        <v>0.96080146747735717</v>
      </c>
      <c r="BI29" s="98">
        <f>AVERAGE($BE24:BF29)</f>
        <v>0.83231824472839167</v>
      </c>
      <c r="BJ29" s="98">
        <f>AVERAGE($BE24:BG29)</f>
        <v>0.72540853628314628</v>
      </c>
      <c r="BK29" s="83">
        <v>0</v>
      </c>
    </row>
    <row r="30" spans="2:68" x14ac:dyDescent="0.2">
      <c r="B30" s="27">
        <v>41</v>
      </c>
      <c r="D30">
        <v>23500</v>
      </c>
      <c r="F30">
        <v>23500</v>
      </c>
      <c r="H30" s="3"/>
      <c r="I30" s="3"/>
      <c r="J30" s="16">
        <v>88</v>
      </c>
      <c r="K30" s="3">
        <v>25711</v>
      </c>
      <c r="L30" s="16">
        <v>76</v>
      </c>
      <c r="M30" s="18">
        <v>1147</v>
      </c>
      <c r="V30" s="27">
        <v>71</v>
      </c>
      <c r="W30">
        <v>3</v>
      </c>
      <c r="AB30" s="53">
        <v>82</v>
      </c>
      <c r="AC30">
        <v>25711</v>
      </c>
      <c r="AD30" s="75">
        <f t="shared" si="4"/>
        <v>4</v>
      </c>
      <c r="AE30" s="53">
        <v>71</v>
      </c>
      <c r="AF30">
        <v>1702</v>
      </c>
      <c r="AG30" s="69">
        <f t="shared" si="5"/>
        <v>3</v>
      </c>
      <c r="AI30" s="208"/>
      <c r="AJ30" s="11" t="s">
        <v>37</v>
      </c>
      <c r="AK30" s="30">
        <v>1.5447859516333116</v>
      </c>
      <c r="AL30" s="11" t="s">
        <v>37</v>
      </c>
      <c r="AM30" s="30">
        <v>1.7097008285302207</v>
      </c>
      <c r="AN30" s="11" t="s">
        <v>37</v>
      </c>
      <c r="AO30" s="30">
        <v>1.4460750343347017</v>
      </c>
      <c r="AQ30" s="27">
        <v>43</v>
      </c>
      <c r="AR30">
        <v>1261.5</v>
      </c>
      <c r="AW30" s="53">
        <v>45</v>
      </c>
      <c r="AX30">
        <v>26925</v>
      </c>
      <c r="AY30" s="12">
        <f t="shared" si="1"/>
        <v>0.19727946350799658</v>
      </c>
      <c r="AZ30" s="53">
        <v>43</v>
      </c>
      <c r="BA30">
        <v>1261.5</v>
      </c>
      <c r="BB30" s="12">
        <f t="shared" si="2"/>
        <v>0.36504192382025474</v>
      </c>
      <c r="BD30" s="11">
        <v>22</v>
      </c>
      <c r="BE30">
        <f t="shared" si="6"/>
        <v>0.96080146747735717</v>
      </c>
      <c r="BF30">
        <f t="shared" si="7"/>
        <v>-1.1344080487759061</v>
      </c>
      <c r="BG30">
        <f t="shared" si="8"/>
        <v>1.2637060488732847</v>
      </c>
      <c r="BH30" s="75">
        <f>AVERAGE($BE25:BE30)</f>
        <v>0.96080146747735717</v>
      </c>
      <c r="BI30" s="98">
        <f>AVERAGE($BE25:BF30)</f>
        <v>0.7065496290139156</v>
      </c>
      <c r="BJ30" s="98">
        <f>AVERAGE($BE25:BG30)</f>
        <v>0.69539876919189514</v>
      </c>
      <c r="BK30" s="83">
        <v>0</v>
      </c>
    </row>
    <row r="31" spans="2:68" x14ac:dyDescent="0.2">
      <c r="B31" s="27">
        <v>42</v>
      </c>
      <c r="E31">
        <v>1214</v>
      </c>
      <c r="F31">
        <v>1214</v>
      </c>
      <c r="H31" s="3"/>
      <c r="I31" s="3"/>
      <c r="J31" s="16">
        <v>89</v>
      </c>
      <c r="K31" s="3">
        <v>23872</v>
      </c>
      <c r="L31" s="16">
        <v>81</v>
      </c>
      <c r="M31" s="18">
        <v>886</v>
      </c>
      <c r="V31" s="27">
        <v>73</v>
      </c>
      <c r="W31">
        <v>3</v>
      </c>
      <c r="AB31" s="53">
        <v>84</v>
      </c>
      <c r="AC31">
        <v>23872</v>
      </c>
      <c r="AD31" s="75">
        <f t="shared" si="4"/>
        <v>2</v>
      </c>
      <c r="AE31" s="53">
        <v>73</v>
      </c>
      <c r="AF31">
        <v>1147</v>
      </c>
      <c r="AG31" s="69">
        <f t="shared" si="5"/>
        <v>2</v>
      </c>
      <c r="AI31" s="208"/>
      <c r="AJ31" s="11" t="s">
        <v>38</v>
      </c>
      <c r="AK31" s="30">
        <v>2.3863636363636362</v>
      </c>
      <c r="AL31" s="11" t="s">
        <v>38</v>
      </c>
      <c r="AM31" s="30">
        <v>2.9230769230769229</v>
      </c>
      <c r="AN31" s="11" t="s">
        <v>38</v>
      </c>
      <c r="AO31" s="30">
        <v>2.091133004926109</v>
      </c>
      <c r="AQ31" s="27">
        <v>46</v>
      </c>
      <c r="AR31">
        <v>899.5</v>
      </c>
      <c r="AW31" s="53">
        <v>46</v>
      </c>
      <c r="AX31">
        <v>20316</v>
      </c>
      <c r="AY31" s="12">
        <f t="shared" si="1"/>
        <v>-2.0291619148588924</v>
      </c>
      <c r="AZ31" s="53">
        <v>46</v>
      </c>
      <c r="BA31">
        <v>899.5</v>
      </c>
      <c r="BB31" s="12">
        <f t="shared" si="2"/>
        <v>-0.37347433785783113</v>
      </c>
      <c r="BD31" s="11">
        <v>23</v>
      </c>
      <c r="BE31">
        <f t="shared" si="6"/>
        <v>-0.97976568972650013</v>
      </c>
      <c r="BF31">
        <f t="shared" si="7"/>
        <v>-1.1344080487759061</v>
      </c>
      <c r="BG31">
        <f t="shared" si="8"/>
        <v>1.2637060488732847</v>
      </c>
      <c r="BH31" s="75">
        <f>AVERAGE($BE26:BE31)</f>
        <v>0.63737360794338083</v>
      </c>
      <c r="BI31" s="98">
        <f>AVERAGE($BE26:BF31)</f>
        <v>0.42751716240076787</v>
      </c>
      <c r="BJ31" s="98">
        <f>AVERAGE($BE26:BG31)</f>
        <v>0.56321310150152948</v>
      </c>
      <c r="BK31" s="83">
        <v>0</v>
      </c>
    </row>
    <row r="32" spans="2:68" x14ac:dyDescent="0.2">
      <c r="B32" s="27">
        <v>43</v>
      </c>
      <c r="C32">
        <v>12635</v>
      </c>
      <c r="F32">
        <v>12635</v>
      </c>
      <c r="H32" s="3"/>
      <c r="I32" s="3"/>
      <c r="J32" s="16">
        <v>91</v>
      </c>
      <c r="K32" s="3">
        <v>27404</v>
      </c>
      <c r="L32" s="16">
        <v>84</v>
      </c>
      <c r="M32" s="18">
        <v>332</v>
      </c>
      <c r="V32" s="27">
        <v>78</v>
      </c>
      <c r="W32">
        <v>3</v>
      </c>
      <c r="AB32" s="53">
        <v>87</v>
      </c>
      <c r="AC32">
        <v>27404</v>
      </c>
      <c r="AD32" s="75">
        <f t="shared" si="4"/>
        <v>3</v>
      </c>
      <c r="AE32" s="53">
        <v>78</v>
      </c>
      <c r="AF32">
        <v>886</v>
      </c>
      <c r="AG32" s="69">
        <f t="shared" si="5"/>
        <v>5</v>
      </c>
      <c r="AI32" s="208"/>
      <c r="AJ32" s="11" t="s">
        <v>39</v>
      </c>
      <c r="AK32" s="30">
        <v>-0.93467573696145179</v>
      </c>
      <c r="AL32" s="11" t="s">
        <v>39</v>
      </c>
      <c r="AM32" s="30">
        <v>0.40116343490304951</v>
      </c>
      <c r="AN32" s="11" t="s">
        <v>39</v>
      </c>
      <c r="AO32" s="30">
        <v>-0.68485469459386472</v>
      </c>
      <c r="AQ32" s="27">
        <v>48</v>
      </c>
      <c r="AR32">
        <v>465</v>
      </c>
      <c r="AW32" s="53">
        <v>48</v>
      </c>
      <c r="AX32">
        <v>21980</v>
      </c>
      <c r="AY32" s="12">
        <f t="shared" si="1"/>
        <v>-1.4685932276743709</v>
      </c>
      <c r="AZ32" s="53">
        <v>48</v>
      </c>
      <c r="BA32">
        <v>465</v>
      </c>
      <c r="BB32" s="12">
        <f t="shared" si="2"/>
        <v>-1.2598978618885723</v>
      </c>
      <c r="BD32" s="11">
        <v>24</v>
      </c>
      <c r="BE32">
        <f t="shared" si="6"/>
        <v>-0.23504619028295343</v>
      </c>
      <c r="BF32">
        <f t="shared" si="7"/>
        <v>-1.1344080487759061</v>
      </c>
      <c r="BG32">
        <f t="shared" si="8"/>
        <v>0.15797175652653728</v>
      </c>
      <c r="BH32" s="75">
        <f>AVERAGE($BE27:BE32)</f>
        <v>0.43806566498332922</v>
      </c>
      <c r="BI32" s="98">
        <f>AVERAGE($BE27:BF32)</f>
        <v>0.21054465407458242</v>
      </c>
      <c r="BJ32" s="98">
        <f>AVERAGE($BE27:BG32)</f>
        <v>0.45222641542869979</v>
      </c>
      <c r="BK32" s="83">
        <v>0</v>
      </c>
    </row>
    <row r="33" spans="2:63" x14ac:dyDescent="0.2">
      <c r="B33" s="27">
        <v>44</v>
      </c>
      <c r="D33">
        <v>32175</v>
      </c>
      <c r="F33">
        <v>32175</v>
      </c>
      <c r="H33" s="3"/>
      <c r="I33" s="3"/>
      <c r="J33" s="16">
        <v>94</v>
      </c>
      <c r="K33" s="3">
        <v>28090</v>
      </c>
      <c r="L33" s="16">
        <v>86</v>
      </c>
      <c r="M33" s="18">
        <v>564</v>
      </c>
      <c r="V33" s="27">
        <v>80</v>
      </c>
      <c r="W33">
        <v>4</v>
      </c>
      <c r="AB33" s="53">
        <v>90</v>
      </c>
      <c r="AC33">
        <v>28090</v>
      </c>
      <c r="AD33" s="75">
        <f t="shared" si="4"/>
        <v>3</v>
      </c>
      <c r="AE33" s="53">
        <v>80</v>
      </c>
      <c r="AF33">
        <v>332</v>
      </c>
      <c r="AG33" s="69">
        <f t="shared" si="5"/>
        <v>2</v>
      </c>
      <c r="AI33" s="208"/>
      <c r="AJ33" s="11" t="s">
        <v>40</v>
      </c>
      <c r="AK33" s="30">
        <v>-0.38840332498208979</v>
      </c>
      <c r="AL33" s="11" t="s">
        <v>40</v>
      </c>
      <c r="AM33" s="30">
        <v>0.91428738212675698</v>
      </c>
      <c r="AN33" s="11" t="s">
        <v>40</v>
      </c>
      <c r="AO33" s="30">
        <v>0.40897928686193991</v>
      </c>
      <c r="AQ33" s="27">
        <v>49</v>
      </c>
      <c r="AR33">
        <v>1188</v>
      </c>
      <c r="AW33" s="53">
        <v>49</v>
      </c>
      <c r="AX33">
        <v>28469</v>
      </c>
      <c r="AY33" s="12">
        <f t="shared" si="1"/>
        <v>0.71742252421286523</v>
      </c>
      <c r="AZ33" s="53">
        <v>49</v>
      </c>
      <c r="BA33">
        <v>1188</v>
      </c>
      <c r="BB33" s="12">
        <f t="shared" si="2"/>
        <v>0.21509456129721796</v>
      </c>
      <c r="BD33" s="11">
        <v>25</v>
      </c>
      <c r="BE33">
        <f t="shared" si="6"/>
        <v>-0.23504619028295343</v>
      </c>
      <c r="BF33">
        <f t="shared" si="7"/>
        <v>-1.1344080487759061</v>
      </c>
      <c r="BG33">
        <f t="shared" si="8"/>
        <v>1.184142142228408</v>
      </c>
      <c r="BH33" s="75">
        <f>AVERAGE($BE28:BE33)</f>
        <v>0.23875772202327739</v>
      </c>
      <c r="BI33" s="98">
        <f>AVERAGE($BE28:BF33)</f>
        <v>-0.10252293719594489</v>
      </c>
      <c r="BJ33" s="98">
        <f>AVERAGE($BE28:BG33)</f>
        <v>0.25507525554717647</v>
      </c>
      <c r="BK33" s="83">
        <v>0</v>
      </c>
    </row>
    <row r="34" spans="2:63" ht="13.5" thickBot="1" x14ac:dyDescent="0.25">
      <c r="B34" s="27">
        <v>46</v>
      </c>
      <c r="D34">
        <v>20316</v>
      </c>
      <c r="E34">
        <v>406</v>
      </c>
      <c r="F34">
        <v>20722</v>
      </c>
      <c r="H34" s="3"/>
      <c r="I34" s="3"/>
      <c r="J34" s="16">
        <v>97</v>
      </c>
      <c r="K34" s="3">
        <v>26925</v>
      </c>
      <c r="L34" s="16">
        <v>89</v>
      </c>
      <c r="M34" s="18">
        <v>675</v>
      </c>
      <c r="V34" s="27">
        <v>83</v>
      </c>
      <c r="W34">
        <v>3</v>
      </c>
      <c r="AB34" s="53">
        <v>93</v>
      </c>
      <c r="AC34">
        <v>26925</v>
      </c>
      <c r="AD34" s="75">
        <f t="shared" si="4"/>
        <v>3</v>
      </c>
      <c r="AE34" s="53">
        <v>83</v>
      </c>
      <c r="AF34">
        <v>564</v>
      </c>
      <c r="AG34" s="69">
        <f t="shared" si="5"/>
        <v>3</v>
      </c>
      <c r="AI34" s="208"/>
      <c r="AJ34" s="11" t="s">
        <v>41</v>
      </c>
      <c r="AK34" s="30">
        <v>5</v>
      </c>
      <c r="AL34" s="11" t="s">
        <v>41</v>
      </c>
      <c r="AM34" s="30">
        <v>7</v>
      </c>
      <c r="AN34" s="11" t="s">
        <v>41</v>
      </c>
      <c r="AO34" s="30">
        <v>5</v>
      </c>
      <c r="AQ34" s="27">
        <v>50</v>
      </c>
      <c r="AR34">
        <v>782</v>
      </c>
      <c r="AW34" s="54">
        <v>52</v>
      </c>
      <c r="AX34" s="14">
        <v>27147</v>
      </c>
      <c r="AY34" s="15">
        <f t="shared" si="1"/>
        <v>0.27206687249535466</v>
      </c>
      <c r="AZ34" s="54">
        <v>50</v>
      </c>
      <c r="BA34" s="14">
        <v>782</v>
      </c>
      <c r="BB34" s="15">
        <f t="shared" si="2"/>
        <v>-0.61318610787765182</v>
      </c>
      <c r="BD34" s="11">
        <v>26</v>
      </c>
      <c r="BE34">
        <f t="shared" si="6"/>
        <v>-0.23504619028295343</v>
      </c>
      <c r="BF34">
        <f t="shared" si="7"/>
        <v>-0.47008025362694172</v>
      </c>
      <c r="BG34">
        <f t="shared" si="8"/>
        <v>1.184142142228408</v>
      </c>
      <c r="BH34" s="75">
        <f>AVERAGE($BE29:BE34)</f>
        <v>3.9449779063225644E-2</v>
      </c>
      <c r="BI34" s="98">
        <f>AVERAGE($BE29:BF34)</f>
        <v>-0.36022987887072522</v>
      </c>
      <c r="BJ34" s="98">
        <f>AVERAGE($BE29:BG34)</f>
        <v>9.4831195396151063E-2</v>
      </c>
      <c r="BK34" s="83">
        <v>0</v>
      </c>
    </row>
    <row r="35" spans="2:63" x14ac:dyDescent="0.2">
      <c r="B35" s="27">
        <v>48</v>
      </c>
      <c r="E35">
        <v>465</v>
      </c>
      <c r="F35">
        <v>465</v>
      </c>
      <c r="H35" s="3"/>
      <c r="I35" s="3"/>
      <c r="J35" s="16">
        <v>100</v>
      </c>
      <c r="K35" s="3">
        <v>21980</v>
      </c>
      <c r="L35" s="16">
        <v>91</v>
      </c>
      <c r="M35" s="18">
        <v>1748</v>
      </c>
      <c r="V35" s="27">
        <v>86</v>
      </c>
      <c r="W35">
        <v>3</v>
      </c>
      <c r="AB35" s="53">
        <v>96</v>
      </c>
      <c r="AC35">
        <v>21980</v>
      </c>
      <c r="AD35" s="75">
        <f t="shared" si="4"/>
        <v>3</v>
      </c>
      <c r="AE35" s="53">
        <v>86</v>
      </c>
      <c r="AF35">
        <v>675</v>
      </c>
      <c r="AG35" s="69">
        <f t="shared" si="5"/>
        <v>3</v>
      </c>
      <c r="AI35" s="208"/>
      <c r="AJ35" s="11" t="s">
        <v>42</v>
      </c>
      <c r="AK35" s="30">
        <v>5</v>
      </c>
      <c r="AL35" s="11" t="s">
        <v>42</v>
      </c>
      <c r="AM35" s="30">
        <v>1</v>
      </c>
      <c r="AN35" s="11" t="s">
        <v>42</v>
      </c>
      <c r="AO35" s="30">
        <v>1</v>
      </c>
      <c r="AQ35" s="27" t="s">
        <v>31</v>
      </c>
      <c r="AR35">
        <v>1014.90625</v>
      </c>
      <c r="BD35" s="11">
        <v>27</v>
      </c>
      <c r="BE35">
        <f t="shared" si="6"/>
        <v>-0.23504619028295343</v>
      </c>
      <c r="BF35">
        <f t="shared" si="7"/>
        <v>-0.47008025362694172</v>
      </c>
      <c r="BG35">
        <f t="shared" si="8"/>
        <v>1.184142142228408</v>
      </c>
      <c r="BH35" s="75">
        <f>AVERAGE($BE30:BE35)</f>
        <v>-0.15985816389682614</v>
      </c>
      <c r="BI35" s="98">
        <f>AVERAGE($BE30:BF35)</f>
        <v>-0.53641180714487213</v>
      </c>
      <c r="BJ35" s="98">
        <f>AVERAGE($BE30:BG35)</f>
        <v>-1.1062855821118557E-2</v>
      </c>
      <c r="BK35" s="83">
        <v>0</v>
      </c>
    </row>
    <row r="36" spans="2:63" ht="13.5" thickBot="1" x14ac:dyDescent="0.25">
      <c r="B36" s="27">
        <v>49</v>
      </c>
      <c r="D36">
        <v>28469</v>
      </c>
      <c r="F36">
        <v>28469</v>
      </c>
      <c r="H36" s="3"/>
      <c r="I36" s="3"/>
      <c r="J36" s="17">
        <v>104</v>
      </c>
      <c r="K36" s="19">
        <v>27147</v>
      </c>
      <c r="L36" s="16">
        <v>95</v>
      </c>
      <c r="M36" s="18">
        <v>2523</v>
      </c>
      <c r="V36" s="27">
        <v>88</v>
      </c>
      <c r="W36">
        <v>3</v>
      </c>
      <c r="AB36" s="54">
        <v>100</v>
      </c>
      <c r="AC36" s="14">
        <v>27147</v>
      </c>
      <c r="AD36" s="76">
        <f t="shared" si="4"/>
        <v>4</v>
      </c>
      <c r="AE36" s="53">
        <v>88</v>
      </c>
      <c r="AF36">
        <v>1748</v>
      </c>
      <c r="AG36" s="69">
        <f t="shared" si="5"/>
        <v>2</v>
      </c>
      <c r="AI36" s="208"/>
      <c r="AJ36" s="11" t="s">
        <v>43</v>
      </c>
      <c r="AK36" s="30">
        <v>10</v>
      </c>
      <c r="AL36" s="11" t="s">
        <v>43</v>
      </c>
      <c r="AM36" s="30">
        <v>8</v>
      </c>
      <c r="AN36" s="11" t="s">
        <v>43</v>
      </c>
      <c r="AO36" s="30">
        <v>6</v>
      </c>
      <c r="BD36" s="11">
        <v>28</v>
      </c>
      <c r="BE36">
        <f t="shared" si="6"/>
        <v>-0.23504619028295343</v>
      </c>
      <c r="BF36">
        <f t="shared" si="7"/>
        <v>-0.62622423590460152</v>
      </c>
      <c r="BG36">
        <f t="shared" si="8"/>
        <v>1.184142142228408</v>
      </c>
      <c r="BH36" s="75">
        <f>AVERAGE($BE31:BE36)</f>
        <v>-0.35916610685687789</v>
      </c>
      <c r="BI36" s="98">
        <f>AVERAGE($BE31:BF36)</f>
        <v>-0.59371712755228923</v>
      </c>
      <c r="BJ36" s="98">
        <f>AVERAGE($BE31:BG36)</f>
        <v>-5.3686619795223184E-2</v>
      </c>
      <c r="BK36" s="83">
        <v>0</v>
      </c>
    </row>
    <row r="37" spans="2:63" x14ac:dyDescent="0.2">
      <c r="B37" s="27">
        <v>50</v>
      </c>
      <c r="C37">
        <v>18244</v>
      </c>
      <c r="E37">
        <v>782</v>
      </c>
      <c r="F37">
        <v>19026</v>
      </c>
      <c r="H37" s="3"/>
      <c r="I37" s="3"/>
      <c r="J37" s="3"/>
      <c r="K37" s="3"/>
      <c r="L37" s="16">
        <v>98</v>
      </c>
      <c r="M37" s="18">
        <v>1393</v>
      </c>
      <c r="V37" s="27">
        <v>91</v>
      </c>
      <c r="W37">
        <v>4</v>
      </c>
      <c r="AE37" s="53">
        <v>91</v>
      </c>
      <c r="AF37">
        <v>811</v>
      </c>
      <c r="AG37" s="69">
        <f t="shared" si="5"/>
        <v>3</v>
      </c>
      <c r="AI37" s="208"/>
      <c r="AJ37" s="11" t="s">
        <v>44</v>
      </c>
      <c r="AK37" s="30">
        <v>93</v>
      </c>
      <c r="AL37" s="11" t="s">
        <v>44</v>
      </c>
      <c r="AM37" s="30">
        <v>99</v>
      </c>
      <c r="AN37" s="11" t="s">
        <v>44</v>
      </c>
      <c r="AO37" s="30">
        <v>97</v>
      </c>
      <c r="BD37" s="11">
        <v>29</v>
      </c>
      <c r="BE37">
        <f t="shared" si="6"/>
        <v>-0.23504619028295343</v>
      </c>
      <c r="BF37">
        <f t="shared" si="7"/>
        <v>-0.62622423590460152</v>
      </c>
      <c r="BG37">
        <f t="shared" si="8"/>
        <v>-0.40101569015798078</v>
      </c>
      <c r="BH37" s="75">
        <f>AVERAGE($BE32:BE37)</f>
        <v>-0.23504619028295345</v>
      </c>
      <c r="BI37" s="98">
        <f>AVERAGE($BE32:BF37)</f>
        <v>-0.48930851819271831</v>
      </c>
      <c r="BJ37" s="98">
        <f>AVERAGE($BE32:BG37)</f>
        <v>-7.6565421279468387E-2</v>
      </c>
      <c r="BK37" s="83">
        <v>0</v>
      </c>
    </row>
    <row r="38" spans="2:63" ht="13.5" thickBot="1" x14ac:dyDescent="0.25">
      <c r="B38" s="27">
        <v>53</v>
      </c>
      <c r="D38">
        <v>28961</v>
      </c>
      <c r="F38">
        <v>28961</v>
      </c>
      <c r="H38" s="3"/>
      <c r="I38" s="3"/>
      <c r="J38" s="3"/>
      <c r="K38" s="3"/>
      <c r="L38" s="17">
        <v>101</v>
      </c>
      <c r="M38" s="20">
        <v>1188</v>
      </c>
      <c r="V38" s="27">
        <v>93</v>
      </c>
      <c r="W38">
        <v>2</v>
      </c>
      <c r="AE38" s="53">
        <v>93</v>
      </c>
      <c r="AF38">
        <v>1712</v>
      </c>
      <c r="AG38" s="69">
        <f t="shared" si="5"/>
        <v>2</v>
      </c>
      <c r="AI38" s="208"/>
      <c r="AJ38" s="11" t="s">
        <v>45</v>
      </c>
      <c r="AK38" s="30">
        <v>12</v>
      </c>
      <c r="AL38" s="11" t="s">
        <v>45</v>
      </c>
      <c r="AM38" s="30">
        <v>27</v>
      </c>
      <c r="AN38" s="11" t="s">
        <v>45</v>
      </c>
      <c r="AO38" s="30">
        <v>29</v>
      </c>
      <c r="BD38" s="11">
        <v>30</v>
      </c>
      <c r="BE38">
        <f t="shared" si="6"/>
        <v>-0.23504619028295343</v>
      </c>
      <c r="BF38">
        <f t="shared" si="7"/>
        <v>0.58064915462337263</v>
      </c>
      <c r="BG38">
        <f t="shared" si="8"/>
        <v>-0.40101569015798078</v>
      </c>
      <c r="BH38" s="75">
        <f>AVERAGE($BE33:BE38)</f>
        <v>-0.23504619028295345</v>
      </c>
      <c r="BI38" s="98">
        <f>AVERAGE($BE33:BF38)</f>
        <v>-0.34638708457611167</v>
      </c>
      <c r="BJ38" s="98">
        <f>AVERAGE($BE33:BG38)</f>
        <v>-1.2339323684203913E-2</v>
      </c>
      <c r="BK38" s="83">
        <v>0</v>
      </c>
    </row>
    <row r="39" spans="2:63" x14ac:dyDescent="0.2">
      <c r="B39" s="27">
        <v>55</v>
      </c>
      <c r="E39">
        <v>283</v>
      </c>
      <c r="F39">
        <v>283</v>
      </c>
      <c r="V39" s="27">
        <v>95</v>
      </c>
      <c r="W39">
        <v>3</v>
      </c>
      <c r="AE39" s="53">
        <v>95</v>
      </c>
      <c r="AF39">
        <v>1393</v>
      </c>
      <c r="AG39" s="69">
        <f t="shared" si="5"/>
        <v>2</v>
      </c>
      <c r="AI39" s="208"/>
      <c r="AJ39" s="11" t="s">
        <v>46</v>
      </c>
      <c r="AK39" s="30">
        <v>0.98151016708202166</v>
      </c>
      <c r="AL39" s="11" t="s">
        <v>46</v>
      </c>
      <c r="AM39" s="30">
        <v>0.67633512230293458</v>
      </c>
      <c r="AN39" s="11" t="s">
        <v>46</v>
      </c>
      <c r="AO39" s="30">
        <v>0.55005752544074771</v>
      </c>
      <c r="BD39" s="11">
        <v>31</v>
      </c>
      <c r="BE39">
        <f t="shared" si="6"/>
        <v>-0.23504619028295343</v>
      </c>
      <c r="BF39">
        <f t="shared" si="7"/>
        <v>0.72921333193609739</v>
      </c>
      <c r="BG39">
        <f t="shared" si="8"/>
        <v>-0.94572243564982861</v>
      </c>
      <c r="BH39" s="75">
        <f>AVERAGE($BE34:BE39)</f>
        <v>-0.23504619028295345</v>
      </c>
      <c r="BI39" s="98">
        <f>AVERAGE($BE34:BF39)</f>
        <v>-0.19108530285011147</v>
      </c>
      <c r="BJ39" s="98">
        <f>AVERAGE($BE34:BG39)</f>
        <v>-2.7130612415661306E-2</v>
      </c>
      <c r="BK39" s="83">
        <v>0</v>
      </c>
    </row>
    <row r="40" spans="2:63" ht="13.5" thickBot="1" x14ac:dyDescent="0.25">
      <c r="B40" s="27">
        <v>57</v>
      </c>
      <c r="D40">
        <v>27411</v>
      </c>
      <c r="F40">
        <v>27411</v>
      </c>
      <c r="V40" s="27">
        <v>98</v>
      </c>
      <c r="W40">
        <v>3</v>
      </c>
      <c r="AE40" s="54">
        <v>98</v>
      </c>
      <c r="AF40" s="14">
        <v>1188</v>
      </c>
      <c r="AG40" s="70">
        <f t="shared" si="5"/>
        <v>3</v>
      </c>
      <c r="AI40" s="209"/>
      <c r="AJ40" s="13" t="s">
        <v>64</v>
      </c>
      <c r="AK40" s="86">
        <f>AK30/AK26</f>
        <v>0.19932721956558858</v>
      </c>
      <c r="AL40" s="13" t="s">
        <v>64</v>
      </c>
      <c r="AM40" s="86">
        <f t="shared" ref="AM40:AO40" si="10">AM30/AM26</f>
        <v>0.46628204414460567</v>
      </c>
      <c r="AN40" s="13" t="s">
        <v>64</v>
      </c>
      <c r="AO40" s="86">
        <f t="shared" si="10"/>
        <v>0.43233171129594178</v>
      </c>
      <c r="BD40" s="11">
        <v>32</v>
      </c>
      <c r="BE40">
        <f t="shared" si="6"/>
        <v>0.7050598811299853</v>
      </c>
      <c r="BF40">
        <f t="shared" si="7"/>
        <v>0.72921333193609739</v>
      </c>
      <c r="BG40">
        <f t="shared" si="8"/>
        <v>-1.5312311845493056</v>
      </c>
      <c r="BH40" s="75">
        <f>AVERAGE($BE35:BE40)</f>
        <v>-7.8361845047463644E-2</v>
      </c>
      <c r="BI40" s="98">
        <f>AVERAGE($BE35:BF40)</f>
        <v>-1.280199810211328E-2</v>
      </c>
      <c r="BJ40" s="98">
        <f>AVERAGE($BE35:BG40)</f>
        <v>-5.9129149626868847E-2</v>
      </c>
      <c r="BK40" s="83">
        <v>0</v>
      </c>
    </row>
    <row r="41" spans="2:63" ht="13.5" thickBot="1" x14ac:dyDescent="0.25">
      <c r="B41" s="27">
        <v>58</v>
      </c>
      <c r="C41">
        <v>16413</v>
      </c>
      <c r="E41">
        <v>1055</v>
      </c>
      <c r="F41">
        <v>17468</v>
      </c>
      <c r="V41" s="27" t="s">
        <v>31</v>
      </c>
      <c r="W41">
        <v>99</v>
      </c>
      <c r="BD41" s="11">
        <v>33</v>
      </c>
      <c r="BE41">
        <f t="shared" si="6"/>
        <v>0.7050598811299853</v>
      </c>
      <c r="BF41">
        <f t="shared" si="7"/>
        <v>0.72921333193609739</v>
      </c>
      <c r="BG41">
        <f t="shared" si="8"/>
        <v>0.92300932041958206</v>
      </c>
      <c r="BH41" s="75">
        <f>AVERAGE($BE36:BE41)</f>
        <v>7.8322500188026153E-2</v>
      </c>
      <c r="BI41" s="98">
        <f>AVERAGE($BE36:BF41)</f>
        <v>0.16548130664588487</v>
      </c>
      <c r="BJ41" s="98">
        <f>AVERAGE($BE36:BG41)</f>
        <v>4.5219007882417374E-2</v>
      </c>
      <c r="BK41" s="83">
        <v>0</v>
      </c>
    </row>
    <row r="42" spans="2:63" ht="13.5" customHeight="1" thickBot="1" x14ac:dyDescent="0.25">
      <c r="B42" s="27">
        <v>59</v>
      </c>
      <c r="D42">
        <v>25657</v>
      </c>
      <c r="F42">
        <v>25657</v>
      </c>
      <c r="AI42" s="207" t="s">
        <v>98</v>
      </c>
      <c r="AJ42" s="205" t="s">
        <v>8</v>
      </c>
      <c r="AK42" s="206"/>
      <c r="AL42" s="205" t="s">
        <v>5</v>
      </c>
      <c r="AM42" s="206"/>
      <c r="AN42" s="205" t="s">
        <v>7</v>
      </c>
      <c r="AO42" s="206"/>
      <c r="BD42" s="11">
        <v>34</v>
      </c>
      <c r="BE42">
        <f t="shared" si="6"/>
        <v>0.7050598811299853</v>
      </c>
      <c r="BF42">
        <f t="shared" si="7"/>
        <v>0.72921333193609739</v>
      </c>
      <c r="BG42">
        <f t="shared" si="8"/>
        <v>-1.0579279450208086</v>
      </c>
      <c r="BH42" s="75">
        <f>AVERAGE($BE37:BE42)</f>
        <v>0.23500684542351594</v>
      </c>
      <c r="BI42" s="98">
        <f>AVERAGE($BE37:BF42)</f>
        <v>0.35677660991702131</v>
      </c>
      <c r="BJ42" s="98">
        <f>AVERAGE($BE37:BG42)</f>
        <v>4.8189760771551869E-2</v>
      </c>
      <c r="BK42" s="83">
        <v>0</v>
      </c>
    </row>
    <row r="43" spans="2:63" ht="13.5" thickBot="1" x14ac:dyDescent="0.25">
      <c r="B43" s="27">
        <v>62</v>
      </c>
      <c r="E43">
        <v>857</v>
      </c>
      <c r="F43">
        <v>857</v>
      </c>
      <c r="Y43" s="199" t="s">
        <v>8</v>
      </c>
      <c r="Z43" s="200"/>
      <c r="AA43" s="201"/>
      <c r="AB43" s="199" t="s">
        <v>5</v>
      </c>
      <c r="AC43" s="200"/>
      <c r="AD43" s="201"/>
      <c r="AE43" s="199" t="s">
        <v>7</v>
      </c>
      <c r="AF43" s="200"/>
      <c r="AG43" s="201"/>
      <c r="AI43" s="208"/>
      <c r="AJ43" s="8" t="s">
        <v>33</v>
      </c>
      <c r="AK43" s="85">
        <v>2.0769230769230771</v>
      </c>
      <c r="AL43" s="8" t="s">
        <v>33</v>
      </c>
      <c r="AM43" s="85">
        <v>4.3571428571428568</v>
      </c>
      <c r="AN43" s="8" t="s">
        <v>33</v>
      </c>
      <c r="AO43" s="85">
        <v>3.09375</v>
      </c>
      <c r="BD43" s="11">
        <v>35</v>
      </c>
      <c r="BE43">
        <f t="shared" si="6"/>
        <v>0.7050598811299853</v>
      </c>
      <c r="BF43">
        <f t="shared" si="7"/>
        <v>-1.4753308320876464</v>
      </c>
      <c r="BG43">
        <f t="shared" si="8"/>
        <v>0.2987386682828575</v>
      </c>
      <c r="BH43" s="75">
        <f>AVERAGE($BE38:BE43)</f>
        <v>0.39169119065900571</v>
      </c>
      <c r="BI43" s="98">
        <f>AVERAGE($BE38:BF43)</f>
        <v>0.36435989951951253</v>
      </c>
      <c r="BJ43" s="98">
        <f>AVERAGE($BE38:BG43)</f>
        <v>9.21205293088148E-2</v>
      </c>
      <c r="BK43" s="83">
        <v>0</v>
      </c>
    </row>
    <row r="44" spans="2:63" ht="13.5" thickBot="1" x14ac:dyDescent="0.25">
      <c r="B44" s="27">
        <v>65</v>
      </c>
      <c r="E44">
        <v>1093</v>
      </c>
      <c r="F44">
        <v>1093</v>
      </c>
      <c r="Y44" s="71" t="s">
        <v>88</v>
      </c>
      <c r="Z44" s="72" t="s">
        <v>1</v>
      </c>
      <c r="AA44" s="73" t="s">
        <v>89</v>
      </c>
      <c r="AB44" s="71" t="s">
        <v>88</v>
      </c>
      <c r="AC44" s="72" t="s">
        <v>1</v>
      </c>
      <c r="AD44" s="73" t="s">
        <v>90</v>
      </c>
      <c r="AE44" s="71" t="s">
        <v>88</v>
      </c>
      <c r="AF44" s="72" t="s">
        <v>1</v>
      </c>
      <c r="AG44" s="73" t="s">
        <v>90</v>
      </c>
      <c r="AI44" s="208"/>
      <c r="AJ44" s="11" t="s">
        <v>34</v>
      </c>
      <c r="AK44" s="30">
        <v>0.13688561861578596</v>
      </c>
      <c r="AL44" s="11" t="s">
        <v>34</v>
      </c>
      <c r="AM44" s="30">
        <v>0.11744959195991073</v>
      </c>
      <c r="AN44" s="11" t="s">
        <v>34</v>
      </c>
      <c r="AO44" s="30">
        <v>0.13736705449739511</v>
      </c>
      <c r="BD44" s="11">
        <v>36</v>
      </c>
      <c r="BE44">
        <f t="shared" si="6"/>
        <v>0.7050598811299853</v>
      </c>
      <c r="BF44">
        <f t="shared" si="7"/>
        <v>-0.21169312437782631</v>
      </c>
      <c r="BG44">
        <f t="shared" si="8"/>
        <v>0.2987386682828575</v>
      </c>
      <c r="BH44" s="75">
        <f>AVERAGE($BE39:BE44)</f>
        <v>0.5483755358944955</v>
      </c>
      <c r="BI44" s="98">
        <f>AVERAGE($BE39:BF44)</f>
        <v>0.37667354888715754</v>
      </c>
      <c r="BJ44" s="98">
        <f>AVERAGE($BE39:BG44)</f>
        <v>0.1392048710228469</v>
      </c>
      <c r="BK44" s="83">
        <v>0</v>
      </c>
    </row>
    <row r="45" spans="2:63" ht="13.5" thickBot="1" x14ac:dyDescent="0.25">
      <c r="B45" s="27">
        <v>67</v>
      </c>
      <c r="C45">
        <v>18200</v>
      </c>
      <c r="D45">
        <v>27452</v>
      </c>
      <c r="F45">
        <v>45652</v>
      </c>
      <c r="Y45" s="64">
        <v>4</v>
      </c>
      <c r="Z45" s="9">
        <v>16902</v>
      </c>
      <c r="AA45" s="9"/>
      <c r="AB45" s="64">
        <v>5</v>
      </c>
      <c r="AC45" s="9">
        <v>24322</v>
      </c>
      <c r="AD45" s="9"/>
      <c r="AE45" s="64">
        <v>4</v>
      </c>
      <c r="AF45" s="9">
        <v>464</v>
      </c>
      <c r="AG45" s="10"/>
      <c r="AI45" s="208"/>
      <c r="AJ45" s="11" t="s">
        <v>35</v>
      </c>
      <c r="AK45" s="30">
        <v>2</v>
      </c>
      <c r="AL45" s="11" t="s">
        <v>35</v>
      </c>
      <c r="AM45" s="30">
        <v>4</v>
      </c>
      <c r="AN45" s="11" t="s">
        <v>35</v>
      </c>
      <c r="AO45" s="30">
        <v>3</v>
      </c>
      <c r="BD45" s="11">
        <v>37</v>
      </c>
      <c r="BE45">
        <f t="shared" si="6"/>
        <v>-0.76238534133123415</v>
      </c>
      <c r="BF45">
        <f t="shared" si="7"/>
        <v>-0.83121585017850863</v>
      </c>
      <c r="BG45">
        <f t="shared" si="8"/>
        <v>-0.83147682610846729</v>
      </c>
      <c r="BH45" s="75">
        <f>AVERAGE($BE40:BE45)</f>
        <v>0.46048567738644874</v>
      </c>
      <c r="BI45" s="98">
        <f>AVERAGE($BE40:BF45)</f>
        <v>0.20269285445691687</v>
      </c>
      <c r="BJ45" s="98">
        <f>AVERAGE($BE40:BG45)</f>
        <v>2.9564719710539953E-2</v>
      </c>
      <c r="BK45" s="83">
        <v>0</v>
      </c>
    </row>
    <row r="46" spans="2:63" x14ac:dyDescent="0.2">
      <c r="B46" s="27">
        <v>71</v>
      </c>
      <c r="D46">
        <v>30574</v>
      </c>
      <c r="E46">
        <v>1561</v>
      </c>
      <c r="F46">
        <v>32135</v>
      </c>
      <c r="Y46" s="53">
        <v>14</v>
      </c>
      <c r="Z46">
        <v>17831</v>
      </c>
      <c r="AA46" s="74">
        <f>Y46-Y45</f>
        <v>10</v>
      </c>
      <c r="AB46" s="53">
        <v>11</v>
      </c>
      <c r="AC46">
        <v>28175</v>
      </c>
      <c r="AD46" s="74">
        <f>AB46-AB45</f>
        <v>6</v>
      </c>
      <c r="AE46" s="53">
        <v>5</v>
      </c>
      <c r="AF46">
        <v>1115</v>
      </c>
      <c r="AG46" s="68">
        <f>AE46-AE45</f>
        <v>1</v>
      </c>
      <c r="AI46" s="208"/>
      <c r="AJ46" s="11" t="s">
        <v>36</v>
      </c>
      <c r="AK46" s="30">
        <v>2</v>
      </c>
      <c r="AL46" s="11" t="s">
        <v>36</v>
      </c>
      <c r="AM46" s="30">
        <v>4</v>
      </c>
      <c r="AN46" s="11" t="s">
        <v>36</v>
      </c>
      <c r="AO46" s="30">
        <v>3</v>
      </c>
      <c r="BD46" s="11">
        <v>38</v>
      </c>
      <c r="BE46">
        <f t="shared" si="6"/>
        <v>-0.76238534133123415</v>
      </c>
      <c r="BF46">
        <f t="shared" si="7"/>
        <v>0.94245851161626693</v>
      </c>
      <c r="BG46">
        <f t="shared" si="8"/>
        <v>-0.83147682610846729</v>
      </c>
      <c r="BH46" s="75">
        <f>AVERAGE($BE41:BE46)</f>
        <v>0.21591147364291219</v>
      </c>
      <c r="BI46" s="98">
        <f>AVERAGE($BE41:BF46)</f>
        <v>9.8176184225162791E-2</v>
      </c>
      <c r="BJ46" s="98">
        <f>AVERAGE($BE41:BG46)</f>
        <v>-1.2378183083606904E-3</v>
      </c>
      <c r="BK46" s="83">
        <v>0</v>
      </c>
    </row>
    <row r="47" spans="2:63" x14ac:dyDescent="0.2">
      <c r="B47" s="27">
        <v>73</v>
      </c>
      <c r="D47">
        <v>27670</v>
      </c>
      <c r="F47">
        <v>27670</v>
      </c>
      <c r="Y47" s="53">
        <v>23</v>
      </c>
      <c r="Z47">
        <v>14406</v>
      </c>
      <c r="AA47" s="75">
        <f t="shared" ref="AA47:AA57" si="11">Y47-Y46</f>
        <v>9</v>
      </c>
      <c r="AB47" s="53">
        <v>17</v>
      </c>
      <c r="AC47">
        <v>27151</v>
      </c>
      <c r="AD47" s="75">
        <f t="shared" ref="AD47:AD72" si="12">AB47-AB46</f>
        <v>6</v>
      </c>
      <c r="AE47" s="53">
        <v>10</v>
      </c>
      <c r="AF47">
        <v>1065</v>
      </c>
      <c r="AG47" s="69">
        <f t="shared" ref="AG47:AG74" si="13">AE47-AE46</f>
        <v>5</v>
      </c>
      <c r="AI47" s="208"/>
      <c r="AJ47" s="11" t="s">
        <v>37</v>
      </c>
      <c r="AK47" s="30">
        <v>0.49354811679282429</v>
      </c>
      <c r="AL47" s="11" t="s">
        <v>37</v>
      </c>
      <c r="AM47" s="30">
        <v>0.62148482382387005</v>
      </c>
      <c r="AN47" s="11" t="s">
        <v>37</v>
      </c>
      <c r="AO47" s="30">
        <v>0.77706540597384099</v>
      </c>
      <c r="BD47" s="11">
        <v>39</v>
      </c>
      <c r="BE47">
        <f t="shared" si="6"/>
        <v>0.42527858566596061</v>
      </c>
      <c r="BF47">
        <f t="shared" si="7"/>
        <v>0.35864508920594484</v>
      </c>
      <c r="BG47">
        <f t="shared" si="8"/>
        <v>0.62617474562908071</v>
      </c>
      <c r="BH47" s="75">
        <f>AVERAGE($BE42:BE47)</f>
        <v>0.16928125773224137</v>
      </c>
      <c r="BI47" s="98">
        <f>AVERAGE($BE42:BF47)</f>
        <v>4.3980389375647987E-2</v>
      </c>
      <c r="BJ47" s="98">
        <f>AVERAGE($BE42:BG47)</f>
        <v>-5.3859157918620615E-2</v>
      </c>
      <c r="BK47" s="83">
        <v>0</v>
      </c>
    </row>
    <row r="48" spans="2:63" x14ac:dyDescent="0.2">
      <c r="B48" s="27">
        <v>74</v>
      </c>
      <c r="E48">
        <v>1702</v>
      </c>
      <c r="F48">
        <v>1702</v>
      </c>
      <c r="Y48" s="53">
        <v>32</v>
      </c>
      <c r="Z48">
        <v>15730</v>
      </c>
      <c r="AA48" s="75">
        <f t="shared" si="11"/>
        <v>9</v>
      </c>
      <c r="AB48" s="53">
        <v>22</v>
      </c>
      <c r="AC48">
        <v>22972</v>
      </c>
      <c r="AD48" s="75">
        <f t="shared" si="12"/>
        <v>5</v>
      </c>
      <c r="AE48" s="53">
        <v>15</v>
      </c>
      <c r="AF48">
        <v>1227</v>
      </c>
      <c r="AG48" s="69">
        <f t="shared" si="13"/>
        <v>5</v>
      </c>
      <c r="AI48" s="208"/>
      <c r="AJ48" s="11" t="s">
        <v>38</v>
      </c>
      <c r="AK48" s="30">
        <v>0.24358974358974331</v>
      </c>
      <c r="AL48" s="11" t="s">
        <v>38</v>
      </c>
      <c r="AM48" s="30">
        <v>0.38624338624338683</v>
      </c>
      <c r="AN48" s="11" t="s">
        <v>38</v>
      </c>
      <c r="AO48" s="30">
        <v>0.60383064516129037</v>
      </c>
      <c r="BD48" s="11">
        <v>40</v>
      </c>
      <c r="BE48">
        <f t="shared" si="6"/>
        <v>0.42527858566596061</v>
      </c>
      <c r="BF48">
        <f t="shared" si="7"/>
        <v>0.35864508920594484</v>
      </c>
      <c r="BG48">
        <f t="shared" si="8"/>
        <v>0.62617474562908071</v>
      </c>
      <c r="BH48" s="75">
        <f>AVERAGE($BE43:BE48)</f>
        <v>0.12265104182157059</v>
      </c>
      <c r="BI48" s="98">
        <f>AVERAGE($BE43:BF48)</f>
        <v>-1.021540547386674E-2</v>
      </c>
      <c r="BJ48" s="98">
        <f>AVERAGE($BE43:BG48)</f>
        <v>3.5715727733633901E-3</v>
      </c>
      <c r="BK48" s="83">
        <v>0</v>
      </c>
    </row>
    <row r="49" spans="2:63" x14ac:dyDescent="0.2">
      <c r="B49" s="27">
        <v>76</v>
      </c>
      <c r="C49">
        <v>15862</v>
      </c>
      <c r="E49">
        <v>1147</v>
      </c>
      <c r="F49">
        <v>17009</v>
      </c>
      <c r="Y49" s="53">
        <v>37</v>
      </c>
      <c r="Z49">
        <v>14831</v>
      </c>
      <c r="AA49" s="75">
        <f t="shared" si="11"/>
        <v>5</v>
      </c>
      <c r="AB49" s="53">
        <v>26</v>
      </c>
      <c r="AC49">
        <v>24944</v>
      </c>
      <c r="AD49" s="75">
        <f t="shared" si="12"/>
        <v>4</v>
      </c>
      <c r="AE49" s="53">
        <v>18</v>
      </c>
      <c r="AF49">
        <v>863</v>
      </c>
      <c r="AG49" s="69">
        <f t="shared" si="13"/>
        <v>3</v>
      </c>
      <c r="AI49" s="208"/>
      <c r="AJ49" s="11" t="s">
        <v>39</v>
      </c>
      <c r="AK49" s="30">
        <v>2.5731553764794772</v>
      </c>
      <c r="AL49" s="11" t="s">
        <v>39</v>
      </c>
      <c r="AM49" s="30">
        <v>0.50918717611906184</v>
      </c>
      <c r="AN49" s="11" t="s">
        <v>39</v>
      </c>
      <c r="AO49" s="30">
        <v>-0.2404200426535521</v>
      </c>
      <c r="BD49" s="11">
        <v>41</v>
      </c>
      <c r="BE49">
        <f t="shared" si="6"/>
        <v>0.42527858566596061</v>
      </c>
      <c r="BF49">
        <f t="shared" si="7"/>
        <v>-0.95653529226543288</v>
      </c>
      <c r="BG49">
        <f t="shared" si="8"/>
        <v>0.62617474562908071</v>
      </c>
      <c r="BH49" s="75">
        <f>AVERAGE($BE44:BE49)</f>
        <v>7.60208259108998E-2</v>
      </c>
      <c r="BI49" s="98">
        <f>AVERAGE($BE44:BF49)</f>
        <v>9.702448222648985E-3</v>
      </c>
      <c r="BJ49" s="98">
        <f>AVERAGE($BE44:BG49)</f>
        <v>3.5041035090275154E-2</v>
      </c>
      <c r="BK49" s="83">
        <v>0</v>
      </c>
    </row>
    <row r="50" spans="2:63" x14ac:dyDescent="0.2">
      <c r="B50" s="27">
        <v>80</v>
      </c>
      <c r="D50">
        <v>28475</v>
      </c>
      <c r="F50">
        <v>28475</v>
      </c>
      <c r="Y50" s="53">
        <v>43</v>
      </c>
      <c r="Z50">
        <v>12635</v>
      </c>
      <c r="AA50" s="75">
        <f t="shared" si="11"/>
        <v>6</v>
      </c>
      <c r="AB50" s="53">
        <v>28</v>
      </c>
      <c r="AC50">
        <v>20486</v>
      </c>
      <c r="AD50" s="75">
        <f t="shared" si="12"/>
        <v>2</v>
      </c>
      <c r="AE50" s="53">
        <v>24</v>
      </c>
      <c r="AF50">
        <v>1173</v>
      </c>
      <c r="AG50" s="69">
        <f t="shared" si="13"/>
        <v>6</v>
      </c>
      <c r="AI50" s="208"/>
      <c r="AJ50" s="11" t="s">
        <v>40</v>
      </c>
      <c r="AK50" s="30">
        <v>0.26175077662192991</v>
      </c>
      <c r="AL50" s="11" t="s">
        <v>40</v>
      </c>
      <c r="AM50" s="30">
        <v>0.5900414254737314</v>
      </c>
      <c r="AN50" s="11" t="s">
        <v>40</v>
      </c>
      <c r="AO50" s="30">
        <v>0.27198772732829019</v>
      </c>
      <c r="BD50" s="11">
        <v>42</v>
      </c>
      <c r="BE50">
        <f t="shared" si="6"/>
        <v>0.42527858566596061</v>
      </c>
      <c r="BF50">
        <f t="shared" si="7"/>
        <v>0.58974492058129446</v>
      </c>
      <c r="BG50">
        <f t="shared" si="8"/>
        <v>0.26813716572713575</v>
      </c>
      <c r="BH50" s="75">
        <f>AVERAGE($BE45:BE50)</f>
        <v>2.939061000022904E-2</v>
      </c>
      <c r="BI50" s="98">
        <f>AVERAGE($BE45:BF50)</f>
        <v>5.3173844013906992E-2</v>
      </c>
      <c r="BJ50" s="98">
        <f>AVERAGE($BE45:BG50)</f>
        <v>6.2321882142462627E-2</v>
      </c>
      <c r="BK50" s="83">
        <v>0</v>
      </c>
    </row>
    <row r="51" spans="2:63" x14ac:dyDescent="0.2">
      <c r="B51" s="27">
        <v>81</v>
      </c>
      <c r="E51">
        <v>886</v>
      </c>
      <c r="F51">
        <v>886</v>
      </c>
      <c r="Y51" s="53">
        <v>50</v>
      </c>
      <c r="Z51">
        <v>18244</v>
      </c>
      <c r="AA51" s="75">
        <f t="shared" si="11"/>
        <v>7</v>
      </c>
      <c r="AB51" s="53">
        <v>31</v>
      </c>
      <c r="AC51">
        <v>28504</v>
      </c>
      <c r="AD51" s="75">
        <f t="shared" si="12"/>
        <v>3</v>
      </c>
      <c r="AE51" s="53">
        <v>25</v>
      </c>
      <c r="AF51">
        <v>1663</v>
      </c>
      <c r="AG51" s="69">
        <f t="shared" si="13"/>
        <v>1</v>
      </c>
      <c r="AI51" s="208"/>
      <c r="AJ51" s="11" t="s">
        <v>41</v>
      </c>
      <c r="AK51" s="30">
        <v>2</v>
      </c>
      <c r="AL51" s="11" t="s">
        <v>41</v>
      </c>
      <c r="AM51" s="30">
        <v>3</v>
      </c>
      <c r="AN51" s="11" t="s">
        <v>41</v>
      </c>
      <c r="AO51" s="30">
        <v>3</v>
      </c>
      <c r="BD51" s="11">
        <v>43</v>
      </c>
      <c r="BE51">
        <f t="shared" si="6"/>
        <v>-1.8856023885688911</v>
      </c>
      <c r="BF51">
        <f t="shared" si="7"/>
        <v>0.58974492058129446</v>
      </c>
      <c r="BG51">
        <f t="shared" si="8"/>
        <v>0.36504192382025474</v>
      </c>
      <c r="BH51" s="75">
        <f>AVERAGE($BE46:BE51)</f>
        <v>-0.15781223120604712</v>
      </c>
      <c r="BI51" s="98">
        <f>AVERAGE($BE46:BF51)</f>
        <v>7.7985820974085823E-2</v>
      </c>
      <c r="BJ51" s="98">
        <f>AVERAGE($BE46:BG51)</f>
        <v>0.14533646400084421</v>
      </c>
      <c r="BK51" s="83">
        <v>0</v>
      </c>
    </row>
    <row r="52" spans="2:63" x14ac:dyDescent="0.2">
      <c r="B52" s="27">
        <v>82</v>
      </c>
      <c r="D52">
        <v>28063</v>
      </c>
      <c r="F52">
        <v>28063</v>
      </c>
      <c r="Y52" s="53">
        <v>58</v>
      </c>
      <c r="Z52">
        <v>16413</v>
      </c>
      <c r="AA52" s="75">
        <f t="shared" si="11"/>
        <v>8</v>
      </c>
      <c r="AB52" s="53">
        <v>35</v>
      </c>
      <c r="AC52">
        <v>21960</v>
      </c>
      <c r="AD52" s="75">
        <f t="shared" si="12"/>
        <v>4</v>
      </c>
      <c r="AE52" s="53">
        <v>31</v>
      </c>
      <c r="AF52">
        <v>1238</v>
      </c>
      <c r="AG52" s="69">
        <f t="shared" si="13"/>
        <v>6</v>
      </c>
      <c r="AI52" s="208"/>
      <c r="AJ52" s="11" t="s">
        <v>42</v>
      </c>
      <c r="AK52" s="30">
        <v>1</v>
      </c>
      <c r="AL52" s="11" t="s">
        <v>42</v>
      </c>
      <c r="AM52" s="30">
        <v>3</v>
      </c>
      <c r="AN52" s="11" t="s">
        <v>42</v>
      </c>
      <c r="AO52" s="30">
        <v>2</v>
      </c>
      <c r="BD52" s="11">
        <v>44</v>
      </c>
      <c r="BE52">
        <f t="shared" si="6"/>
        <v>-1.8856023885688911</v>
      </c>
      <c r="BF52">
        <f t="shared" si="7"/>
        <v>1.9659006219928155</v>
      </c>
      <c r="BG52">
        <f t="shared" si="8"/>
        <v>0.36504192382025474</v>
      </c>
      <c r="BH52" s="75">
        <f>AVERAGE($BE47:BE52)</f>
        <v>-0.34501507241232332</v>
      </c>
      <c r="BI52" s="98">
        <f>AVERAGE($BE47:BF52)</f>
        <v>6.9671242902326777E-2</v>
      </c>
      <c r="BJ52" s="98">
        <f>AVERAGE($BE47:BG52)</f>
        <v>0.20626667583793379</v>
      </c>
      <c r="BK52" s="83">
        <v>0</v>
      </c>
    </row>
    <row r="53" spans="2:63" x14ac:dyDescent="0.2">
      <c r="B53" s="27">
        <v>84</v>
      </c>
      <c r="C53">
        <v>19670</v>
      </c>
      <c r="E53">
        <v>332</v>
      </c>
      <c r="F53">
        <v>20002</v>
      </c>
      <c r="Y53" s="53">
        <v>67</v>
      </c>
      <c r="Z53">
        <v>18200</v>
      </c>
      <c r="AA53" s="75">
        <f t="shared" si="11"/>
        <v>9</v>
      </c>
      <c r="AB53" s="53">
        <v>38</v>
      </c>
      <c r="AC53">
        <v>29137</v>
      </c>
      <c r="AD53" s="75">
        <f t="shared" si="12"/>
        <v>3</v>
      </c>
      <c r="AE53" s="53">
        <v>33</v>
      </c>
      <c r="AF53">
        <v>1535</v>
      </c>
      <c r="AG53" s="69">
        <f t="shared" si="13"/>
        <v>2</v>
      </c>
      <c r="AI53" s="208"/>
      <c r="AJ53" s="11" t="s">
        <v>43</v>
      </c>
      <c r="AK53" s="30">
        <v>3</v>
      </c>
      <c r="AL53" s="11" t="s">
        <v>43</v>
      </c>
      <c r="AM53" s="30">
        <v>6</v>
      </c>
      <c r="AN53" s="11" t="s">
        <v>43</v>
      </c>
      <c r="AO53" s="30">
        <v>5</v>
      </c>
      <c r="BD53" s="11">
        <v>45</v>
      </c>
      <c r="BE53">
        <f t="shared" si="6"/>
        <v>-1.0324484565140588</v>
      </c>
      <c r="BF53">
        <f t="shared" si="7"/>
        <v>0.19727946350799658</v>
      </c>
      <c r="BG53">
        <f t="shared" si="8"/>
        <v>0.36504192382025474</v>
      </c>
      <c r="BH53" s="75">
        <f>AVERAGE($BE48:BE53)</f>
        <v>-0.58796957944232664</v>
      </c>
      <c r="BI53" s="98">
        <f>AVERAGE($BE48:BF53)</f>
        <v>-6.5253146087503835E-2</v>
      </c>
      <c r="BJ53" s="98">
        <f>AVERAGE($BE48:BG53)</f>
        <v>0.10180970418866754</v>
      </c>
      <c r="BK53" s="83">
        <v>0</v>
      </c>
    </row>
    <row r="54" spans="2:63" x14ac:dyDescent="0.2">
      <c r="B54" s="27">
        <v>86</v>
      </c>
      <c r="E54">
        <v>564</v>
      </c>
      <c r="F54">
        <v>564</v>
      </c>
      <c r="Y54" s="53">
        <v>76</v>
      </c>
      <c r="Z54">
        <v>15862</v>
      </c>
      <c r="AA54" s="75">
        <f t="shared" si="11"/>
        <v>9</v>
      </c>
      <c r="AB54" s="53">
        <v>41</v>
      </c>
      <c r="AC54">
        <v>23500</v>
      </c>
      <c r="AD54" s="75">
        <f t="shared" si="12"/>
        <v>3</v>
      </c>
      <c r="AE54" s="53">
        <v>35</v>
      </c>
      <c r="AF54">
        <v>1229</v>
      </c>
      <c r="AG54" s="69">
        <f t="shared" si="13"/>
        <v>2</v>
      </c>
      <c r="AI54" s="208"/>
      <c r="AJ54" s="11" t="s">
        <v>44</v>
      </c>
      <c r="AK54" s="30">
        <v>27</v>
      </c>
      <c r="AL54" s="11" t="s">
        <v>44</v>
      </c>
      <c r="AM54" s="30">
        <v>122</v>
      </c>
      <c r="AN54" s="11" t="s">
        <v>44</v>
      </c>
      <c r="AO54" s="30">
        <v>99</v>
      </c>
      <c r="BD54" s="11">
        <v>46</v>
      </c>
      <c r="BE54">
        <f t="shared" si="6"/>
        <v>-1.0324484565140588</v>
      </c>
      <c r="BF54">
        <f t="shared" si="7"/>
        <v>-2.0291619148588924</v>
      </c>
      <c r="BG54">
        <f t="shared" si="8"/>
        <v>-0.37347433785783113</v>
      </c>
      <c r="BH54" s="75">
        <f>AVERAGE($BE49:BE54)</f>
        <v>-0.83092408647232985</v>
      </c>
      <c r="BI54" s="98">
        <f>AVERAGE($BE49:BF54)</f>
        <v>-0.38571431660790861</v>
      </c>
      <c r="BJ54" s="98">
        <f>AVERAGE($BE49:BG54)</f>
        <v>-0.1673671363519863</v>
      </c>
      <c r="BK54" s="83">
        <v>0</v>
      </c>
    </row>
    <row r="55" spans="2:63" x14ac:dyDescent="0.2">
      <c r="B55" s="27">
        <v>88</v>
      </c>
      <c r="D55">
        <v>25711</v>
      </c>
      <c r="F55">
        <v>25711</v>
      </c>
      <c r="Y55" s="53">
        <v>84</v>
      </c>
      <c r="Z55">
        <v>19670</v>
      </c>
      <c r="AA55" s="75">
        <f t="shared" si="11"/>
        <v>8</v>
      </c>
      <c r="AB55" s="53">
        <v>44</v>
      </c>
      <c r="AC55">
        <v>32175</v>
      </c>
      <c r="AD55" s="75">
        <f t="shared" si="12"/>
        <v>3</v>
      </c>
      <c r="AE55" s="53">
        <v>39</v>
      </c>
      <c r="AF55">
        <v>1031</v>
      </c>
      <c r="AG55" s="69">
        <f t="shared" si="13"/>
        <v>4</v>
      </c>
      <c r="AI55" s="208"/>
      <c r="AJ55" s="11" t="s">
        <v>45</v>
      </c>
      <c r="AK55" s="30">
        <v>13</v>
      </c>
      <c r="AL55" s="11" t="s">
        <v>45</v>
      </c>
      <c r="AM55" s="30">
        <v>28</v>
      </c>
      <c r="AN55" s="11" t="s">
        <v>45</v>
      </c>
      <c r="AO55" s="30">
        <v>32</v>
      </c>
      <c r="BD55" s="11">
        <v>47</v>
      </c>
      <c r="BE55">
        <f t="shared" si="6"/>
        <v>-1.0324484565140588</v>
      </c>
      <c r="BF55">
        <f t="shared" si="7"/>
        <v>-2.0291619148588924</v>
      </c>
      <c r="BG55">
        <f t="shared" si="8"/>
        <v>-0.37347433785783113</v>
      </c>
      <c r="BH55" s="75">
        <f>AVERAGE($BE50:BE55)</f>
        <v>-1.0738785935023329</v>
      </c>
      <c r="BI55" s="98">
        <f>AVERAGE($BE50:BF55)</f>
        <v>-0.59657712200569846</v>
      </c>
      <c r="BJ55" s="98">
        <f>AVERAGE($BE50:BG55)</f>
        <v>-0.36347840014423022</v>
      </c>
      <c r="BK55" s="83">
        <v>0</v>
      </c>
    </row>
    <row r="56" spans="2:63" x14ac:dyDescent="0.2">
      <c r="B56" s="27">
        <v>89</v>
      </c>
      <c r="D56">
        <v>23872</v>
      </c>
      <c r="E56">
        <v>675</v>
      </c>
      <c r="F56">
        <v>24547</v>
      </c>
      <c r="Y56" s="53">
        <v>91</v>
      </c>
      <c r="Z56">
        <v>17153</v>
      </c>
      <c r="AA56" s="75">
        <f t="shared" si="11"/>
        <v>7</v>
      </c>
      <c r="AB56" s="53">
        <v>46</v>
      </c>
      <c r="AC56">
        <v>20316</v>
      </c>
      <c r="AD56" s="75">
        <f t="shared" si="12"/>
        <v>2</v>
      </c>
      <c r="AE56" s="53">
        <v>42</v>
      </c>
      <c r="AF56">
        <v>1214</v>
      </c>
      <c r="AG56" s="69">
        <f t="shared" si="13"/>
        <v>3</v>
      </c>
      <c r="AI56" s="208"/>
      <c r="AJ56" s="11" t="s">
        <v>46</v>
      </c>
      <c r="AK56" s="30">
        <v>0.29824814203700961</v>
      </c>
      <c r="AL56" s="11" t="s">
        <v>46</v>
      </c>
      <c r="AM56" s="30">
        <v>0.24098665693150226</v>
      </c>
      <c r="AN56" s="11" t="s">
        <v>46</v>
      </c>
      <c r="AO56" s="30">
        <v>0.28016195473930555</v>
      </c>
      <c r="BD56" s="11">
        <v>48</v>
      </c>
      <c r="BE56">
        <f t="shared" si="6"/>
        <v>-1.0324484565140588</v>
      </c>
      <c r="BF56">
        <f t="shared" si="7"/>
        <v>-1.4685932276743709</v>
      </c>
      <c r="BG56">
        <f t="shared" si="8"/>
        <v>-1.2598978618885723</v>
      </c>
      <c r="BH56" s="75">
        <f>AVERAGE($BE51:BE56)</f>
        <v>-1.3168331005323364</v>
      </c>
      <c r="BI56" s="98">
        <f>AVERAGE($BE51:BF56)</f>
        <v>-0.88958255454200552</v>
      </c>
      <c r="BJ56" s="98">
        <f>AVERAGE($BE51:BG56)</f>
        <v>-0.64370619003597418</v>
      </c>
      <c r="BK56" s="83">
        <v>0</v>
      </c>
    </row>
    <row r="57" spans="2:63" ht="13.5" thickBot="1" x14ac:dyDescent="0.25">
      <c r="B57" s="27">
        <v>91</v>
      </c>
      <c r="C57">
        <v>17153</v>
      </c>
      <c r="D57">
        <v>27404</v>
      </c>
      <c r="E57">
        <v>1748</v>
      </c>
      <c r="F57">
        <v>46305</v>
      </c>
      <c r="Y57" s="54">
        <v>97</v>
      </c>
      <c r="Z57" s="14">
        <v>14303</v>
      </c>
      <c r="AA57" s="76">
        <f t="shared" si="11"/>
        <v>6</v>
      </c>
      <c r="AB57" s="53">
        <v>49</v>
      </c>
      <c r="AC57">
        <v>28469</v>
      </c>
      <c r="AD57" s="75">
        <f t="shared" si="12"/>
        <v>3</v>
      </c>
      <c r="AE57" s="53">
        <v>46</v>
      </c>
      <c r="AF57">
        <v>406</v>
      </c>
      <c r="AG57" s="69">
        <f t="shared" si="13"/>
        <v>4</v>
      </c>
      <c r="AI57" s="209"/>
      <c r="AJ57" s="13" t="s">
        <v>64</v>
      </c>
      <c r="AK57" s="86">
        <f>AK47/AK43</f>
        <v>0.23763427845580426</v>
      </c>
      <c r="AL57" s="13" t="s">
        <v>64</v>
      </c>
      <c r="AM57" s="86">
        <f t="shared" ref="AM57:AO57" si="14">AM47/AM43</f>
        <v>0.14263586120547839</v>
      </c>
      <c r="AN57" s="13" t="s">
        <v>64</v>
      </c>
      <c r="AO57" s="86">
        <f t="shared" si="14"/>
        <v>0.25117265647639303</v>
      </c>
      <c r="BD57" s="11">
        <v>49</v>
      </c>
      <c r="BE57">
        <f t="shared" si="6"/>
        <v>-1.0324484565140588</v>
      </c>
      <c r="BF57">
        <f t="shared" si="7"/>
        <v>0.71742252421286523</v>
      </c>
      <c r="BG57">
        <f t="shared" si="8"/>
        <v>0.21509456129721796</v>
      </c>
      <c r="BH57" s="75">
        <f>AVERAGE($BE52:BE57)</f>
        <v>-1.1746407785231976</v>
      </c>
      <c r="BI57" s="98">
        <f>AVERAGE($BE52:BF57)</f>
        <v>-0.80784659323480523</v>
      </c>
      <c r="BJ57" s="98">
        <f>AVERAGE($BE52:BG57)</f>
        <v>-0.59754595819356515</v>
      </c>
      <c r="BK57" s="83">
        <v>0</v>
      </c>
    </row>
    <row r="58" spans="2:63" x14ac:dyDescent="0.2">
      <c r="B58" s="27">
        <v>94</v>
      </c>
      <c r="D58">
        <v>28090</v>
      </c>
      <c r="F58">
        <v>28090</v>
      </c>
      <c r="AB58" s="53">
        <v>53</v>
      </c>
      <c r="AC58">
        <v>28961</v>
      </c>
      <c r="AD58" s="75">
        <f t="shared" si="12"/>
        <v>4</v>
      </c>
      <c r="AE58" s="53">
        <v>48</v>
      </c>
      <c r="AF58">
        <v>465</v>
      </c>
      <c r="AG58" s="69">
        <f t="shared" si="13"/>
        <v>2</v>
      </c>
      <c r="BD58" s="11">
        <v>50</v>
      </c>
      <c r="BE58">
        <f t="shared" si="6"/>
        <v>0.98330672707592592</v>
      </c>
      <c r="BF58">
        <f t="shared" si="7"/>
        <v>0.71742252421286523</v>
      </c>
      <c r="BG58">
        <f t="shared" si="8"/>
        <v>-0.61318610787765182</v>
      </c>
      <c r="BH58" s="75">
        <f>AVERAGE($BE53:BE58)</f>
        <v>-0.69648925924906135</v>
      </c>
      <c r="BI58" s="98">
        <f>AVERAGE($BE53:BF58)</f>
        <v>-0.67281067507939962</v>
      </c>
      <c r="BJ58" s="98">
        <f>AVERAGE($BE53:BG58)</f>
        <v>-0.56186801451762269</v>
      </c>
      <c r="BK58" s="83">
        <v>0</v>
      </c>
    </row>
    <row r="59" spans="2:63" x14ac:dyDescent="0.2">
      <c r="B59" s="27">
        <v>95</v>
      </c>
      <c r="E59">
        <v>2523</v>
      </c>
      <c r="F59">
        <v>2523</v>
      </c>
      <c r="AB59" s="53">
        <v>57</v>
      </c>
      <c r="AC59">
        <v>27411</v>
      </c>
      <c r="AD59" s="75">
        <f t="shared" si="12"/>
        <v>4</v>
      </c>
      <c r="AE59" s="53">
        <v>50</v>
      </c>
      <c r="AF59">
        <v>782</v>
      </c>
      <c r="AG59" s="69">
        <f t="shared" si="13"/>
        <v>2</v>
      </c>
      <c r="BD59" s="11">
        <v>51</v>
      </c>
      <c r="BE59">
        <f t="shared" si="6"/>
        <v>0.98330672707592592</v>
      </c>
      <c r="BF59">
        <f t="shared" si="7"/>
        <v>0.71742252421286523</v>
      </c>
      <c r="BG59">
        <f t="shared" si="8"/>
        <v>-0.61318610787765182</v>
      </c>
      <c r="BH59" s="75">
        <f>AVERAGE($BE54:BE59)</f>
        <v>-0.3605300619840639</v>
      </c>
      <c r="BI59" s="98">
        <f>AVERAGE($BE54:BF59)</f>
        <v>-0.46148582138816185</v>
      </c>
      <c r="BJ59" s="98">
        <f>AVERAGE($BE54:BG59)</f>
        <v>-0.47533078048445915</v>
      </c>
      <c r="BK59" s="83">
        <v>0</v>
      </c>
    </row>
    <row r="60" spans="2:63" ht="13.5" thickBot="1" x14ac:dyDescent="0.25">
      <c r="B60" s="27">
        <v>97</v>
      </c>
      <c r="C60">
        <v>14303</v>
      </c>
      <c r="D60">
        <v>26925</v>
      </c>
      <c r="F60">
        <v>41228</v>
      </c>
      <c r="AB60" s="53">
        <v>59</v>
      </c>
      <c r="AC60">
        <v>25657</v>
      </c>
      <c r="AD60" s="75">
        <f t="shared" si="12"/>
        <v>2</v>
      </c>
      <c r="AE60" s="53">
        <v>55</v>
      </c>
      <c r="AF60">
        <v>283</v>
      </c>
      <c r="AG60" s="69">
        <f t="shared" si="13"/>
        <v>5</v>
      </c>
      <c r="BD60" s="13">
        <v>52</v>
      </c>
      <c r="BE60" s="14">
        <f t="shared" si="6"/>
        <v>0.98330672707592592</v>
      </c>
      <c r="BF60" s="14">
        <f t="shared" si="7"/>
        <v>0.27206687249535466</v>
      </c>
      <c r="BG60" s="14">
        <f t="shared" si="8"/>
        <v>-0.61318610787765182</v>
      </c>
      <c r="BH60" s="76">
        <f>AVERAGE($BE55:BE60)</f>
        <v>-2.4570864719066405E-2</v>
      </c>
      <c r="BI60" s="99">
        <f>AVERAGE($BE55:BF60)</f>
        <v>-0.10173715714280933</v>
      </c>
      <c r="BJ60" s="99">
        <f>AVERAGE($BE55:BG60)</f>
        <v>-0.24881565821088078</v>
      </c>
      <c r="BK60" s="82">
        <v>0</v>
      </c>
    </row>
    <row r="61" spans="2:63" x14ac:dyDescent="0.2">
      <c r="B61" s="27">
        <v>98</v>
      </c>
      <c r="E61">
        <v>1393</v>
      </c>
      <c r="F61">
        <v>1393</v>
      </c>
      <c r="AB61" s="53">
        <v>67</v>
      </c>
      <c r="AC61">
        <v>27452</v>
      </c>
      <c r="AD61" s="75">
        <f t="shared" si="12"/>
        <v>8</v>
      </c>
      <c r="AE61" s="53">
        <v>58</v>
      </c>
      <c r="AF61">
        <v>1055</v>
      </c>
      <c r="AG61" s="69">
        <f t="shared" si="13"/>
        <v>3</v>
      </c>
    </row>
    <row r="62" spans="2:63" x14ac:dyDescent="0.2">
      <c r="B62" s="27">
        <v>100</v>
      </c>
      <c r="D62">
        <v>21980</v>
      </c>
      <c r="F62">
        <v>21980</v>
      </c>
      <c r="AB62" s="53">
        <v>71</v>
      </c>
      <c r="AC62">
        <v>30574</v>
      </c>
      <c r="AD62" s="75">
        <f t="shared" si="12"/>
        <v>4</v>
      </c>
      <c r="AE62" s="53">
        <v>62</v>
      </c>
      <c r="AF62">
        <v>857</v>
      </c>
      <c r="AG62" s="69">
        <f t="shared" si="13"/>
        <v>4</v>
      </c>
    </row>
    <row r="63" spans="2:63" x14ac:dyDescent="0.2">
      <c r="B63" s="27">
        <v>101</v>
      </c>
      <c r="E63">
        <v>1188</v>
      </c>
      <c r="F63">
        <v>1188</v>
      </c>
      <c r="AB63" s="53">
        <v>73</v>
      </c>
      <c r="AC63">
        <v>27670</v>
      </c>
      <c r="AD63" s="75">
        <f t="shared" si="12"/>
        <v>2</v>
      </c>
      <c r="AE63" s="53">
        <v>65</v>
      </c>
      <c r="AF63">
        <v>1093</v>
      </c>
      <c r="AG63" s="69">
        <f t="shared" si="13"/>
        <v>3</v>
      </c>
    </row>
    <row r="64" spans="2:63" x14ac:dyDescent="0.2">
      <c r="B64" s="27">
        <v>104</v>
      </c>
      <c r="D64">
        <v>27147</v>
      </c>
      <c r="F64">
        <v>27147</v>
      </c>
      <c r="AB64" s="53">
        <v>80</v>
      </c>
      <c r="AC64">
        <v>28475</v>
      </c>
      <c r="AD64" s="75">
        <f t="shared" si="12"/>
        <v>7</v>
      </c>
      <c r="AE64" s="53">
        <v>71</v>
      </c>
      <c r="AF64">
        <v>1561</v>
      </c>
      <c r="AG64" s="69">
        <f t="shared" si="13"/>
        <v>6</v>
      </c>
    </row>
    <row r="65" spans="2:33" x14ac:dyDescent="0.2">
      <c r="B65" s="27" t="s">
        <v>31</v>
      </c>
      <c r="C65">
        <v>212180</v>
      </c>
      <c r="D65">
        <v>737503</v>
      </c>
      <c r="E65">
        <v>32477</v>
      </c>
      <c r="F65">
        <v>982160</v>
      </c>
      <c r="AB65" s="53">
        <v>82</v>
      </c>
      <c r="AC65">
        <v>28063</v>
      </c>
      <c r="AD65" s="75">
        <f t="shared" si="12"/>
        <v>2</v>
      </c>
      <c r="AE65" s="53">
        <v>74</v>
      </c>
      <c r="AF65">
        <v>1702</v>
      </c>
      <c r="AG65" s="69">
        <f t="shared" si="13"/>
        <v>3</v>
      </c>
    </row>
    <row r="66" spans="2:33" x14ac:dyDescent="0.2">
      <c r="AB66" s="53">
        <v>88</v>
      </c>
      <c r="AC66">
        <v>25711</v>
      </c>
      <c r="AD66" s="75">
        <f t="shared" si="12"/>
        <v>6</v>
      </c>
      <c r="AE66" s="53">
        <v>76</v>
      </c>
      <c r="AF66">
        <v>1147</v>
      </c>
      <c r="AG66" s="69">
        <f t="shared" si="13"/>
        <v>2</v>
      </c>
    </row>
    <row r="67" spans="2:33" x14ac:dyDescent="0.2">
      <c r="AB67" s="53">
        <v>89</v>
      </c>
      <c r="AC67">
        <v>23872</v>
      </c>
      <c r="AD67" s="75">
        <f t="shared" si="12"/>
        <v>1</v>
      </c>
      <c r="AE67" s="53">
        <v>81</v>
      </c>
      <c r="AF67">
        <v>886</v>
      </c>
      <c r="AG67" s="69">
        <f t="shared" si="13"/>
        <v>5</v>
      </c>
    </row>
    <row r="68" spans="2:33" x14ac:dyDescent="0.2">
      <c r="AB68" s="53">
        <v>91</v>
      </c>
      <c r="AC68">
        <v>27404</v>
      </c>
      <c r="AD68" s="75">
        <f t="shared" si="12"/>
        <v>2</v>
      </c>
      <c r="AE68" s="53">
        <v>84</v>
      </c>
      <c r="AF68">
        <v>332</v>
      </c>
      <c r="AG68" s="69">
        <f t="shared" si="13"/>
        <v>3</v>
      </c>
    </row>
    <row r="69" spans="2:33" x14ac:dyDescent="0.2">
      <c r="AB69" s="53">
        <v>94</v>
      </c>
      <c r="AC69">
        <v>28090</v>
      </c>
      <c r="AD69" s="75">
        <f t="shared" si="12"/>
        <v>3</v>
      </c>
      <c r="AE69" s="53">
        <v>86</v>
      </c>
      <c r="AF69">
        <v>564</v>
      </c>
      <c r="AG69" s="69">
        <f t="shared" si="13"/>
        <v>2</v>
      </c>
    </row>
    <row r="70" spans="2:33" x14ac:dyDescent="0.2">
      <c r="AB70" s="53">
        <v>97</v>
      </c>
      <c r="AC70">
        <v>26925</v>
      </c>
      <c r="AD70" s="75">
        <f t="shared" si="12"/>
        <v>3</v>
      </c>
      <c r="AE70" s="53">
        <v>89</v>
      </c>
      <c r="AF70">
        <v>675</v>
      </c>
      <c r="AG70" s="69">
        <f t="shared" si="13"/>
        <v>3</v>
      </c>
    </row>
    <row r="71" spans="2:33" x14ac:dyDescent="0.2">
      <c r="AB71" s="53">
        <v>100</v>
      </c>
      <c r="AC71">
        <v>21980</v>
      </c>
      <c r="AD71" s="75">
        <f t="shared" si="12"/>
        <v>3</v>
      </c>
      <c r="AE71" s="53">
        <v>91</v>
      </c>
      <c r="AF71">
        <v>1748</v>
      </c>
      <c r="AG71" s="69">
        <f t="shared" si="13"/>
        <v>2</v>
      </c>
    </row>
    <row r="72" spans="2:33" ht="13.5" thickBot="1" x14ac:dyDescent="0.25">
      <c r="AB72" s="54">
        <v>104</v>
      </c>
      <c r="AC72" s="14">
        <v>27147</v>
      </c>
      <c r="AD72" s="76">
        <f t="shared" si="12"/>
        <v>4</v>
      </c>
      <c r="AE72" s="53">
        <v>95</v>
      </c>
      <c r="AF72">
        <v>2523</v>
      </c>
      <c r="AG72" s="69">
        <f t="shared" si="13"/>
        <v>4</v>
      </c>
    </row>
    <row r="73" spans="2:33" x14ac:dyDescent="0.2">
      <c r="AE73" s="53">
        <v>98</v>
      </c>
      <c r="AF73">
        <v>1393</v>
      </c>
      <c r="AG73" s="69">
        <f t="shared" si="13"/>
        <v>3</v>
      </c>
    </row>
    <row r="74" spans="2:33" ht="13.5" thickBot="1" x14ac:dyDescent="0.25">
      <c r="AE74" s="54">
        <v>101</v>
      </c>
      <c r="AF74" s="14">
        <v>1188</v>
      </c>
      <c r="AG74" s="70">
        <f t="shared" si="13"/>
        <v>3</v>
      </c>
    </row>
    <row r="75" spans="2:33" ht="13.5" thickBot="1" x14ac:dyDescent="0.25"/>
    <row r="76" spans="2:33" ht="13.5" thickBot="1" x14ac:dyDescent="0.25">
      <c r="Y76" s="199" t="s">
        <v>8</v>
      </c>
      <c r="Z76" s="200"/>
      <c r="AA76" s="201"/>
      <c r="AB76" s="199" t="s">
        <v>5</v>
      </c>
      <c r="AC76" s="200"/>
      <c r="AD76" s="201"/>
      <c r="AE76" s="199" t="s">
        <v>7</v>
      </c>
      <c r="AF76" s="200"/>
      <c r="AG76" s="201"/>
    </row>
    <row r="77" spans="2:33" ht="13.5" thickBot="1" x14ac:dyDescent="0.25">
      <c r="Y77" s="80" t="s">
        <v>88</v>
      </c>
      <c r="Z77" s="210" t="s">
        <v>96</v>
      </c>
      <c r="AA77" s="211"/>
      <c r="AB77" s="80" t="s">
        <v>88</v>
      </c>
      <c r="AC77" s="210" t="s">
        <v>96</v>
      </c>
      <c r="AD77" s="211"/>
      <c r="AE77" s="80" t="s">
        <v>88</v>
      </c>
      <c r="AF77" s="210" t="s">
        <v>96</v>
      </c>
      <c r="AG77" s="211"/>
    </row>
    <row r="78" spans="2:33" x14ac:dyDescent="0.2">
      <c r="Y78" s="64">
        <v>2</v>
      </c>
      <c r="Z78" s="74">
        <v>2</v>
      </c>
      <c r="AA78" s="84"/>
      <c r="AB78" s="64">
        <v>1</v>
      </c>
      <c r="AC78" s="74">
        <v>4</v>
      </c>
      <c r="AD78" s="84"/>
      <c r="AE78" s="81">
        <v>1</v>
      </c>
      <c r="AF78" s="74">
        <v>3</v>
      </c>
      <c r="AG78" s="84"/>
    </row>
    <row r="79" spans="2:33" x14ac:dyDescent="0.2">
      <c r="Y79" s="53">
        <v>12</v>
      </c>
      <c r="Z79" s="75">
        <v>2</v>
      </c>
      <c r="AA79" s="83"/>
      <c r="AB79" s="53">
        <v>7</v>
      </c>
      <c r="AC79" s="75">
        <v>4</v>
      </c>
      <c r="AD79" s="83"/>
      <c r="AE79" s="27">
        <v>3</v>
      </c>
      <c r="AF79" s="75">
        <v>2</v>
      </c>
      <c r="AG79" s="83"/>
    </row>
    <row r="80" spans="2:33" x14ac:dyDescent="0.2">
      <c r="Y80" s="53">
        <v>21</v>
      </c>
      <c r="Z80" s="75">
        <v>2</v>
      </c>
      <c r="AA80" s="83"/>
      <c r="AB80" s="53">
        <v>13</v>
      </c>
      <c r="AC80" s="75">
        <v>4</v>
      </c>
      <c r="AD80" s="83"/>
      <c r="AE80" s="27">
        <v>7</v>
      </c>
      <c r="AF80" s="75">
        <v>3</v>
      </c>
      <c r="AG80" s="83"/>
    </row>
    <row r="81" spans="25:33" x14ac:dyDescent="0.2">
      <c r="Y81" s="53">
        <v>29</v>
      </c>
      <c r="Z81" s="75">
        <v>3</v>
      </c>
      <c r="AA81" s="83"/>
      <c r="AB81" s="53">
        <v>17</v>
      </c>
      <c r="AC81" s="75">
        <v>5</v>
      </c>
      <c r="AD81" s="83"/>
      <c r="AE81" s="27">
        <v>12</v>
      </c>
      <c r="AF81" s="75">
        <v>3</v>
      </c>
      <c r="AG81" s="83"/>
    </row>
    <row r="82" spans="25:33" x14ac:dyDescent="0.2">
      <c r="Y82" s="53">
        <v>35</v>
      </c>
      <c r="Z82" s="75">
        <v>2</v>
      </c>
      <c r="AA82" s="83"/>
      <c r="AB82" s="53">
        <v>21</v>
      </c>
      <c r="AC82" s="75">
        <v>5</v>
      </c>
      <c r="AD82" s="83"/>
      <c r="AE82" s="27">
        <v>16</v>
      </c>
      <c r="AF82" s="75">
        <v>2</v>
      </c>
      <c r="AG82" s="83"/>
    </row>
    <row r="83" spans="25:33" x14ac:dyDescent="0.2">
      <c r="Y83" s="53">
        <v>41</v>
      </c>
      <c r="Z83" s="75">
        <v>2</v>
      </c>
      <c r="AA83" s="83"/>
      <c r="AB83" s="53">
        <v>24</v>
      </c>
      <c r="AC83" s="75">
        <v>4</v>
      </c>
      <c r="AD83" s="83"/>
      <c r="AE83" s="27">
        <v>20</v>
      </c>
      <c r="AF83" s="75">
        <v>4</v>
      </c>
      <c r="AG83" s="83"/>
    </row>
    <row r="84" spans="25:33" x14ac:dyDescent="0.2">
      <c r="Y84" s="53">
        <v>47</v>
      </c>
      <c r="Z84" s="75">
        <v>3</v>
      </c>
      <c r="AA84" s="83"/>
      <c r="AB84" s="53">
        <v>27</v>
      </c>
      <c r="AC84" s="75">
        <v>4</v>
      </c>
      <c r="AD84" s="83"/>
      <c r="AE84" s="27">
        <v>23</v>
      </c>
      <c r="AF84" s="75">
        <v>2</v>
      </c>
      <c r="AG84" s="83"/>
    </row>
    <row r="85" spans="25:33" x14ac:dyDescent="0.2">
      <c r="Y85" s="53">
        <v>56</v>
      </c>
      <c r="Z85" s="75">
        <v>2</v>
      </c>
      <c r="AA85" s="83"/>
      <c r="AB85" s="53">
        <v>31</v>
      </c>
      <c r="AC85" s="75">
        <v>4</v>
      </c>
      <c r="AD85" s="83"/>
      <c r="AE85" s="27">
        <v>27</v>
      </c>
      <c r="AF85" s="75">
        <v>4</v>
      </c>
      <c r="AG85" s="83"/>
    </row>
    <row r="86" spans="25:33" x14ac:dyDescent="0.2">
      <c r="Y86" s="53">
        <v>66</v>
      </c>
      <c r="Z86" s="75">
        <v>1</v>
      </c>
      <c r="AA86" s="83"/>
      <c r="AB86" s="53">
        <v>34</v>
      </c>
      <c r="AC86" s="75">
        <v>4</v>
      </c>
      <c r="AD86" s="83"/>
      <c r="AE86" s="27">
        <v>29</v>
      </c>
      <c r="AF86" s="75">
        <v>2</v>
      </c>
      <c r="AG86" s="83"/>
    </row>
    <row r="87" spans="25:33" x14ac:dyDescent="0.2">
      <c r="Y87" s="53">
        <v>74</v>
      </c>
      <c r="Z87" s="75">
        <v>2</v>
      </c>
      <c r="AA87" s="83"/>
      <c r="AB87" s="53">
        <v>37</v>
      </c>
      <c r="AC87" s="75">
        <v>4</v>
      </c>
      <c r="AD87" s="83"/>
      <c r="AE87" s="27">
        <v>31</v>
      </c>
      <c r="AF87" s="75">
        <v>2</v>
      </c>
      <c r="AG87" s="83"/>
    </row>
    <row r="88" spans="25:33" x14ac:dyDescent="0.2">
      <c r="Y88" s="53">
        <v>82</v>
      </c>
      <c r="Z88" s="75">
        <v>2</v>
      </c>
      <c r="AA88" s="83"/>
      <c r="AB88" s="53">
        <v>39</v>
      </c>
      <c r="AC88" s="75">
        <v>5</v>
      </c>
      <c r="AD88" s="83"/>
      <c r="AE88" s="27">
        <v>33</v>
      </c>
      <c r="AF88" s="75">
        <v>2</v>
      </c>
      <c r="AG88" s="83"/>
    </row>
    <row r="89" spans="25:33" x14ac:dyDescent="0.2">
      <c r="Y89" s="53">
        <v>89</v>
      </c>
      <c r="Z89" s="75">
        <v>2</v>
      </c>
      <c r="AA89" s="83"/>
      <c r="AB89" s="53">
        <v>42</v>
      </c>
      <c r="AC89" s="75">
        <v>4</v>
      </c>
      <c r="AD89" s="83"/>
      <c r="AE89" s="27">
        <v>36</v>
      </c>
      <c r="AF89" s="75">
        <v>3</v>
      </c>
      <c r="AG89" s="83"/>
    </row>
    <row r="90" spans="25:33" ht="13.5" thickBot="1" x14ac:dyDescent="0.25">
      <c r="Y90" s="54">
        <v>95</v>
      </c>
      <c r="Z90" s="76">
        <v>2</v>
      </c>
      <c r="AA90" s="82"/>
      <c r="AB90" s="53">
        <v>44</v>
      </c>
      <c r="AC90" s="75">
        <v>5</v>
      </c>
      <c r="AD90" s="83"/>
      <c r="AE90" s="27">
        <v>39</v>
      </c>
      <c r="AF90" s="75">
        <v>3</v>
      </c>
      <c r="AG90" s="83"/>
    </row>
    <row r="91" spans="25:33" x14ac:dyDescent="0.2">
      <c r="AB91" s="53">
        <v>48</v>
      </c>
      <c r="AC91" s="75">
        <v>5</v>
      </c>
      <c r="AD91" s="83"/>
      <c r="AE91" s="27">
        <v>41</v>
      </c>
      <c r="AF91" s="75">
        <v>5</v>
      </c>
      <c r="AG91" s="83"/>
    </row>
    <row r="92" spans="25:33" x14ac:dyDescent="0.2">
      <c r="AB92" s="53">
        <v>52</v>
      </c>
      <c r="AC92" s="75">
        <v>5</v>
      </c>
      <c r="AD92" s="83"/>
      <c r="AE92" s="27">
        <v>44</v>
      </c>
      <c r="AF92" s="75">
        <v>4</v>
      </c>
      <c r="AG92" s="83"/>
    </row>
    <row r="93" spans="25:33" x14ac:dyDescent="0.2">
      <c r="AB93" s="53">
        <v>55</v>
      </c>
      <c r="AC93" s="75">
        <v>4</v>
      </c>
      <c r="AD93" s="83"/>
      <c r="AE93" s="27">
        <v>47</v>
      </c>
      <c r="AF93" s="75">
        <v>3</v>
      </c>
      <c r="AG93" s="83"/>
    </row>
    <row r="94" spans="25:33" x14ac:dyDescent="0.2">
      <c r="AB94" s="53">
        <v>62</v>
      </c>
      <c r="AC94" s="75">
        <v>5</v>
      </c>
      <c r="AD94" s="83"/>
      <c r="AE94" s="27">
        <v>51</v>
      </c>
      <c r="AF94" s="75">
        <v>4</v>
      </c>
      <c r="AG94" s="83"/>
    </row>
    <row r="95" spans="25:33" x14ac:dyDescent="0.2">
      <c r="AB95" s="53">
        <v>67</v>
      </c>
      <c r="AC95" s="75">
        <v>4</v>
      </c>
      <c r="AD95" s="83"/>
      <c r="AE95" s="27">
        <v>54</v>
      </c>
      <c r="AF95" s="75">
        <v>4</v>
      </c>
      <c r="AG95" s="83"/>
    </row>
    <row r="96" spans="25:33" x14ac:dyDescent="0.2">
      <c r="AB96" s="53">
        <v>70</v>
      </c>
      <c r="AC96" s="75">
        <v>3</v>
      </c>
      <c r="AD96" s="83"/>
      <c r="AE96" s="27">
        <v>58</v>
      </c>
      <c r="AF96" s="75">
        <v>4</v>
      </c>
      <c r="AG96" s="83"/>
    </row>
    <row r="97" spans="28:33" x14ac:dyDescent="0.2">
      <c r="AB97" s="53">
        <v>75</v>
      </c>
      <c r="AC97" s="75">
        <v>5</v>
      </c>
      <c r="AD97" s="83"/>
      <c r="AE97" s="27">
        <v>62</v>
      </c>
      <c r="AF97" s="75">
        <v>3</v>
      </c>
      <c r="AG97" s="83"/>
    </row>
    <row r="98" spans="28:33" x14ac:dyDescent="0.2">
      <c r="AB98" s="53">
        <v>78</v>
      </c>
      <c r="AC98" s="75">
        <v>4</v>
      </c>
      <c r="AD98" s="83"/>
      <c r="AE98" s="27">
        <v>68</v>
      </c>
      <c r="AF98" s="75">
        <v>3</v>
      </c>
      <c r="AG98" s="83"/>
    </row>
    <row r="99" spans="28:33" x14ac:dyDescent="0.2">
      <c r="AB99" s="53">
        <v>82</v>
      </c>
      <c r="AC99" s="75">
        <v>6</v>
      </c>
      <c r="AD99" s="83"/>
      <c r="AE99" s="27">
        <v>71</v>
      </c>
      <c r="AF99" s="75">
        <v>3</v>
      </c>
      <c r="AG99" s="83"/>
    </row>
    <row r="100" spans="28:33" x14ac:dyDescent="0.2">
      <c r="AB100" s="53">
        <v>84</v>
      </c>
      <c r="AC100" s="75">
        <v>5</v>
      </c>
      <c r="AD100" s="83"/>
      <c r="AE100" s="27">
        <v>73</v>
      </c>
      <c r="AF100" s="75">
        <v>3</v>
      </c>
      <c r="AG100" s="83"/>
    </row>
    <row r="101" spans="28:33" x14ac:dyDescent="0.2">
      <c r="AB101" s="53">
        <v>87</v>
      </c>
      <c r="AC101" s="75">
        <v>4</v>
      </c>
      <c r="AD101" s="83"/>
      <c r="AE101" s="27">
        <v>78</v>
      </c>
      <c r="AF101" s="75">
        <v>3</v>
      </c>
      <c r="AG101" s="83"/>
    </row>
    <row r="102" spans="28:33" x14ac:dyDescent="0.2">
      <c r="AB102" s="53">
        <v>90</v>
      </c>
      <c r="AC102" s="75">
        <v>4</v>
      </c>
      <c r="AD102" s="83"/>
      <c r="AE102" s="27">
        <v>80</v>
      </c>
      <c r="AF102" s="75">
        <v>4</v>
      </c>
      <c r="AG102" s="83"/>
    </row>
    <row r="103" spans="28:33" x14ac:dyDescent="0.2">
      <c r="AB103" s="53">
        <v>93</v>
      </c>
      <c r="AC103" s="75">
        <v>4</v>
      </c>
      <c r="AD103" s="83"/>
      <c r="AE103" s="27">
        <v>83</v>
      </c>
      <c r="AF103" s="75">
        <v>3</v>
      </c>
      <c r="AG103" s="83"/>
    </row>
    <row r="104" spans="28:33" x14ac:dyDescent="0.2">
      <c r="AB104" s="53">
        <v>96</v>
      </c>
      <c r="AC104" s="75">
        <v>4</v>
      </c>
      <c r="AD104" s="83"/>
      <c r="AE104" s="27">
        <v>86</v>
      </c>
      <c r="AF104" s="75">
        <v>3</v>
      </c>
      <c r="AG104" s="83"/>
    </row>
    <row r="105" spans="28:33" ht="13.5" thickBot="1" x14ac:dyDescent="0.25">
      <c r="AB105" s="54">
        <v>100</v>
      </c>
      <c r="AC105" s="76">
        <v>4</v>
      </c>
      <c r="AD105" s="82"/>
      <c r="AE105" s="27">
        <v>88</v>
      </c>
      <c r="AF105" s="75">
        <v>3</v>
      </c>
      <c r="AG105" s="83"/>
    </row>
    <row r="106" spans="28:33" x14ac:dyDescent="0.2">
      <c r="AE106" s="53">
        <v>91</v>
      </c>
      <c r="AF106" s="75">
        <v>4</v>
      </c>
      <c r="AG106" s="83"/>
    </row>
    <row r="107" spans="28:33" x14ac:dyDescent="0.2">
      <c r="AE107" s="53">
        <v>93</v>
      </c>
      <c r="AF107" s="75">
        <v>2</v>
      </c>
      <c r="AG107" s="83"/>
    </row>
    <row r="108" spans="28:33" x14ac:dyDescent="0.2">
      <c r="AE108" s="53">
        <v>95</v>
      </c>
      <c r="AF108" s="75">
        <v>3</v>
      </c>
      <c r="AG108" s="83"/>
    </row>
    <row r="109" spans="28:33" ht="13.5" thickBot="1" x14ac:dyDescent="0.25">
      <c r="AE109" s="54">
        <v>98</v>
      </c>
      <c r="AF109" s="76">
        <v>3</v>
      </c>
      <c r="AG109" s="82"/>
    </row>
  </sheetData>
  <mergeCells count="43">
    <mergeCell ref="B2:E4"/>
    <mergeCell ref="F2:V4"/>
    <mergeCell ref="B6:F6"/>
    <mergeCell ref="H8:I8"/>
    <mergeCell ref="J8:K8"/>
    <mergeCell ref="L8:M8"/>
    <mergeCell ref="H6:M6"/>
    <mergeCell ref="O8:P8"/>
    <mergeCell ref="Q8:R8"/>
    <mergeCell ref="S8:T8"/>
    <mergeCell ref="O6:T6"/>
    <mergeCell ref="Y7:AA7"/>
    <mergeCell ref="Y6:AG6"/>
    <mergeCell ref="AB7:AD7"/>
    <mergeCell ref="AE7:AG7"/>
    <mergeCell ref="Y43:AA43"/>
    <mergeCell ref="AB43:AD43"/>
    <mergeCell ref="AE43:AG43"/>
    <mergeCell ref="Y76:AA76"/>
    <mergeCell ref="AB76:AD76"/>
    <mergeCell ref="AE76:AG76"/>
    <mergeCell ref="Z77:AA77"/>
    <mergeCell ref="AC77:AD77"/>
    <mergeCell ref="AF77:AG77"/>
    <mergeCell ref="AL42:AM42"/>
    <mergeCell ref="AN42:AO42"/>
    <mergeCell ref="AI8:AI23"/>
    <mergeCell ref="AI25:AI40"/>
    <mergeCell ref="AI42:AI57"/>
    <mergeCell ref="AL8:AM8"/>
    <mergeCell ref="AN8:AO8"/>
    <mergeCell ref="AJ25:AK25"/>
    <mergeCell ref="AL25:AM25"/>
    <mergeCell ref="AN25:AO25"/>
    <mergeCell ref="AJ8:AK8"/>
    <mergeCell ref="AJ42:AK42"/>
    <mergeCell ref="BD6:BK6"/>
    <mergeCell ref="BM6:BS6"/>
    <mergeCell ref="AI6:AO6"/>
    <mergeCell ref="AT7:AV7"/>
    <mergeCell ref="AW7:AY7"/>
    <mergeCell ref="AZ7:BB7"/>
    <mergeCell ref="AT6:BB6"/>
  </mergeCells>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F428-47F3-48B4-B99D-42C5ACF6AD46}">
  <sheetPr>
    <tabColor theme="4" tint="0.79998168889431442"/>
  </sheetPr>
  <dimension ref="B1:AB134"/>
  <sheetViews>
    <sheetView topLeftCell="J4" workbookViewId="0">
      <selection activeCell="N26" sqref="N26"/>
    </sheetView>
  </sheetViews>
  <sheetFormatPr defaultRowHeight="12.75" x14ac:dyDescent="0.2"/>
  <cols>
    <col min="1" max="1" width="2.7109375" customWidth="1"/>
    <col min="2" max="2" width="20.7109375" bestFit="1" customWidth="1"/>
    <col min="3" max="3" width="17" bestFit="1" customWidth="1"/>
    <col min="4" max="4" width="7.140625" bestFit="1" customWidth="1"/>
    <col min="5" max="5" width="7.7109375" bestFit="1" customWidth="1"/>
    <col min="6" max="6" width="11.7109375" bestFit="1" customWidth="1"/>
    <col min="8" max="8" width="21.7109375" bestFit="1" customWidth="1"/>
    <col min="9" max="9" width="12.5703125" bestFit="1" customWidth="1"/>
    <col min="10" max="10" width="21.7109375" bestFit="1" customWidth="1"/>
    <col min="11" max="11" width="12.5703125" bestFit="1" customWidth="1"/>
    <col min="12" max="12" width="21.7109375" bestFit="1" customWidth="1"/>
    <col min="13" max="13" width="12" bestFit="1" customWidth="1"/>
    <col min="15" max="15" width="20.7109375" bestFit="1" customWidth="1"/>
    <col min="16" max="16" width="17" bestFit="1" customWidth="1"/>
    <col min="17" max="17" width="7.140625" bestFit="1" customWidth="1"/>
    <col min="18" max="18" width="7.7109375" bestFit="1" customWidth="1"/>
    <col min="19" max="19" width="11.7109375" bestFit="1" customWidth="1"/>
    <col min="21" max="21" width="11.5703125" bestFit="1" customWidth="1"/>
    <col min="22" max="27" width="14.7109375" customWidth="1"/>
  </cols>
  <sheetData>
    <row r="1" spans="2:20" ht="13.5" thickBot="1" x14ac:dyDescent="0.25"/>
    <row r="2" spans="2:20" ht="27" customHeight="1" x14ac:dyDescent="0.2">
      <c r="B2" s="155"/>
      <c r="C2" s="156"/>
      <c r="D2" s="156"/>
      <c r="E2" s="157"/>
      <c r="F2" s="164" t="s">
        <v>28</v>
      </c>
      <c r="G2" s="165"/>
      <c r="H2" s="165"/>
      <c r="I2" s="165"/>
      <c r="J2" s="165"/>
      <c r="K2" s="165"/>
      <c r="L2" s="165"/>
      <c r="M2" s="165"/>
      <c r="N2" s="165"/>
      <c r="O2" s="166"/>
    </row>
    <row r="3" spans="2:20" ht="27" customHeight="1" x14ac:dyDescent="0.2">
      <c r="B3" s="158"/>
      <c r="C3" s="159"/>
      <c r="D3" s="159"/>
      <c r="E3" s="160"/>
      <c r="F3" s="167"/>
      <c r="G3" s="168"/>
      <c r="H3" s="168"/>
      <c r="I3" s="168"/>
      <c r="J3" s="168"/>
      <c r="K3" s="168"/>
      <c r="L3" s="168"/>
      <c r="M3" s="168"/>
      <c r="N3" s="168"/>
      <c r="O3" s="169"/>
    </row>
    <row r="4" spans="2:20" ht="27" customHeight="1" thickBot="1" x14ac:dyDescent="0.25">
      <c r="B4" s="161"/>
      <c r="C4" s="162"/>
      <c r="D4" s="162"/>
      <c r="E4" s="163"/>
      <c r="F4" s="170"/>
      <c r="G4" s="171"/>
      <c r="H4" s="171"/>
      <c r="I4" s="171"/>
      <c r="J4" s="171"/>
      <c r="K4" s="171"/>
      <c r="L4" s="171"/>
      <c r="M4" s="171"/>
      <c r="N4" s="171"/>
      <c r="O4" s="172"/>
    </row>
    <row r="5" spans="2:20" ht="13.5" thickBot="1" x14ac:dyDescent="0.25"/>
    <row r="6" spans="2:20" x14ac:dyDescent="0.2">
      <c r="H6" s="224" t="s">
        <v>62</v>
      </c>
      <c r="I6" s="225"/>
      <c r="J6" s="225"/>
      <c r="K6" s="225"/>
      <c r="L6" s="225"/>
      <c r="M6" s="226"/>
      <c r="O6" s="133" t="s">
        <v>63</v>
      </c>
      <c r="P6" s="134"/>
      <c r="Q6" s="134"/>
      <c r="R6" s="134"/>
      <c r="S6" s="134"/>
      <c r="T6" s="135"/>
    </row>
    <row r="7" spans="2:20" ht="13.5" thickBot="1" x14ac:dyDescent="0.25">
      <c r="B7" s="25" t="s">
        <v>29</v>
      </c>
      <c r="C7" s="25" t="s">
        <v>30</v>
      </c>
      <c r="H7" s="227"/>
      <c r="I7" s="228"/>
      <c r="J7" s="228"/>
      <c r="K7" s="228"/>
      <c r="L7" s="228"/>
      <c r="M7" s="229"/>
      <c r="O7" s="136"/>
      <c r="P7" s="137"/>
      <c r="Q7" s="137"/>
      <c r="R7" s="137"/>
      <c r="S7" s="137"/>
      <c r="T7" s="138"/>
    </row>
    <row r="8" spans="2:20" ht="15.75" thickBot="1" x14ac:dyDescent="0.25">
      <c r="B8" s="25" t="s">
        <v>32</v>
      </c>
      <c r="C8" t="s">
        <v>8</v>
      </c>
      <c r="D8" t="s">
        <v>5</v>
      </c>
      <c r="E8" t="s">
        <v>7</v>
      </c>
      <c r="F8" t="s">
        <v>31</v>
      </c>
      <c r="H8" s="222" t="s">
        <v>8</v>
      </c>
      <c r="I8" s="223"/>
      <c r="J8" s="222" t="s">
        <v>5</v>
      </c>
      <c r="K8" s="223"/>
      <c r="L8" s="222" t="s">
        <v>7</v>
      </c>
      <c r="M8" s="223"/>
      <c r="O8" s="222" t="s">
        <v>8</v>
      </c>
      <c r="P8" s="223"/>
      <c r="Q8" s="222" t="s">
        <v>5</v>
      </c>
      <c r="R8" s="223"/>
      <c r="S8" s="222" t="s">
        <v>7</v>
      </c>
      <c r="T8" s="223"/>
    </row>
    <row r="9" spans="2:20" x14ac:dyDescent="0.2">
      <c r="B9" s="27">
        <v>1</v>
      </c>
      <c r="C9">
        <v>510</v>
      </c>
      <c r="D9">
        <v>4781</v>
      </c>
      <c r="E9">
        <v>161</v>
      </c>
      <c r="F9">
        <v>5452</v>
      </c>
      <c r="H9" s="11"/>
      <c r="I9" s="12"/>
      <c r="J9" s="11"/>
      <c r="K9" s="12"/>
      <c r="L9" s="11"/>
      <c r="M9" s="12"/>
      <c r="O9" s="28" t="s">
        <v>59</v>
      </c>
      <c r="P9" s="29" t="s">
        <v>61</v>
      </c>
      <c r="Q9" s="28" t="s">
        <v>59</v>
      </c>
      <c r="R9" s="29" t="s">
        <v>61</v>
      </c>
      <c r="S9" s="28" t="s">
        <v>59</v>
      </c>
      <c r="T9" s="29" t="s">
        <v>61</v>
      </c>
    </row>
    <row r="10" spans="2:20" x14ac:dyDescent="0.2">
      <c r="B10" s="27">
        <v>2</v>
      </c>
      <c r="C10">
        <v>3120</v>
      </c>
      <c r="D10">
        <v>4156</v>
      </c>
      <c r="E10">
        <v>157</v>
      </c>
      <c r="F10">
        <v>7433</v>
      </c>
      <c r="H10" s="11" t="s">
        <v>33</v>
      </c>
      <c r="I10" s="32">
        <v>2041.5769230769231</v>
      </c>
      <c r="J10" s="11" t="s">
        <v>33</v>
      </c>
      <c r="K10" s="32">
        <v>6779.375</v>
      </c>
      <c r="L10" s="11" t="s">
        <v>33</v>
      </c>
      <c r="M10" s="32">
        <v>308.08653846153845</v>
      </c>
      <c r="O10" s="11">
        <v>148</v>
      </c>
      <c r="P10" s="12">
        <v>1</v>
      </c>
      <c r="Q10" s="11">
        <v>1064</v>
      </c>
      <c r="R10" s="12">
        <v>1</v>
      </c>
      <c r="S10" s="11">
        <v>16</v>
      </c>
      <c r="T10" s="12">
        <v>1</v>
      </c>
    </row>
    <row r="11" spans="2:20" x14ac:dyDescent="0.2">
      <c r="B11" s="27">
        <v>3</v>
      </c>
      <c r="C11">
        <v>782</v>
      </c>
      <c r="D11">
        <v>4517</v>
      </c>
      <c r="E11">
        <v>333</v>
      </c>
      <c r="F11">
        <v>5632</v>
      </c>
      <c r="H11" s="11" t="s">
        <v>34</v>
      </c>
      <c r="I11" s="32">
        <v>97.126779106610385</v>
      </c>
      <c r="J11" s="11" t="s">
        <v>34</v>
      </c>
      <c r="K11" s="32">
        <v>323.76208233413865</v>
      </c>
      <c r="L11" s="11" t="s">
        <v>34</v>
      </c>
      <c r="M11" s="32">
        <v>15.074362045244929</v>
      </c>
      <c r="O11" s="11">
        <v>601.6</v>
      </c>
      <c r="P11" s="12">
        <v>3</v>
      </c>
      <c r="Q11" s="11">
        <v>2583.8000000000002</v>
      </c>
      <c r="R11" s="12">
        <v>8</v>
      </c>
      <c r="S11" s="11">
        <v>100.8</v>
      </c>
      <c r="T11" s="12">
        <v>4</v>
      </c>
    </row>
    <row r="12" spans="2:20" x14ac:dyDescent="0.2">
      <c r="B12" s="27">
        <v>4</v>
      </c>
      <c r="C12">
        <v>1193</v>
      </c>
      <c r="D12">
        <v>6838</v>
      </c>
      <c r="E12">
        <v>352</v>
      </c>
      <c r="F12">
        <v>8383</v>
      </c>
      <c r="H12" s="11" t="s">
        <v>35</v>
      </c>
      <c r="I12" s="32">
        <v>1920.5</v>
      </c>
      <c r="J12" s="11" t="s">
        <v>35</v>
      </c>
      <c r="K12" s="32">
        <v>6196</v>
      </c>
      <c r="L12" s="11" t="s">
        <v>35</v>
      </c>
      <c r="M12" s="32">
        <v>284</v>
      </c>
      <c r="O12" s="11">
        <v>1055.2</v>
      </c>
      <c r="P12" s="12">
        <v>12</v>
      </c>
      <c r="Q12" s="11">
        <v>4103.6000000000004</v>
      </c>
      <c r="R12" s="12">
        <v>11</v>
      </c>
      <c r="S12" s="11">
        <v>185.6</v>
      </c>
      <c r="T12" s="12">
        <v>14</v>
      </c>
    </row>
    <row r="13" spans="2:20" x14ac:dyDescent="0.2">
      <c r="B13" s="27">
        <v>5</v>
      </c>
      <c r="C13">
        <v>1135</v>
      </c>
      <c r="D13">
        <v>3712</v>
      </c>
      <c r="E13">
        <v>78</v>
      </c>
      <c r="F13">
        <v>4925</v>
      </c>
      <c r="H13" s="11" t="s">
        <v>36</v>
      </c>
      <c r="I13" s="32" t="e">
        <v>#N/A</v>
      </c>
      <c r="J13" s="11" t="s">
        <v>36</v>
      </c>
      <c r="K13" s="32">
        <v>4781</v>
      </c>
      <c r="L13" s="11" t="s">
        <v>36</v>
      </c>
      <c r="M13" s="32">
        <v>227</v>
      </c>
      <c r="O13" s="11">
        <v>1508.8000000000002</v>
      </c>
      <c r="P13" s="12">
        <v>20</v>
      </c>
      <c r="Q13" s="11">
        <v>5623.4</v>
      </c>
      <c r="R13" s="12">
        <v>29</v>
      </c>
      <c r="S13" s="11">
        <v>270.39999999999998</v>
      </c>
      <c r="T13" s="12">
        <v>31</v>
      </c>
    </row>
    <row r="14" spans="2:20" x14ac:dyDescent="0.2">
      <c r="B14" s="27">
        <v>6</v>
      </c>
      <c r="C14">
        <v>2296</v>
      </c>
      <c r="D14">
        <v>1534</v>
      </c>
      <c r="E14">
        <v>242</v>
      </c>
      <c r="F14">
        <v>4072</v>
      </c>
      <c r="H14" s="11" t="s">
        <v>37</v>
      </c>
      <c r="I14" s="32">
        <v>990.50268391404461</v>
      </c>
      <c r="J14" s="11" t="s">
        <v>37</v>
      </c>
      <c r="K14" s="32">
        <v>3301.7383511664134</v>
      </c>
      <c r="L14" s="11" t="s">
        <v>37</v>
      </c>
      <c r="M14" s="32">
        <v>153.72893244733265</v>
      </c>
      <c r="O14" s="11">
        <v>1962.4</v>
      </c>
      <c r="P14" s="12">
        <v>19</v>
      </c>
      <c r="Q14" s="11">
        <v>7143.2</v>
      </c>
      <c r="R14" s="12">
        <v>12</v>
      </c>
      <c r="S14" s="11">
        <v>355.2</v>
      </c>
      <c r="T14" s="12">
        <v>20</v>
      </c>
    </row>
    <row r="15" spans="2:20" x14ac:dyDescent="0.2">
      <c r="B15" s="27">
        <v>7</v>
      </c>
      <c r="C15">
        <v>963</v>
      </c>
      <c r="D15">
        <v>4477</v>
      </c>
      <c r="E15">
        <v>184</v>
      </c>
      <c r="F15">
        <v>5624</v>
      </c>
      <c r="H15" s="11" t="s">
        <v>38</v>
      </c>
      <c r="I15" s="32">
        <v>981095.56684092584</v>
      </c>
      <c r="J15" s="11" t="s">
        <v>38</v>
      </c>
      <c r="K15" s="32">
        <v>10901476.139563106</v>
      </c>
      <c r="L15" s="11" t="s">
        <v>38</v>
      </c>
      <c r="M15" s="32">
        <v>23632.584671396562</v>
      </c>
      <c r="O15" s="11">
        <v>2416</v>
      </c>
      <c r="P15" s="12">
        <v>14</v>
      </c>
      <c r="Q15" s="11">
        <v>8663</v>
      </c>
      <c r="R15" s="12">
        <v>13</v>
      </c>
      <c r="S15" s="11">
        <v>440</v>
      </c>
      <c r="T15" s="12">
        <v>17</v>
      </c>
    </row>
    <row r="16" spans="2:20" x14ac:dyDescent="0.2">
      <c r="B16" s="27">
        <v>8</v>
      </c>
      <c r="C16">
        <v>1852</v>
      </c>
      <c r="D16">
        <v>5054</v>
      </c>
      <c r="E16">
        <v>234</v>
      </c>
      <c r="F16">
        <v>7140</v>
      </c>
      <c r="H16" s="11" t="s">
        <v>39</v>
      </c>
      <c r="I16" s="32">
        <v>-0.18591666141041729</v>
      </c>
      <c r="J16" s="11" t="s">
        <v>39</v>
      </c>
      <c r="K16" s="32">
        <v>-0.30726234314623868</v>
      </c>
      <c r="L16" s="11" t="s">
        <v>39</v>
      </c>
      <c r="M16" s="32">
        <v>1.6669045675899152</v>
      </c>
      <c r="O16" s="11">
        <v>2869.6000000000004</v>
      </c>
      <c r="P16" s="12">
        <v>15</v>
      </c>
      <c r="Q16" s="11">
        <v>10182.799999999999</v>
      </c>
      <c r="R16" s="12">
        <v>12</v>
      </c>
      <c r="S16" s="11">
        <v>524.79999999999995</v>
      </c>
      <c r="T16" s="12">
        <v>8</v>
      </c>
    </row>
    <row r="17" spans="2:28" x14ac:dyDescent="0.2">
      <c r="B17" s="27">
        <v>9</v>
      </c>
      <c r="C17">
        <v>753</v>
      </c>
      <c r="D17">
        <v>5433</v>
      </c>
      <c r="E17">
        <v>341</v>
      </c>
      <c r="F17">
        <v>6527</v>
      </c>
      <c r="H17" s="11" t="s">
        <v>40</v>
      </c>
      <c r="I17" s="32">
        <v>0.50327517241429609</v>
      </c>
      <c r="J17" s="11" t="s">
        <v>40</v>
      </c>
      <c r="K17" s="32">
        <v>0.56961521314547137</v>
      </c>
      <c r="L17" s="11" t="s">
        <v>40</v>
      </c>
      <c r="M17" s="32">
        <v>0.95351594891881464</v>
      </c>
      <c r="O17" s="11">
        <v>3323.2000000000003</v>
      </c>
      <c r="P17" s="12">
        <v>9</v>
      </c>
      <c r="Q17" s="11">
        <v>11702.6</v>
      </c>
      <c r="R17" s="12">
        <v>9</v>
      </c>
      <c r="S17" s="11">
        <v>609.6</v>
      </c>
      <c r="T17" s="12">
        <v>5</v>
      </c>
    </row>
    <row r="18" spans="2:28" x14ac:dyDescent="0.2">
      <c r="B18" s="27">
        <v>10</v>
      </c>
      <c r="C18">
        <v>2697</v>
      </c>
      <c r="D18">
        <v>6460</v>
      </c>
      <c r="E18">
        <v>136</v>
      </c>
      <c r="F18">
        <v>9293</v>
      </c>
      <c r="H18" s="11" t="s">
        <v>41</v>
      </c>
      <c r="I18" s="32">
        <v>4536</v>
      </c>
      <c r="J18" s="11" t="s">
        <v>41</v>
      </c>
      <c r="K18" s="32">
        <v>15198</v>
      </c>
      <c r="L18" s="11" t="s">
        <v>41</v>
      </c>
      <c r="M18" s="32">
        <v>848</v>
      </c>
      <c r="O18" s="11">
        <v>3776.8</v>
      </c>
      <c r="P18" s="12">
        <v>6</v>
      </c>
      <c r="Q18" s="11">
        <v>13222.4</v>
      </c>
      <c r="R18" s="12">
        <v>4</v>
      </c>
      <c r="S18" s="11">
        <v>694.4</v>
      </c>
      <c r="T18" s="12">
        <v>2</v>
      </c>
    </row>
    <row r="19" spans="2:28" x14ac:dyDescent="0.2">
      <c r="B19" s="27">
        <v>11</v>
      </c>
      <c r="C19">
        <v>499</v>
      </c>
      <c r="D19">
        <v>2759</v>
      </c>
      <c r="E19">
        <v>154</v>
      </c>
      <c r="F19">
        <v>3412</v>
      </c>
      <c r="H19" s="11" t="s">
        <v>42</v>
      </c>
      <c r="I19" s="32">
        <v>148</v>
      </c>
      <c r="J19" s="11" t="s">
        <v>42</v>
      </c>
      <c r="K19" s="32">
        <v>1064</v>
      </c>
      <c r="L19" s="11" t="s">
        <v>42</v>
      </c>
      <c r="M19" s="32">
        <v>16</v>
      </c>
      <c r="O19" s="11">
        <v>4230.3999999999996</v>
      </c>
      <c r="P19" s="12">
        <v>2</v>
      </c>
      <c r="Q19" s="11">
        <v>14742.199999999999</v>
      </c>
      <c r="R19" s="12">
        <v>4</v>
      </c>
      <c r="S19" s="11">
        <v>779.19999999999993</v>
      </c>
      <c r="T19" s="12">
        <v>0</v>
      </c>
    </row>
    <row r="20" spans="2:28" ht="13.5" thickBot="1" x14ac:dyDescent="0.25">
      <c r="B20" s="27">
        <v>12</v>
      </c>
      <c r="C20">
        <v>2811</v>
      </c>
      <c r="D20">
        <v>3191</v>
      </c>
      <c r="E20">
        <v>244</v>
      </c>
      <c r="F20">
        <v>6246</v>
      </c>
      <c r="H20" s="11" t="s">
        <v>43</v>
      </c>
      <c r="I20" s="32">
        <v>4684</v>
      </c>
      <c r="J20" s="11" t="s">
        <v>43</v>
      </c>
      <c r="K20" s="32">
        <v>16262</v>
      </c>
      <c r="L20" s="11" t="s">
        <v>43</v>
      </c>
      <c r="M20" s="32">
        <v>864</v>
      </c>
      <c r="O20" s="13" t="s">
        <v>60</v>
      </c>
      <c r="P20" s="15">
        <v>3</v>
      </c>
      <c r="Q20" s="13" t="s">
        <v>60</v>
      </c>
      <c r="R20" s="15">
        <v>1</v>
      </c>
      <c r="S20" s="13" t="s">
        <v>60</v>
      </c>
      <c r="T20" s="15">
        <v>2</v>
      </c>
    </row>
    <row r="21" spans="2:28" ht="13.5" thickBot="1" x14ac:dyDescent="0.25">
      <c r="B21" s="27">
        <v>13</v>
      </c>
      <c r="C21">
        <v>1370</v>
      </c>
      <c r="D21">
        <v>10228</v>
      </c>
      <c r="E21">
        <v>311</v>
      </c>
      <c r="F21">
        <v>11909</v>
      </c>
      <c r="H21" s="11" t="s">
        <v>44</v>
      </c>
      <c r="I21" s="32">
        <v>212324</v>
      </c>
      <c r="J21" s="11" t="s">
        <v>44</v>
      </c>
      <c r="K21" s="32">
        <v>705055</v>
      </c>
      <c r="L21" s="11" t="s">
        <v>44</v>
      </c>
      <c r="M21" s="32">
        <v>32041</v>
      </c>
    </row>
    <row r="22" spans="2:28" ht="12.75" customHeight="1" x14ac:dyDescent="0.2">
      <c r="B22" s="27">
        <v>14</v>
      </c>
      <c r="C22">
        <v>1536</v>
      </c>
      <c r="D22">
        <v>2789</v>
      </c>
      <c r="E22">
        <v>328</v>
      </c>
      <c r="F22">
        <v>4653</v>
      </c>
      <c r="H22" s="11" t="s">
        <v>45</v>
      </c>
      <c r="I22" s="32">
        <v>104</v>
      </c>
      <c r="J22" s="11" t="s">
        <v>45</v>
      </c>
      <c r="K22" s="32">
        <v>104</v>
      </c>
      <c r="L22" s="11" t="s">
        <v>45</v>
      </c>
      <c r="M22" s="32">
        <v>104</v>
      </c>
      <c r="O22" s="216" t="s">
        <v>68</v>
      </c>
      <c r="P22" s="217"/>
      <c r="Q22" s="217"/>
      <c r="R22" s="217"/>
      <c r="S22" s="218"/>
      <c r="U22" s="216" t="s">
        <v>67</v>
      </c>
      <c r="V22" s="217"/>
      <c r="W22" s="217"/>
      <c r="X22" s="218"/>
      <c r="Y22" s="177" t="s">
        <v>66</v>
      </c>
      <c r="Z22" s="178"/>
      <c r="AA22" s="179"/>
    </row>
    <row r="23" spans="2:28" ht="13.5" customHeight="1" thickBot="1" x14ac:dyDescent="0.25">
      <c r="B23" s="27">
        <v>15</v>
      </c>
      <c r="C23">
        <v>1585</v>
      </c>
      <c r="D23">
        <v>4278</v>
      </c>
      <c r="E23">
        <v>158</v>
      </c>
      <c r="F23">
        <v>6021</v>
      </c>
      <c r="H23" s="13" t="s">
        <v>46</v>
      </c>
      <c r="I23" s="33">
        <v>192.62805849947244</v>
      </c>
      <c r="J23" s="13" t="s">
        <v>46</v>
      </c>
      <c r="K23" s="33">
        <v>642.10572933049013</v>
      </c>
      <c r="L23" s="13" t="s">
        <v>46</v>
      </c>
      <c r="M23" s="33">
        <v>29.896441749668195</v>
      </c>
      <c r="O23" s="230"/>
      <c r="P23" s="231"/>
      <c r="Q23" s="231"/>
      <c r="R23" s="231"/>
      <c r="S23" s="232"/>
      <c r="U23" s="219"/>
      <c r="V23" s="220"/>
      <c r="W23" s="220"/>
      <c r="X23" s="221"/>
      <c r="Y23" s="190"/>
      <c r="Z23" s="191"/>
      <c r="AA23" s="192"/>
    </row>
    <row r="24" spans="2:28" ht="13.5" customHeight="1" thickBot="1" x14ac:dyDescent="0.25">
      <c r="B24" s="27">
        <v>16</v>
      </c>
      <c r="C24">
        <v>3691</v>
      </c>
      <c r="D24">
        <v>4525</v>
      </c>
      <c r="E24">
        <v>180</v>
      </c>
      <c r="F24">
        <v>8396</v>
      </c>
      <c r="H24" s="34" t="s">
        <v>47</v>
      </c>
      <c r="I24" s="35">
        <f>I14/I10</f>
        <v>0.4851654976689429</v>
      </c>
      <c r="J24" s="34" t="s">
        <v>47</v>
      </c>
      <c r="K24" s="35">
        <f t="shared" ref="K24:M24" si="0">K14/K10</f>
        <v>0.48702695324663609</v>
      </c>
      <c r="L24" s="34" t="s">
        <v>47</v>
      </c>
      <c r="M24" s="36">
        <f t="shared" si="0"/>
        <v>0.49897971269693819</v>
      </c>
      <c r="O24" s="50" t="s">
        <v>29</v>
      </c>
      <c r="P24" s="51" t="s">
        <v>30</v>
      </c>
      <c r="Q24" s="9"/>
      <c r="R24" s="9"/>
      <c r="S24" s="10"/>
      <c r="U24" s="219"/>
      <c r="V24" s="220"/>
      <c r="W24" s="220"/>
      <c r="X24" s="221"/>
      <c r="Y24" s="190"/>
      <c r="Z24" s="191"/>
      <c r="AA24" s="192"/>
    </row>
    <row r="25" spans="2:28" ht="13.5" customHeight="1" x14ac:dyDescent="0.2">
      <c r="B25" s="27">
        <v>17</v>
      </c>
      <c r="C25">
        <v>148</v>
      </c>
      <c r="D25">
        <v>9821</v>
      </c>
      <c r="E25">
        <v>320</v>
      </c>
      <c r="F25">
        <v>10289</v>
      </c>
      <c r="O25" s="52" t="s">
        <v>32</v>
      </c>
      <c r="P25" t="s">
        <v>8</v>
      </c>
      <c r="Q25" t="s">
        <v>5</v>
      </c>
      <c r="R25" t="s">
        <v>7</v>
      </c>
      <c r="S25" s="12" t="s">
        <v>31</v>
      </c>
      <c r="U25" s="55" t="s">
        <v>32</v>
      </c>
      <c r="V25" s="56" t="s">
        <v>8</v>
      </c>
      <c r="W25" s="56" t="s">
        <v>5</v>
      </c>
      <c r="X25" s="56" t="s">
        <v>7</v>
      </c>
      <c r="Y25" s="56" t="s">
        <v>8</v>
      </c>
      <c r="Z25" s="56" t="s">
        <v>5</v>
      </c>
      <c r="AA25" s="56" t="s">
        <v>7</v>
      </c>
      <c r="AB25" s="57" t="s">
        <v>69</v>
      </c>
    </row>
    <row r="26" spans="2:28" ht="13.5" thickBot="1" x14ac:dyDescent="0.25">
      <c r="B26" s="27">
        <v>18</v>
      </c>
      <c r="C26">
        <v>1122</v>
      </c>
      <c r="D26">
        <v>4597</v>
      </c>
      <c r="E26">
        <v>459</v>
      </c>
      <c r="F26">
        <v>6178</v>
      </c>
      <c r="O26" s="53">
        <v>1</v>
      </c>
      <c r="P26">
        <v>1654</v>
      </c>
      <c r="Q26">
        <v>17198</v>
      </c>
      <c r="R26">
        <v>431</v>
      </c>
      <c r="S26" s="12">
        <v>19283</v>
      </c>
      <c r="U26" s="11">
        <v>1</v>
      </c>
      <c r="V26">
        <v>1654</v>
      </c>
      <c r="W26">
        <v>17198</v>
      </c>
      <c r="X26">
        <v>431</v>
      </c>
      <c r="Y26">
        <f>(V26-AVERAGE(V$26:V$77))/(_xlfn.STDEV.S(V$26:V$77))</f>
        <v>-1.4351718962009627</v>
      </c>
      <c r="Z26">
        <f>(W26-AVERAGE(W$26:W$77))/(_xlfn.STDEV.S(W$26:W$77))</f>
        <v>0.74336454847091082</v>
      </c>
      <c r="AA26">
        <f t="shared" ref="AA26" si="1">(X26-AVERAGE(X$26:X$77))/(_xlfn.STDEV.S(X$26:X$77))</f>
        <v>-0.82710951087704543</v>
      </c>
      <c r="AB26" s="12">
        <v>0</v>
      </c>
    </row>
    <row r="27" spans="2:28" x14ac:dyDescent="0.2">
      <c r="B27" s="27">
        <v>19</v>
      </c>
      <c r="C27">
        <v>918</v>
      </c>
      <c r="D27">
        <v>4333</v>
      </c>
      <c r="E27">
        <v>21</v>
      </c>
      <c r="F27">
        <v>5272</v>
      </c>
      <c r="H27" s="216" t="s">
        <v>67</v>
      </c>
      <c r="I27" s="217"/>
      <c r="J27" s="218"/>
      <c r="K27" s="216" t="s">
        <v>66</v>
      </c>
      <c r="L27" s="217"/>
      <c r="M27" s="218"/>
      <c r="O27" s="53">
        <v>2</v>
      </c>
      <c r="P27">
        <v>5991</v>
      </c>
      <c r="Q27">
        <v>10742</v>
      </c>
      <c r="R27">
        <v>602</v>
      </c>
      <c r="S27" s="12">
        <v>17335</v>
      </c>
      <c r="U27" s="11">
        <v>2</v>
      </c>
      <c r="V27">
        <v>5991</v>
      </c>
      <c r="W27">
        <v>10742</v>
      </c>
      <c r="X27">
        <v>602</v>
      </c>
      <c r="Y27">
        <f t="shared" ref="Y27:Y77" si="2">(V27-AVERAGE(V$26:V$77))/(_xlfn.STDEV.S(V$26:V$77))</f>
        <v>1.1271773447410076</v>
      </c>
      <c r="Z27">
        <f t="shared" ref="Z27:Z77" si="3">(W27-AVERAGE(W$26:W$77))/(_xlfn.STDEV.S(W$26:W$77))</f>
        <v>-0.57535813475453412</v>
      </c>
      <c r="AA27">
        <f t="shared" ref="AA27:AA77" si="4">(X27-AVERAGE(X$26:X$77))/(_xlfn.STDEV.S(X$26:X$77))</f>
        <v>-6.3306647576735042E-2</v>
      </c>
      <c r="AB27" s="12">
        <v>0</v>
      </c>
    </row>
    <row r="28" spans="2:28" x14ac:dyDescent="0.2">
      <c r="B28" s="27">
        <v>20</v>
      </c>
      <c r="C28">
        <v>2446</v>
      </c>
      <c r="D28">
        <v>4864</v>
      </c>
      <c r="E28">
        <v>247</v>
      </c>
      <c r="F28">
        <v>7557</v>
      </c>
      <c r="H28" s="219"/>
      <c r="I28" s="220"/>
      <c r="J28" s="221"/>
      <c r="K28" s="219"/>
      <c r="L28" s="220"/>
      <c r="M28" s="221"/>
      <c r="O28" s="53">
        <v>3</v>
      </c>
      <c r="P28">
        <v>1468</v>
      </c>
      <c r="Q28">
        <v>9396</v>
      </c>
      <c r="R28">
        <v>589</v>
      </c>
      <c r="S28" s="12">
        <v>11453</v>
      </c>
      <c r="U28" s="11">
        <v>3</v>
      </c>
      <c r="V28">
        <v>1468</v>
      </c>
      <c r="W28">
        <v>9396</v>
      </c>
      <c r="X28">
        <v>589</v>
      </c>
      <c r="Y28">
        <f t="shared" si="2"/>
        <v>-1.5450628251415222</v>
      </c>
      <c r="Z28">
        <f t="shared" si="3"/>
        <v>-0.85029629021014885</v>
      </c>
      <c r="AA28">
        <f t="shared" si="4"/>
        <v>-0.12137353192120308</v>
      </c>
      <c r="AB28" s="12">
        <v>0</v>
      </c>
    </row>
    <row r="29" spans="2:28" ht="13.5" thickBot="1" x14ac:dyDescent="0.25">
      <c r="B29" s="27">
        <v>21</v>
      </c>
      <c r="C29">
        <v>1960</v>
      </c>
      <c r="D29">
        <v>5232</v>
      </c>
      <c r="E29">
        <v>320</v>
      </c>
      <c r="F29">
        <v>7512</v>
      </c>
      <c r="H29" s="230"/>
      <c r="I29" s="231"/>
      <c r="J29" s="232"/>
      <c r="K29" s="230"/>
      <c r="L29" s="231"/>
      <c r="M29" s="232"/>
      <c r="O29" s="53">
        <v>4</v>
      </c>
      <c r="P29">
        <v>1896</v>
      </c>
      <c r="Q29">
        <v>9267</v>
      </c>
      <c r="R29">
        <v>396</v>
      </c>
      <c r="S29" s="12">
        <v>11559</v>
      </c>
      <c r="U29" s="11">
        <v>4</v>
      </c>
      <c r="V29">
        <v>1896</v>
      </c>
      <c r="W29">
        <v>9267</v>
      </c>
      <c r="X29">
        <v>396</v>
      </c>
      <c r="Y29">
        <f t="shared" si="2"/>
        <v>-1.2921955262890521</v>
      </c>
      <c r="Z29">
        <f t="shared" si="3"/>
        <v>-0.87664623230062011</v>
      </c>
      <c r="AA29">
        <f t="shared" si="4"/>
        <v>-0.98344343026599779</v>
      </c>
      <c r="AB29" s="12">
        <v>0</v>
      </c>
    </row>
    <row r="30" spans="2:28" x14ac:dyDescent="0.2">
      <c r="B30" s="27">
        <v>22</v>
      </c>
      <c r="C30">
        <v>1035</v>
      </c>
      <c r="D30">
        <v>8740</v>
      </c>
      <c r="E30">
        <v>429</v>
      </c>
      <c r="F30">
        <v>10204</v>
      </c>
      <c r="H30" s="48" t="s">
        <v>8</v>
      </c>
      <c r="I30" s="24" t="s">
        <v>5</v>
      </c>
      <c r="J30" s="24" t="s">
        <v>7</v>
      </c>
      <c r="K30" s="24" t="s">
        <v>8</v>
      </c>
      <c r="L30" s="24" t="s">
        <v>5</v>
      </c>
      <c r="M30" s="49" t="s">
        <v>7</v>
      </c>
      <c r="N30" s="26" t="s">
        <v>69</v>
      </c>
      <c r="O30" s="53">
        <v>5</v>
      </c>
      <c r="P30">
        <v>5819</v>
      </c>
      <c r="Q30">
        <v>6019</v>
      </c>
      <c r="R30">
        <v>269</v>
      </c>
      <c r="S30" s="12">
        <v>12107</v>
      </c>
      <c r="U30" s="11">
        <v>5</v>
      </c>
      <c r="V30">
        <v>5819</v>
      </c>
      <c r="W30">
        <v>6019</v>
      </c>
      <c r="X30">
        <v>269</v>
      </c>
      <c r="Y30">
        <f t="shared" si="2"/>
        <v>1.0255577760432859</v>
      </c>
      <c r="Z30">
        <f t="shared" si="3"/>
        <v>-1.5400928362529505</v>
      </c>
      <c r="AA30">
        <f t="shared" si="4"/>
        <v>-1.5507122234773394</v>
      </c>
      <c r="AB30" s="12">
        <v>0</v>
      </c>
    </row>
    <row r="31" spans="2:28" x14ac:dyDescent="0.2">
      <c r="B31" s="27">
        <v>23</v>
      </c>
      <c r="C31">
        <v>2484</v>
      </c>
      <c r="D31">
        <v>9562</v>
      </c>
      <c r="E31">
        <v>227</v>
      </c>
      <c r="F31">
        <v>12273</v>
      </c>
      <c r="H31" s="11">
        <v>510</v>
      </c>
      <c r="I31">
        <v>4781</v>
      </c>
      <c r="J31">
        <v>161</v>
      </c>
      <c r="K31">
        <f t="shared" ref="K31:K62" si="5">(H31-AVERAGE(H$31:H$134))/_xlfn.STDEV.S(H$31:H$134)</f>
        <v>-1.5462622645551889</v>
      </c>
      <c r="L31">
        <f t="shared" ref="L31:L62" si="6">(I31-AVERAGE(I$31:I$134))/_xlfn.STDEV.S(I$31:I$134)</f>
        <v>-0.60524935275202196</v>
      </c>
      <c r="M31" s="12">
        <f t="shared" ref="M31:M62" si="7">(J31-AVERAGE(J$31:J$134))/_xlfn.STDEV.S(J$31:J$134)</f>
        <v>-0.95679151685991259</v>
      </c>
      <c r="N31">
        <v>0</v>
      </c>
      <c r="O31" s="53">
        <v>6</v>
      </c>
      <c r="P31">
        <v>3561</v>
      </c>
      <c r="Q31">
        <v>4277</v>
      </c>
      <c r="R31">
        <v>641</v>
      </c>
      <c r="S31" s="12">
        <v>8479</v>
      </c>
      <c r="U31" s="11">
        <v>6</v>
      </c>
      <c r="V31">
        <v>3561</v>
      </c>
      <c r="W31">
        <v>4277</v>
      </c>
      <c r="X31">
        <v>641</v>
      </c>
      <c r="Y31">
        <f t="shared" si="2"/>
        <v>-0.30849446883726955</v>
      </c>
      <c r="Z31">
        <f t="shared" si="3"/>
        <v>-1.8959191860328026</v>
      </c>
      <c r="AA31">
        <f t="shared" si="4"/>
        <v>0.11089400545666907</v>
      </c>
      <c r="AB31" s="12">
        <v>0</v>
      </c>
    </row>
    <row r="32" spans="2:28" x14ac:dyDescent="0.2">
      <c r="B32" s="27">
        <v>24</v>
      </c>
      <c r="C32">
        <v>1403</v>
      </c>
      <c r="D32">
        <v>10350</v>
      </c>
      <c r="E32">
        <v>208</v>
      </c>
      <c r="F32">
        <v>11961</v>
      </c>
      <c r="H32" s="11">
        <v>3120</v>
      </c>
      <c r="I32">
        <v>4156</v>
      </c>
      <c r="J32">
        <v>157</v>
      </c>
      <c r="K32">
        <f t="shared" si="5"/>
        <v>1.0887634071435408</v>
      </c>
      <c r="L32">
        <f t="shared" si="6"/>
        <v>-0.79454357704426626</v>
      </c>
      <c r="M32" s="12">
        <f t="shared" si="7"/>
        <v>-0.98281134238215384</v>
      </c>
      <c r="N32">
        <v>0</v>
      </c>
      <c r="O32" s="53">
        <v>7</v>
      </c>
      <c r="P32">
        <v>1301</v>
      </c>
      <c r="Q32">
        <v>7964</v>
      </c>
      <c r="R32">
        <v>287</v>
      </c>
      <c r="S32" s="12">
        <v>9552</v>
      </c>
      <c r="U32" s="11">
        <v>7</v>
      </c>
      <c r="V32">
        <v>1301</v>
      </c>
      <c r="W32">
        <v>7964</v>
      </c>
      <c r="X32">
        <v>287</v>
      </c>
      <c r="Y32">
        <f t="shared" si="2"/>
        <v>-1.6437283366096589</v>
      </c>
      <c r="Z32">
        <f t="shared" si="3"/>
        <v>-1.1428010737260779</v>
      </c>
      <c r="AA32">
        <f t="shared" si="4"/>
        <v>-1.4703119220773067</v>
      </c>
      <c r="AB32" s="12">
        <v>0</v>
      </c>
    </row>
    <row r="33" spans="2:28" x14ac:dyDescent="0.2">
      <c r="B33" s="27">
        <v>25</v>
      </c>
      <c r="C33">
        <v>2465</v>
      </c>
      <c r="D33">
        <v>12102</v>
      </c>
      <c r="E33">
        <v>312</v>
      </c>
      <c r="F33">
        <v>14879</v>
      </c>
      <c r="H33" s="11">
        <v>782</v>
      </c>
      <c r="I33">
        <v>4517</v>
      </c>
      <c r="J33">
        <v>333</v>
      </c>
      <c r="K33">
        <f t="shared" si="5"/>
        <v>-1.2716542252057428</v>
      </c>
      <c r="L33">
        <f t="shared" si="6"/>
        <v>-0.68520723309306597</v>
      </c>
      <c r="M33" s="12">
        <f t="shared" si="7"/>
        <v>0.1620609805964591</v>
      </c>
      <c r="N33">
        <v>0</v>
      </c>
      <c r="O33" s="53">
        <v>8</v>
      </c>
      <c r="P33">
        <v>2562</v>
      </c>
      <c r="Q33">
        <v>8089</v>
      </c>
      <c r="R33">
        <v>461</v>
      </c>
      <c r="S33" s="12">
        <v>11112</v>
      </c>
      <c r="U33" s="11">
        <v>8</v>
      </c>
      <c r="V33">
        <v>2562</v>
      </c>
      <c r="W33">
        <v>8089</v>
      </c>
      <c r="X33">
        <v>461</v>
      </c>
      <c r="Y33">
        <f t="shared" si="2"/>
        <v>-0.89871510330833904</v>
      </c>
      <c r="Z33">
        <f t="shared" si="3"/>
        <v>-1.1172681841035281</v>
      </c>
      <c r="AA33">
        <f t="shared" si="4"/>
        <v>-0.69310900854365765</v>
      </c>
      <c r="AB33" s="12">
        <v>0</v>
      </c>
    </row>
    <row r="34" spans="2:28" x14ac:dyDescent="0.2">
      <c r="B34" s="27">
        <v>26</v>
      </c>
      <c r="C34">
        <v>3709</v>
      </c>
      <c r="D34">
        <v>1858</v>
      </c>
      <c r="E34">
        <v>164</v>
      </c>
      <c r="F34">
        <v>5731</v>
      </c>
      <c r="H34" s="11">
        <v>1193</v>
      </c>
      <c r="I34">
        <v>6838</v>
      </c>
      <c r="J34">
        <v>352</v>
      </c>
      <c r="K34">
        <f t="shared" si="5"/>
        <v>-0.85671340104168991</v>
      </c>
      <c r="L34">
        <f t="shared" si="6"/>
        <v>1.7755798238612518E-2</v>
      </c>
      <c r="M34" s="12">
        <f t="shared" si="7"/>
        <v>0.28565515182710483</v>
      </c>
      <c r="N34">
        <v>0</v>
      </c>
      <c r="O34" s="53">
        <v>9</v>
      </c>
      <c r="P34">
        <v>2499</v>
      </c>
      <c r="Q34">
        <v>12642</v>
      </c>
      <c r="R34">
        <v>446</v>
      </c>
      <c r="S34" s="12">
        <v>15587</v>
      </c>
      <c r="U34" s="11">
        <v>9</v>
      </c>
      <c r="V34">
        <v>2499</v>
      </c>
      <c r="W34">
        <v>12642</v>
      </c>
      <c r="X34">
        <v>446</v>
      </c>
      <c r="Y34">
        <f t="shared" si="2"/>
        <v>-0.93593622440110924</v>
      </c>
      <c r="Z34">
        <f t="shared" si="3"/>
        <v>-0.18725821249177924</v>
      </c>
      <c r="AA34">
        <f t="shared" si="4"/>
        <v>-0.76010925971035148</v>
      </c>
      <c r="AB34" s="12">
        <v>0</v>
      </c>
    </row>
    <row r="35" spans="2:28" x14ac:dyDescent="0.2">
      <c r="B35" s="27">
        <v>27</v>
      </c>
      <c r="C35">
        <v>1290</v>
      </c>
      <c r="D35">
        <v>9239</v>
      </c>
      <c r="E35">
        <v>469</v>
      </c>
      <c r="F35">
        <v>10998</v>
      </c>
      <c r="H35" s="11">
        <v>1135</v>
      </c>
      <c r="I35">
        <v>3712</v>
      </c>
      <c r="J35">
        <v>78</v>
      </c>
      <c r="K35">
        <f t="shared" si="5"/>
        <v>-0.91526952707943943</v>
      </c>
      <c r="L35">
        <f t="shared" si="6"/>
        <v>-0.92901819398147667</v>
      </c>
      <c r="M35" s="12">
        <f t="shared" si="7"/>
        <v>-1.4967028964464175</v>
      </c>
      <c r="N35">
        <v>0</v>
      </c>
      <c r="O35" s="53">
        <v>10</v>
      </c>
      <c r="P35">
        <v>4037</v>
      </c>
      <c r="Q35">
        <v>12925</v>
      </c>
      <c r="R35">
        <v>505</v>
      </c>
      <c r="S35" s="12">
        <v>17467</v>
      </c>
      <c r="U35" s="11">
        <v>10</v>
      </c>
      <c r="V35">
        <v>4037</v>
      </c>
      <c r="W35">
        <v>12925</v>
      </c>
      <c r="X35">
        <v>505</v>
      </c>
      <c r="Y35">
        <f t="shared" si="2"/>
        <v>-2.726822058078401E-2</v>
      </c>
      <c r="Z35">
        <f t="shared" si="3"/>
        <v>-0.12945175038632678</v>
      </c>
      <c r="AA35">
        <f t="shared" si="4"/>
        <v>-0.49657493845468886</v>
      </c>
      <c r="AB35" s="12">
        <v>0</v>
      </c>
    </row>
    <row r="36" spans="2:28" x14ac:dyDescent="0.2">
      <c r="B36" s="27">
        <v>28</v>
      </c>
      <c r="C36">
        <v>1557</v>
      </c>
      <c r="D36">
        <v>5533</v>
      </c>
      <c r="E36">
        <v>334</v>
      </c>
      <c r="F36">
        <v>7424</v>
      </c>
      <c r="H36" s="11">
        <v>2296</v>
      </c>
      <c r="I36">
        <v>1534</v>
      </c>
      <c r="J36">
        <v>242</v>
      </c>
      <c r="K36">
        <f t="shared" si="5"/>
        <v>0.25686258205551277</v>
      </c>
      <c r="L36">
        <f t="shared" si="6"/>
        <v>-1.5886707067950896</v>
      </c>
      <c r="M36" s="12">
        <f t="shared" si="7"/>
        <v>-0.42989005003452829</v>
      </c>
      <c r="N36">
        <v>0</v>
      </c>
      <c r="O36" s="53">
        <v>11</v>
      </c>
      <c r="P36">
        <v>2346</v>
      </c>
      <c r="Q36">
        <v>7577</v>
      </c>
      <c r="R36">
        <v>558</v>
      </c>
      <c r="S36" s="12">
        <v>10481</v>
      </c>
      <c r="U36" s="11">
        <v>11</v>
      </c>
      <c r="V36">
        <v>2346</v>
      </c>
      <c r="W36">
        <v>7577</v>
      </c>
      <c r="X36">
        <v>558</v>
      </c>
      <c r="Y36">
        <f t="shared" si="2"/>
        <v>-1.0263303756264082</v>
      </c>
      <c r="Z36">
        <f t="shared" si="3"/>
        <v>-1.2218508999974915</v>
      </c>
      <c r="AA36">
        <f t="shared" si="4"/>
        <v>-0.25984071766570377</v>
      </c>
      <c r="AB36" s="12">
        <v>0</v>
      </c>
    </row>
    <row r="37" spans="2:28" x14ac:dyDescent="0.2">
      <c r="B37" s="27">
        <v>29</v>
      </c>
      <c r="C37">
        <v>2702</v>
      </c>
      <c r="D37">
        <v>4008</v>
      </c>
      <c r="E37">
        <v>411</v>
      </c>
      <c r="F37">
        <v>7121</v>
      </c>
      <c r="H37" s="11">
        <v>963</v>
      </c>
      <c r="I37">
        <v>4477</v>
      </c>
      <c r="J37">
        <v>184</v>
      </c>
      <c r="K37">
        <f t="shared" si="5"/>
        <v>-1.0889187284327657</v>
      </c>
      <c r="L37">
        <f t="shared" si="6"/>
        <v>-0.69732206344776959</v>
      </c>
      <c r="M37" s="12">
        <f t="shared" si="7"/>
        <v>-0.8071775201070257</v>
      </c>
      <c r="N37">
        <v>0</v>
      </c>
      <c r="O37" s="53">
        <v>12</v>
      </c>
      <c r="P37">
        <v>3556</v>
      </c>
      <c r="Q37">
        <v>6106</v>
      </c>
      <c r="R37">
        <v>350</v>
      </c>
      <c r="S37" s="12">
        <v>10012</v>
      </c>
      <c r="U37" s="11">
        <v>12</v>
      </c>
      <c r="V37">
        <v>3556</v>
      </c>
      <c r="W37">
        <v>6106</v>
      </c>
      <c r="X37">
        <v>350</v>
      </c>
      <c r="Y37">
        <f t="shared" si="2"/>
        <v>-0.31144852606685453</v>
      </c>
      <c r="Z37">
        <f t="shared" si="3"/>
        <v>-1.522321945075656</v>
      </c>
      <c r="AA37">
        <f t="shared" si="4"/>
        <v>-1.1889108671771924</v>
      </c>
      <c r="AB37" s="12">
        <v>0</v>
      </c>
    </row>
    <row r="38" spans="2:28" x14ac:dyDescent="0.2">
      <c r="B38" s="27">
        <v>30</v>
      </c>
      <c r="C38">
        <v>3769</v>
      </c>
      <c r="D38">
        <v>7662</v>
      </c>
      <c r="E38">
        <v>588</v>
      </c>
      <c r="F38">
        <v>12019</v>
      </c>
      <c r="H38" s="11">
        <v>1852</v>
      </c>
      <c r="I38">
        <v>5054</v>
      </c>
      <c r="J38">
        <v>234</v>
      </c>
      <c r="K38">
        <f t="shared" si="5"/>
        <v>-0.19139465864725966</v>
      </c>
      <c r="L38">
        <f t="shared" si="6"/>
        <v>-0.52256563558116964</v>
      </c>
      <c r="M38" s="12">
        <f t="shared" si="7"/>
        <v>-0.48192970107901068</v>
      </c>
      <c r="N38">
        <v>0</v>
      </c>
      <c r="O38" s="53">
        <v>13</v>
      </c>
      <c r="P38">
        <v>2513</v>
      </c>
      <c r="Q38">
        <v>16576</v>
      </c>
      <c r="R38">
        <v>393</v>
      </c>
      <c r="S38" s="12">
        <v>19482</v>
      </c>
      <c r="U38" s="11">
        <v>13</v>
      </c>
      <c r="V38">
        <v>2513</v>
      </c>
      <c r="W38">
        <v>16576</v>
      </c>
      <c r="X38">
        <v>393</v>
      </c>
      <c r="Y38">
        <f t="shared" si="2"/>
        <v>-0.92766486415827143</v>
      </c>
      <c r="Z38">
        <f t="shared" si="3"/>
        <v>0.6163128897091037</v>
      </c>
      <c r="AA38">
        <f t="shared" si="4"/>
        <v>-0.99684348049933658</v>
      </c>
      <c r="AB38" s="12">
        <v>0</v>
      </c>
    </row>
    <row r="39" spans="2:28" x14ac:dyDescent="0.2">
      <c r="B39" s="27">
        <v>31</v>
      </c>
      <c r="C39">
        <v>1259</v>
      </c>
      <c r="D39">
        <v>10436</v>
      </c>
      <c r="E39">
        <v>542</v>
      </c>
      <c r="F39">
        <v>12237</v>
      </c>
      <c r="H39" s="11">
        <v>753</v>
      </c>
      <c r="I39">
        <v>5433</v>
      </c>
      <c r="J39">
        <v>341</v>
      </c>
      <c r="K39">
        <f t="shared" si="5"/>
        <v>-1.3009322882246175</v>
      </c>
      <c r="L39">
        <f t="shared" si="6"/>
        <v>-0.40777761797035272</v>
      </c>
      <c r="M39" s="12">
        <f t="shared" si="7"/>
        <v>0.21410063164094151</v>
      </c>
      <c r="N39">
        <v>0</v>
      </c>
      <c r="O39" s="53">
        <v>14</v>
      </c>
      <c r="P39">
        <v>3379</v>
      </c>
      <c r="Q39">
        <v>6862</v>
      </c>
      <c r="R39">
        <v>532</v>
      </c>
      <c r="S39" s="12">
        <v>10773</v>
      </c>
      <c r="U39" s="11">
        <v>14</v>
      </c>
      <c r="V39">
        <v>3379</v>
      </c>
      <c r="W39">
        <v>6862</v>
      </c>
      <c r="X39">
        <v>532</v>
      </c>
      <c r="Y39">
        <f t="shared" si="2"/>
        <v>-0.41602215199416109</v>
      </c>
      <c r="Z39">
        <f t="shared" si="3"/>
        <v>-1.3678990286384756</v>
      </c>
      <c r="AA39">
        <f t="shared" si="4"/>
        <v>-0.37597448635463987</v>
      </c>
      <c r="AB39" s="12">
        <v>0</v>
      </c>
    </row>
    <row r="40" spans="2:28" x14ac:dyDescent="0.2">
      <c r="B40" s="27">
        <v>32</v>
      </c>
      <c r="C40">
        <v>4450</v>
      </c>
      <c r="D40">
        <v>3086</v>
      </c>
      <c r="E40">
        <v>194</v>
      </c>
      <c r="F40">
        <v>7730</v>
      </c>
      <c r="H40" s="11">
        <v>2697</v>
      </c>
      <c r="I40">
        <v>6460</v>
      </c>
      <c r="J40">
        <v>136</v>
      </c>
      <c r="K40">
        <f t="shared" si="5"/>
        <v>0.66170752241995356</v>
      </c>
      <c r="L40">
        <f t="shared" si="6"/>
        <v>-9.6729348613336846E-2</v>
      </c>
      <c r="M40" s="12">
        <f t="shared" si="7"/>
        <v>-1.1194154263739202</v>
      </c>
      <c r="N40">
        <v>0</v>
      </c>
      <c r="O40" s="53">
        <v>15</v>
      </c>
      <c r="P40">
        <v>3766</v>
      </c>
      <c r="Q40">
        <v>9475</v>
      </c>
      <c r="R40">
        <v>344</v>
      </c>
      <c r="S40" s="12">
        <v>13585</v>
      </c>
      <c r="U40" s="11">
        <v>15</v>
      </c>
      <c r="V40">
        <v>3766</v>
      </c>
      <c r="W40">
        <v>9475</v>
      </c>
      <c r="X40">
        <v>344</v>
      </c>
      <c r="Y40">
        <f t="shared" si="2"/>
        <v>-0.18737812242428734</v>
      </c>
      <c r="Z40">
        <f t="shared" si="3"/>
        <v>-0.83415950396869742</v>
      </c>
      <c r="AA40">
        <f t="shared" si="4"/>
        <v>-1.21571096764387</v>
      </c>
      <c r="AB40" s="12">
        <v>0</v>
      </c>
    </row>
    <row r="41" spans="2:28" x14ac:dyDescent="0.2">
      <c r="B41" s="27">
        <v>33</v>
      </c>
      <c r="C41">
        <v>1784</v>
      </c>
      <c r="D41">
        <v>13842</v>
      </c>
      <c r="E41">
        <v>806</v>
      </c>
      <c r="F41">
        <v>16432</v>
      </c>
      <c r="H41" s="11">
        <v>499</v>
      </c>
      <c r="I41">
        <v>2759</v>
      </c>
      <c r="J41">
        <v>154</v>
      </c>
      <c r="K41">
        <f t="shared" si="5"/>
        <v>-1.557367736734762</v>
      </c>
      <c r="L41">
        <f t="shared" si="6"/>
        <v>-1.2176540271822909</v>
      </c>
      <c r="M41" s="12">
        <f t="shared" si="7"/>
        <v>-1.0023262115238347</v>
      </c>
      <c r="N41">
        <v>0</v>
      </c>
      <c r="O41" s="53">
        <v>16</v>
      </c>
      <c r="P41">
        <v>5977</v>
      </c>
      <c r="Q41">
        <v>12613</v>
      </c>
      <c r="R41">
        <v>525</v>
      </c>
      <c r="S41" s="12">
        <v>19115</v>
      </c>
      <c r="U41" s="11">
        <v>16</v>
      </c>
      <c r="V41">
        <v>5977</v>
      </c>
      <c r="W41">
        <v>12613</v>
      </c>
      <c r="X41">
        <v>525</v>
      </c>
      <c r="Y41">
        <f t="shared" si="2"/>
        <v>1.1189059844981697</v>
      </c>
      <c r="Z41">
        <f t="shared" si="3"/>
        <v>-0.19318184288421075</v>
      </c>
      <c r="AA41">
        <f t="shared" si="4"/>
        <v>-0.40724127023243034</v>
      </c>
      <c r="AB41" s="12">
        <v>0</v>
      </c>
    </row>
    <row r="42" spans="2:28" x14ac:dyDescent="0.2">
      <c r="B42" s="27">
        <v>34</v>
      </c>
      <c r="C42">
        <v>2776</v>
      </c>
      <c r="D42">
        <v>5378</v>
      </c>
      <c r="E42">
        <v>351</v>
      </c>
      <c r="F42">
        <v>8505</v>
      </c>
      <c r="H42" s="11">
        <v>2811</v>
      </c>
      <c r="I42">
        <v>3191</v>
      </c>
      <c r="J42">
        <v>244</v>
      </c>
      <c r="K42">
        <f t="shared" si="5"/>
        <v>0.77680059773553034</v>
      </c>
      <c r="L42">
        <f t="shared" si="6"/>
        <v>-1.0868138593514916</v>
      </c>
      <c r="M42" s="12">
        <f t="shared" si="7"/>
        <v>-0.41688013727340767</v>
      </c>
      <c r="N42">
        <v>0</v>
      </c>
      <c r="O42" s="53">
        <v>17</v>
      </c>
      <c r="P42">
        <v>1446</v>
      </c>
      <c r="Q42">
        <v>21309</v>
      </c>
      <c r="R42">
        <v>872</v>
      </c>
      <c r="S42" s="12">
        <v>23627</v>
      </c>
      <c r="U42" s="11">
        <v>17</v>
      </c>
      <c r="V42">
        <v>1446</v>
      </c>
      <c r="W42">
        <v>21309</v>
      </c>
      <c r="X42">
        <v>872</v>
      </c>
      <c r="Y42">
        <f t="shared" si="2"/>
        <v>-1.558060676951696</v>
      </c>
      <c r="Z42">
        <f t="shared" si="3"/>
        <v>1.5830902223773242</v>
      </c>
      <c r="AA42">
        <f t="shared" si="4"/>
        <v>1.142697873423755</v>
      </c>
      <c r="AB42" s="12">
        <v>0</v>
      </c>
    </row>
    <row r="43" spans="2:28" x14ac:dyDescent="0.2">
      <c r="B43" s="27">
        <v>35</v>
      </c>
      <c r="C43">
        <v>1373</v>
      </c>
      <c r="D43">
        <v>10135</v>
      </c>
      <c r="E43">
        <v>336</v>
      </c>
      <c r="F43">
        <v>11844</v>
      </c>
      <c r="H43" s="11">
        <v>1370</v>
      </c>
      <c r="I43">
        <v>10228</v>
      </c>
      <c r="J43">
        <v>311</v>
      </c>
      <c r="K43">
        <f t="shared" si="5"/>
        <v>-0.67801625778855767</v>
      </c>
      <c r="L43">
        <f t="shared" si="6"/>
        <v>1.0444876707997457</v>
      </c>
      <c r="M43" s="12">
        <f t="shared" si="7"/>
        <v>1.8951940224132473E-2</v>
      </c>
      <c r="N43">
        <v>0</v>
      </c>
      <c r="O43" s="53">
        <v>18</v>
      </c>
      <c r="P43">
        <v>3330</v>
      </c>
      <c r="Q43">
        <v>6494</v>
      </c>
      <c r="R43">
        <v>475</v>
      </c>
      <c r="S43" s="12">
        <v>10299</v>
      </c>
      <c r="U43" s="11">
        <v>18</v>
      </c>
      <c r="V43">
        <v>3330</v>
      </c>
      <c r="W43">
        <v>6494</v>
      </c>
      <c r="X43">
        <v>475</v>
      </c>
      <c r="Y43">
        <f t="shared" si="2"/>
        <v>-0.44497191284409343</v>
      </c>
      <c r="Z43">
        <f t="shared" si="3"/>
        <v>-1.4430678556872618</v>
      </c>
      <c r="AA43">
        <f t="shared" si="4"/>
        <v>-0.6305754407880767</v>
      </c>
      <c r="AB43" s="12">
        <v>0</v>
      </c>
    </row>
    <row r="44" spans="2:28" x14ac:dyDescent="0.2">
      <c r="B44" s="27">
        <v>36</v>
      </c>
      <c r="C44">
        <v>4418</v>
      </c>
      <c r="D44">
        <v>9467</v>
      </c>
      <c r="E44">
        <v>174</v>
      </c>
      <c r="F44">
        <v>14059</v>
      </c>
      <c r="H44" s="11">
        <v>1536</v>
      </c>
      <c r="I44">
        <v>2789</v>
      </c>
      <c r="J44">
        <v>328</v>
      </c>
      <c r="K44">
        <f t="shared" si="5"/>
        <v>-0.51042458671499857</v>
      </c>
      <c r="L44">
        <f t="shared" si="6"/>
        <v>-1.2085679044162632</v>
      </c>
      <c r="M44" s="12">
        <f t="shared" si="7"/>
        <v>0.12953619869365759</v>
      </c>
      <c r="N44">
        <v>0</v>
      </c>
      <c r="O44" s="53">
        <v>19</v>
      </c>
      <c r="P44">
        <v>1930</v>
      </c>
      <c r="Q44">
        <v>12670</v>
      </c>
      <c r="R44">
        <v>492</v>
      </c>
      <c r="S44" s="12">
        <v>15092</v>
      </c>
      <c r="U44" s="11">
        <v>19</v>
      </c>
      <c r="V44">
        <v>1930</v>
      </c>
      <c r="W44">
        <v>12670</v>
      </c>
      <c r="X44">
        <v>492</v>
      </c>
      <c r="Y44">
        <f t="shared" si="2"/>
        <v>-1.2721079371278745</v>
      </c>
      <c r="Z44">
        <f t="shared" si="3"/>
        <v>-0.1815388452163281</v>
      </c>
      <c r="AA44">
        <f t="shared" si="4"/>
        <v>-0.55464182279915686</v>
      </c>
      <c r="AB44" s="12">
        <v>0</v>
      </c>
    </row>
    <row r="45" spans="2:28" x14ac:dyDescent="0.2">
      <c r="B45" s="27">
        <v>37</v>
      </c>
      <c r="C45">
        <v>2726</v>
      </c>
      <c r="D45">
        <v>9613</v>
      </c>
      <c r="E45">
        <v>356</v>
      </c>
      <c r="F45">
        <v>12695</v>
      </c>
      <c r="H45" s="11">
        <v>1585</v>
      </c>
      <c r="I45">
        <v>4278</v>
      </c>
      <c r="J45">
        <v>158</v>
      </c>
      <c r="K45">
        <f t="shared" si="5"/>
        <v>-0.46095475609689984</v>
      </c>
      <c r="L45">
        <f t="shared" si="6"/>
        <v>-0.75759334446242022</v>
      </c>
      <c r="M45" s="12">
        <f t="shared" si="7"/>
        <v>-0.97630638600159358</v>
      </c>
      <c r="N45">
        <v>0</v>
      </c>
      <c r="O45" s="53">
        <v>20</v>
      </c>
      <c r="P45">
        <v>5050</v>
      </c>
      <c r="Q45">
        <v>9523</v>
      </c>
      <c r="R45">
        <v>569</v>
      </c>
      <c r="S45" s="12">
        <v>15142</v>
      </c>
      <c r="U45" s="11">
        <v>20</v>
      </c>
      <c r="V45">
        <v>5050</v>
      </c>
      <c r="W45">
        <v>9523</v>
      </c>
      <c r="X45">
        <v>569</v>
      </c>
      <c r="Y45">
        <f t="shared" si="2"/>
        <v>0.57122377413312331</v>
      </c>
      <c r="Z45">
        <f t="shared" si="3"/>
        <v>-0.82435487435363841</v>
      </c>
      <c r="AA45">
        <f t="shared" si="4"/>
        <v>-0.21070720014346161</v>
      </c>
      <c r="AB45" s="12">
        <v>0</v>
      </c>
    </row>
    <row r="46" spans="2:28" x14ac:dyDescent="0.2">
      <c r="B46" s="27">
        <v>38</v>
      </c>
      <c r="C46">
        <v>3172</v>
      </c>
      <c r="D46">
        <v>7982</v>
      </c>
      <c r="E46">
        <v>416</v>
      </c>
      <c r="F46">
        <v>11570</v>
      </c>
      <c r="H46" s="11">
        <v>3691</v>
      </c>
      <c r="I46">
        <v>4525</v>
      </c>
      <c r="J46">
        <v>180</v>
      </c>
      <c r="K46">
        <f t="shared" si="5"/>
        <v>1.6652383721013855</v>
      </c>
      <c r="L46">
        <f t="shared" si="6"/>
        <v>-0.68278426702212525</v>
      </c>
      <c r="M46" s="12">
        <f t="shared" si="7"/>
        <v>-0.83319734562926695</v>
      </c>
      <c r="N46">
        <v>0</v>
      </c>
      <c r="O46" s="53">
        <v>21</v>
      </c>
      <c r="P46">
        <v>4693</v>
      </c>
      <c r="Q46">
        <v>10618</v>
      </c>
      <c r="R46">
        <v>638</v>
      </c>
      <c r="S46" s="12">
        <v>15949</v>
      </c>
      <c r="U46" s="11">
        <v>21</v>
      </c>
      <c r="V46">
        <v>4693</v>
      </c>
      <c r="W46">
        <v>10618</v>
      </c>
      <c r="X46">
        <v>638</v>
      </c>
      <c r="Y46">
        <f t="shared" si="2"/>
        <v>0.36030408794075913</v>
      </c>
      <c r="Z46">
        <f t="shared" si="3"/>
        <v>-0.60068676126010334</v>
      </c>
      <c r="AA46">
        <f t="shared" si="4"/>
        <v>9.7493955223330292E-2</v>
      </c>
      <c r="AB46" s="12">
        <v>0</v>
      </c>
    </row>
    <row r="47" spans="2:28" x14ac:dyDescent="0.2">
      <c r="B47" s="27">
        <v>39</v>
      </c>
      <c r="C47">
        <v>1657</v>
      </c>
      <c r="D47">
        <v>16262</v>
      </c>
      <c r="E47">
        <v>655</v>
      </c>
      <c r="F47">
        <v>18574</v>
      </c>
      <c r="H47" s="11">
        <v>148</v>
      </c>
      <c r="I47">
        <v>9821</v>
      </c>
      <c r="J47">
        <v>320</v>
      </c>
      <c r="K47">
        <f t="shared" si="5"/>
        <v>-1.911733258101143</v>
      </c>
      <c r="L47">
        <f t="shared" si="6"/>
        <v>0.92121927194063624</v>
      </c>
      <c r="M47" s="12">
        <f t="shared" si="7"/>
        <v>7.7496547649175185E-2</v>
      </c>
      <c r="N47">
        <v>0</v>
      </c>
      <c r="O47" s="53">
        <v>22</v>
      </c>
      <c r="P47">
        <v>3042</v>
      </c>
      <c r="Q47">
        <v>13811</v>
      </c>
      <c r="R47">
        <v>655</v>
      </c>
      <c r="S47" s="12">
        <v>17508</v>
      </c>
      <c r="U47" s="11">
        <v>22</v>
      </c>
      <c r="V47">
        <v>3042</v>
      </c>
      <c r="W47">
        <v>13811</v>
      </c>
      <c r="X47">
        <v>655</v>
      </c>
      <c r="Y47">
        <f t="shared" si="2"/>
        <v>-0.61512560926818549</v>
      </c>
      <c r="Z47">
        <f t="shared" si="3"/>
        <v>5.1525371258305218E-2</v>
      </c>
      <c r="AA47">
        <f t="shared" si="4"/>
        <v>0.17342757321225002</v>
      </c>
      <c r="AB47" s="12">
        <v>0</v>
      </c>
    </row>
    <row r="48" spans="2:28" x14ac:dyDescent="0.2">
      <c r="B48" s="27">
        <v>40</v>
      </c>
      <c r="C48">
        <v>2351</v>
      </c>
      <c r="D48">
        <v>7900</v>
      </c>
      <c r="E48">
        <v>412</v>
      </c>
      <c r="F48">
        <v>10663</v>
      </c>
      <c r="H48" s="11">
        <v>1122</v>
      </c>
      <c r="I48">
        <v>4597</v>
      </c>
      <c r="J48">
        <v>459</v>
      </c>
      <c r="K48">
        <f t="shared" si="5"/>
        <v>-0.92839417601893504</v>
      </c>
      <c r="L48">
        <f t="shared" si="6"/>
        <v>-0.66097757238365873</v>
      </c>
      <c r="M48" s="12">
        <f t="shared" si="7"/>
        <v>0.98168548454705695</v>
      </c>
      <c r="N48">
        <v>0</v>
      </c>
      <c r="O48" s="53">
        <v>23</v>
      </c>
      <c r="P48">
        <v>3713</v>
      </c>
      <c r="Q48">
        <v>15239</v>
      </c>
      <c r="R48">
        <v>362</v>
      </c>
      <c r="S48" s="12">
        <v>19314</v>
      </c>
      <c r="U48" s="11">
        <v>23</v>
      </c>
      <c r="V48">
        <v>3713</v>
      </c>
      <c r="W48">
        <v>15239</v>
      </c>
      <c r="X48">
        <v>362</v>
      </c>
      <c r="Y48">
        <f t="shared" si="2"/>
        <v>-0.21869112905788762</v>
      </c>
      <c r="Z48">
        <f t="shared" si="3"/>
        <v>0.34321310230631258</v>
      </c>
      <c r="AA48">
        <f t="shared" si="4"/>
        <v>-1.1353106662438373</v>
      </c>
      <c r="AB48" s="12">
        <v>0</v>
      </c>
    </row>
    <row r="49" spans="2:28" x14ac:dyDescent="0.2">
      <c r="B49" s="27">
        <v>41</v>
      </c>
      <c r="C49">
        <v>2321</v>
      </c>
      <c r="D49">
        <v>5264</v>
      </c>
      <c r="E49">
        <v>240</v>
      </c>
      <c r="F49">
        <v>7825</v>
      </c>
      <c r="H49" s="11">
        <v>918</v>
      </c>
      <c r="I49">
        <v>4333</v>
      </c>
      <c r="J49">
        <v>21</v>
      </c>
      <c r="K49">
        <f t="shared" si="5"/>
        <v>-1.1343502055310197</v>
      </c>
      <c r="L49">
        <f t="shared" si="6"/>
        <v>-0.74093545272470274</v>
      </c>
      <c r="M49" s="12">
        <f t="shared" si="7"/>
        <v>-1.8674854101383547</v>
      </c>
      <c r="N49">
        <v>0</v>
      </c>
      <c r="O49" s="53">
        <v>24</v>
      </c>
      <c r="P49">
        <v>2355</v>
      </c>
      <c r="Q49">
        <v>17603</v>
      </c>
      <c r="R49">
        <v>609</v>
      </c>
      <c r="S49" s="12">
        <v>20567</v>
      </c>
      <c r="U49" s="11">
        <v>24</v>
      </c>
      <c r="V49">
        <v>2355</v>
      </c>
      <c r="W49">
        <v>17603</v>
      </c>
      <c r="X49">
        <v>609</v>
      </c>
      <c r="Y49">
        <f t="shared" si="2"/>
        <v>-1.0210130726131552</v>
      </c>
      <c r="Z49">
        <f t="shared" si="3"/>
        <v>0.82609111084797182</v>
      </c>
      <c r="AA49">
        <f t="shared" si="4"/>
        <v>-3.2039863698944564E-2</v>
      </c>
      <c r="AB49" s="12">
        <v>0</v>
      </c>
    </row>
    <row r="50" spans="2:28" x14ac:dyDescent="0.2">
      <c r="B50" s="27">
        <v>42</v>
      </c>
      <c r="C50">
        <v>4140</v>
      </c>
      <c r="D50">
        <v>13808</v>
      </c>
      <c r="E50">
        <v>205</v>
      </c>
      <c r="F50">
        <v>18153</v>
      </c>
      <c r="H50" s="11">
        <v>2446</v>
      </c>
      <c r="I50">
        <v>4864</v>
      </c>
      <c r="J50">
        <v>247</v>
      </c>
      <c r="K50">
        <f t="shared" si="5"/>
        <v>0.40830083904969261</v>
      </c>
      <c r="L50">
        <f t="shared" si="6"/>
        <v>-0.58011107976601195</v>
      </c>
      <c r="M50" s="12">
        <f t="shared" si="7"/>
        <v>-0.39736526813172679</v>
      </c>
      <c r="N50">
        <v>0</v>
      </c>
      <c r="O50" s="53">
        <v>25</v>
      </c>
      <c r="P50">
        <v>4208</v>
      </c>
      <c r="Q50">
        <v>17108</v>
      </c>
      <c r="R50">
        <v>506</v>
      </c>
      <c r="S50" s="12">
        <v>21822</v>
      </c>
      <c r="U50" s="11">
        <v>25</v>
      </c>
      <c r="V50">
        <v>4208</v>
      </c>
      <c r="W50">
        <v>17108</v>
      </c>
      <c r="X50">
        <v>506</v>
      </c>
      <c r="Y50">
        <f t="shared" si="2"/>
        <v>7.3760536671020671E-2</v>
      </c>
      <c r="Z50">
        <f t="shared" si="3"/>
        <v>0.72498086794267513</v>
      </c>
      <c r="AA50">
        <f t="shared" si="4"/>
        <v>-0.49210825504357592</v>
      </c>
      <c r="AB50" s="12">
        <v>0</v>
      </c>
    </row>
    <row r="51" spans="2:28" x14ac:dyDescent="0.2">
      <c r="B51" s="27">
        <v>43</v>
      </c>
      <c r="C51">
        <v>3085</v>
      </c>
      <c r="D51">
        <v>4414</v>
      </c>
      <c r="E51">
        <v>426</v>
      </c>
      <c r="F51">
        <v>7925</v>
      </c>
      <c r="H51" s="11">
        <v>1960</v>
      </c>
      <c r="I51">
        <v>5232</v>
      </c>
      <c r="J51">
        <v>320</v>
      </c>
      <c r="K51">
        <f t="shared" si="5"/>
        <v>-8.2359113611450152E-2</v>
      </c>
      <c r="L51">
        <f t="shared" si="6"/>
        <v>-0.46865464050273847</v>
      </c>
      <c r="M51" s="12">
        <f t="shared" si="7"/>
        <v>7.7496547649175185E-2</v>
      </c>
      <c r="N51">
        <v>0</v>
      </c>
      <c r="O51" s="53">
        <v>26</v>
      </c>
      <c r="P51">
        <v>7415</v>
      </c>
      <c r="Q51">
        <v>10402</v>
      </c>
      <c r="R51">
        <v>544</v>
      </c>
      <c r="S51" s="12">
        <v>18361</v>
      </c>
      <c r="U51" s="11">
        <v>26</v>
      </c>
      <c r="V51">
        <v>7415</v>
      </c>
      <c r="W51">
        <v>10402</v>
      </c>
      <c r="X51">
        <v>544</v>
      </c>
      <c r="Y51">
        <f t="shared" si="2"/>
        <v>1.9684928437267963</v>
      </c>
      <c r="Z51">
        <f t="shared" si="3"/>
        <v>-0.64480759452786918</v>
      </c>
      <c r="AA51">
        <f t="shared" si="4"/>
        <v>-0.32237428542128477</v>
      </c>
      <c r="AB51" s="12">
        <v>0</v>
      </c>
    </row>
    <row r="52" spans="2:28" x14ac:dyDescent="0.2">
      <c r="B52" s="27">
        <v>44</v>
      </c>
      <c r="C52">
        <v>1264</v>
      </c>
      <c r="D52">
        <v>13661</v>
      </c>
      <c r="E52">
        <v>554</v>
      </c>
      <c r="F52">
        <v>15479</v>
      </c>
      <c r="H52" s="11">
        <v>1035</v>
      </c>
      <c r="I52">
        <v>8740</v>
      </c>
      <c r="J52">
        <v>429</v>
      </c>
      <c r="K52">
        <f t="shared" si="5"/>
        <v>-1.0162283650755592</v>
      </c>
      <c r="L52">
        <f t="shared" si="6"/>
        <v>0.59381598160477045</v>
      </c>
      <c r="M52" s="12">
        <f t="shared" si="7"/>
        <v>0.78653679313024794</v>
      </c>
      <c r="N52">
        <v>0</v>
      </c>
      <c r="O52" s="53">
        <v>27</v>
      </c>
      <c r="P52">
        <v>1920</v>
      </c>
      <c r="Q52">
        <v>17855</v>
      </c>
      <c r="R52">
        <v>936</v>
      </c>
      <c r="S52" s="12">
        <v>20711</v>
      </c>
      <c r="U52" s="11">
        <v>27</v>
      </c>
      <c r="V52">
        <v>1920</v>
      </c>
      <c r="W52">
        <v>17855</v>
      </c>
      <c r="X52">
        <v>936</v>
      </c>
      <c r="Y52">
        <f t="shared" si="2"/>
        <v>-1.2780160515870445</v>
      </c>
      <c r="Z52">
        <f t="shared" si="3"/>
        <v>0.87756541632703189</v>
      </c>
      <c r="AA52">
        <f t="shared" si="4"/>
        <v>1.4285656117349823</v>
      </c>
      <c r="AB52" s="12">
        <v>0</v>
      </c>
    </row>
    <row r="53" spans="2:28" x14ac:dyDescent="0.2">
      <c r="B53" s="27">
        <v>45</v>
      </c>
      <c r="C53">
        <v>3385</v>
      </c>
      <c r="D53">
        <v>4877</v>
      </c>
      <c r="E53">
        <v>183</v>
      </c>
      <c r="F53">
        <v>8445</v>
      </c>
      <c r="H53" s="11">
        <v>2484</v>
      </c>
      <c r="I53">
        <v>9562</v>
      </c>
      <c r="J53">
        <v>227</v>
      </c>
      <c r="K53">
        <f t="shared" si="5"/>
        <v>0.4466651974882182</v>
      </c>
      <c r="L53">
        <f t="shared" si="6"/>
        <v>0.84277574539393019</v>
      </c>
      <c r="M53" s="12">
        <f t="shared" si="7"/>
        <v>-0.5274643957429328</v>
      </c>
      <c r="N53">
        <v>0</v>
      </c>
      <c r="O53" s="53">
        <v>28</v>
      </c>
      <c r="P53">
        <v>4561</v>
      </c>
      <c r="Q53">
        <v>11073</v>
      </c>
      <c r="R53">
        <v>562</v>
      </c>
      <c r="S53" s="12">
        <v>16196</v>
      </c>
      <c r="U53" s="11">
        <v>28</v>
      </c>
      <c r="V53">
        <v>4561</v>
      </c>
      <c r="W53">
        <v>11073</v>
      </c>
      <c r="X53">
        <v>562</v>
      </c>
      <c r="Y53">
        <f t="shared" si="2"/>
        <v>0.28231697707971687</v>
      </c>
      <c r="Z53">
        <f t="shared" si="3"/>
        <v>-0.50774704303402263</v>
      </c>
      <c r="AA53">
        <f t="shared" si="4"/>
        <v>-0.24197398402125209</v>
      </c>
      <c r="AB53" s="12">
        <v>0</v>
      </c>
    </row>
    <row r="54" spans="2:28" x14ac:dyDescent="0.2">
      <c r="B54" s="27">
        <v>46</v>
      </c>
      <c r="C54">
        <v>1601</v>
      </c>
      <c r="D54">
        <v>11484</v>
      </c>
      <c r="E54">
        <v>261</v>
      </c>
      <c r="F54">
        <v>13346</v>
      </c>
      <c r="H54" s="11">
        <v>1403</v>
      </c>
      <c r="I54">
        <v>10350</v>
      </c>
      <c r="J54">
        <v>208</v>
      </c>
      <c r="K54">
        <f t="shared" si="5"/>
        <v>-0.64469984124983803</v>
      </c>
      <c r="L54">
        <f t="shared" si="6"/>
        <v>1.0814379033815917</v>
      </c>
      <c r="M54" s="12">
        <f t="shared" si="7"/>
        <v>-0.65105856697357856</v>
      </c>
      <c r="N54">
        <v>0</v>
      </c>
      <c r="O54" s="53">
        <v>29</v>
      </c>
      <c r="P54">
        <v>5142</v>
      </c>
      <c r="Q54">
        <v>13808</v>
      </c>
      <c r="R54">
        <v>727</v>
      </c>
      <c r="S54" s="12">
        <v>19677</v>
      </c>
      <c r="U54" s="11">
        <v>29</v>
      </c>
      <c r="V54">
        <v>5142</v>
      </c>
      <c r="W54">
        <v>13808</v>
      </c>
      <c r="X54">
        <v>727</v>
      </c>
      <c r="Y54">
        <f t="shared" si="2"/>
        <v>0.62557842715748602</v>
      </c>
      <c r="Z54">
        <f t="shared" si="3"/>
        <v>5.091258190736403E-2</v>
      </c>
      <c r="AA54">
        <f t="shared" si="4"/>
        <v>0.49502877881238072</v>
      </c>
      <c r="AB54" s="12">
        <v>0</v>
      </c>
    </row>
    <row r="55" spans="2:28" x14ac:dyDescent="0.2">
      <c r="B55" s="27">
        <v>47</v>
      </c>
      <c r="C55">
        <v>2800</v>
      </c>
      <c r="D55">
        <v>6472</v>
      </c>
      <c r="E55">
        <v>408</v>
      </c>
      <c r="F55">
        <v>9680</v>
      </c>
      <c r="H55" s="11">
        <v>2465</v>
      </c>
      <c r="I55">
        <v>12102</v>
      </c>
      <c r="J55">
        <v>312</v>
      </c>
      <c r="K55">
        <f t="shared" si="5"/>
        <v>0.42748301826895541</v>
      </c>
      <c r="L55">
        <f t="shared" si="6"/>
        <v>1.612067472917611</v>
      </c>
      <c r="M55" s="12">
        <f t="shared" si="7"/>
        <v>2.5456896604692771E-2</v>
      </c>
      <c r="N55">
        <v>0</v>
      </c>
      <c r="O55" s="53">
        <v>30</v>
      </c>
      <c r="P55">
        <v>6878</v>
      </c>
      <c r="Q55">
        <v>13539</v>
      </c>
      <c r="R55">
        <v>812</v>
      </c>
      <c r="S55" s="12">
        <v>21229</v>
      </c>
      <c r="U55" s="11">
        <v>30</v>
      </c>
      <c r="V55">
        <v>6878</v>
      </c>
      <c r="W55">
        <v>13539</v>
      </c>
      <c r="X55">
        <v>812</v>
      </c>
      <c r="Y55">
        <f t="shared" si="2"/>
        <v>1.6512270972693746</v>
      </c>
      <c r="Z55">
        <f t="shared" si="3"/>
        <v>-4.0341965603628467E-3</v>
      </c>
      <c r="AA55">
        <f t="shared" si="4"/>
        <v>0.87469686875697938</v>
      </c>
      <c r="AB55" s="12">
        <v>0</v>
      </c>
    </row>
    <row r="56" spans="2:28" x14ac:dyDescent="0.2">
      <c r="B56" s="27">
        <v>48</v>
      </c>
      <c r="C56">
        <v>1205</v>
      </c>
      <c r="D56">
        <v>10286</v>
      </c>
      <c r="E56">
        <v>254</v>
      </c>
      <c r="F56">
        <v>11745</v>
      </c>
      <c r="H56" s="11">
        <v>3709</v>
      </c>
      <c r="I56">
        <v>1858</v>
      </c>
      <c r="J56">
        <v>164</v>
      </c>
      <c r="K56">
        <f t="shared" si="5"/>
        <v>1.683410962940687</v>
      </c>
      <c r="L56">
        <f t="shared" si="6"/>
        <v>-1.4905405809219903</v>
      </c>
      <c r="M56" s="12">
        <f t="shared" si="7"/>
        <v>-0.93727664771823171</v>
      </c>
      <c r="N56">
        <v>0</v>
      </c>
      <c r="O56" s="53">
        <v>31</v>
      </c>
      <c r="P56">
        <v>2982</v>
      </c>
      <c r="Q56">
        <v>20789</v>
      </c>
      <c r="R56">
        <v>1094</v>
      </c>
      <c r="S56" s="12">
        <v>24865</v>
      </c>
      <c r="U56" s="11">
        <v>31</v>
      </c>
      <c r="V56">
        <v>2982</v>
      </c>
      <c r="W56">
        <v>20789</v>
      </c>
      <c r="X56">
        <v>1094</v>
      </c>
      <c r="Y56">
        <f t="shared" si="2"/>
        <v>-0.65057429602320471</v>
      </c>
      <c r="Z56">
        <f t="shared" si="3"/>
        <v>1.4768734015475176</v>
      </c>
      <c r="AA56">
        <f t="shared" si="4"/>
        <v>2.1343015906908245</v>
      </c>
      <c r="AB56" s="12">
        <v>0</v>
      </c>
    </row>
    <row r="57" spans="2:28" x14ac:dyDescent="0.2">
      <c r="B57" s="27">
        <v>49</v>
      </c>
      <c r="C57">
        <v>2903</v>
      </c>
      <c r="D57">
        <v>1064</v>
      </c>
      <c r="E57">
        <v>290</v>
      </c>
      <c r="F57">
        <v>4257</v>
      </c>
      <c r="H57" s="11">
        <v>1290</v>
      </c>
      <c r="I57">
        <v>9239</v>
      </c>
      <c r="J57">
        <v>469</v>
      </c>
      <c r="K57">
        <f t="shared" si="5"/>
        <v>-0.75878332818545358</v>
      </c>
      <c r="L57">
        <f t="shared" si="6"/>
        <v>0.74494849027969834</v>
      </c>
      <c r="M57" s="12">
        <f t="shared" si="7"/>
        <v>1.0467350483526601</v>
      </c>
      <c r="N57">
        <v>0</v>
      </c>
      <c r="O57" s="53">
        <v>32</v>
      </c>
      <c r="P57">
        <v>8479</v>
      </c>
      <c r="Q57">
        <v>12838</v>
      </c>
      <c r="R57">
        <v>391</v>
      </c>
      <c r="S57" s="12">
        <v>21708</v>
      </c>
      <c r="U57" s="11">
        <v>32</v>
      </c>
      <c r="V57">
        <v>8479</v>
      </c>
      <c r="W57">
        <v>12838</v>
      </c>
      <c r="X57">
        <v>391</v>
      </c>
      <c r="Y57">
        <f t="shared" si="2"/>
        <v>2.59711622218247</v>
      </c>
      <c r="Z57">
        <f t="shared" si="3"/>
        <v>-0.14722264156362136</v>
      </c>
      <c r="AA57">
        <f t="shared" si="4"/>
        <v>-1.0057768473215625</v>
      </c>
      <c r="AB57" s="12">
        <v>0</v>
      </c>
    </row>
    <row r="58" spans="2:28" x14ac:dyDescent="0.2">
      <c r="B58" s="27">
        <v>50</v>
      </c>
      <c r="C58">
        <v>1443</v>
      </c>
      <c r="D58">
        <v>7740</v>
      </c>
      <c r="E58">
        <v>249</v>
      </c>
      <c r="F58">
        <v>9432</v>
      </c>
      <c r="H58" s="11">
        <v>1557</v>
      </c>
      <c r="I58">
        <v>5533</v>
      </c>
      <c r="J58">
        <v>334</v>
      </c>
      <c r="K58">
        <f t="shared" si="5"/>
        <v>-0.48922323073581342</v>
      </c>
      <c r="L58">
        <f t="shared" si="6"/>
        <v>-0.37749054208359362</v>
      </c>
      <c r="M58" s="12">
        <f t="shared" si="7"/>
        <v>0.16856593697701938</v>
      </c>
      <c r="N58">
        <v>0</v>
      </c>
      <c r="O58" s="53">
        <v>33</v>
      </c>
      <c r="P58">
        <v>4138</v>
      </c>
      <c r="Q58">
        <v>18623</v>
      </c>
      <c r="R58">
        <v>1280</v>
      </c>
      <c r="S58" s="12">
        <v>24041</v>
      </c>
      <c r="U58" s="11">
        <v>33</v>
      </c>
      <c r="V58">
        <v>4138</v>
      </c>
      <c r="W58">
        <v>18623</v>
      </c>
      <c r="X58">
        <v>1280</v>
      </c>
      <c r="Y58">
        <f t="shared" si="2"/>
        <v>3.2403735456831624E-2</v>
      </c>
      <c r="Z58">
        <f t="shared" si="3"/>
        <v>1.034439490167977</v>
      </c>
      <c r="AA58">
        <f t="shared" si="4"/>
        <v>2.9651047051578288</v>
      </c>
      <c r="AB58" s="12">
        <v>0</v>
      </c>
    </row>
    <row r="59" spans="2:28" x14ac:dyDescent="0.2">
      <c r="B59" s="27">
        <v>51</v>
      </c>
      <c r="C59">
        <v>2263</v>
      </c>
      <c r="D59">
        <v>4136</v>
      </c>
      <c r="E59">
        <v>304</v>
      </c>
      <c r="F59">
        <v>6703</v>
      </c>
      <c r="H59" s="11">
        <v>2702</v>
      </c>
      <c r="I59">
        <v>4008</v>
      </c>
      <c r="J59">
        <v>411</v>
      </c>
      <c r="K59">
        <f t="shared" si="5"/>
        <v>0.66675546431975963</v>
      </c>
      <c r="L59">
        <f t="shared" si="6"/>
        <v>-0.83936844935666977</v>
      </c>
      <c r="M59" s="12">
        <f t="shared" si="7"/>
        <v>0.66944757828016255</v>
      </c>
      <c r="N59">
        <v>0</v>
      </c>
      <c r="O59" s="53">
        <v>34</v>
      </c>
      <c r="P59">
        <v>4697</v>
      </c>
      <c r="Q59">
        <v>19133</v>
      </c>
      <c r="R59">
        <v>732</v>
      </c>
      <c r="S59" s="12">
        <v>24562</v>
      </c>
      <c r="U59" s="11">
        <v>34</v>
      </c>
      <c r="V59">
        <v>4697</v>
      </c>
      <c r="W59">
        <v>19133</v>
      </c>
      <c r="X59">
        <v>732</v>
      </c>
      <c r="Y59">
        <f t="shared" si="2"/>
        <v>0.36266733372442705</v>
      </c>
      <c r="Z59">
        <f t="shared" si="3"/>
        <v>1.1386136798279796</v>
      </c>
      <c r="AA59">
        <f t="shared" si="4"/>
        <v>0.5173621958679453</v>
      </c>
      <c r="AB59" s="12">
        <v>0</v>
      </c>
    </row>
    <row r="60" spans="2:28" x14ac:dyDescent="0.2">
      <c r="B60" s="27">
        <v>52</v>
      </c>
      <c r="C60">
        <v>1875</v>
      </c>
      <c r="D60">
        <v>7314</v>
      </c>
      <c r="E60">
        <v>375</v>
      </c>
      <c r="F60">
        <v>9564</v>
      </c>
      <c r="H60" s="11">
        <v>3769</v>
      </c>
      <c r="I60">
        <v>7662</v>
      </c>
      <c r="J60">
        <v>588</v>
      </c>
      <c r="K60">
        <f t="shared" si="5"/>
        <v>1.7439862657383591</v>
      </c>
      <c r="L60">
        <f t="shared" si="6"/>
        <v>0.26732130354550743</v>
      </c>
      <c r="M60" s="12">
        <f t="shared" si="7"/>
        <v>1.8208248576393358</v>
      </c>
      <c r="N60">
        <v>0</v>
      </c>
      <c r="O60" s="53">
        <v>35</v>
      </c>
      <c r="P60">
        <v>3037</v>
      </c>
      <c r="Q60">
        <v>18832</v>
      </c>
      <c r="R60">
        <v>1030</v>
      </c>
      <c r="S60" s="12">
        <v>22899</v>
      </c>
      <c r="U60" s="11">
        <v>35</v>
      </c>
      <c r="V60">
        <v>3037</v>
      </c>
      <c r="W60">
        <v>18832</v>
      </c>
      <c r="X60">
        <v>1030</v>
      </c>
      <c r="Y60">
        <f t="shared" si="2"/>
        <v>-0.61807966649777046</v>
      </c>
      <c r="Z60">
        <f t="shared" si="3"/>
        <v>1.0771304816168801</v>
      </c>
      <c r="AA60">
        <f t="shared" si="4"/>
        <v>1.8484338523795973</v>
      </c>
      <c r="AB60" s="12">
        <v>0</v>
      </c>
    </row>
    <row r="61" spans="2:28" x14ac:dyDescent="0.2">
      <c r="B61" s="27">
        <v>53</v>
      </c>
      <c r="C61">
        <v>1144</v>
      </c>
      <c r="D61">
        <v>12417</v>
      </c>
      <c r="E61">
        <v>270</v>
      </c>
      <c r="F61">
        <v>13831</v>
      </c>
      <c r="H61" s="11">
        <v>1259</v>
      </c>
      <c r="I61">
        <v>10436</v>
      </c>
      <c r="J61">
        <v>542</v>
      </c>
      <c r="K61">
        <f t="shared" si="5"/>
        <v>-0.79008056796425075</v>
      </c>
      <c r="L61">
        <f t="shared" si="6"/>
        <v>1.1074847886442045</v>
      </c>
      <c r="M61" s="12">
        <f t="shared" si="7"/>
        <v>1.521596864133562</v>
      </c>
      <c r="N61">
        <v>0</v>
      </c>
      <c r="O61" s="53">
        <v>36</v>
      </c>
      <c r="P61">
        <v>7396</v>
      </c>
      <c r="Q61">
        <v>18069</v>
      </c>
      <c r="R61">
        <v>558</v>
      </c>
      <c r="S61" s="12">
        <v>26023</v>
      </c>
      <c r="U61" s="11">
        <v>36</v>
      </c>
      <c r="V61">
        <v>7396</v>
      </c>
      <c r="W61">
        <v>18069</v>
      </c>
      <c r="X61">
        <v>558</v>
      </c>
      <c r="Y61">
        <f t="shared" si="2"/>
        <v>1.9572674262543734</v>
      </c>
      <c r="Z61">
        <f t="shared" si="3"/>
        <v>0.92127772336083691</v>
      </c>
      <c r="AA61">
        <f t="shared" si="4"/>
        <v>-0.25984071766570377</v>
      </c>
      <c r="AB61" s="12">
        <v>0</v>
      </c>
    </row>
    <row r="62" spans="2:28" x14ac:dyDescent="0.2">
      <c r="B62" s="27">
        <v>54</v>
      </c>
      <c r="C62">
        <v>2871</v>
      </c>
      <c r="D62">
        <v>6586</v>
      </c>
      <c r="E62">
        <v>445</v>
      </c>
      <c r="F62">
        <v>9902</v>
      </c>
      <c r="H62" s="11">
        <v>4450</v>
      </c>
      <c r="I62">
        <v>3086</v>
      </c>
      <c r="J62">
        <v>194</v>
      </c>
      <c r="K62">
        <f t="shared" si="5"/>
        <v>2.4315159524919361</v>
      </c>
      <c r="L62">
        <f t="shared" si="6"/>
        <v>-1.1186152890325887</v>
      </c>
      <c r="M62" s="12">
        <f t="shared" si="7"/>
        <v>-0.7421279563014227</v>
      </c>
      <c r="N62">
        <v>0</v>
      </c>
      <c r="O62" s="53">
        <v>37</v>
      </c>
      <c r="P62">
        <v>4665</v>
      </c>
      <c r="Q62">
        <v>20427</v>
      </c>
      <c r="R62">
        <v>627</v>
      </c>
      <c r="S62" s="12">
        <v>25719</v>
      </c>
      <c r="U62" s="11">
        <v>37</v>
      </c>
      <c r="V62">
        <v>4665</v>
      </c>
      <c r="W62">
        <v>20427</v>
      </c>
      <c r="X62">
        <v>627</v>
      </c>
      <c r="Y62">
        <f t="shared" si="2"/>
        <v>0.34376136745508351</v>
      </c>
      <c r="Z62">
        <f t="shared" si="3"/>
        <v>1.4029301532006138</v>
      </c>
      <c r="AA62">
        <f t="shared" si="4"/>
        <v>4.8360437701088103E-2</v>
      </c>
      <c r="AB62" s="12">
        <v>0</v>
      </c>
    </row>
    <row r="63" spans="2:28" x14ac:dyDescent="0.2">
      <c r="B63" s="27">
        <v>55</v>
      </c>
      <c r="C63">
        <v>686</v>
      </c>
      <c r="D63">
        <v>4879</v>
      </c>
      <c r="E63">
        <v>256</v>
      </c>
      <c r="F63">
        <v>5821</v>
      </c>
      <c r="H63" s="11">
        <v>1784</v>
      </c>
      <c r="I63">
        <v>13842</v>
      </c>
      <c r="J63">
        <v>806</v>
      </c>
      <c r="K63">
        <f t="shared" ref="K63:K94" si="8">(H63-AVERAGE(H$31:H$134))/_xlfn.STDEV.S(H$31:H$134)</f>
        <v>-0.26004666848462121</v>
      </c>
      <c r="L63">
        <f t="shared" ref="L63:L94" si="9">(I63-AVERAGE(I$31:I$134))/_xlfn.STDEV.S(I$31:I$134)</f>
        <v>2.1390625933472194</v>
      </c>
      <c r="M63" s="12">
        <f t="shared" ref="M63:M94" si="10">(J63-AVERAGE(J$31:J$134))/_xlfn.STDEV.S(J$31:J$134)</f>
        <v>3.2389053486014814</v>
      </c>
      <c r="N63">
        <v>0</v>
      </c>
      <c r="O63" s="53">
        <v>38</v>
      </c>
      <c r="P63">
        <v>6818</v>
      </c>
      <c r="Q63">
        <v>14061</v>
      </c>
      <c r="R63">
        <v>719</v>
      </c>
      <c r="S63" s="12">
        <v>21598</v>
      </c>
      <c r="U63" s="11">
        <v>38</v>
      </c>
      <c r="V63">
        <v>6818</v>
      </c>
      <c r="W63">
        <v>14061</v>
      </c>
      <c r="X63">
        <v>719</v>
      </c>
      <c r="Y63">
        <f t="shared" si="2"/>
        <v>1.6157784105143553</v>
      </c>
      <c r="Z63">
        <f t="shared" si="3"/>
        <v>0.10259115050340455</v>
      </c>
      <c r="AA63">
        <f t="shared" si="4"/>
        <v>0.4592953115234773</v>
      </c>
      <c r="AB63" s="12">
        <v>0</v>
      </c>
    </row>
    <row r="64" spans="2:28" x14ac:dyDescent="0.2">
      <c r="B64" s="27">
        <v>56</v>
      </c>
      <c r="C64">
        <v>703</v>
      </c>
      <c r="D64">
        <v>2429</v>
      </c>
      <c r="E64">
        <v>44</v>
      </c>
      <c r="F64">
        <v>3176</v>
      </c>
      <c r="H64" s="11">
        <v>2776</v>
      </c>
      <c r="I64">
        <v>5378</v>
      </c>
      <c r="J64">
        <v>351</v>
      </c>
      <c r="K64">
        <f t="shared" si="8"/>
        <v>0.74146500443688834</v>
      </c>
      <c r="L64">
        <f t="shared" si="9"/>
        <v>-0.4244355097080702</v>
      </c>
      <c r="M64" s="12">
        <f t="shared" si="10"/>
        <v>0.27915019544654451</v>
      </c>
      <c r="N64">
        <v>0</v>
      </c>
      <c r="O64" s="53">
        <v>39</v>
      </c>
      <c r="P64">
        <v>3954</v>
      </c>
      <c r="Q64">
        <v>22803</v>
      </c>
      <c r="R64">
        <v>1158</v>
      </c>
      <c r="S64" s="12">
        <v>27915</v>
      </c>
      <c r="U64" s="11">
        <v>39</v>
      </c>
      <c r="V64">
        <v>3954</v>
      </c>
      <c r="W64">
        <v>22803</v>
      </c>
      <c r="X64">
        <v>1158</v>
      </c>
      <c r="Y64">
        <f t="shared" si="2"/>
        <v>-7.6305570591893884E-2</v>
      </c>
      <c r="Z64">
        <f t="shared" si="3"/>
        <v>1.8882593191460377</v>
      </c>
      <c r="AA64">
        <f t="shared" si="4"/>
        <v>2.4201693290020518</v>
      </c>
      <c r="AB64" s="12">
        <v>0</v>
      </c>
    </row>
    <row r="65" spans="2:28" x14ac:dyDescent="0.2">
      <c r="B65" s="27">
        <v>57</v>
      </c>
      <c r="C65">
        <v>4684</v>
      </c>
      <c r="D65">
        <v>2307</v>
      </c>
      <c r="E65">
        <v>191</v>
      </c>
      <c r="F65">
        <v>7182</v>
      </c>
      <c r="H65" s="11">
        <v>1373</v>
      </c>
      <c r="I65">
        <v>10135</v>
      </c>
      <c r="J65">
        <v>336</v>
      </c>
      <c r="K65">
        <f t="shared" si="8"/>
        <v>-0.67498749264867408</v>
      </c>
      <c r="L65">
        <f t="shared" si="9"/>
        <v>1.0163206902250597</v>
      </c>
      <c r="M65" s="12">
        <f t="shared" si="10"/>
        <v>0.18157584973814</v>
      </c>
      <c r="N65">
        <v>0</v>
      </c>
      <c r="O65" s="53">
        <v>40</v>
      </c>
      <c r="P65">
        <v>5401</v>
      </c>
      <c r="Q65">
        <v>20682</v>
      </c>
      <c r="R65">
        <v>800</v>
      </c>
      <c r="S65" s="12">
        <v>26883</v>
      </c>
      <c r="U65" s="11">
        <v>40</v>
      </c>
      <c r="V65">
        <v>5401</v>
      </c>
      <c r="W65">
        <v>20682</v>
      </c>
      <c r="X65">
        <v>800</v>
      </c>
      <c r="Y65">
        <f t="shared" si="2"/>
        <v>0.77859859164998557</v>
      </c>
      <c r="Z65">
        <f t="shared" si="3"/>
        <v>1.4550172480306149</v>
      </c>
      <c r="AA65">
        <f t="shared" si="4"/>
        <v>0.82109666782362434</v>
      </c>
      <c r="AB65" s="12">
        <v>0</v>
      </c>
    </row>
    <row r="66" spans="2:28" x14ac:dyDescent="0.2">
      <c r="B66" s="27">
        <v>58</v>
      </c>
      <c r="C66">
        <v>1265</v>
      </c>
      <c r="D66">
        <v>2743</v>
      </c>
      <c r="E66">
        <v>399</v>
      </c>
      <c r="F66">
        <v>4407</v>
      </c>
      <c r="H66" s="11">
        <v>4418</v>
      </c>
      <c r="I66">
        <v>9467</v>
      </c>
      <c r="J66">
        <v>174</v>
      </c>
      <c r="K66">
        <f t="shared" si="8"/>
        <v>2.3992091243331775</v>
      </c>
      <c r="L66">
        <f t="shared" si="9"/>
        <v>0.81400302330150898</v>
      </c>
      <c r="M66" s="12">
        <f t="shared" si="10"/>
        <v>-0.87222708391262871</v>
      </c>
      <c r="N66">
        <v>0</v>
      </c>
      <c r="O66" s="53">
        <v>41</v>
      </c>
      <c r="P66">
        <v>4491</v>
      </c>
      <c r="Q66">
        <v>14429</v>
      </c>
      <c r="R66">
        <v>1104</v>
      </c>
      <c r="S66" s="12">
        <v>20024</v>
      </c>
      <c r="U66" s="11">
        <v>41</v>
      </c>
      <c r="V66">
        <v>4491</v>
      </c>
      <c r="W66">
        <v>14429</v>
      </c>
      <c r="X66">
        <v>1104</v>
      </c>
      <c r="Y66">
        <f t="shared" si="2"/>
        <v>0.24096017586552784</v>
      </c>
      <c r="Z66">
        <f t="shared" si="3"/>
        <v>0.17775997755219075</v>
      </c>
      <c r="AA66">
        <f t="shared" si="4"/>
        <v>2.1789684248019539</v>
      </c>
      <c r="AB66" s="12">
        <v>0</v>
      </c>
    </row>
    <row r="67" spans="2:28" x14ac:dyDescent="0.2">
      <c r="B67" s="27">
        <v>59</v>
      </c>
      <c r="C67">
        <v>338</v>
      </c>
      <c r="D67">
        <v>3487</v>
      </c>
      <c r="E67">
        <v>103</v>
      </c>
      <c r="F67">
        <v>3928</v>
      </c>
      <c r="H67" s="11">
        <v>2726</v>
      </c>
      <c r="I67">
        <v>9613</v>
      </c>
      <c r="J67">
        <v>356</v>
      </c>
      <c r="K67">
        <f t="shared" si="8"/>
        <v>0.69098558543882838</v>
      </c>
      <c r="L67">
        <f t="shared" si="9"/>
        <v>0.8582221540961773</v>
      </c>
      <c r="M67" s="12">
        <f t="shared" si="10"/>
        <v>0.31167497734934602</v>
      </c>
      <c r="N67">
        <v>0</v>
      </c>
      <c r="O67" s="53">
        <v>42</v>
      </c>
      <c r="P67">
        <v>5903</v>
      </c>
      <c r="Q67">
        <v>25118</v>
      </c>
      <c r="R67">
        <v>459</v>
      </c>
      <c r="S67" s="12">
        <v>31480</v>
      </c>
      <c r="U67" s="11">
        <v>42</v>
      </c>
      <c r="V67">
        <v>5903</v>
      </c>
      <c r="W67">
        <v>25118</v>
      </c>
      <c r="X67">
        <v>459</v>
      </c>
      <c r="Y67">
        <f t="shared" si="2"/>
        <v>1.0751859375003128</v>
      </c>
      <c r="Z67">
        <f t="shared" si="3"/>
        <v>2.3611284349556576</v>
      </c>
      <c r="AA67">
        <f t="shared" si="4"/>
        <v>-0.70204237536588343</v>
      </c>
      <c r="AB67" s="12">
        <v>0</v>
      </c>
    </row>
    <row r="68" spans="2:28" x14ac:dyDescent="0.2">
      <c r="B68" s="27">
        <v>60</v>
      </c>
      <c r="C68">
        <v>710</v>
      </c>
      <c r="D68">
        <v>3035</v>
      </c>
      <c r="E68">
        <v>227</v>
      </c>
      <c r="F68">
        <v>3972</v>
      </c>
      <c r="H68" s="11">
        <v>3172</v>
      </c>
      <c r="I68">
        <v>7982</v>
      </c>
      <c r="J68">
        <v>416</v>
      </c>
      <c r="K68">
        <f t="shared" si="8"/>
        <v>1.1412620029015232</v>
      </c>
      <c r="L68">
        <f t="shared" si="9"/>
        <v>0.3642399463831365</v>
      </c>
      <c r="M68" s="12">
        <f t="shared" si="10"/>
        <v>0.70197236018296405</v>
      </c>
      <c r="N68">
        <v>0</v>
      </c>
      <c r="O68" s="53">
        <v>43</v>
      </c>
      <c r="P68">
        <v>5806</v>
      </c>
      <c r="Q68">
        <v>10971</v>
      </c>
      <c r="R68">
        <v>653</v>
      </c>
      <c r="S68" s="12">
        <v>17430</v>
      </c>
      <c r="U68" s="11">
        <v>43</v>
      </c>
      <c r="V68">
        <v>5806</v>
      </c>
      <c r="W68">
        <v>10971</v>
      </c>
      <c r="X68">
        <v>653</v>
      </c>
      <c r="Y68">
        <f t="shared" si="2"/>
        <v>1.017877227246365</v>
      </c>
      <c r="Z68">
        <f t="shared" si="3"/>
        <v>-0.5285818809660231</v>
      </c>
      <c r="AA68">
        <f t="shared" si="4"/>
        <v>0.16449420639002418</v>
      </c>
      <c r="AB68" s="12">
        <v>0</v>
      </c>
    </row>
    <row r="69" spans="2:28" x14ac:dyDescent="0.2">
      <c r="B69" s="27">
        <v>61</v>
      </c>
      <c r="C69">
        <v>1746</v>
      </c>
      <c r="D69">
        <v>7209</v>
      </c>
      <c r="E69">
        <v>105</v>
      </c>
      <c r="F69">
        <v>9060</v>
      </c>
      <c r="H69" s="11">
        <v>1657</v>
      </c>
      <c r="I69">
        <v>16262</v>
      </c>
      <c r="J69">
        <v>655</v>
      </c>
      <c r="K69">
        <f t="shared" si="8"/>
        <v>-0.38826439273969349</v>
      </c>
      <c r="L69">
        <f t="shared" si="9"/>
        <v>2.8720098298067893</v>
      </c>
      <c r="M69" s="12">
        <f t="shared" si="10"/>
        <v>2.2566569351368759</v>
      </c>
      <c r="N69">
        <v>0</v>
      </c>
      <c r="O69" s="53">
        <v>44</v>
      </c>
      <c r="P69">
        <v>3184</v>
      </c>
      <c r="Q69">
        <v>16233</v>
      </c>
      <c r="R69">
        <v>740</v>
      </c>
      <c r="S69" s="12">
        <v>20157</v>
      </c>
      <c r="U69" s="11">
        <v>44</v>
      </c>
      <c r="V69">
        <v>3184</v>
      </c>
      <c r="W69">
        <v>16233</v>
      </c>
      <c r="X69">
        <v>740</v>
      </c>
      <c r="Y69">
        <f t="shared" si="2"/>
        <v>-0.53123038394797351</v>
      </c>
      <c r="Z69">
        <f t="shared" si="3"/>
        <v>0.54625064058482742</v>
      </c>
      <c r="AA69">
        <f t="shared" si="4"/>
        <v>0.55309566315684877</v>
      </c>
      <c r="AB69" s="12">
        <v>0</v>
      </c>
    </row>
    <row r="70" spans="2:28" x14ac:dyDescent="0.2">
      <c r="B70" s="27">
        <v>62</v>
      </c>
      <c r="C70">
        <v>1340</v>
      </c>
      <c r="D70">
        <v>6465</v>
      </c>
      <c r="E70">
        <v>369</v>
      </c>
      <c r="F70">
        <v>8174</v>
      </c>
      <c r="H70" s="11">
        <v>2351</v>
      </c>
      <c r="I70">
        <v>7900</v>
      </c>
      <c r="J70">
        <v>412</v>
      </c>
      <c r="K70">
        <f t="shared" si="8"/>
        <v>0.31238994295337874</v>
      </c>
      <c r="L70">
        <f t="shared" si="9"/>
        <v>0.33940454415599408</v>
      </c>
      <c r="M70" s="12">
        <f t="shared" si="10"/>
        <v>0.6759525346607228</v>
      </c>
      <c r="N70">
        <v>0</v>
      </c>
      <c r="O70" s="53">
        <v>45</v>
      </c>
      <c r="P70">
        <v>6131</v>
      </c>
      <c r="Q70">
        <v>14458</v>
      </c>
      <c r="R70">
        <v>677</v>
      </c>
      <c r="S70" s="12">
        <v>21266</v>
      </c>
      <c r="U70" s="11">
        <v>45</v>
      </c>
      <c r="V70">
        <v>6131</v>
      </c>
      <c r="W70">
        <v>14458</v>
      </c>
      <c r="X70">
        <v>677</v>
      </c>
      <c r="Y70">
        <f t="shared" si="2"/>
        <v>1.2098909471693857</v>
      </c>
      <c r="Z70">
        <f t="shared" si="3"/>
        <v>0.18368360794462227</v>
      </c>
      <c r="AA70">
        <f t="shared" si="4"/>
        <v>0.27169460825673442</v>
      </c>
      <c r="AB70" s="12">
        <v>0</v>
      </c>
    </row>
    <row r="71" spans="2:28" x14ac:dyDescent="0.2">
      <c r="B71" s="27">
        <v>63</v>
      </c>
      <c r="C71">
        <v>1847</v>
      </c>
      <c r="D71">
        <v>4818</v>
      </c>
      <c r="E71">
        <v>404</v>
      </c>
      <c r="F71">
        <v>7069</v>
      </c>
      <c r="H71" s="11">
        <v>2321</v>
      </c>
      <c r="I71">
        <v>5264</v>
      </c>
      <c r="J71">
        <v>240</v>
      </c>
      <c r="K71">
        <f t="shared" si="8"/>
        <v>0.28210229155454275</v>
      </c>
      <c r="L71">
        <f t="shared" si="9"/>
        <v>-0.45896277621897558</v>
      </c>
      <c r="M71" s="12">
        <f t="shared" si="10"/>
        <v>-0.44289996279564886</v>
      </c>
      <c r="N71">
        <v>0</v>
      </c>
      <c r="O71" s="53">
        <v>46</v>
      </c>
      <c r="P71">
        <v>4137</v>
      </c>
      <c r="Q71">
        <v>18642</v>
      </c>
      <c r="R71">
        <v>525</v>
      </c>
      <c r="S71" s="12">
        <v>23304</v>
      </c>
      <c r="U71" s="11">
        <v>46</v>
      </c>
      <c r="V71">
        <v>4137</v>
      </c>
      <c r="W71">
        <v>18642</v>
      </c>
      <c r="X71">
        <v>525</v>
      </c>
      <c r="Y71">
        <f t="shared" si="2"/>
        <v>3.1812924010914637E-2</v>
      </c>
      <c r="Z71">
        <f t="shared" si="3"/>
        <v>1.0383204893906046</v>
      </c>
      <c r="AA71">
        <f t="shared" si="4"/>
        <v>-0.40724127023243034</v>
      </c>
      <c r="AB71" s="12">
        <v>0</v>
      </c>
    </row>
    <row r="72" spans="2:28" x14ac:dyDescent="0.2">
      <c r="B72" s="27">
        <v>64</v>
      </c>
      <c r="C72">
        <v>745</v>
      </c>
      <c r="D72">
        <v>2915</v>
      </c>
      <c r="E72">
        <v>106</v>
      </c>
      <c r="F72">
        <v>3766</v>
      </c>
      <c r="H72" s="11">
        <v>4140</v>
      </c>
      <c r="I72">
        <v>13808</v>
      </c>
      <c r="J72">
        <v>205</v>
      </c>
      <c r="K72">
        <f t="shared" si="8"/>
        <v>2.1185435547039644</v>
      </c>
      <c r="L72">
        <f t="shared" si="9"/>
        <v>2.1287649875457211</v>
      </c>
      <c r="M72" s="12">
        <f t="shared" si="10"/>
        <v>-0.67057343611525944</v>
      </c>
      <c r="N72">
        <v>0</v>
      </c>
      <c r="O72" s="53">
        <v>47</v>
      </c>
      <c r="P72">
        <v>5011</v>
      </c>
      <c r="Q72">
        <v>11917</v>
      </c>
      <c r="R72">
        <v>779</v>
      </c>
      <c r="S72" s="12">
        <v>17707</v>
      </c>
      <c r="U72" s="11">
        <v>47</v>
      </c>
      <c r="V72">
        <v>5011</v>
      </c>
      <c r="W72">
        <v>11917</v>
      </c>
      <c r="X72">
        <v>779</v>
      </c>
      <c r="Y72">
        <f t="shared" si="2"/>
        <v>0.54818212774236075</v>
      </c>
      <c r="Z72">
        <f t="shared" si="3"/>
        <v>-0.33534897230256727</v>
      </c>
      <c r="AA72">
        <f t="shared" si="4"/>
        <v>0.72729631619025281</v>
      </c>
      <c r="AB72" s="12">
        <v>0</v>
      </c>
    </row>
    <row r="73" spans="2:28" x14ac:dyDescent="0.2">
      <c r="B73" s="27">
        <v>65</v>
      </c>
      <c r="C73">
        <v>1143</v>
      </c>
      <c r="D73">
        <v>6348</v>
      </c>
      <c r="E73">
        <v>82</v>
      </c>
      <c r="F73">
        <v>7573</v>
      </c>
      <c r="H73" s="11">
        <v>3085</v>
      </c>
      <c r="I73">
        <v>4414</v>
      </c>
      <c r="J73">
        <v>426</v>
      </c>
      <c r="K73">
        <f t="shared" si="8"/>
        <v>1.0534278138448989</v>
      </c>
      <c r="L73">
        <f t="shared" si="9"/>
        <v>-0.7164029212564279</v>
      </c>
      <c r="M73" s="12">
        <f t="shared" si="10"/>
        <v>0.76702192398856706</v>
      </c>
      <c r="N73">
        <v>0</v>
      </c>
      <c r="O73" s="53">
        <v>48</v>
      </c>
      <c r="P73">
        <v>3557</v>
      </c>
      <c r="Q73">
        <v>16599</v>
      </c>
      <c r="R73">
        <v>447</v>
      </c>
      <c r="S73" s="12">
        <v>20603</v>
      </c>
      <c r="U73" s="11">
        <v>48</v>
      </c>
      <c r="V73">
        <v>3557</v>
      </c>
      <c r="W73">
        <v>16599</v>
      </c>
      <c r="X73">
        <v>447</v>
      </c>
      <c r="Y73">
        <f t="shared" si="2"/>
        <v>-0.31085771462093753</v>
      </c>
      <c r="Z73">
        <f t="shared" si="3"/>
        <v>0.62101094139965285</v>
      </c>
      <c r="AA73">
        <f t="shared" si="4"/>
        <v>-0.75564257629923859</v>
      </c>
      <c r="AB73" s="12">
        <v>0</v>
      </c>
    </row>
    <row r="74" spans="2:28" x14ac:dyDescent="0.2">
      <c r="B74" s="27">
        <v>66</v>
      </c>
      <c r="C74">
        <v>1843</v>
      </c>
      <c r="D74">
        <v>4073</v>
      </c>
      <c r="E74">
        <v>204</v>
      </c>
      <c r="F74">
        <v>6120</v>
      </c>
      <c r="H74" s="11">
        <v>1264</v>
      </c>
      <c r="I74">
        <v>13661</v>
      </c>
      <c r="J74">
        <v>554</v>
      </c>
      <c r="K74">
        <f t="shared" si="8"/>
        <v>-0.78503262606444479</v>
      </c>
      <c r="L74">
        <f t="shared" si="9"/>
        <v>2.0842429859921854</v>
      </c>
      <c r="M74" s="12">
        <f t="shared" si="10"/>
        <v>1.5996563407002855</v>
      </c>
      <c r="N74">
        <v>0</v>
      </c>
      <c r="O74" s="53">
        <v>49</v>
      </c>
      <c r="P74">
        <v>4133</v>
      </c>
      <c r="Q74">
        <v>13400</v>
      </c>
      <c r="R74">
        <v>548</v>
      </c>
      <c r="S74" s="12">
        <v>18081</v>
      </c>
      <c r="U74" s="11">
        <v>49</v>
      </c>
      <c r="V74">
        <v>4133</v>
      </c>
      <c r="W74">
        <v>13400</v>
      </c>
      <c r="X74">
        <v>548</v>
      </c>
      <c r="Y74">
        <f t="shared" si="2"/>
        <v>2.944967822724669E-2</v>
      </c>
      <c r="Z74">
        <f t="shared" si="3"/>
        <v>-3.2426769820638073E-2</v>
      </c>
      <c r="AA74">
        <f t="shared" si="4"/>
        <v>-0.30450755177683303</v>
      </c>
      <c r="AB74" s="12">
        <v>0</v>
      </c>
    </row>
    <row r="75" spans="2:28" x14ac:dyDescent="0.2">
      <c r="B75" s="27">
        <v>67</v>
      </c>
      <c r="C75">
        <v>2181</v>
      </c>
      <c r="D75">
        <v>5197</v>
      </c>
      <c r="E75">
        <v>186</v>
      </c>
      <c r="F75">
        <v>7564</v>
      </c>
      <c r="H75" s="11">
        <v>3385</v>
      </c>
      <c r="I75">
        <v>4877</v>
      </c>
      <c r="J75">
        <v>183</v>
      </c>
      <c r="K75">
        <f t="shared" si="8"/>
        <v>1.3563043278332587</v>
      </c>
      <c r="L75">
        <f t="shared" si="9"/>
        <v>-0.57617375990073327</v>
      </c>
      <c r="M75" s="12">
        <f t="shared" si="10"/>
        <v>-0.81368247648758607</v>
      </c>
      <c r="N75">
        <v>0</v>
      </c>
      <c r="O75" s="53">
        <v>50</v>
      </c>
      <c r="P75">
        <v>3660</v>
      </c>
      <c r="Q75">
        <v>10185</v>
      </c>
      <c r="R75">
        <v>468</v>
      </c>
      <c r="S75" s="12">
        <v>14313</v>
      </c>
      <c r="U75" s="11">
        <v>50</v>
      </c>
      <c r="V75">
        <v>3660</v>
      </c>
      <c r="W75">
        <v>10185</v>
      </c>
      <c r="X75">
        <v>468</v>
      </c>
      <c r="Y75">
        <f t="shared" si="2"/>
        <v>-0.25000413569148788</v>
      </c>
      <c r="Z75">
        <f t="shared" si="3"/>
        <v>-0.68913269091261542</v>
      </c>
      <c r="AA75">
        <f t="shared" si="4"/>
        <v>-0.66184222466586717</v>
      </c>
      <c r="AB75" s="12">
        <v>0</v>
      </c>
    </row>
    <row r="76" spans="2:28" x14ac:dyDescent="0.2">
      <c r="B76" s="27">
        <v>68</v>
      </c>
      <c r="C76">
        <v>2286</v>
      </c>
      <c r="D76">
        <v>8088</v>
      </c>
      <c r="E76">
        <v>345</v>
      </c>
      <c r="F76">
        <v>10719</v>
      </c>
      <c r="H76" s="11">
        <v>1601</v>
      </c>
      <c r="I76">
        <v>11484</v>
      </c>
      <c r="J76">
        <v>261</v>
      </c>
      <c r="K76">
        <f t="shared" si="8"/>
        <v>-0.44480134201752064</v>
      </c>
      <c r="L76">
        <f t="shared" si="9"/>
        <v>1.4248933439374398</v>
      </c>
      <c r="M76" s="12">
        <f t="shared" si="10"/>
        <v>-0.30629587880388259</v>
      </c>
      <c r="N76">
        <v>0</v>
      </c>
      <c r="O76" s="53">
        <v>51</v>
      </c>
      <c r="P76">
        <v>3659</v>
      </c>
      <c r="Q76">
        <v>6347</v>
      </c>
      <c r="R76">
        <v>582</v>
      </c>
      <c r="S76" s="12">
        <v>10588</v>
      </c>
      <c r="U76" s="11">
        <v>51</v>
      </c>
      <c r="V76">
        <v>3659</v>
      </c>
      <c r="W76">
        <v>6347</v>
      </c>
      <c r="X76">
        <v>582</v>
      </c>
      <c r="Y76">
        <f t="shared" si="2"/>
        <v>-0.25059494713740488</v>
      </c>
      <c r="Z76">
        <f t="shared" si="3"/>
        <v>-1.4730945338833803</v>
      </c>
      <c r="AA76">
        <f t="shared" si="4"/>
        <v>-0.15264031579899356</v>
      </c>
      <c r="AB76" s="12">
        <v>0</v>
      </c>
    </row>
    <row r="77" spans="2:28" ht="13.5" thickBot="1" x14ac:dyDescent="0.25">
      <c r="B77" s="27">
        <v>69</v>
      </c>
      <c r="C77">
        <v>1298</v>
      </c>
      <c r="D77">
        <v>11488</v>
      </c>
      <c r="E77">
        <v>552</v>
      </c>
      <c r="F77">
        <v>13338</v>
      </c>
      <c r="H77" s="11">
        <v>2800</v>
      </c>
      <c r="I77">
        <v>6472</v>
      </c>
      <c r="J77">
        <v>408</v>
      </c>
      <c r="K77">
        <f t="shared" si="8"/>
        <v>0.76569512555595709</v>
      </c>
      <c r="L77">
        <f t="shared" si="9"/>
        <v>-9.309489950692576E-2</v>
      </c>
      <c r="M77" s="12">
        <f t="shared" si="10"/>
        <v>0.64993270913848167</v>
      </c>
      <c r="N77">
        <v>0</v>
      </c>
      <c r="O77" s="53">
        <v>52</v>
      </c>
      <c r="P77">
        <v>3077</v>
      </c>
      <c r="Q77">
        <v>11719</v>
      </c>
      <c r="R77">
        <v>582</v>
      </c>
      <c r="S77" s="12">
        <v>15378</v>
      </c>
      <c r="U77" s="13">
        <v>52</v>
      </c>
      <c r="V77" s="14">
        <v>3077</v>
      </c>
      <c r="W77" s="14">
        <v>11719</v>
      </c>
      <c r="X77" s="14">
        <v>582</v>
      </c>
      <c r="Y77" s="14">
        <f t="shared" si="2"/>
        <v>-0.59444720866109102</v>
      </c>
      <c r="Z77" s="14">
        <f t="shared" si="3"/>
        <v>-0.37579306946468594</v>
      </c>
      <c r="AA77" s="14">
        <f t="shared" si="4"/>
        <v>-0.15264031579899356</v>
      </c>
      <c r="AB77" s="15">
        <v>0</v>
      </c>
    </row>
    <row r="78" spans="2:28" ht="13.5" thickBot="1" x14ac:dyDescent="0.25">
      <c r="B78" s="27">
        <v>70</v>
      </c>
      <c r="C78">
        <v>2208</v>
      </c>
      <c r="D78">
        <v>1897</v>
      </c>
      <c r="E78">
        <v>16</v>
      </c>
      <c r="F78">
        <v>4121</v>
      </c>
      <c r="H78" s="11">
        <v>1205</v>
      </c>
      <c r="I78">
        <v>10286</v>
      </c>
      <c r="J78">
        <v>254</v>
      </c>
      <c r="K78">
        <f t="shared" si="8"/>
        <v>-0.84459834048215554</v>
      </c>
      <c r="L78">
        <f t="shared" si="9"/>
        <v>1.0620541748140659</v>
      </c>
      <c r="M78" s="12">
        <f t="shared" si="10"/>
        <v>-0.35183057346780466</v>
      </c>
      <c r="N78">
        <v>0</v>
      </c>
      <c r="O78" s="54" t="s">
        <v>31</v>
      </c>
      <c r="P78" s="14">
        <v>212324</v>
      </c>
      <c r="Q78" s="14">
        <v>705055</v>
      </c>
      <c r="R78" s="14">
        <v>32041</v>
      </c>
      <c r="S78" s="15">
        <v>949420</v>
      </c>
    </row>
    <row r="79" spans="2:28" x14ac:dyDescent="0.2">
      <c r="B79" s="27">
        <v>71</v>
      </c>
      <c r="C79">
        <v>1012</v>
      </c>
      <c r="D79">
        <v>8337</v>
      </c>
      <c r="E79">
        <v>471</v>
      </c>
      <c r="F79">
        <v>9820</v>
      </c>
      <c r="H79" s="11">
        <v>2903</v>
      </c>
      <c r="I79">
        <v>1064</v>
      </c>
      <c r="J79">
        <v>290</v>
      </c>
      <c r="K79">
        <f t="shared" si="8"/>
        <v>0.86968272869196062</v>
      </c>
      <c r="L79">
        <f t="shared" si="9"/>
        <v>-1.7310199634628574</v>
      </c>
      <c r="M79" s="12">
        <f t="shared" si="10"/>
        <v>-0.11765214376763385</v>
      </c>
      <c r="N79">
        <v>0</v>
      </c>
    </row>
    <row r="80" spans="2:28" x14ac:dyDescent="0.2">
      <c r="B80" s="27">
        <v>72</v>
      </c>
      <c r="C80">
        <v>2604</v>
      </c>
      <c r="D80">
        <v>4659</v>
      </c>
      <c r="E80">
        <v>322</v>
      </c>
      <c r="F80">
        <v>7585</v>
      </c>
      <c r="H80" s="11">
        <v>1443</v>
      </c>
      <c r="I80">
        <v>7740</v>
      </c>
      <c r="J80">
        <v>249</v>
      </c>
      <c r="K80">
        <f t="shared" si="8"/>
        <v>-0.60431630605139008</v>
      </c>
      <c r="L80">
        <f t="shared" si="9"/>
        <v>0.29094522273717954</v>
      </c>
      <c r="M80" s="12">
        <f t="shared" si="10"/>
        <v>-0.38435535537060617</v>
      </c>
      <c r="N80">
        <v>0</v>
      </c>
    </row>
    <row r="81" spans="2:14" x14ac:dyDescent="0.2">
      <c r="B81" s="27">
        <v>73</v>
      </c>
      <c r="C81">
        <v>2733</v>
      </c>
      <c r="D81">
        <v>5386</v>
      </c>
      <c r="E81">
        <v>318</v>
      </c>
      <c r="F81">
        <v>8437</v>
      </c>
      <c r="H81" s="11">
        <v>2263</v>
      </c>
      <c r="I81">
        <v>4136</v>
      </c>
      <c r="J81">
        <v>304</v>
      </c>
      <c r="K81">
        <f t="shared" si="8"/>
        <v>0.22354616551679318</v>
      </c>
      <c r="L81">
        <f t="shared" si="9"/>
        <v>-0.80060099222161818</v>
      </c>
      <c r="M81" s="12">
        <f t="shared" si="10"/>
        <v>-2.6582754439789635E-2</v>
      </c>
      <c r="N81">
        <v>0</v>
      </c>
    </row>
    <row r="82" spans="2:14" x14ac:dyDescent="0.2">
      <c r="B82" s="27">
        <v>74</v>
      </c>
      <c r="C82">
        <v>2007</v>
      </c>
      <c r="D82">
        <v>5071</v>
      </c>
      <c r="E82">
        <v>226</v>
      </c>
      <c r="F82">
        <v>7304</v>
      </c>
      <c r="H82" s="11">
        <v>1875</v>
      </c>
      <c r="I82">
        <v>7314</v>
      </c>
      <c r="J82">
        <v>375</v>
      </c>
      <c r="K82">
        <f t="shared" si="8"/>
        <v>-0.16817412590815206</v>
      </c>
      <c r="L82">
        <f t="shared" si="9"/>
        <v>0.16192227945958579</v>
      </c>
      <c r="M82" s="12">
        <f t="shared" si="10"/>
        <v>0.43526914857999172</v>
      </c>
      <c r="N82">
        <v>0</v>
      </c>
    </row>
    <row r="83" spans="2:14" x14ac:dyDescent="0.2">
      <c r="B83" s="27">
        <v>75</v>
      </c>
      <c r="C83">
        <v>1229</v>
      </c>
      <c r="D83">
        <v>5677</v>
      </c>
      <c r="E83">
        <v>135</v>
      </c>
      <c r="F83">
        <v>7041</v>
      </c>
      <c r="H83" s="11">
        <v>1144</v>
      </c>
      <c r="I83">
        <v>12417</v>
      </c>
      <c r="J83">
        <v>270</v>
      </c>
      <c r="K83">
        <f t="shared" si="8"/>
        <v>-0.90618323165978865</v>
      </c>
      <c r="L83">
        <f t="shared" si="9"/>
        <v>1.7074717619609021</v>
      </c>
      <c r="M83" s="12">
        <f t="shared" si="10"/>
        <v>-0.24775127137883987</v>
      </c>
      <c r="N83">
        <v>0</v>
      </c>
    </row>
    <row r="84" spans="2:14" x14ac:dyDescent="0.2">
      <c r="B84" s="27">
        <v>76</v>
      </c>
      <c r="C84">
        <v>952</v>
      </c>
      <c r="D84">
        <v>7253</v>
      </c>
      <c r="E84">
        <v>401</v>
      </c>
      <c r="F84">
        <v>8606</v>
      </c>
      <c r="H84" s="11">
        <v>2871</v>
      </c>
      <c r="I84">
        <v>6586</v>
      </c>
      <c r="J84">
        <v>445</v>
      </c>
      <c r="K84">
        <f t="shared" si="8"/>
        <v>0.83737590053320232</v>
      </c>
      <c r="L84">
        <f t="shared" si="9"/>
        <v>-5.8567632996020393E-2</v>
      </c>
      <c r="M84" s="12">
        <f t="shared" si="10"/>
        <v>0.89061609521921281</v>
      </c>
      <c r="N84">
        <v>0</v>
      </c>
    </row>
    <row r="85" spans="2:14" x14ac:dyDescent="0.2">
      <c r="B85" s="27">
        <v>77</v>
      </c>
      <c r="C85">
        <v>1743</v>
      </c>
      <c r="D85">
        <v>5006</v>
      </c>
      <c r="E85">
        <v>194</v>
      </c>
      <c r="F85">
        <v>6943</v>
      </c>
      <c r="H85" s="11">
        <v>686</v>
      </c>
      <c r="I85">
        <v>4879</v>
      </c>
      <c r="J85">
        <v>256</v>
      </c>
      <c r="K85">
        <f t="shared" si="8"/>
        <v>-1.3685747096820178</v>
      </c>
      <c r="L85">
        <f t="shared" si="9"/>
        <v>-0.57556801838299809</v>
      </c>
      <c r="M85" s="12">
        <f t="shared" si="10"/>
        <v>-0.3388206607066841</v>
      </c>
      <c r="N85">
        <v>0</v>
      </c>
    </row>
    <row r="86" spans="2:14" x14ac:dyDescent="0.2">
      <c r="B86" s="27">
        <v>78</v>
      </c>
      <c r="C86">
        <v>3706</v>
      </c>
      <c r="D86">
        <v>8544</v>
      </c>
      <c r="E86">
        <v>380</v>
      </c>
      <c r="F86">
        <v>12630</v>
      </c>
      <c r="H86" s="11">
        <v>703</v>
      </c>
      <c r="I86">
        <v>2429</v>
      </c>
      <c r="J86">
        <v>44</v>
      </c>
      <c r="K86">
        <f t="shared" si="8"/>
        <v>-1.3514117072226774</v>
      </c>
      <c r="L86">
        <f t="shared" si="9"/>
        <v>-1.3176013776085957</v>
      </c>
      <c r="M86" s="12">
        <f t="shared" si="10"/>
        <v>-1.7178714133854678</v>
      </c>
      <c r="N86">
        <v>0</v>
      </c>
    </row>
    <row r="87" spans="2:14" x14ac:dyDescent="0.2">
      <c r="B87" s="27">
        <v>79</v>
      </c>
      <c r="C87">
        <v>630</v>
      </c>
      <c r="D87">
        <v>8616</v>
      </c>
      <c r="E87">
        <v>467</v>
      </c>
      <c r="F87">
        <v>9713</v>
      </c>
      <c r="H87" s="11">
        <v>4684</v>
      </c>
      <c r="I87">
        <v>2307</v>
      </c>
      <c r="J87">
        <v>191</v>
      </c>
      <c r="K87">
        <f t="shared" si="8"/>
        <v>2.6677596334028566</v>
      </c>
      <c r="L87">
        <f t="shared" si="9"/>
        <v>-1.354551610190442</v>
      </c>
      <c r="M87" s="12">
        <f t="shared" si="10"/>
        <v>-0.76164282544310358</v>
      </c>
      <c r="N87">
        <v>0</v>
      </c>
    </row>
    <row r="88" spans="2:14" x14ac:dyDescent="0.2">
      <c r="B88" s="27">
        <v>80</v>
      </c>
      <c r="C88">
        <v>3004</v>
      </c>
      <c r="D88">
        <v>5540</v>
      </c>
      <c r="E88">
        <v>228</v>
      </c>
      <c r="F88">
        <v>8772</v>
      </c>
      <c r="H88" s="11">
        <v>1265</v>
      </c>
      <c r="I88">
        <v>2743</v>
      </c>
      <c r="J88">
        <v>399</v>
      </c>
      <c r="K88">
        <f t="shared" si="8"/>
        <v>-0.78402303768448356</v>
      </c>
      <c r="L88">
        <f t="shared" si="9"/>
        <v>-1.2224999593241723</v>
      </c>
      <c r="M88" s="12">
        <f t="shared" si="10"/>
        <v>0.59138810171343892</v>
      </c>
      <c r="N88">
        <v>0</v>
      </c>
    </row>
    <row r="89" spans="2:14" x14ac:dyDescent="0.2">
      <c r="B89" s="27">
        <v>81</v>
      </c>
      <c r="C89">
        <v>2440</v>
      </c>
      <c r="D89">
        <v>9800</v>
      </c>
      <c r="E89">
        <v>316</v>
      </c>
      <c r="F89">
        <v>12556</v>
      </c>
      <c r="H89" s="11">
        <v>338</v>
      </c>
      <c r="I89">
        <v>3487</v>
      </c>
      <c r="J89">
        <v>103</v>
      </c>
      <c r="K89">
        <f t="shared" si="8"/>
        <v>-1.7199114659085151</v>
      </c>
      <c r="L89">
        <f t="shared" si="9"/>
        <v>-0.99716411472668465</v>
      </c>
      <c r="M89" s="12">
        <f t="shared" si="10"/>
        <v>-1.3340789869324101</v>
      </c>
      <c r="N89">
        <v>0</v>
      </c>
    </row>
    <row r="90" spans="2:14" x14ac:dyDescent="0.2">
      <c r="B90" s="27">
        <v>82</v>
      </c>
      <c r="C90">
        <v>3109</v>
      </c>
      <c r="D90">
        <v>5877</v>
      </c>
      <c r="E90">
        <v>224</v>
      </c>
      <c r="F90">
        <v>9210</v>
      </c>
      <c r="H90" s="11">
        <v>710</v>
      </c>
      <c r="I90">
        <v>3035</v>
      </c>
      <c r="J90">
        <v>227</v>
      </c>
      <c r="K90">
        <f t="shared" si="8"/>
        <v>-1.344344588562949</v>
      </c>
      <c r="L90">
        <f t="shared" si="9"/>
        <v>-1.1340616977348357</v>
      </c>
      <c r="M90" s="12">
        <f t="shared" si="10"/>
        <v>-0.5274643957429328</v>
      </c>
      <c r="N90">
        <v>0</v>
      </c>
    </row>
    <row r="91" spans="2:14" x14ac:dyDescent="0.2">
      <c r="B91" s="27">
        <v>83</v>
      </c>
      <c r="C91">
        <v>1723</v>
      </c>
      <c r="D91">
        <v>10353</v>
      </c>
      <c r="E91">
        <v>552</v>
      </c>
      <c r="F91">
        <v>12628</v>
      </c>
      <c r="H91" s="11">
        <v>1746</v>
      </c>
      <c r="I91">
        <v>7209</v>
      </c>
      <c r="J91">
        <v>105</v>
      </c>
      <c r="K91">
        <f t="shared" si="8"/>
        <v>-0.29841102692314675</v>
      </c>
      <c r="L91">
        <f t="shared" si="9"/>
        <v>0.13012084977848876</v>
      </c>
      <c r="M91" s="12">
        <f t="shared" si="10"/>
        <v>-1.3210690741712896</v>
      </c>
      <c r="N91">
        <v>0</v>
      </c>
    </row>
    <row r="92" spans="2:14" x14ac:dyDescent="0.2">
      <c r="B92" s="27">
        <v>84</v>
      </c>
      <c r="C92">
        <v>4029</v>
      </c>
      <c r="D92">
        <v>9752</v>
      </c>
      <c r="E92">
        <v>197</v>
      </c>
      <c r="F92">
        <v>13978</v>
      </c>
      <c r="H92" s="11">
        <v>1340</v>
      </c>
      <c r="I92">
        <v>6465</v>
      </c>
      <c r="J92">
        <v>369</v>
      </c>
      <c r="K92">
        <f t="shared" si="8"/>
        <v>-0.70830390918739361</v>
      </c>
      <c r="L92">
        <f t="shared" si="9"/>
        <v>-9.5214994818998894E-2</v>
      </c>
      <c r="M92" s="12">
        <f t="shared" si="10"/>
        <v>0.3962394102966299</v>
      </c>
      <c r="N92">
        <v>0</v>
      </c>
    </row>
    <row r="93" spans="2:14" x14ac:dyDescent="0.2">
      <c r="B93" s="27">
        <v>85</v>
      </c>
      <c r="C93">
        <v>2354</v>
      </c>
      <c r="D93">
        <v>4781</v>
      </c>
      <c r="E93">
        <v>474</v>
      </c>
      <c r="F93">
        <v>7609</v>
      </c>
      <c r="H93" s="11">
        <v>1847</v>
      </c>
      <c r="I93">
        <v>4818</v>
      </c>
      <c r="J93">
        <v>404</v>
      </c>
      <c r="K93">
        <f t="shared" si="8"/>
        <v>-0.19644260054706564</v>
      </c>
      <c r="L93">
        <f t="shared" si="9"/>
        <v>-0.59404313467392111</v>
      </c>
      <c r="M93" s="12">
        <f t="shared" si="10"/>
        <v>0.62391288361624042</v>
      </c>
      <c r="N93">
        <v>0</v>
      </c>
    </row>
    <row r="94" spans="2:14" x14ac:dyDescent="0.2">
      <c r="B94" s="27">
        <v>86</v>
      </c>
      <c r="C94">
        <v>1921</v>
      </c>
      <c r="D94">
        <v>13755</v>
      </c>
      <c r="E94">
        <v>381</v>
      </c>
      <c r="F94">
        <v>16057</v>
      </c>
      <c r="H94" s="11">
        <v>745</v>
      </c>
      <c r="I94">
        <v>2915</v>
      </c>
      <c r="J94">
        <v>106</v>
      </c>
      <c r="K94">
        <f t="shared" si="8"/>
        <v>-1.3090089952643071</v>
      </c>
      <c r="L94">
        <f t="shared" si="9"/>
        <v>-1.1704061887989465</v>
      </c>
      <c r="M94" s="12">
        <f t="shared" si="10"/>
        <v>-1.3145641177907292</v>
      </c>
      <c r="N94">
        <v>0</v>
      </c>
    </row>
    <row r="95" spans="2:14" x14ac:dyDescent="0.2">
      <c r="B95" s="27">
        <v>87</v>
      </c>
      <c r="C95">
        <v>1664</v>
      </c>
      <c r="D95">
        <v>8697</v>
      </c>
      <c r="E95">
        <v>694</v>
      </c>
      <c r="F95">
        <v>11055</v>
      </c>
      <c r="H95" s="11">
        <v>1143</v>
      </c>
      <c r="I95">
        <v>6348</v>
      </c>
      <c r="J95">
        <v>82</v>
      </c>
      <c r="K95">
        <f t="shared" ref="K95:K126" si="11">(H95-AVERAGE(H$31:H$134))/_xlfn.STDEV.S(H$31:H$134)</f>
        <v>-0.90719282003974988</v>
      </c>
      <c r="L95">
        <f t="shared" ref="L95:L126" si="12">(I95-AVERAGE(I$31:I$134))/_xlfn.STDEV.S(I$31:I$134)</f>
        <v>-0.13065087360650704</v>
      </c>
      <c r="M95" s="12">
        <f t="shared" ref="M95:M126" si="13">(J95-AVERAGE(J$31:J$134))/_xlfn.STDEV.S(J$31:J$134)</f>
        <v>-1.4706830709241765</v>
      </c>
      <c r="N95">
        <v>0</v>
      </c>
    </row>
    <row r="96" spans="2:14" x14ac:dyDescent="0.2">
      <c r="B96" s="27">
        <v>88</v>
      </c>
      <c r="C96">
        <v>2978</v>
      </c>
      <c r="D96">
        <v>8602</v>
      </c>
      <c r="E96">
        <v>384</v>
      </c>
      <c r="F96">
        <v>11964</v>
      </c>
      <c r="H96" s="11">
        <v>1843</v>
      </c>
      <c r="I96">
        <v>4073</v>
      </c>
      <c r="J96">
        <v>204</v>
      </c>
      <c r="K96">
        <f t="shared" si="11"/>
        <v>-0.20048095406691044</v>
      </c>
      <c r="L96">
        <f t="shared" si="12"/>
        <v>-0.81968185003027638</v>
      </c>
      <c r="M96" s="12">
        <f t="shared" si="13"/>
        <v>-0.67707839249581969</v>
      </c>
      <c r="N96">
        <v>0</v>
      </c>
    </row>
    <row r="97" spans="2:14" x14ac:dyDescent="0.2">
      <c r="B97" s="27">
        <v>89</v>
      </c>
      <c r="C97">
        <v>1939</v>
      </c>
      <c r="D97">
        <v>10814</v>
      </c>
      <c r="E97">
        <v>271</v>
      </c>
      <c r="F97">
        <v>13024</v>
      </c>
      <c r="H97" s="11">
        <v>2181</v>
      </c>
      <c r="I97">
        <v>5197</v>
      </c>
      <c r="J97">
        <v>186</v>
      </c>
      <c r="K97">
        <f t="shared" si="11"/>
        <v>0.14075991835997487</v>
      </c>
      <c r="L97">
        <f t="shared" si="12"/>
        <v>-0.4792551170631042</v>
      </c>
      <c r="M97" s="12">
        <f t="shared" si="13"/>
        <v>-0.79416760734590508</v>
      </c>
      <c r="N97">
        <v>0</v>
      </c>
    </row>
    <row r="98" spans="2:14" x14ac:dyDescent="0.2">
      <c r="B98" s="27">
        <v>90</v>
      </c>
      <c r="C98">
        <v>3646</v>
      </c>
      <c r="D98">
        <v>6079</v>
      </c>
      <c r="E98">
        <v>303</v>
      </c>
      <c r="F98">
        <v>10028</v>
      </c>
      <c r="H98" s="11">
        <v>2286</v>
      </c>
      <c r="I98">
        <v>8088</v>
      </c>
      <c r="J98">
        <v>345</v>
      </c>
      <c r="K98">
        <f t="shared" si="11"/>
        <v>0.24676669825590078</v>
      </c>
      <c r="L98">
        <f t="shared" si="12"/>
        <v>0.39634424682310115</v>
      </c>
      <c r="M98" s="12">
        <f t="shared" si="13"/>
        <v>0.2401204571631827</v>
      </c>
      <c r="N98">
        <v>0</v>
      </c>
    </row>
    <row r="99" spans="2:14" x14ac:dyDescent="0.2">
      <c r="B99" s="27">
        <v>91</v>
      </c>
      <c r="C99">
        <v>2297</v>
      </c>
      <c r="D99">
        <v>6541</v>
      </c>
      <c r="E99">
        <v>503</v>
      </c>
      <c r="F99">
        <v>9341</v>
      </c>
      <c r="H99" s="11">
        <v>1298</v>
      </c>
      <c r="I99">
        <v>11488</v>
      </c>
      <c r="J99">
        <v>552</v>
      </c>
      <c r="K99">
        <f t="shared" si="11"/>
        <v>-0.75070662114576403</v>
      </c>
      <c r="L99">
        <f t="shared" si="12"/>
        <v>1.4261048269729102</v>
      </c>
      <c r="M99" s="12">
        <f t="shared" si="13"/>
        <v>1.586646427939165</v>
      </c>
      <c r="N99">
        <v>0</v>
      </c>
    </row>
    <row r="100" spans="2:14" x14ac:dyDescent="0.2">
      <c r="B100" s="27">
        <v>92</v>
      </c>
      <c r="C100">
        <v>3050</v>
      </c>
      <c r="D100">
        <v>12782</v>
      </c>
      <c r="E100">
        <v>388</v>
      </c>
      <c r="F100">
        <v>16220</v>
      </c>
      <c r="H100" s="11">
        <v>2208</v>
      </c>
      <c r="I100">
        <v>1897</v>
      </c>
      <c r="J100">
        <v>16</v>
      </c>
      <c r="K100">
        <f t="shared" si="11"/>
        <v>0.16801880461892724</v>
      </c>
      <c r="L100">
        <f t="shared" si="12"/>
        <v>-1.4787286213261541</v>
      </c>
      <c r="M100" s="12">
        <f t="shared" si="13"/>
        <v>-1.9000101920411563</v>
      </c>
      <c r="N100">
        <v>0</v>
      </c>
    </row>
    <row r="101" spans="2:14" x14ac:dyDescent="0.2">
      <c r="B101" s="27">
        <v>93</v>
      </c>
      <c r="C101">
        <v>2170</v>
      </c>
      <c r="D101">
        <v>9165</v>
      </c>
      <c r="E101">
        <v>864</v>
      </c>
      <c r="F101">
        <v>12199</v>
      </c>
      <c r="H101" s="11">
        <v>1012</v>
      </c>
      <c r="I101">
        <v>8337</v>
      </c>
      <c r="J101">
        <v>471</v>
      </c>
      <c r="K101">
        <f t="shared" si="11"/>
        <v>-1.039448897814667</v>
      </c>
      <c r="L101">
        <f t="shared" si="12"/>
        <v>0.4717590657811313</v>
      </c>
      <c r="M101" s="12">
        <f t="shared" si="13"/>
        <v>1.0597449611137806</v>
      </c>
      <c r="N101">
        <v>0</v>
      </c>
    </row>
    <row r="102" spans="2:14" x14ac:dyDescent="0.2">
      <c r="B102" s="27">
        <v>94</v>
      </c>
      <c r="C102">
        <v>1763</v>
      </c>
      <c r="D102">
        <v>11310</v>
      </c>
      <c r="E102">
        <v>254</v>
      </c>
      <c r="F102">
        <v>13327</v>
      </c>
      <c r="H102" s="11">
        <v>2604</v>
      </c>
      <c r="I102">
        <v>4659</v>
      </c>
      <c r="J102">
        <v>322</v>
      </c>
      <c r="K102">
        <f t="shared" si="11"/>
        <v>0.56781580308356205</v>
      </c>
      <c r="L102">
        <f t="shared" si="12"/>
        <v>-0.64219958533386812</v>
      </c>
      <c r="M102" s="12">
        <f t="shared" si="13"/>
        <v>9.050646041029578E-2</v>
      </c>
      <c r="N102">
        <v>0</v>
      </c>
    </row>
    <row r="103" spans="2:14" x14ac:dyDescent="0.2">
      <c r="B103" s="27">
        <v>95</v>
      </c>
      <c r="C103">
        <v>2721</v>
      </c>
      <c r="D103">
        <v>6557</v>
      </c>
      <c r="E103">
        <v>227</v>
      </c>
      <c r="F103">
        <v>9505</v>
      </c>
      <c r="H103" s="11">
        <v>2733</v>
      </c>
      <c r="I103">
        <v>5386</v>
      </c>
      <c r="J103">
        <v>318</v>
      </c>
      <c r="K103">
        <f t="shared" si="11"/>
        <v>0.6980527040985568</v>
      </c>
      <c r="L103">
        <f t="shared" si="12"/>
        <v>-0.42201254363712948</v>
      </c>
      <c r="M103" s="12">
        <f t="shared" si="13"/>
        <v>6.4486634888054575E-2</v>
      </c>
      <c r="N103">
        <v>0</v>
      </c>
    </row>
    <row r="104" spans="2:14" x14ac:dyDescent="0.2">
      <c r="B104" s="27">
        <v>96</v>
      </c>
      <c r="C104">
        <v>1920</v>
      </c>
      <c r="D104">
        <v>2572</v>
      </c>
      <c r="E104">
        <v>186</v>
      </c>
      <c r="F104">
        <v>4678</v>
      </c>
      <c r="H104" s="11">
        <v>2007</v>
      </c>
      <c r="I104">
        <v>5071</v>
      </c>
      <c r="J104">
        <v>226</v>
      </c>
      <c r="K104">
        <f t="shared" si="11"/>
        <v>-3.4908459753273786E-2</v>
      </c>
      <c r="L104">
        <f t="shared" si="12"/>
        <v>-0.5174168326804206</v>
      </c>
      <c r="M104" s="12">
        <f t="shared" si="13"/>
        <v>-0.53396935212349306</v>
      </c>
      <c r="N104">
        <v>0</v>
      </c>
    </row>
    <row r="105" spans="2:14" x14ac:dyDescent="0.2">
      <c r="B105" s="27">
        <v>97</v>
      </c>
      <c r="C105">
        <v>2746</v>
      </c>
      <c r="D105">
        <v>9581</v>
      </c>
      <c r="E105">
        <v>494</v>
      </c>
      <c r="F105">
        <v>12821</v>
      </c>
      <c r="H105" s="11">
        <v>1229</v>
      </c>
      <c r="I105">
        <v>5677</v>
      </c>
      <c r="J105">
        <v>135</v>
      </c>
      <c r="K105">
        <f t="shared" si="11"/>
        <v>-0.82036821936308668</v>
      </c>
      <c r="L105">
        <f t="shared" si="12"/>
        <v>-0.33387715280666053</v>
      </c>
      <c r="M105" s="12">
        <f t="shared" si="13"/>
        <v>-1.1259203827544804</v>
      </c>
      <c r="N105">
        <v>0</v>
      </c>
    </row>
    <row r="106" spans="2:14" x14ac:dyDescent="0.2">
      <c r="B106" s="27">
        <v>98</v>
      </c>
      <c r="C106">
        <v>2536</v>
      </c>
      <c r="D106">
        <v>7158</v>
      </c>
      <c r="E106">
        <v>264</v>
      </c>
      <c r="F106">
        <v>9958</v>
      </c>
      <c r="H106" s="11">
        <v>952</v>
      </c>
      <c r="I106">
        <v>7253</v>
      </c>
      <c r="J106">
        <v>401</v>
      </c>
      <c r="K106">
        <f t="shared" si="11"/>
        <v>-1.1000242006123389</v>
      </c>
      <c r="L106">
        <f t="shared" si="12"/>
        <v>0.14344716316866274</v>
      </c>
      <c r="M106" s="12">
        <f t="shared" si="13"/>
        <v>0.60439801447455954</v>
      </c>
      <c r="N106">
        <v>0</v>
      </c>
    </row>
    <row r="107" spans="2:14" x14ac:dyDescent="0.2">
      <c r="B107" s="27">
        <v>99</v>
      </c>
      <c r="C107">
        <v>2211</v>
      </c>
      <c r="D107">
        <v>5445</v>
      </c>
      <c r="E107">
        <v>371</v>
      </c>
      <c r="F107">
        <v>8027</v>
      </c>
      <c r="H107" s="11">
        <v>1743</v>
      </c>
      <c r="I107">
        <v>5006</v>
      </c>
      <c r="J107">
        <v>194</v>
      </c>
      <c r="K107">
        <f t="shared" si="11"/>
        <v>-0.30143979206303034</v>
      </c>
      <c r="L107">
        <f t="shared" si="12"/>
        <v>-0.53710343200681399</v>
      </c>
      <c r="M107" s="12">
        <f t="shared" si="13"/>
        <v>-0.7421279563014227</v>
      </c>
      <c r="N107">
        <v>0</v>
      </c>
    </row>
    <row r="108" spans="2:14" x14ac:dyDescent="0.2">
      <c r="B108" s="27">
        <v>100</v>
      </c>
      <c r="C108">
        <v>2352</v>
      </c>
      <c r="D108">
        <v>6313</v>
      </c>
      <c r="E108">
        <v>193</v>
      </c>
      <c r="F108">
        <v>8858</v>
      </c>
      <c r="H108" s="11">
        <v>3706</v>
      </c>
      <c r="I108">
        <v>8544</v>
      </c>
      <c r="J108">
        <v>380</v>
      </c>
      <c r="K108">
        <f t="shared" si="11"/>
        <v>1.6803821978008036</v>
      </c>
      <c r="L108">
        <f t="shared" si="12"/>
        <v>0.5344533128667226</v>
      </c>
      <c r="M108" s="12">
        <f t="shared" si="13"/>
        <v>0.46779393048279322</v>
      </c>
      <c r="N108">
        <v>0</v>
      </c>
    </row>
    <row r="109" spans="2:14" x14ac:dyDescent="0.2">
      <c r="B109" s="27">
        <v>101</v>
      </c>
      <c r="C109">
        <v>1230</v>
      </c>
      <c r="D109">
        <v>12336</v>
      </c>
      <c r="E109">
        <v>258</v>
      </c>
      <c r="F109">
        <v>13824</v>
      </c>
      <c r="H109" s="11">
        <v>630</v>
      </c>
      <c r="I109">
        <v>8616</v>
      </c>
      <c r="J109">
        <v>467</v>
      </c>
      <c r="K109">
        <f t="shared" si="11"/>
        <v>-1.4251116589598449</v>
      </c>
      <c r="L109">
        <f t="shared" si="12"/>
        <v>0.55626000750518911</v>
      </c>
      <c r="M109" s="12">
        <f t="shared" si="13"/>
        <v>1.0337251355915393</v>
      </c>
      <c r="N109">
        <v>0</v>
      </c>
    </row>
    <row r="110" spans="2:14" x14ac:dyDescent="0.2">
      <c r="B110" s="27">
        <v>102</v>
      </c>
      <c r="C110">
        <v>2217</v>
      </c>
      <c r="D110">
        <v>2445</v>
      </c>
      <c r="E110">
        <v>219</v>
      </c>
      <c r="F110">
        <v>4881</v>
      </c>
      <c r="H110" s="11">
        <v>3004</v>
      </c>
      <c r="I110">
        <v>5540</v>
      </c>
      <c r="J110">
        <v>228</v>
      </c>
      <c r="K110">
        <f t="shared" si="11"/>
        <v>0.97165115506804178</v>
      </c>
      <c r="L110">
        <f t="shared" si="12"/>
        <v>-0.37537044677152048</v>
      </c>
      <c r="M110" s="12">
        <f t="shared" si="13"/>
        <v>-0.52095943936237255</v>
      </c>
      <c r="N110">
        <v>0</v>
      </c>
    </row>
    <row r="111" spans="2:14" x14ac:dyDescent="0.2">
      <c r="B111" s="27">
        <v>103</v>
      </c>
      <c r="C111">
        <v>1396</v>
      </c>
      <c r="D111">
        <v>2211</v>
      </c>
      <c r="E111">
        <v>278</v>
      </c>
      <c r="F111">
        <v>3885</v>
      </c>
      <c r="H111" s="11">
        <v>2440</v>
      </c>
      <c r="I111">
        <v>9800</v>
      </c>
      <c r="J111">
        <v>316</v>
      </c>
      <c r="K111">
        <f t="shared" si="11"/>
        <v>0.40224330876992542</v>
      </c>
      <c r="L111">
        <f t="shared" si="12"/>
        <v>0.91485898600441684</v>
      </c>
      <c r="M111" s="12">
        <f t="shared" si="13"/>
        <v>5.1476722126933973E-2</v>
      </c>
      <c r="N111">
        <v>0</v>
      </c>
    </row>
    <row r="112" spans="2:14" x14ac:dyDescent="0.2">
      <c r="B112" s="27">
        <v>104</v>
      </c>
      <c r="C112">
        <v>1202</v>
      </c>
      <c r="D112">
        <v>4405</v>
      </c>
      <c r="E112">
        <v>207</v>
      </c>
      <c r="F112">
        <v>5814</v>
      </c>
      <c r="H112" s="11">
        <v>3109</v>
      </c>
      <c r="I112">
        <v>5877</v>
      </c>
      <c r="J112">
        <v>224</v>
      </c>
      <c r="K112">
        <f t="shared" si="11"/>
        <v>1.0776579349639677</v>
      </c>
      <c r="L112">
        <f t="shared" si="12"/>
        <v>-0.27330300103314237</v>
      </c>
      <c r="M112" s="12">
        <f t="shared" si="13"/>
        <v>-0.54697926488461368</v>
      </c>
      <c r="N112">
        <v>0</v>
      </c>
    </row>
    <row r="113" spans="2:14" x14ac:dyDescent="0.2">
      <c r="B113" s="27" t="s">
        <v>31</v>
      </c>
      <c r="C113">
        <v>212324</v>
      </c>
      <c r="D113">
        <v>705055</v>
      </c>
      <c r="E113">
        <v>32041</v>
      </c>
      <c r="F113">
        <v>949420</v>
      </c>
      <c r="H113" s="11">
        <v>1723</v>
      </c>
      <c r="I113">
        <v>10353</v>
      </c>
      <c r="J113">
        <v>552</v>
      </c>
      <c r="K113">
        <f t="shared" si="11"/>
        <v>-0.32163155966225432</v>
      </c>
      <c r="L113">
        <f t="shared" si="12"/>
        <v>1.0823465156581946</v>
      </c>
      <c r="M113" s="12">
        <f t="shared" si="13"/>
        <v>1.586646427939165</v>
      </c>
      <c r="N113">
        <v>0</v>
      </c>
    </row>
    <row r="114" spans="2:14" x14ac:dyDescent="0.2">
      <c r="H114" s="11">
        <v>4029</v>
      </c>
      <c r="I114">
        <v>9752</v>
      </c>
      <c r="J114">
        <v>197</v>
      </c>
      <c r="K114">
        <f t="shared" si="11"/>
        <v>2.0064792445282711</v>
      </c>
      <c r="L114">
        <f t="shared" si="12"/>
        <v>0.90032118957877239</v>
      </c>
      <c r="M114" s="12">
        <f t="shared" si="13"/>
        <v>-0.72261308715974182</v>
      </c>
      <c r="N114">
        <v>0</v>
      </c>
    </row>
    <row r="115" spans="2:14" x14ac:dyDescent="0.2">
      <c r="H115" s="11">
        <v>2354</v>
      </c>
      <c r="I115">
        <v>4781</v>
      </c>
      <c r="J115">
        <v>474</v>
      </c>
      <c r="K115">
        <f t="shared" si="11"/>
        <v>0.31541870809326233</v>
      </c>
      <c r="L115">
        <f t="shared" si="12"/>
        <v>-0.60524935275202196</v>
      </c>
      <c r="M115" s="12">
        <f t="shared" si="13"/>
        <v>1.0792598302554615</v>
      </c>
      <c r="N115">
        <v>0</v>
      </c>
    </row>
    <row r="116" spans="2:14" x14ac:dyDescent="0.2">
      <c r="H116" s="11">
        <v>1921</v>
      </c>
      <c r="I116">
        <v>13755</v>
      </c>
      <c r="J116">
        <v>381</v>
      </c>
      <c r="K116">
        <f t="shared" si="11"/>
        <v>-0.12173306042993691</v>
      </c>
      <c r="L116">
        <f t="shared" si="12"/>
        <v>2.1127128373257387</v>
      </c>
      <c r="M116" s="12">
        <f t="shared" si="13"/>
        <v>0.47429888686335353</v>
      </c>
      <c r="N116">
        <v>0</v>
      </c>
    </row>
    <row r="117" spans="2:14" x14ac:dyDescent="0.2">
      <c r="H117" s="11">
        <v>1664</v>
      </c>
      <c r="I117">
        <v>8697</v>
      </c>
      <c r="J117">
        <v>694</v>
      </c>
      <c r="K117">
        <f t="shared" si="11"/>
        <v>-0.38119727407996506</v>
      </c>
      <c r="L117">
        <f t="shared" si="12"/>
        <v>0.58079253897346406</v>
      </c>
      <c r="M117" s="12">
        <f t="shared" si="13"/>
        <v>2.5103502339787278</v>
      </c>
      <c r="N117">
        <v>0</v>
      </c>
    </row>
    <row r="118" spans="2:14" x14ac:dyDescent="0.2">
      <c r="H118" s="11">
        <v>2978</v>
      </c>
      <c r="I118">
        <v>8602</v>
      </c>
      <c r="J118">
        <v>384</v>
      </c>
      <c r="K118">
        <f t="shared" si="11"/>
        <v>0.94540185718905057</v>
      </c>
      <c r="L118">
        <f t="shared" si="12"/>
        <v>0.55201981688104285</v>
      </c>
      <c r="M118" s="12">
        <f t="shared" si="13"/>
        <v>0.49381375600503441</v>
      </c>
      <c r="N118">
        <v>0</v>
      </c>
    </row>
    <row r="119" spans="2:14" x14ac:dyDescent="0.2">
      <c r="H119" s="11">
        <v>1939</v>
      </c>
      <c r="I119">
        <v>10814</v>
      </c>
      <c r="J119">
        <v>271</v>
      </c>
      <c r="K119">
        <f t="shared" si="11"/>
        <v>-0.10356046959063533</v>
      </c>
      <c r="L119">
        <f t="shared" si="12"/>
        <v>1.221969935496154</v>
      </c>
      <c r="M119" s="12">
        <f t="shared" si="13"/>
        <v>-0.24124631499827956</v>
      </c>
      <c r="N119">
        <v>0</v>
      </c>
    </row>
    <row r="120" spans="2:14" x14ac:dyDescent="0.2">
      <c r="H120" s="11">
        <v>3646</v>
      </c>
      <c r="I120">
        <v>6079</v>
      </c>
      <c r="J120">
        <v>303</v>
      </c>
      <c r="K120">
        <f t="shared" si="11"/>
        <v>1.6198068950031317</v>
      </c>
      <c r="L120">
        <f t="shared" si="12"/>
        <v>-0.21212310774188897</v>
      </c>
      <c r="M120" s="12">
        <f t="shared" si="13"/>
        <v>-3.3087710820349933E-2</v>
      </c>
      <c r="N120">
        <v>0</v>
      </c>
    </row>
    <row r="121" spans="2:14" x14ac:dyDescent="0.2">
      <c r="H121" s="11">
        <v>2297</v>
      </c>
      <c r="I121">
        <v>6541</v>
      </c>
      <c r="J121">
        <v>503</v>
      </c>
      <c r="K121">
        <f t="shared" si="11"/>
        <v>0.25787217043547395</v>
      </c>
      <c r="L121">
        <f t="shared" si="12"/>
        <v>-7.2196817145061987E-2</v>
      </c>
      <c r="M121" s="12">
        <f t="shared" si="13"/>
        <v>1.2679035652917103</v>
      </c>
      <c r="N121">
        <v>0</v>
      </c>
    </row>
    <row r="122" spans="2:14" x14ac:dyDescent="0.2">
      <c r="H122" s="11">
        <v>3050</v>
      </c>
      <c r="I122">
        <v>12782</v>
      </c>
      <c r="J122">
        <v>388</v>
      </c>
      <c r="K122">
        <f t="shared" si="11"/>
        <v>1.0180922205462568</v>
      </c>
      <c r="L122">
        <f t="shared" si="12"/>
        <v>1.818019588947573</v>
      </c>
      <c r="M122" s="12">
        <f t="shared" si="13"/>
        <v>0.51983358152727566</v>
      </c>
      <c r="N122">
        <v>0</v>
      </c>
    </row>
    <row r="123" spans="2:14" x14ac:dyDescent="0.2">
      <c r="H123" s="11">
        <v>2170</v>
      </c>
      <c r="I123">
        <v>9165</v>
      </c>
      <c r="J123">
        <v>864</v>
      </c>
      <c r="K123">
        <f t="shared" si="11"/>
        <v>0.12965444618040167</v>
      </c>
      <c r="L123">
        <f t="shared" si="12"/>
        <v>0.72253605412349653</v>
      </c>
      <c r="M123" s="12">
        <f t="shared" si="13"/>
        <v>3.6161928186739787</v>
      </c>
      <c r="N123">
        <v>0</v>
      </c>
    </row>
    <row r="124" spans="2:14" x14ac:dyDescent="0.2">
      <c r="H124" s="11">
        <v>1763</v>
      </c>
      <c r="I124">
        <v>11310</v>
      </c>
      <c r="J124">
        <v>254</v>
      </c>
      <c r="K124">
        <f t="shared" si="11"/>
        <v>-0.28124802446380637</v>
      </c>
      <c r="L124">
        <f t="shared" si="12"/>
        <v>1.3721938318944791</v>
      </c>
      <c r="M124" s="12">
        <f t="shared" si="13"/>
        <v>-0.35183057346780466</v>
      </c>
      <c r="N124">
        <v>0</v>
      </c>
    </row>
    <row r="125" spans="2:14" x14ac:dyDescent="0.2">
      <c r="H125" s="11">
        <v>2721</v>
      </c>
      <c r="I125">
        <v>6557</v>
      </c>
      <c r="J125">
        <v>227</v>
      </c>
      <c r="K125">
        <f t="shared" si="11"/>
        <v>0.68593764353902242</v>
      </c>
      <c r="L125">
        <f t="shared" si="12"/>
        <v>-6.7350885003180525E-2</v>
      </c>
      <c r="M125" s="12">
        <f t="shared" si="13"/>
        <v>-0.5274643957429328</v>
      </c>
      <c r="N125">
        <v>0</v>
      </c>
    </row>
    <row r="126" spans="2:14" x14ac:dyDescent="0.2">
      <c r="H126" s="11">
        <v>1920</v>
      </c>
      <c r="I126">
        <v>2572</v>
      </c>
      <c r="J126">
        <v>186</v>
      </c>
      <c r="K126">
        <f t="shared" si="11"/>
        <v>-0.12274264880989812</v>
      </c>
      <c r="L126">
        <f t="shared" si="12"/>
        <v>-1.2742908590905304</v>
      </c>
      <c r="M126" s="12">
        <f t="shared" si="13"/>
        <v>-0.79416760734590508</v>
      </c>
      <c r="N126">
        <v>0</v>
      </c>
    </row>
    <row r="127" spans="2:14" x14ac:dyDescent="0.2">
      <c r="H127" s="11">
        <v>2746</v>
      </c>
      <c r="I127">
        <v>9581</v>
      </c>
      <c r="J127">
        <v>494</v>
      </c>
      <c r="K127">
        <f t="shared" ref="K127:K134" si="14">(H127-AVERAGE(H$31:H$134))/_xlfn.STDEV.S(H$31:H$134)</f>
        <v>0.71117735303805241</v>
      </c>
      <c r="L127">
        <f t="shared" ref="L127:L134" si="15">(I127-AVERAGE(I$31:I$134))/_xlfn.STDEV.S(I$31:I$134)</f>
        <v>0.84853028981241441</v>
      </c>
      <c r="M127" s="12">
        <f t="shared" ref="M127:M134" si="16">(J127-AVERAGE(J$31:J$134))/_xlfn.STDEV.S(J$31:J$134)</f>
        <v>1.2093589578666675</v>
      </c>
      <c r="N127">
        <v>0</v>
      </c>
    </row>
    <row r="128" spans="2:14" x14ac:dyDescent="0.2">
      <c r="H128" s="11">
        <v>2536</v>
      </c>
      <c r="I128">
        <v>7158</v>
      </c>
      <c r="J128">
        <v>264</v>
      </c>
      <c r="K128">
        <f t="shared" si="14"/>
        <v>0.49916379324620058</v>
      </c>
      <c r="L128">
        <f t="shared" si="15"/>
        <v>0.11467444107624161</v>
      </c>
      <c r="M128" s="12">
        <f t="shared" si="16"/>
        <v>-0.28678100966220166</v>
      </c>
      <c r="N128">
        <v>0</v>
      </c>
    </row>
    <row r="129" spans="8:14" x14ac:dyDescent="0.2">
      <c r="H129" s="11">
        <v>2211</v>
      </c>
      <c r="I129">
        <v>5445</v>
      </c>
      <c r="J129">
        <v>371</v>
      </c>
      <c r="K129">
        <f t="shared" si="14"/>
        <v>0.17104756975881083</v>
      </c>
      <c r="L129">
        <f t="shared" si="15"/>
        <v>-0.40414316886394164</v>
      </c>
      <c r="M129" s="12">
        <f t="shared" si="16"/>
        <v>0.40924932305775052</v>
      </c>
      <c r="N129">
        <v>0</v>
      </c>
    </row>
    <row r="130" spans="8:14" x14ac:dyDescent="0.2">
      <c r="H130" s="11">
        <v>2352</v>
      </c>
      <c r="I130">
        <v>6313</v>
      </c>
      <c r="J130">
        <v>193</v>
      </c>
      <c r="K130">
        <f t="shared" si="14"/>
        <v>0.31339953133333992</v>
      </c>
      <c r="L130">
        <f t="shared" si="15"/>
        <v>-0.14125135016687271</v>
      </c>
      <c r="M130" s="12">
        <f t="shared" si="16"/>
        <v>-0.74863291268198306</v>
      </c>
      <c r="N130">
        <v>0</v>
      </c>
    </row>
    <row r="131" spans="8:14" x14ac:dyDescent="0.2">
      <c r="H131" s="11">
        <v>1230</v>
      </c>
      <c r="I131">
        <v>12336</v>
      </c>
      <c r="J131">
        <v>258</v>
      </c>
      <c r="K131">
        <f t="shared" si="14"/>
        <v>-0.81935863098312556</v>
      </c>
      <c r="L131">
        <f t="shared" si="15"/>
        <v>1.6829392304926274</v>
      </c>
      <c r="M131" s="12">
        <f t="shared" si="16"/>
        <v>-0.32581074794556347</v>
      </c>
      <c r="N131">
        <v>0</v>
      </c>
    </row>
    <row r="132" spans="8:14" x14ac:dyDescent="0.2">
      <c r="H132" s="11">
        <v>2217</v>
      </c>
      <c r="I132">
        <v>2445</v>
      </c>
      <c r="J132">
        <v>219</v>
      </c>
      <c r="K132">
        <f t="shared" si="14"/>
        <v>0.17710510003857804</v>
      </c>
      <c r="L132">
        <f t="shared" si="15"/>
        <v>-1.3127554454667143</v>
      </c>
      <c r="M132" s="12">
        <f t="shared" si="16"/>
        <v>-0.57950404678741518</v>
      </c>
      <c r="N132">
        <v>0</v>
      </c>
    </row>
    <row r="133" spans="8:14" x14ac:dyDescent="0.2">
      <c r="H133" s="11">
        <v>1396</v>
      </c>
      <c r="I133">
        <v>2211</v>
      </c>
      <c r="J133">
        <v>278</v>
      </c>
      <c r="K133">
        <f t="shared" si="14"/>
        <v>-0.65176695990956646</v>
      </c>
      <c r="L133">
        <f t="shared" si="15"/>
        <v>-1.3836272030417307</v>
      </c>
      <c r="M133" s="12">
        <f t="shared" si="16"/>
        <v>-0.19571162033435746</v>
      </c>
      <c r="N133">
        <v>0</v>
      </c>
    </row>
    <row r="134" spans="8:14" ht="13.5" thickBot="1" x14ac:dyDescent="0.25">
      <c r="H134" s="13">
        <v>1202</v>
      </c>
      <c r="I134" s="14">
        <v>4405</v>
      </c>
      <c r="J134" s="14">
        <v>207</v>
      </c>
      <c r="K134" s="14">
        <f t="shared" si="14"/>
        <v>-0.84762710562203913</v>
      </c>
      <c r="L134" s="14">
        <f t="shared" si="15"/>
        <v>-0.71912875808623622</v>
      </c>
      <c r="M134" s="15">
        <f t="shared" si="16"/>
        <v>-0.65756352335413881</v>
      </c>
      <c r="N134">
        <v>0</v>
      </c>
    </row>
  </sheetData>
  <mergeCells count="15">
    <mergeCell ref="K27:M29"/>
    <mergeCell ref="H27:J29"/>
    <mergeCell ref="O22:S23"/>
    <mergeCell ref="B2:E4"/>
    <mergeCell ref="F2:O4"/>
    <mergeCell ref="H8:I8"/>
    <mergeCell ref="J8:K8"/>
    <mergeCell ref="L8:M8"/>
    <mergeCell ref="O8:P8"/>
    <mergeCell ref="U22:X24"/>
    <mergeCell ref="Y22:AA24"/>
    <mergeCell ref="Q8:R8"/>
    <mergeCell ref="H6:M7"/>
    <mergeCell ref="S8:T8"/>
    <mergeCell ref="O6:T7"/>
  </mergeCells>
  <conditionalFormatting sqref="J31:J134">
    <cfRule type="cellIs" dxfId="0" priority="1" operator="greaterThan">
      <formula>700</formula>
    </cfRule>
  </conditionalFormatting>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Executive Summaries ---&gt;</vt:lpstr>
      <vt:lpstr>Exectutive Summary (Q1)</vt:lpstr>
      <vt:lpstr>Exectutive Summary (Q2)</vt:lpstr>
      <vt:lpstr>Exectutive Summary (Q3)</vt:lpstr>
      <vt:lpstr>Intermediate Calcs ---&gt;</vt:lpstr>
      <vt:lpstr>WeeklyInventoryPivots</vt:lpstr>
      <vt:lpstr>Running Inventories</vt:lpstr>
      <vt:lpstr>WeeklyInboundPivots</vt:lpstr>
      <vt:lpstr>WeeklyOutboundPivots</vt:lpstr>
      <vt:lpstr>Raw Data ---&gt;</vt:lpstr>
      <vt:lpstr>Outbound</vt:lpstr>
      <vt:lpstr>Inbound</vt:lpstr>
      <vt:lpstr>Initial_Inventory</vt:lpstr>
    </vt:vector>
  </TitlesOfParts>
  <Company>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Ops Strategy Data</dc:title>
  <dc:creator>Angel</dc:creator>
  <cp:lastModifiedBy>Robert Mepham</cp:lastModifiedBy>
  <dcterms:created xsi:type="dcterms:W3CDTF">2003-10-22T09:28:13Z</dcterms:created>
  <dcterms:modified xsi:type="dcterms:W3CDTF">2024-03-29T17:17:48Z</dcterms:modified>
</cp:coreProperties>
</file>