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obert's Stuff\College\UTK\Class Work\Spring 2024\BUAD 503\Module 4\Case\"/>
    </mc:Choice>
  </mc:AlternateContent>
  <xr:revisionPtr revIDLastSave="0" documentId="13_ncr:1_{B56A5551-D483-4B2C-B22F-0A9A74FEFD6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anagers" sheetId="1" r:id="rId1"/>
    <sheet name="Constants" sheetId="2" r:id="rId2"/>
    <sheet name="Calculations" sheetId="3" r:id="rId3"/>
    <sheet name="Product Profit Instructions" sheetId="4" r:id="rId4"/>
    <sheet name="Cash Budget - Scenario Summary" sheetId="5" r:id="rId5"/>
  </sheets>
  <definedNames>
    <definedName name="_xlnm.Print_Area" localSheetId="0">Managers!$A$1:$N$26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K25" i="3"/>
  <c r="K24" i="3"/>
  <c r="K22" i="3"/>
  <c r="I16" i="1"/>
  <c r="K14" i="3"/>
  <c r="K13" i="3"/>
  <c r="K11" i="3"/>
  <c r="E23" i="3"/>
  <c r="E22" i="3"/>
  <c r="E18" i="3"/>
  <c r="E17" i="3"/>
  <c r="E12" i="3"/>
  <c r="E11" i="3"/>
  <c r="K16" i="3" l="1"/>
  <c r="K18" i="3" s="1"/>
  <c r="I20" i="1" s="1"/>
  <c r="K27" i="3"/>
  <c r="M18" i="1" s="1"/>
  <c r="F14" i="3"/>
  <c r="F25" i="3"/>
  <c r="F20" i="3"/>
  <c r="I18" i="1" l="1"/>
  <c r="K29" i="3"/>
  <c r="M20" i="1" s="1"/>
  <c r="F27" i="3"/>
  <c r="F29" i="3" s="1"/>
  <c r="F30" i="3" s="1"/>
  <c r="I13" i="1" l="1"/>
  <c r="Q7" i="1" l="1"/>
  <c r="Q32" i="1"/>
</calcChain>
</file>

<file path=xl/sharedStrings.xml><?xml version="1.0" encoding="utf-8"?>
<sst xmlns="http://schemas.openxmlformats.org/spreadsheetml/2006/main" count="86" uniqueCount="76">
  <si>
    <t>Cost per Labor Hour</t>
  </si>
  <si>
    <t>Cost per Board Ft.</t>
  </si>
  <si>
    <t>Inputs</t>
  </si>
  <si>
    <t>Model Inputs</t>
  </si>
  <si>
    <t>Rangeley Lakes Company
Maine Wood Souvenirs Budget Model</t>
  </si>
  <si>
    <t>Decoy Qty</t>
  </si>
  <si>
    <t>Wall Hanging Qty</t>
  </si>
  <si>
    <t>Model Constants</t>
  </si>
  <si>
    <t>Labor Hrs per Decoy</t>
  </si>
  <si>
    <t>Labor Hrs per Wall Hanger</t>
  </si>
  <si>
    <t>Decoy Wholesale Price</t>
  </si>
  <si>
    <t>Wall Hanger Wholesale Price</t>
  </si>
  <si>
    <t>Board Ft Per Decoy</t>
  </si>
  <si>
    <t>Board Ft Per Wall Hanger</t>
  </si>
  <si>
    <t>Board Ft Available (Market)</t>
  </si>
  <si>
    <t>Model Results</t>
  </si>
  <si>
    <t>Profit</t>
  </si>
  <si>
    <t>Board Ft. Available</t>
  </si>
  <si>
    <t>Board Ft. Used</t>
  </si>
  <si>
    <t>Board Ft. Remaining</t>
  </si>
  <si>
    <t>Decoy Revenue</t>
  </si>
  <si>
    <t>Wall Hanger Revenue</t>
  </si>
  <si>
    <t>Total Revenue</t>
  </si>
  <si>
    <t>Revenues:</t>
  </si>
  <si>
    <t>Expenses:</t>
  </si>
  <si>
    <t>Decoy Labor Cost</t>
  </si>
  <si>
    <t>Wall Hanger Labor Cost</t>
  </si>
  <si>
    <t>Total Labor Cost</t>
  </si>
  <si>
    <t>Decoy Materials Cost</t>
  </si>
  <si>
    <t>Wall Hanger Materials Cost</t>
  </si>
  <si>
    <t>Total Materials Cost</t>
  </si>
  <si>
    <t>Total Expenses</t>
  </si>
  <si>
    <t>Net Income</t>
  </si>
  <si>
    <t>Profit Margin %</t>
  </si>
  <si>
    <t>Total Decoy Board Ft</t>
  </si>
  <si>
    <t>Total Wall Hanger Board Ft</t>
  </si>
  <si>
    <t>Total Board Ft. Used</t>
  </si>
  <si>
    <t>Legend</t>
  </si>
  <si>
    <t>Board Inventory Management</t>
  </si>
  <si>
    <t>Outputs</t>
  </si>
  <si>
    <t>Labor Hours Available (Staff)</t>
  </si>
  <si>
    <t>Labor Hour Management</t>
  </si>
  <si>
    <t>Labor Hours Available</t>
  </si>
  <si>
    <t>Total Decoy Labor Hours</t>
  </si>
  <si>
    <t>Total Wall Hanger Labor Hours</t>
  </si>
  <si>
    <t>Total Labor Hours Used</t>
  </si>
  <si>
    <t>Labor Hours Remaining</t>
  </si>
  <si>
    <t>Topline Results:</t>
  </si>
  <si>
    <t>Physical Resource Management:</t>
  </si>
  <si>
    <t>Labor Resourse Management:</t>
  </si>
  <si>
    <t>Labor Hours Used</t>
  </si>
  <si>
    <t>Profit per Decoy</t>
  </si>
  <si>
    <t>Profit per Wall Hanger</t>
  </si>
  <si>
    <t>Wall Hanger Units</t>
  </si>
  <si>
    <t>Decoy Units</t>
  </si>
  <si>
    <t>Production Mix Analysis (Deliverable Question #2)</t>
  </si>
  <si>
    <t>Notes:</t>
  </si>
  <si>
    <t>Profits &gt;= target value of $35,000 are indicated in green above</t>
  </si>
  <si>
    <t>Labor Cost Per Hour</t>
  </si>
  <si>
    <t>Labor and Materials Analysis (Deliverable Question #3)</t>
  </si>
  <si>
    <t>Board Ft. Cost</t>
  </si>
  <si>
    <t>Profits &lt;= cutoff value of $0 are indicated in red above</t>
  </si>
  <si>
    <t>Best Case</t>
  </si>
  <si>
    <t>Best Case Production Scenario</t>
  </si>
  <si>
    <t>Base Case</t>
  </si>
  <si>
    <t>Base Case (prev year) Production Scenario</t>
  </si>
  <si>
    <t>Worst Case</t>
  </si>
  <si>
    <t>Worst Case Production Scenario</t>
  </si>
  <si>
    <t>Scenario Summary</t>
  </si>
  <si>
    <t>Changing Cells:</t>
  </si>
  <si>
    <t>Result Cells:</t>
  </si>
  <si>
    <t>Labor Cost (per hour)</t>
  </si>
  <si>
    <t>Wood Cost (per board ft.)</t>
  </si>
  <si>
    <t>Total Profit</t>
  </si>
  <si>
    <t>Total Labor Hours</t>
  </si>
  <si>
    <t>Total Wood Ft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</si>
</sst>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;;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0" tint="-4.9989318521683403E-2"/>
        <bgColor indexed="24"/>
      </patternFill>
    </fill>
    <fill>
      <patternFill patternType="solid">
        <fgColor rgb="FF00B050"/>
        <bgColor indexed="24"/>
      </patternFill>
    </fill>
    <fill>
      <patternFill patternType="solid">
        <fgColor rgb="FFFFFF00"/>
        <bgColor indexed="24"/>
      </patternFill>
    </fill>
    <fill>
      <patternFill patternType="solid">
        <fgColor rgb="FFFF0000"/>
        <bgColor indexed="2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4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5" fillId="0" borderId="0" xfId="0" applyFont="1"/>
    <xf numFmtId="44" fontId="0" fillId="0" borderId="1" xfId="1" applyFont="1" applyBorder="1"/>
    <xf numFmtId="44" fontId="0" fillId="0" borderId="1" xfId="0" applyNumberForma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5" fontId="0" fillId="0" borderId="1" xfId="2" applyNumberFormat="1" applyFont="1" applyBorder="1"/>
    <xf numFmtId="3" fontId="0" fillId="0" borderId="11" xfId="0" applyNumberFormat="1" applyBorder="1"/>
    <xf numFmtId="44" fontId="0" fillId="0" borderId="0" xfId="0" applyNumberFormat="1" applyAlignment="1">
      <alignment horizontal="center"/>
    </xf>
    <xf numFmtId="0" fontId="8" fillId="0" borderId="0" xfId="0" applyFont="1"/>
    <xf numFmtId="0" fontId="8" fillId="0" borderId="4" xfId="0" applyFont="1" applyBorder="1"/>
    <xf numFmtId="0" fontId="0" fillId="3" borderId="7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0" fillId="0" borderId="4" xfId="1" applyFont="1" applyBorder="1"/>
    <xf numFmtId="44" fontId="0" fillId="0" borderId="0" xfId="1" applyFont="1" applyBorder="1"/>
    <xf numFmtId="44" fontId="0" fillId="0" borderId="11" xfId="1" applyFont="1" applyBorder="1"/>
    <xf numFmtId="44" fontId="0" fillId="0" borderId="5" xfId="1" applyFont="1" applyBorder="1"/>
    <xf numFmtId="44" fontId="0" fillId="0" borderId="10" xfId="1" applyFont="1" applyBorder="1"/>
    <xf numFmtId="44" fontId="0" fillId="0" borderId="6" xfId="1" applyFont="1" applyBorder="1"/>
    <xf numFmtId="166" fontId="0" fillId="0" borderId="7" xfId="0" applyNumberFormat="1" applyBorder="1"/>
    <xf numFmtId="0" fontId="8" fillId="0" borderId="8" xfId="0" applyFont="1" applyBorder="1"/>
    <xf numFmtId="0" fontId="8" fillId="0" borderId="9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5" xfId="0" applyFont="1" applyBorder="1" applyAlignment="1">
      <alignment horizontal="left" indent="2"/>
    </xf>
    <xf numFmtId="0" fontId="0" fillId="0" borderId="16" xfId="0" applyBorder="1"/>
    <xf numFmtId="0" fontId="0" fillId="0" borderId="18" xfId="0" applyBorder="1"/>
    <xf numFmtId="44" fontId="8" fillId="0" borderId="8" xfId="1" applyFont="1" applyBorder="1"/>
    <xf numFmtId="44" fontId="8" fillId="0" borderId="9" xfId="1" applyFont="1" applyBorder="1"/>
    <xf numFmtId="44" fontId="8" fillId="0" borderId="4" xfId="1" applyFont="1" applyBorder="1"/>
    <xf numFmtId="44" fontId="8" fillId="0" borderId="5" xfId="1" applyFont="1" applyBorder="1"/>
    <xf numFmtId="3" fontId="0" fillId="0" borderId="0" xfId="0" applyNumberFormat="1"/>
    <xf numFmtId="44" fontId="0" fillId="0" borderId="0" xfId="0" applyNumberFormat="1"/>
    <xf numFmtId="3" fontId="0" fillId="0" borderId="10" xfId="0" applyNumberFormat="1" applyBorder="1"/>
    <xf numFmtId="0" fontId="11" fillId="5" borderId="20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0" fillId="0" borderId="21" xfId="0" applyBorder="1"/>
    <xf numFmtId="0" fontId="12" fillId="6" borderId="0" xfId="0" applyFont="1" applyFill="1" applyAlignment="1">
      <alignment horizontal="left"/>
    </xf>
    <xf numFmtId="0" fontId="13" fillId="6" borderId="21" xfId="0" applyFont="1" applyFill="1" applyBorder="1" applyAlignment="1">
      <alignment horizontal="left"/>
    </xf>
    <xf numFmtId="0" fontId="14" fillId="5" borderId="8" xfId="0" applyFont="1" applyFill="1" applyBorder="1" applyAlignment="1">
      <alignment horizontal="right"/>
    </xf>
    <xf numFmtId="0" fontId="15" fillId="0" borderId="0" xfId="0" applyFont="1" applyAlignment="1">
      <alignment vertical="top" wrapText="1"/>
    </xf>
    <xf numFmtId="43" fontId="0" fillId="0" borderId="1" xfId="0" applyNumberFormat="1" applyBorder="1"/>
    <xf numFmtId="0" fontId="0" fillId="0" borderId="16" xfId="0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3" fontId="0" fillId="4" borderId="15" xfId="0" applyNumberForma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3" fontId="0" fillId="4" borderId="3" xfId="0" applyNumberFormat="1" applyFill="1" applyBorder="1" applyAlignment="1">
      <alignment horizontal="center"/>
    </xf>
    <xf numFmtId="44" fontId="0" fillId="4" borderId="15" xfId="0" applyNumberFormat="1" applyFill="1" applyBorder="1" applyAlignment="1">
      <alignment horizontal="center"/>
    </xf>
    <xf numFmtId="44" fontId="0" fillId="4" borderId="3" xfId="0" applyNumberForma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44" fontId="0" fillId="2" borderId="2" xfId="1" applyFont="1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44" fontId="0" fillId="2" borderId="2" xfId="0" applyNumberFormat="1" applyFill="1" applyBorder="1" applyAlignment="1">
      <alignment horizontal="center"/>
    </xf>
    <xf numFmtId="44" fontId="0" fillId="2" borderId="3" xfId="0" applyNumberFormat="1" applyFill="1" applyBorder="1" applyAlignment="1">
      <alignment horizontal="center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 indent="3"/>
    </xf>
    <xf numFmtId="0" fontId="0" fillId="0" borderId="0" xfId="0" applyAlignment="1">
      <alignment horizontal="left" indent="3"/>
    </xf>
    <xf numFmtId="0" fontId="7" fillId="0" borderId="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7" borderId="22" xfId="0" applyFont="1" applyFill="1" applyBorder="1" applyAlignment="1">
      <alignment horizontal="right"/>
    </xf>
    <xf numFmtId="0" fontId="12" fillId="7" borderId="0" xfId="0" applyFont="1" applyFill="1" applyAlignment="1">
      <alignment horizontal="right"/>
    </xf>
    <xf numFmtId="0" fontId="12" fillId="7" borderId="20" xfId="0" applyFont="1" applyFill="1" applyBorder="1" applyAlignment="1">
      <alignment horizontal="right"/>
    </xf>
    <xf numFmtId="0" fontId="12" fillId="7" borderId="10" xfId="0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rangeleybuilderssupply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rangeleybuilderssupply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rangeleybuilderssupply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rangeleybuilderssupply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47625</xdr:rowOff>
    </xdr:from>
    <xdr:to>
      <xdr:col>3</xdr:col>
      <xdr:colOff>571500</xdr:colOff>
      <xdr:row>7</xdr:row>
      <xdr:rowOff>142875</xdr:rowOff>
    </xdr:to>
    <xdr:pic>
      <xdr:nvPicPr>
        <xdr:cNvPr id="2" name="Picture 1" descr="Rangeley Lakes Builders Suppl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90B76-E7A7-38E2-88BC-FA31FD2CD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47625"/>
          <a:ext cx="1752600" cy="1266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47625</xdr:rowOff>
    </xdr:from>
    <xdr:to>
      <xdr:col>2</xdr:col>
      <xdr:colOff>809625</xdr:colOff>
      <xdr:row>7</xdr:row>
      <xdr:rowOff>171450</xdr:rowOff>
    </xdr:to>
    <xdr:pic>
      <xdr:nvPicPr>
        <xdr:cNvPr id="2" name="Picture 1" descr="Rangeley Lakes Builders Suppl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EEA1-1BC5-447F-B056-459C7C3B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752600" cy="1266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47625</xdr:rowOff>
    </xdr:from>
    <xdr:to>
      <xdr:col>2</xdr:col>
      <xdr:colOff>809625</xdr:colOff>
      <xdr:row>7</xdr:row>
      <xdr:rowOff>171450</xdr:rowOff>
    </xdr:to>
    <xdr:pic>
      <xdr:nvPicPr>
        <xdr:cNvPr id="2" name="Picture 1" descr="Rangeley Lakes Builders Suppl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1C411-5CD6-4632-A1E3-4AB69F30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752600" cy="1266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47625</xdr:rowOff>
    </xdr:from>
    <xdr:to>
      <xdr:col>3</xdr:col>
      <xdr:colOff>571500</xdr:colOff>
      <xdr:row>7</xdr:row>
      <xdr:rowOff>171450</xdr:rowOff>
    </xdr:to>
    <xdr:pic>
      <xdr:nvPicPr>
        <xdr:cNvPr id="2" name="Picture 1" descr="Rangeley Lakes Builders Suppl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632A2-2017-40B8-A2DD-BC9006B6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752600" cy="1266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</xdr:colOff>
      <xdr:row>10</xdr:row>
      <xdr:rowOff>28575</xdr:rowOff>
    </xdr:from>
    <xdr:to>
      <xdr:col>5</xdr:col>
      <xdr:colOff>590550</xdr:colOff>
      <xdr:row>23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E73828-EA53-04B3-D0E2-C0BE6A49E17D}"/>
            </a:ext>
          </a:extLst>
        </xdr:cNvPr>
        <xdr:cNvSpPr txBox="1"/>
      </xdr:nvSpPr>
      <xdr:spPr>
        <a:xfrm>
          <a:off x="47625" y="1819275"/>
          <a:ext cx="3000375" cy="261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On the </a:t>
          </a:r>
          <a:r>
            <a:rPr lang="en-US" sz="1100" b="1"/>
            <a:t>Managers</a:t>
          </a:r>
          <a:r>
            <a:rPr lang="en-US" sz="1100" b="0" baseline="0"/>
            <a:t> tab, please edit the </a:t>
          </a:r>
          <a:r>
            <a:rPr lang="en-US" sz="1100" b="0" i="1" baseline="0"/>
            <a:t>Decoy Qty</a:t>
          </a:r>
          <a:r>
            <a:rPr lang="en-US" sz="1100" b="0" i="0" baseline="0"/>
            <a:t> input so that it is equal to 1. Please edit the </a:t>
          </a:r>
          <a:r>
            <a:rPr lang="en-US" sz="1100" b="0" i="1" baseline="0"/>
            <a:t>Wall Hanging Qty </a:t>
          </a:r>
          <a:r>
            <a:rPr lang="en-US" sz="1100" b="0" i="0" baseline="0"/>
            <a:t>input so that it is equal to 0.</a:t>
          </a:r>
        </a:p>
        <a:p>
          <a:endParaRPr lang="en-US" sz="1100" b="0" i="0" baseline="0"/>
        </a:p>
        <a:p>
          <a:r>
            <a:rPr lang="en-US" sz="1100" b="0" i="0" baseline="0"/>
            <a:t>To ascertain the profit for a single Decoy unit, refer to the </a:t>
          </a:r>
          <a:r>
            <a:rPr lang="en-US" sz="1100" b="1" i="0" baseline="0"/>
            <a:t>Managers</a:t>
          </a:r>
          <a:r>
            <a:rPr lang="en-US" sz="1100" b="0" i="0" baseline="0"/>
            <a:t> tab and the </a:t>
          </a:r>
          <a:r>
            <a:rPr lang="en-US" sz="1100" b="0" i="1" baseline="0"/>
            <a:t>Profit </a:t>
          </a:r>
          <a:r>
            <a:rPr lang="en-US" sz="1100" b="0" i="0" baseline="0"/>
            <a:t>result cell.</a:t>
          </a:r>
        </a:p>
        <a:p>
          <a:endParaRPr lang="en-US" sz="1100" b="0" i="0" baseline="0"/>
        </a:p>
        <a:p>
          <a:r>
            <a:rPr lang="en-US" sz="1100" b="0" i="0" baseline="0"/>
            <a:t>With the model's default inputs for labor cost, materials cost, etc. the profit for a single decoy unit is </a:t>
          </a:r>
          <a:r>
            <a:rPr lang="en-US" sz="1400" b="1" i="0" baseline="0"/>
            <a:t>$0.28</a:t>
          </a:r>
          <a:endParaRPr lang="en-US" sz="1100" b="1"/>
        </a:p>
      </xdr:txBody>
    </xdr:sp>
    <xdr:clientData/>
  </xdr:twoCellAnchor>
  <xdr:twoCellAnchor>
    <xdr:from>
      <xdr:col>6</xdr:col>
      <xdr:colOff>28575</xdr:colOff>
      <xdr:row>10</xdr:row>
      <xdr:rowOff>28575</xdr:rowOff>
    </xdr:from>
    <xdr:to>
      <xdr:col>11</xdr:col>
      <xdr:colOff>552450</xdr:colOff>
      <xdr:row>23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689E6D7-F83B-4C02-B597-35C7EAE60A2C}"/>
            </a:ext>
          </a:extLst>
        </xdr:cNvPr>
        <xdr:cNvSpPr txBox="1"/>
      </xdr:nvSpPr>
      <xdr:spPr>
        <a:xfrm>
          <a:off x="3095625" y="1819275"/>
          <a:ext cx="3571875" cy="261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On the </a:t>
          </a:r>
          <a:r>
            <a:rPr lang="en-US" sz="1100" b="1"/>
            <a:t>Managers</a:t>
          </a:r>
          <a:r>
            <a:rPr lang="en-US" sz="1100" b="0" baseline="0"/>
            <a:t> tab, please edit the </a:t>
          </a:r>
          <a:r>
            <a:rPr lang="en-US" sz="1100" b="0" i="1" baseline="0"/>
            <a:t>Decoy Qty</a:t>
          </a:r>
          <a:r>
            <a:rPr lang="en-US" sz="1100" b="0" i="0" baseline="0"/>
            <a:t> input so that it is equal to 0. Please edit the </a:t>
          </a:r>
          <a:r>
            <a:rPr lang="en-US" sz="1100" b="0" i="1" baseline="0"/>
            <a:t>Wall Hanging Qty </a:t>
          </a:r>
          <a:r>
            <a:rPr lang="en-US" sz="1100" b="0" i="0" baseline="0"/>
            <a:t>input so that it is equal to 1.</a:t>
          </a:r>
        </a:p>
        <a:p>
          <a:endParaRPr lang="en-US" sz="1100" b="0" i="0" baseline="0"/>
        </a:p>
        <a:p>
          <a:r>
            <a:rPr lang="en-US" sz="1100" b="0" i="0" baseline="0"/>
            <a:t>To ascertain the profit for a single Wall Hanger unit, refer to the </a:t>
          </a:r>
          <a:r>
            <a:rPr lang="en-US" sz="1100" b="1" i="0" baseline="0"/>
            <a:t>Managers</a:t>
          </a:r>
          <a:r>
            <a:rPr lang="en-US" sz="1100" b="0" i="0" baseline="0"/>
            <a:t> tab and the </a:t>
          </a:r>
          <a:r>
            <a:rPr lang="en-US" sz="1100" b="0" i="1" baseline="0"/>
            <a:t>Profit </a:t>
          </a:r>
          <a:r>
            <a:rPr lang="en-US" sz="1100" b="0" i="0" baseline="0"/>
            <a:t>result cell.</a:t>
          </a:r>
        </a:p>
        <a:p>
          <a:endParaRPr lang="en-US" sz="1100" b="0" i="0" baseline="0"/>
        </a:p>
        <a:p>
          <a:r>
            <a:rPr lang="en-US" sz="1100" b="0" i="0" baseline="0"/>
            <a:t>With the model's default inputs for labor cost, materials cost, etc. the profit for a single wall hanger unit is </a:t>
          </a:r>
          <a:r>
            <a:rPr lang="en-US" sz="1400" b="1" i="0" baseline="0"/>
            <a:t>$10.59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G45"/>
  <sheetViews>
    <sheetView showGridLines="0" workbookViewId="0">
      <selection activeCell="F14" sqref="F14"/>
    </sheetView>
  </sheetViews>
  <sheetFormatPr defaultRowHeight="15" x14ac:dyDescent="0.25"/>
  <cols>
    <col min="1" max="1" width="0.28515625" customWidth="1"/>
    <col min="11" max="12" width="12.7109375" customWidth="1"/>
    <col min="15" max="15" width="2.7109375" customWidth="1"/>
    <col min="17" max="17" width="11.5703125" bestFit="1" customWidth="1"/>
    <col min="18" max="31" width="12.28515625" bestFit="1" customWidth="1"/>
    <col min="32" max="33" width="11.5703125" bestFit="1" customWidth="1"/>
  </cols>
  <sheetData>
    <row r="1" spans="2:33" ht="1.5" customHeight="1" thickBot="1" x14ac:dyDescent="0.3"/>
    <row r="2" spans="2:33" ht="15" customHeight="1" thickBot="1" x14ac:dyDescent="0.3">
      <c r="B2" s="107"/>
      <c r="C2" s="108"/>
      <c r="D2" s="109"/>
      <c r="E2" s="116" t="s">
        <v>4</v>
      </c>
      <c r="F2" s="117"/>
      <c r="G2" s="117"/>
      <c r="H2" s="117"/>
      <c r="I2" s="117"/>
      <c r="J2" s="117"/>
      <c r="K2" s="117"/>
      <c r="L2" s="118"/>
      <c r="M2" s="71" t="s">
        <v>37</v>
      </c>
      <c r="N2" s="72"/>
    </row>
    <row r="3" spans="2:33" x14ac:dyDescent="0.25">
      <c r="B3" s="110"/>
      <c r="C3" s="111"/>
      <c r="D3" s="112"/>
      <c r="E3" s="119"/>
      <c r="F3" s="120"/>
      <c r="G3" s="120"/>
      <c r="H3" s="120"/>
      <c r="I3" s="120"/>
      <c r="J3" s="120"/>
      <c r="K3" s="120"/>
      <c r="L3" s="121"/>
      <c r="M3" s="73"/>
      <c r="N3" s="74"/>
      <c r="R3" s="78" t="s">
        <v>55</v>
      </c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80"/>
    </row>
    <row r="4" spans="2:33" ht="15.75" customHeight="1" thickBot="1" x14ac:dyDescent="0.3">
      <c r="B4" s="110"/>
      <c r="C4" s="111"/>
      <c r="D4" s="112"/>
      <c r="E4" s="119"/>
      <c r="F4" s="120"/>
      <c r="G4" s="120"/>
      <c r="H4" s="120"/>
      <c r="I4" s="120"/>
      <c r="J4" s="120"/>
      <c r="K4" s="120"/>
      <c r="L4" s="121"/>
      <c r="M4" s="94" t="s">
        <v>2</v>
      </c>
      <c r="N4" s="95"/>
      <c r="R4" s="81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3"/>
    </row>
    <row r="5" spans="2:33" ht="15" customHeight="1" thickBot="1" x14ac:dyDescent="0.3">
      <c r="B5" s="110"/>
      <c r="C5" s="111"/>
      <c r="D5" s="112"/>
      <c r="E5" s="119"/>
      <c r="F5" s="120"/>
      <c r="G5" s="120"/>
      <c r="H5" s="120"/>
      <c r="I5" s="120"/>
      <c r="J5" s="120"/>
      <c r="K5" s="120"/>
      <c r="L5" s="121"/>
      <c r="M5" s="90" t="s">
        <v>39</v>
      </c>
      <c r="N5" s="91"/>
      <c r="R5" s="84" t="s">
        <v>54</v>
      </c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6"/>
    </row>
    <row r="6" spans="2:33" ht="15.75" thickBot="1" x14ac:dyDescent="0.3">
      <c r="B6" s="110"/>
      <c r="C6" s="111"/>
      <c r="D6" s="112"/>
      <c r="E6" s="119"/>
      <c r="F6" s="120"/>
      <c r="G6" s="120"/>
      <c r="H6" s="120"/>
      <c r="I6" s="120"/>
      <c r="J6" s="120"/>
      <c r="K6" s="120"/>
      <c r="L6" s="121"/>
      <c r="N6" s="50"/>
      <c r="R6" s="87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9"/>
    </row>
    <row r="7" spans="2:33" ht="15.75" thickBot="1" x14ac:dyDescent="0.3">
      <c r="B7" s="110"/>
      <c r="C7" s="111"/>
      <c r="D7" s="112"/>
      <c r="E7" s="119"/>
      <c r="F7" s="120"/>
      <c r="G7" s="120"/>
      <c r="H7" s="120"/>
      <c r="I7" s="120"/>
      <c r="J7" s="120"/>
      <c r="K7" s="120"/>
      <c r="L7" s="121"/>
      <c r="N7" s="50"/>
      <c r="P7" s="98" t="s">
        <v>53</v>
      </c>
      <c r="Q7" s="44">
        <f>I13</f>
        <v>27472.499999999985</v>
      </c>
      <c r="R7" s="45">
        <v>3000</v>
      </c>
      <c r="S7" s="45">
        <v>3100</v>
      </c>
      <c r="T7" s="45">
        <v>3200</v>
      </c>
      <c r="U7" s="45">
        <v>3300</v>
      </c>
      <c r="V7" s="45">
        <v>3400</v>
      </c>
      <c r="W7" s="45">
        <v>3500</v>
      </c>
      <c r="X7" s="45">
        <v>3600</v>
      </c>
      <c r="Y7" s="45">
        <v>3700</v>
      </c>
      <c r="Z7" s="45">
        <v>3800</v>
      </c>
      <c r="AA7" s="45">
        <v>3900</v>
      </c>
      <c r="AB7" s="45">
        <v>4000</v>
      </c>
      <c r="AC7" s="45">
        <v>4100</v>
      </c>
      <c r="AD7" s="45">
        <v>4200</v>
      </c>
      <c r="AE7" s="45">
        <v>4300</v>
      </c>
      <c r="AF7" s="45">
        <v>4400</v>
      </c>
      <c r="AG7" s="46">
        <v>4500</v>
      </c>
    </row>
    <row r="8" spans="2:33" ht="15.75" thickBot="1" x14ac:dyDescent="0.3">
      <c r="B8" s="113"/>
      <c r="C8" s="114"/>
      <c r="D8" s="115"/>
      <c r="E8" s="122"/>
      <c r="F8" s="123"/>
      <c r="G8" s="123"/>
      <c r="H8" s="123"/>
      <c r="I8" s="123"/>
      <c r="J8" s="123"/>
      <c r="K8" s="123"/>
      <c r="L8" s="124"/>
      <c r="N8" s="50"/>
      <c r="P8" s="99"/>
      <c r="Q8" s="22">
        <v>2000</v>
      </c>
      <c r="R8" s="35">
        <f t="dataTable" ref="R8:AG23" dt2D="1" dtr="1" r1="D13" r2="D15" ca="1"/>
        <v>22034.999999999985</v>
      </c>
      <c r="S8" s="36">
        <v>22063.499999999985</v>
      </c>
      <c r="T8" s="36">
        <v>22091.999999999985</v>
      </c>
      <c r="U8" s="36">
        <v>22120.499999999985</v>
      </c>
      <c r="V8" s="36">
        <v>22148.999999999985</v>
      </c>
      <c r="W8" s="36">
        <v>22177.499999999985</v>
      </c>
      <c r="X8" s="36">
        <v>22205.999999999985</v>
      </c>
      <c r="Y8" s="36">
        <v>22234.499999999985</v>
      </c>
      <c r="Z8" s="36">
        <v>22263</v>
      </c>
      <c r="AA8" s="36">
        <v>22291.5</v>
      </c>
      <c r="AB8" s="36">
        <v>22320</v>
      </c>
      <c r="AC8" s="36">
        <v>22348.5</v>
      </c>
      <c r="AD8" s="36">
        <v>22377</v>
      </c>
      <c r="AE8" s="36">
        <v>22405.5</v>
      </c>
      <c r="AF8" s="36">
        <v>22434</v>
      </c>
      <c r="AG8" s="37">
        <v>22462.5</v>
      </c>
    </row>
    <row r="9" spans="2:33" ht="15.75" thickBot="1" x14ac:dyDescent="0.3">
      <c r="N9" s="50"/>
      <c r="P9" s="99"/>
      <c r="Q9" s="22">
        <v>2100</v>
      </c>
      <c r="R9" s="38">
        <v>23093.999999999985</v>
      </c>
      <c r="S9" s="39">
        <v>23122.499999999985</v>
      </c>
      <c r="T9" s="39">
        <v>23150.999999999985</v>
      </c>
      <c r="U9" s="39">
        <v>23179.499999999985</v>
      </c>
      <c r="V9" s="39">
        <v>23207.999999999985</v>
      </c>
      <c r="W9" s="39">
        <v>23236.499999999985</v>
      </c>
      <c r="X9" s="39">
        <v>23264.999999999985</v>
      </c>
      <c r="Y9" s="39">
        <v>23293.499999999985</v>
      </c>
      <c r="Z9" s="39">
        <v>23322</v>
      </c>
      <c r="AA9" s="39">
        <v>23350.5</v>
      </c>
      <c r="AB9" s="39">
        <v>23379</v>
      </c>
      <c r="AC9" s="39">
        <v>23407.5</v>
      </c>
      <c r="AD9" s="39">
        <v>23436</v>
      </c>
      <c r="AE9" s="39">
        <v>23464.5</v>
      </c>
      <c r="AF9" s="39">
        <v>23493</v>
      </c>
      <c r="AG9" s="40">
        <v>23521.5</v>
      </c>
    </row>
    <row r="10" spans="2:33" ht="15" customHeight="1" x14ac:dyDescent="0.25">
      <c r="B10" s="84" t="s">
        <v>3</v>
      </c>
      <c r="C10" s="85"/>
      <c r="D10" s="85"/>
      <c r="E10" s="86"/>
      <c r="G10" s="84" t="s">
        <v>15</v>
      </c>
      <c r="H10" s="85"/>
      <c r="I10" s="85"/>
      <c r="J10" s="85"/>
      <c r="K10" s="85"/>
      <c r="L10" s="85"/>
      <c r="M10" s="85"/>
      <c r="N10" s="101"/>
      <c r="P10" s="99"/>
      <c r="Q10" s="22">
        <v>2200</v>
      </c>
      <c r="R10" s="38">
        <v>24152.999999999985</v>
      </c>
      <c r="S10" s="39">
        <v>24181.499999999985</v>
      </c>
      <c r="T10" s="39">
        <v>24209.999999999985</v>
      </c>
      <c r="U10" s="39">
        <v>24238.499999999985</v>
      </c>
      <c r="V10" s="39">
        <v>24266.999999999985</v>
      </c>
      <c r="W10" s="39">
        <v>24295.499999999985</v>
      </c>
      <c r="X10" s="39">
        <v>24323.999999999985</v>
      </c>
      <c r="Y10" s="39">
        <v>24352.499999999985</v>
      </c>
      <c r="Z10" s="39">
        <v>24381</v>
      </c>
      <c r="AA10" s="39">
        <v>24409.5</v>
      </c>
      <c r="AB10" s="39">
        <v>24438</v>
      </c>
      <c r="AC10" s="39">
        <v>24466.5</v>
      </c>
      <c r="AD10" s="39">
        <v>24495</v>
      </c>
      <c r="AE10" s="39">
        <v>24523.5</v>
      </c>
      <c r="AF10" s="39">
        <v>24552</v>
      </c>
      <c r="AG10" s="40">
        <v>24580.5</v>
      </c>
    </row>
    <row r="11" spans="2:33" ht="15.75" customHeight="1" thickBot="1" x14ac:dyDescent="0.3">
      <c r="B11" s="87"/>
      <c r="C11" s="88"/>
      <c r="D11" s="88"/>
      <c r="E11" s="89"/>
      <c r="G11" s="87"/>
      <c r="H11" s="88"/>
      <c r="I11" s="88"/>
      <c r="J11" s="88"/>
      <c r="K11" s="88"/>
      <c r="L11" s="88"/>
      <c r="M11" s="88"/>
      <c r="N11" s="102"/>
      <c r="P11" s="99"/>
      <c r="Q11" s="22">
        <v>2300</v>
      </c>
      <c r="R11" s="38">
        <v>25211.999999999985</v>
      </c>
      <c r="S11" s="39">
        <v>25240.499999999985</v>
      </c>
      <c r="T11" s="39">
        <v>25268.999999999985</v>
      </c>
      <c r="U11" s="39">
        <v>25297.499999999985</v>
      </c>
      <c r="V11" s="39">
        <v>25325.999999999985</v>
      </c>
      <c r="W11" s="39">
        <v>25354.499999999985</v>
      </c>
      <c r="X11" s="39">
        <v>25382.999999999985</v>
      </c>
      <c r="Y11" s="39">
        <v>25411.5</v>
      </c>
      <c r="Z11" s="39">
        <v>25440</v>
      </c>
      <c r="AA11" s="39">
        <v>25468.5</v>
      </c>
      <c r="AB11" s="39">
        <v>25497</v>
      </c>
      <c r="AC11" s="39">
        <v>25525.5</v>
      </c>
      <c r="AD11" s="39">
        <v>25554</v>
      </c>
      <c r="AE11" s="39">
        <v>25582.5</v>
      </c>
      <c r="AF11" s="39">
        <v>25611</v>
      </c>
      <c r="AG11" s="40">
        <v>25639.5</v>
      </c>
    </row>
    <row r="12" spans="2:33" ht="15.75" thickBot="1" x14ac:dyDescent="0.3">
      <c r="B12" s="1"/>
      <c r="E12" s="2"/>
      <c r="G12" s="6" t="s">
        <v>47</v>
      </c>
      <c r="H12" s="7"/>
      <c r="I12" s="7"/>
      <c r="J12" s="7"/>
      <c r="K12" s="7"/>
      <c r="L12" s="7"/>
      <c r="M12" s="7"/>
      <c r="N12" s="51"/>
      <c r="P12" s="99"/>
      <c r="Q12" s="22">
        <v>2400</v>
      </c>
      <c r="R12" s="38">
        <v>26270.999999999985</v>
      </c>
      <c r="S12" s="39">
        <v>26299.499999999985</v>
      </c>
      <c r="T12" s="39">
        <v>26327.999999999985</v>
      </c>
      <c r="U12" s="39">
        <v>26356.499999999985</v>
      </c>
      <c r="V12" s="39">
        <v>26384.999999999985</v>
      </c>
      <c r="W12" s="39">
        <v>26413.499999999985</v>
      </c>
      <c r="X12" s="39">
        <v>26441.999999999985</v>
      </c>
      <c r="Y12" s="39">
        <v>26470.5</v>
      </c>
      <c r="Z12" s="39">
        <v>26499</v>
      </c>
      <c r="AA12" s="39">
        <v>26527.5</v>
      </c>
      <c r="AB12" s="39">
        <v>26556</v>
      </c>
      <c r="AC12" s="39">
        <v>26584.5</v>
      </c>
      <c r="AD12" s="39">
        <v>26613</v>
      </c>
      <c r="AE12" s="39">
        <v>26641.5</v>
      </c>
      <c r="AF12" s="39">
        <v>26670</v>
      </c>
      <c r="AG12" s="40">
        <v>26698.5</v>
      </c>
    </row>
    <row r="13" spans="2:33" ht="15.75" thickBot="1" x14ac:dyDescent="0.3">
      <c r="B13" s="96" t="s">
        <v>5</v>
      </c>
      <c r="C13" s="106"/>
      <c r="D13" s="125">
        <v>3500</v>
      </c>
      <c r="E13" s="126"/>
      <c r="G13" s="96" t="s">
        <v>16</v>
      </c>
      <c r="H13" s="97"/>
      <c r="I13" s="104">
        <f>Calculations!F29</f>
        <v>27472.499999999985</v>
      </c>
      <c r="J13" s="105"/>
      <c r="N13" s="50"/>
      <c r="P13" s="99"/>
      <c r="Q13" s="22">
        <v>2500</v>
      </c>
      <c r="R13" s="38">
        <v>27329.999999999985</v>
      </c>
      <c r="S13" s="39">
        <v>27358.499999999985</v>
      </c>
      <c r="T13" s="39">
        <v>27386.999999999985</v>
      </c>
      <c r="U13" s="39">
        <v>27415.499999999985</v>
      </c>
      <c r="V13" s="39">
        <v>27443.999999999985</v>
      </c>
      <c r="W13" s="39">
        <v>27472.499999999985</v>
      </c>
      <c r="X13" s="39">
        <v>27501</v>
      </c>
      <c r="Y13" s="39">
        <v>27529.5</v>
      </c>
      <c r="Z13" s="39">
        <v>27558</v>
      </c>
      <c r="AA13" s="39">
        <v>27586.5</v>
      </c>
      <c r="AB13" s="39">
        <v>27615</v>
      </c>
      <c r="AC13" s="39">
        <v>27643.5</v>
      </c>
      <c r="AD13" s="39">
        <v>27672</v>
      </c>
      <c r="AE13" s="39">
        <v>27700.5</v>
      </c>
      <c r="AF13" s="39">
        <v>27729</v>
      </c>
      <c r="AG13" s="40">
        <v>27757.5</v>
      </c>
    </row>
    <row r="14" spans="2:33" ht="15.75" thickBot="1" x14ac:dyDescent="0.3">
      <c r="B14" s="1"/>
      <c r="E14" s="2"/>
      <c r="G14" s="16"/>
      <c r="H14" s="17"/>
      <c r="I14" s="20"/>
      <c r="J14" s="20"/>
      <c r="N14" s="50"/>
      <c r="P14" s="99"/>
      <c r="Q14" s="22">
        <v>2600</v>
      </c>
      <c r="R14" s="38">
        <v>28388.999999999985</v>
      </c>
      <c r="S14" s="39">
        <v>28417.499999999985</v>
      </c>
      <c r="T14" s="39">
        <v>28445.999999999985</v>
      </c>
      <c r="U14" s="39">
        <v>28474.499999999985</v>
      </c>
      <c r="V14" s="39">
        <v>28502.999999999985</v>
      </c>
      <c r="W14" s="39">
        <v>28531.5</v>
      </c>
      <c r="X14" s="39">
        <v>28560</v>
      </c>
      <c r="Y14" s="39">
        <v>28588.5</v>
      </c>
      <c r="Z14" s="39">
        <v>28617</v>
      </c>
      <c r="AA14" s="39">
        <v>28645.5</v>
      </c>
      <c r="AB14" s="39">
        <v>28674</v>
      </c>
      <c r="AC14" s="39">
        <v>28702.5</v>
      </c>
      <c r="AD14" s="39">
        <v>28731</v>
      </c>
      <c r="AE14" s="39">
        <v>28759.5</v>
      </c>
      <c r="AF14" s="39">
        <v>28788</v>
      </c>
      <c r="AG14" s="40">
        <v>28816.5</v>
      </c>
    </row>
    <row r="15" spans="2:33" ht="15.75" thickBot="1" x14ac:dyDescent="0.3">
      <c r="B15" s="96" t="s">
        <v>6</v>
      </c>
      <c r="C15" s="106"/>
      <c r="D15" s="125">
        <v>2500</v>
      </c>
      <c r="E15" s="126"/>
      <c r="G15" s="22" t="s">
        <v>48</v>
      </c>
      <c r="K15" s="21" t="s">
        <v>49</v>
      </c>
      <c r="N15" s="50"/>
      <c r="P15" s="99"/>
      <c r="Q15" s="22">
        <v>2700</v>
      </c>
      <c r="R15" s="38">
        <v>29447.999999999985</v>
      </c>
      <c r="S15" s="39">
        <v>29476.499999999985</v>
      </c>
      <c r="T15" s="39">
        <v>29504.999999999985</v>
      </c>
      <c r="U15" s="39">
        <v>29533.499999999985</v>
      </c>
      <c r="V15" s="39">
        <v>29562</v>
      </c>
      <c r="W15" s="39">
        <v>29590.5</v>
      </c>
      <c r="X15" s="39">
        <v>29619</v>
      </c>
      <c r="Y15" s="39">
        <v>29647.5</v>
      </c>
      <c r="Z15" s="39">
        <v>29676</v>
      </c>
      <c r="AA15" s="39">
        <v>29704.5</v>
      </c>
      <c r="AB15" s="39">
        <v>29733</v>
      </c>
      <c r="AC15" s="39">
        <v>29761.5</v>
      </c>
      <c r="AD15" s="39">
        <v>29790</v>
      </c>
      <c r="AE15" s="39">
        <v>29818.5</v>
      </c>
      <c r="AF15" s="39">
        <v>29847</v>
      </c>
      <c r="AG15" s="40">
        <v>29875.5</v>
      </c>
    </row>
    <row r="16" spans="2:33" ht="15.75" thickBot="1" x14ac:dyDescent="0.3">
      <c r="B16" s="1"/>
      <c r="E16" s="2"/>
      <c r="G16" s="96" t="s">
        <v>17</v>
      </c>
      <c r="H16" s="97"/>
      <c r="I16" s="92">
        <f>Calculations!K11</f>
        <v>25000</v>
      </c>
      <c r="J16" s="103"/>
      <c r="K16" s="96" t="s">
        <v>42</v>
      </c>
      <c r="L16" s="97"/>
      <c r="M16" s="92">
        <f>Calculations!K22</f>
        <v>5100</v>
      </c>
      <c r="N16" s="93"/>
      <c r="P16" s="99"/>
      <c r="Q16" s="22">
        <v>2800</v>
      </c>
      <c r="R16" s="38">
        <v>30506.999999999985</v>
      </c>
      <c r="S16" s="39">
        <v>30535.499999999985</v>
      </c>
      <c r="T16" s="39">
        <v>30563.999999999985</v>
      </c>
      <c r="U16" s="39">
        <v>30592.499999999985</v>
      </c>
      <c r="V16" s="39">
        <v>30621</v>
      </c>
      <c r="W16" s="39">
        <v>30649.5</v>
      </c>
      <c r="X16" s="39">
        <v>30678</v>
      </c>
      <c r="Y16" s="39">
        <v>30706.5</v>
      </c>
      <c r="Z16" s="39">
        <v>30735</v>
      </c>
      <c r="AA16" s="39">
        <v>30763.5</v>
      </c>
      <c r="AB16" s="39">
        <v>30792</v>
      </c>
      <c r="AC16" s="39">
        <v>30820.5</v>
      </c>
      <c r="AD16" s="39">
        <v>30849</v>
      </c>
      <c r="AE16" s="39">
        <v>30877.5</v>
      </c>
      <c r="AF16" s="39">
        <v>30906</v>
      </c>
      <c r="AG16" s="40">
        <v>30934.5</v>
      </c>
    </row>
    <row r="17" spans="2:33" ht="16.5" thickBot="1" x14ac:dyDescent="0.3">
      <c r="B17" s="96" t="s">
        <v>0</v>
      </c>
      <c r="C17" s="106"/>
      <c r="D17" s="127">
        <v>17.100000000000001</v>
      </c>
      <c r="E17" s="128"/>
      <c r="G17" s="1"/>
      <c r="H17" s="12"/>
      <c r="I17" s="5"/>
      <c r="J17" s="5"/>
      <c r="K17" s="17"/>
      <c r="L17" s="17"/>
      <c r="M17" s="5"/>
      <c r="N17" s="67"/>
      <c r="P17" s="99"/>
      <c r="Q17" s="22">
        <v>2900</v>
      </c>
      <c r="R17" s="38">
        <v>31565.999999999985</v>
      </c>
      <c r="S17" s="39">
        <v>31594.499999999985</v>
      </c>
      <c r="T17" s="39">
        <v>31622.999999999985</v>
      </c>
      <c r="U17" s="39">
        <v>31651.5</v>
      </c>
      <c r="V17" s="39">
        <v>31680</v>
      </c>
      <c r="W17" s="39">
        <v>31708.5</v>
      </c>
      <c r="X17" s="39">
        <v>31737</v>
      </c>
      <c r="Y17" s="39">
        <v>31765.5</v>
      </c>
      <c r="Z17" s="39">
        <v>31794</v>
      </c>
      <c r="AA17" s="39">
        <v>31822.5</v>
      </c>
      <c r="AB17" s="39">
        <v>31851</v>
      </c>
      <c r="AC17" s="39">
        <v>31879.5</v>
      </c>
      <c r="AD17" s="39">
        <v>31908</v>
      </c>
      <c r="AE17" s="39">
        <v>31936.5</v>
      </c>
      <c r="AF17" s="39">
        <v>31965</v>
      </c>
      <c r="AG17" s="40">
        <v>31993.5</v>
      </c>
    </row>
    <row r="18" spans="2:33" ht="15.75" thickBot="1" x14ac:dyDescent="0.3">
      <c r="B18" s="3"/>
      <c r="C18" s="4"/>
      <c r="E18" s="2"/>
      <c r="G18" s="96" t="s">
        <v>18</v>
      </c>
      <c r="H18" s="97"/>
      <c r="I18" s="92">
        <f>Calculations!K16</f>
        <v>22150</v>
      </c>
      <c r="J18" s="103"/>
      <c r="K18" s="96" t="s">
        <v>50</v>
      </c>
      <c r="L18" s="97"/>
      <c r="M18" s="92">
        <f>Calculations!K27</f>
        <v>5100</v>
      </c>
      <c r="N18" s="93"/>
      <c r="P18" s="99"/>
      <c r="Q18" s="22">
        <v>3000</v>
      </c>
      <c r="R18" s="38">
        <v>32624.999999999985</v>
      </c>
      <c r="S18" s="39">
        <v>32653.499999999985</v>
      </c>
      <c r="T18" s="39">
        <v>32682</v>
      </c>
      <c r="U18" s="39">
        <v>32710.5</v>
      </c>
      <c r="V18" s="39">
        <v>32739</v>
      </c>
      <c r="W18" s="39">
        <v>32767.5</v>
      </c>
      <c r="X18" s="39">
        <v>32796</v>
      </c>
      <c r="Y18" s="39">
        <v>32824.5</v>
      </c>
      <c r="Z18" s="39">
        <v>32853</v>
      </c>
      <c r="AA18" s="39">
        <v>32881.5</v>
      </c>
      <c r="AB18" s="39">
        <v>32910</v>
      </c>
      <c r="AC18" s="39">
        <v>32938.5</v>
      </c>
      <c r="AD18" s="39">
        <v>32967</v>
      </c>
      <c r="AE18" s="39">
        <v>32995.5</v>
      </c>
      <c r="AF18" s="39">
        <v>33024</v>
      </c>
      <c r="AG18" s="40">
        <v>33052.5</v>
      </c>
    </row>
    <row r="19" spans="2:33" ht="15.75" thickBot="1" x14ac:dyDescent="0.3">
      <c r="B19" s="96" t="s">
        <v>1</v>
      </c>
      <c r="C19" s="106"/>
      <c r="D19" s="127">
        <v>1.95</v>
      </c>
      <c r="E19" s="128"/>
      <c r="G19" s="1"/>
      <c r="I19" s="5"/>
      <c r="J19" s="5"/>
      <c r="K19" s="17"/>
      <c r="L19" s="17"/>
      <c r="M19" s="5"/>
      <c r="N19" s="67"/>
      <c r="P19" s="99"/>
      <c r="Q19" s="22">
        <v>3100</v>
      </c>
      <c r="R19" s="38">
        <v>33683.999999999985</v>
      </c>
      <c r="S19" s="39">
        <v>33712.5</v>
      </c>
      <c r="T19" s="39">
        <v>33741</v>
      </c>
      <c r="U19" s="39">
        <v>33769.5</v>
      </c>
      <c r="V19" s="39">
        <v>33798</v>
      </c>
      <c r="W19" s="39">
        <v>33826.5</v>
      </c>
      <c r="X19" s="39">
        <v>33855</v>
      </c>
      <c r="Y19" s="39">
        <v>33883.5</v>
      </c>
      <c r="Z19" s="39">
        <v>33912</v>
      </c>
      <c r="AA19" s="39">
        <v>33940.5</v>
      </c>
      <c r="AB19" s="39">
        <v>33969</v>
      </c>
      <c r="AC19" s="39">
        <v>33997.5</v>
      </c>
      <c r="AD19" s="39">
        <v>34026</v>
      </c>
      <c r="AE19" s="39">
        <v>34054.5</v>
      </c>
      <c r="AF19" s="39">
        <v>34083</v>
      </c>
      <c r="AG19" s="40">
        <v>34111.5</v>
      </c>
    </row>
    <row r="20" spans="2:33" ht="15.75" thickBot="1" x14ac:dyDescent="0.3">
      <c r="G20" s="96" t="s">
        <v>19</v>
      </c>
      <c r="H20" s="97"/>
      <c r="I20" s="92">
        <f>Calculations!K18</f>
        <v>2850</v>
      </c>
      <c r="J20" s="103"/>
      <c r="K20" s="96" t="s">
        <v>46</v>
      </c>
      <c r="L20" s="97"/>
      <c r="M20" s="92">
        <f>Calculations!K29</f>
        <v>0</v>
      </c>
      <c r="N20" s="93"/>
      <c r="P20" s="99"/>
      <c r="Q20" s="22">
        <v>3200</v>
      </c>
      <c r="R20" s="38">
        <v>34742.999999999985</v>
      </c>
      <c r="S20" s="39">
        <v>34771.5</v>
      </c>
      <c r="T20" s="39">
        <v>34800</v>
      </c>
      <c r="U20" s="39">
        <v>34828.5</v>
      </c>
      <c r="V20" s="39">
        <v>34857</v>
      </c>
      <c r="W20" s="39">
        <v>34885.5</v>
      </c>
      <c r="X20" s="39">
        <v>34914</v>
      </c>
      <c r="Y20" s="39">
        <v>34942.5</v>
      </c>
      <c r="Z20" s="39">
        <v>34971</v>
      </c>
      <c r="AA20" s="39">
        <v>34999.5</v>
      </c>
      <c r="AB20" s="39">
        <v>35028</v>
      </c>
      <c r="AC20" s="39">
        <v>35056.5</v>
      </c>
      <c r="AD20" s="39">
        <v>35085</v>
      </c>
      <c r="AE20" s="39">
        <v>35113.5</v>
      </c>
      <c r="AF20" s="39">
        <v>35142</v>
      </c>
      <c r="AG20" s="40">
        <v>35170.5</v>
      </c>
    </row>
    <row r="21" spans="2:33" x14ac:dyDescent="0.25">
      <c r="N21" s="50"/>
      <c r="P21" s="99"/>
      <c r="Q21" s="22">
        <v>3300</v>
      </c>
      <c r="R21" s="38">
        <v>35802</v>
      </c>
      <c r="S21" s="39">
        <v>35830.5</v>
      </c>
      <c r="T21" s="39">
        <v>35859</v>
      </c>
      <c r="U21" s="39">
        <v>35887.5</v>
      </c>
      <c r="V21" s="39">
        <v>35916</v>
      </c>
      <c r="W21" s="39">
        <v>35944.5</v>
      </c>
      <c r="X21" s="39">
        <v>35973</v>
      </c>
      <c r="Y21" s="39">
        <v>36001.5</v>
      </c>
      <c r="Z21" s="39">
        <v>36030</v>
      </c>
      <c r="AA21" s="39">
        <v>36058.5</v>
      </c>
      <c r="AB21" s="39">
        <v>36087</v>
      </c>
      <c r="AC21" s="39">
        <v>36115.5</v>
      </c>
      <c r="AD21" s="39">
        <v>36144</v>
      </c>
      <c r="AE21" s="39">
        <v>36172.5</v>
      </c>
      <c r="AF21" s="39">
        <v>36201</v>
      </c>
      <c r="AG21" s="40">
        <v>36229.5</v>
      </c>
    </row>
    <row r="22" spans="2:33" x14ac:dyDescent="0.25">
      <c r="N22" s="50"/>
      <c r="P22" s="99"/>
      <c r="Q22" s="22">
        <v>3400</v>
      </c>
      <c r="R22" s="38">
        <v>36861</v>
      </c>
      <c r="S22" s="39">
        <v>36889.5</v>
      </c>
      <c r="T22" s="39">
        <v>36918</v>
      </c>
      <c r="U22" s="39">
        <v>36946.5</v>
      </c>
      <c r="V22" s="39">
        <v>36975</v>
      </c>
      <c r="W22" s="39">
        <v>37003.5</v>
      </c>
      <c r="X22" s="39">
        <v>37032</v>
      </c>
      <c r="Y22" s="39">
        <v>37060.5</v>
      </c>
      <c r="Z22" s="39">
        <v>37089</v>
      </c>
      <c r="AA22" s="39">
        <v>37117.5</v>
      </c>
      <c r="AB22" s="39">
        <v>37146</v>
      </c>
      <c r="AC22" s="39">
        <v>37174.5</v>
      </c>
      <c r="AD22" s="39">
        <v>37203</v>
      </c>
      <c r="AE22" s="39">
        <v>37231.5</v>
      </c>
      <c r="AF22" s="39">
        <v>37260</v>
      </c>
      <c r="AG22" s="40">
        <v>37288.5</v>
      </c>
    </row>
    <row r="23" spans="2:33" ht="15.75" thickBot="1" x14ac:dyDescent="0.3">
      <c r="N23" s="50"/>
      <c r="P23" s="100"/>
      <c r="Q23" s="47">
        <v>3500</v>
      </c>
      <c r="R23" s="41">
        <v>37920</v>
      </c>
      <c r="S23" s="42">
        <v>37948.5</v>
      </c>
      <c r="T23" s="42">
        <v>37977</v>
      </c>
      <c r="U23" s="42">
        <v>38005.5</v>
      </c>
      <c r="V23" s="42">
        <v>38034</v>
      </c>
      <c r="W23" s="42">
        <v>38062.5</v>
      </c>
      <c r="X23" s="42">
        <v>38091</v>
      </c>
      <c r="Y23" s="42">
        <v>38119.5</v>
      </c>
      <c r="Z23" s="42">
        <v>38148</v>
      </c>
      <c r="AA23" s="42">
        <v>38176.5</v>
      </c>
      <c r="AB23" s="42">
        <v>38205</v>
      </c>
      <c r="AC23" s="42">
        <v>38233.5</v>
      </c>
      <c r="AD23" s="42">
        <v>38262</v>
      </c>
      <c r="AE23" s="42">
        <v>38290.5</v>
      </c>
      <c r="AF23" s="42">
        <v>38319</v>
      </c>
      <c r="AG23" s="43">
        <v>38347.5</v>
      </c>
    </row>
    <row r="24" spans="2:33" x14ac:dyDescent="0.25">
      <c r="N24" s="50"/>
      <c r="R24" s="48" t="s">
        <v>56</v>
      </c>
      <c r="S24" s="7"/>
      <c r="T24" s="7"/>
      <c r="U24" s="7"/>
      <c r="V24" s="8"/>
    </row>
    <row r="25" spans="2:33" ht="15.75" thickBot="1" x14ac:dyDescent="0.3">
      <c r="N25" s="50"/>
      <c r="R25" s="49" t="s">
        <v>57</v>
      </c>
      <c r="S25" s="10"/>
      <c r="T25" s="10"/>
      <c r="U25" s="10"/>
      <c r="V25" s="11"/>
    </row>
    <row r="26" spans="2:33" x14ac:dyDescent="0.25">
      <c r="N26" s="50"/>
    </row>
    <row r="27" spans="2:33" ht="15.75" thickBot="1" x14ac:dyDescent="0.3">
      <c r="N27" s="50"/>
    </row>
    <row r="28" spans="2:33" ht="15" customHeight="1" x14ac:dyDescent="0.25">
      <c r="N28" s="50"/>
      <c r="R28" s="78" t="s">
        <v>59</v>
      </c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80"/>
    </row>
    <row r="29" spans="2:33" ht="15.75" customHeight="1" thickBot="1" x14ac:dyDescent="0.3">
      <c r="N29" s="50"/>
      <c r="R29" s="81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3"/>
    </row>
    <row r="30" spans="2:33" ht="15" customHeight="1" x14ac:dyDescent="0.25">
      <c r="N30" s="50"/>
      <c r="R30" s="84" t="s">
        <v>58</v>
      </c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6"/>
    </row>
    <row r="31" spans="2:33" ht="15.75" customHeight="1" thickBot="1" x14ac:dyDescent="0.3">
      <c r="N31" s="50"/>
      <c r="R31" s="87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9"/>
    </row>
    <row r="32" spans="2:33" ht="15.75" thickBot="1" x14ac:dyDescent="0.3">
      <c r="N32" s="50"/>
      <c r="Q32" s="44">
        <f>I13</f>
        <v>27472.499999999985</v>
      </c>
      <c r="R32" s="52">
        <v>16.5</v>
      </c>
      <c r="S32" s="52">
        <v>16.7</v>
      </c>
      <c r="T32" s="52">
        <v>16.899999999999999</v>
      </c>
      <c r="U32" s="52">
        <v>17.100000000000001</v>
      </c>
      <c r="V32" s="52">
        <v>17.3</v>
      </c>
      <c r="W32" s="52">
        <v>17.5</v>
      </c>
      <c r="X32" s="52">
        <v>17.7</v>
      </c>
      <c r="Y32" s="52">
        <v>17.899999999999999</v>
      </c>
      <c r="Z32" s="52">
        <v>18.100000000000001</v>
      </c>
      <c r="AA32" s="52">
        <v>18.3</v>
      </c>
      <c r="AB32" s="52">
        <v>18.5</v>
      </c>
      <c r="AC32" s="52">
        <v>18.7</v>
      </c>
      <c r="AD32" s="52">
        <v>18.899999999999999</v>
      </c>
      <c r="AE32" s="53">
        <v>19.100000000000001</v>
      </c>
    </row>
    <row r="33" spans="14:31" x14ac:dyDescent="0.25">
      <c r="N33" s="50"/>
      <c r="P33" s="75" t="s">
        <v>60</v>
      </c>
      <c r="Q33" s="54">
        <v>1.45</v>
      </c>
      <c r="R33" s="35">
        <f t="dataTable" ref="R33:AE43" dt2D="1" dtr="1" r1="D17" r2="D19"/>
        <v>41607.5</v>
      </c>
      <c r="S33" s="36">
        <v>40587.5</v>
      </c>
      <c r="T33" s="36">
        <v>39567.5</v>
      </c>
      <c r="U33" s="36">
        <v>38547.499999999985</v>
      </c>
      <c r="V33" s="36">
        <v>37527.499999999985</v>
      </c>
      <c r="W33" s="36">
        <v>36507.499999999985</v>
      </c>
      <c r="X33" s="36">
        <v>35487.5</v>
      </c>
      <c r="Y33" s="36">
        <v>34467.5</v>
      </c>
      <c r="Z33" s="36">
        <v>33447.499999999985</v>
      </c>
      <c r="AA33" s="36">
        <v>32427.499999999985</v>
      </c>
      <c r="AB33" s="36">
        <v>31407.499999999985</v>
      </c>
      <c r="AC33" s="36">
        <v>30387.5</v>
      </c>
      <c r="AD33" s="36">
        <v>29367.5</v>
      </c>
      <c r="AE33" s="37">
        <v>28347.499999999985</v>
      </c>
    </row>
    <row r="34" spans="14:31" x14ac:dyDescent="0.25">
      <c r="N34" s="50"/>
      <c r="P34" s="76"/>
      <c r="Q34" s="54">
        <v>1.7</v>
      </c>
      <c r="R34" s="38">
        <v>36070</v>
      </c>
      <c r="S34" s="39">
        <v>35050</v>
      </c>
      <c r="T34" s="39">
        <v>34030</v>
      </c>
      <c r="U34" s="39">
        <v>33009.999999999985</v>
      </c>
      <c r="V34" s="39">
        <v>31989.999999999985</v>
      </c>
      <c r="W34" s="39">
        <v>30969.999999999985</v>
      </c>
      <c r="X34" s="39">
        <v>29950</v>
      </c>
      <c r="Y34" s="39">
        <v>28930</v>
      </c>
      <c r="Z34" s="39">
        <v>27909.999999999985</v>
      </c>
      <c r="AA34" s="39">
        <v>26889.999999999985</v>
      </c>
      <c r="AB34" s="39">
        <v>25870</v>
      </c>
      <c r="AC34" s="39">
        <v>24850</v>
      </c>
      <c r="AD34" s="39">
        <v>23830</v>
      </c>
      <c r="AE34" s="40">
        <v>22810</v>
      </c>
    </row>
    <row r="35" spans="14:31" x14ac:dyDescent="0.25">
      <c r="N35" s="50"/>
      <c r="P35" s="76"/>
      <c r="Q35" s="54">
        <v>1.95</v>
      </c>
      <c r="R35" s="38">
        <v>30532.5</v>
      </c>
      <c r="S35" s="39">
        <v>29512.5</v>
      </c>
      <c r="T35" s="39">
        <v>28492.5</v>
      </c>
      <c r="U35" s="39">
        <v>27472.499999999985</v>
      </c>
      <c r="V35" s="39">
        <v>26452.5</v>
      </c>
      <c r="W35" s="39">
        <v>25432.5</v>
      </c>
      <c r="X35" s="39">
        <v>24412.5</v>
      </c>
      <c r="Y35" s="39">
        <v>23392.5</v>
      </c>
      <c r="Z35" s="39">
        <v>22372.5</v>
      </c>
      <c r="AA35" s="39">
        <v>21352.5</v>
      </c>
      <c r="AB35" s="39">
        <v>20332.5</v>
      </c>
      <c r="AC35" s="39">
        <v>19312.5</v>
      </c>
      <c r="AD35" s="39">
        <v>18292.5</v>
      </c>
      <c r="AE35" s="40">
        <v>17272.5</v>
      </c>
    </row>
    <row r="36" spans="14:31" x14ac:dyDescent="0.25">
      <c r="N36" s="50"/>
      <c r="P36" s="76"/>
      <c r="Q36" s="54">
        <v>2.2000000000000002</v>
      </c>
      <c r="R36" s="38">
        <v>24995</v>
      </c>
      <c r="S36" s="39">
        <v>23975</v>
      </c>
      <c r="T36" s="39">
        <v>22955</v>
      </c>
      <c r="U36" s="39">
        <v>21935</v>
      </c>
      <c r="V36" s="39">
        <v>20915</v>
      </c>
      <c r="W36" s="39">
        <v>19895</v>
      </c>
      <c r="X36" s="39">
        <v>18875</v>
      </c>
      <c r="Y36" s="39">
        <v>17855</v>
      </c>
      <c r="Z36" s="39">
        <v>16835</v>
      </c>
      <c r="AA36" s="39">
        <v>15815</v>
      </c>
      <c r="AB36" s="39">
        <v>14795</v>
      </c>
      <c r="AC36" s="39">
        <v>13775</v>
      </c>
      <c r="AD36" s="39">
        <v>12755</v>
      </c>
      <c r="AE36" s="40">
        <v>11735</v>
      </c>
    </row>
    <row r="37" spans="14:31" x14ac:dyDescent="0.25">
      <c r="N37" s="50"/>
      <c r="P37" s="76"/>
      <c r="Q37" s="54">
        <v>2.4500000000000002</v>
      </c>
      <c r="R37" s="38">
        <v>19457.5</v>
      </c>
      <c r="S37" s="39">
        <v>18437.5</v>
      </c>
      <c r="T37" s="39">
        <v>17417.5</v>
      </c>
      <c r="U37" s="39">
        <v>16397.5</v>
      </c>
      <c r="V37" s="39">
        <v>15377.5</v>
      </c>
      <c r="W37" s="39">
        <v>14357.5</v>
      </c>
      <c r="X37" s="39">
        <v>13337.5</v>
      </c>
      <c r="Y37" s="39">
        <v>12317.5</v>
      </c>
      <c r="Z37" s="39">
        <v>11297.5</v>
      </c>
      <c r="AA37" s="39">
        <v>10277.5</v>
      </c>
      <c r="AB37" s="39">
        <v>9257.5</v>
      </c>
      <c r="AC37" s="39">
        <v>8237.5</v>
      </c>
      <c r="AD37" s="39">
        <v>7217.5</v>
      </c>
      <c r="AE37" s="40">
        <v>6197.5</v>
      </c>
    </row>
    <row r="38" spans="14:31" x14ac:dyDescent="0.25">
      <c r="N38" s="50"/>
      <c r="P38" s="76"/>
      <c r="Q38" s="54">
        <v>2.7</v>
      </c>
      <c r="R38" s="38">
        <v>13920</v>
      </c>
      <c r="S38" s="39">
        <v>12900</v>
      </c>
      <c r="T38" s="39">
        <v>11880</v>
      </c>
      <c r="U38" s="39">
        <v>10860</v>
      </c>
      <c r="V38" s="39">
        <v>9840</v>
      </c>
      <c r="W38" s="39">
        <v>8820</v>
      </c>
      <c r="X38" s="39">
        <v>7800</v>
      </c>
      <c r="Y38" s="39">
        <v>6780</v>
      </c>
      <c r="Z38" s="39">
        <v>5760</v>
      </c>
      <c r="AA38" s="39">
        <v>4740</v>
      </c>
      <c r="AB38" s="39">
        <v>3720</v>
      </c>
      <c r="AC38" s="39">
        <v>2700</v>
      </c>
      <c r="AD38" s="39">
        <v>1680</v>
      </c>
      <c r="AE38" s="40">
        <v>660</v>
      </c>
    </row>
    <row r="39" spans="14:31" x14ac:dyDescent="0.25">
      <c r="N39" s="50"/>
      <c r="P39" s="76"/>
      <c r="Q39" s="54">
        <v>2.95</v>
      </c>
      <c r="R39" s="38">
        <v>8382.5</v>
      </c>
      <c r="S39" s="39">
        <v>7362.5</v>
      </c>
      <c r="T39" s="39">
        <v>6342.5</v>
      </c>
      <c r="U39" s="39">
        <v>5322.5</v>
      </c>
      <c r="V39" s="39">
        <v>4302.5</v>
      </c>
      <c r="W39" s="39">
        <v>3282.5</v>
      </c>
      <c r="X39" s="39">
        <v>2262.5</v>
      </c>
      <c r="Y39" s="39">
        <v>1242.5</v>
      </c>
      <c r="Z39" s="39">
        <v>222.5</v>
      </c>
      <c r="AA39" s="39">
        <v>-797.5</v>
      </c>
      <c r="AB39" s="39">
        <v>-1817.5</v>
      </c>
      <c r="AC39" s="39">
        <v>-2837.5</v>
      </c>
      <c r="AD39" s="39">
        <v>-3857.5</v>
      </c>
      <c r="AE39" s="40">
        <v>-4877.5</v>
      </c>
    </row>
    <row r="40" spans="14:31" x14ac:dyDescent="0.25">
      <c r="N40" s="50"/>
      <c r="P40" s="76"/>
      <c r="Q40" s="54">
        <v>3.2</v>
      </c>
      <c r="R40" s="38">
        <v>2845</v>
      </c>
      <c r="S40" s="39">
        <v>1825</v>
      </c>
      <c r="T40" s="39">
        <v>805</v>
      </c>
      <c r="U40" s="39">
        <v>-215</v>
      </c>
      <c r="V40" s="39">
        <v>-1235</v>
      </c>
      <c r="W40" s="39">
        <v>-2255</v>
      </c>
      <c r="X40" s="39">
        <v>-3275</v>
      </c>
      <c r="Y40" s="39">
        <v>-4295</v>
      </c>
      <c r="Z40" s="39">
        <v>-5315</v>
      </c>
      <c r="AA40" s="39">
        <v>-6335</v>
      </c>
      <c r="AB40" s="39">
        <v>-7355</v>
      </c>
      <c r="AC40" s="39">
        <v>-8375</v>
      </c>
      <c r="AD40" s="39">
        <v>-9395</v>
      </c>
      <c r="AE40" s="40">
        <v>-10415</v>
      </c>
    </row>
    <row r="41" spans="14:31" x14ac:dyDescent="0.25">
      <c r="N41" s="50"/>
      <c r="P41" s="76"/>
      <c r="Q41" s="54">
        <v>3.45</v>
      </c>
      <c r="R41" s="38">
        <v>-2692.5</v>
      </c>
      <c r="S41" s="39">
        <v>-3712.5</v>
      </c>
      <c r="T41" s="39">
        <v>-4732.5</v>
      </c>
      <c r="U41" s="39">
        <v>-5752.5</v>
      </c>
      <c r="V41" s="39">
        <v>-6772.5</v>
      </c>
      <c r="W41" s="39">
        <v>-7792.5</v>
      </c>
      <c r="X41" s="39">
        <v>-8812.5</v>
      </c>
      <c r="Y41" s="39">
        <v>-9832.5</v>
      </c>
      <c r="Z41" s="39">
        <v>-10852.5</v>
      </c>
      <c r="AA41" s="39">
        <v>-11872.5</v>
      </c>
      <c r="AB41" s="39">
        <v>-12892.5</v>
      </c>
      <c r="AC41" s="39">
        <v>-13912.5</v>
      </c>
      <c r="AD41" s="39">
        <v>-14932.5</v>
      </c>
      <c r="AE41" s="40">
        <v>-15952.5</v>
      </c>
    </row>
    <row r="42" spans="14:31" x14ac:dyDescent="0.25">
      <c r="N42" s="50"/>
      <c r="P42" s="76"/>
      <c r="Q42" s="54">
        <v>3.7</v>
      </c>
      <c r="R42" s="38">
        <v>-8230</v>
      </c>
      <c r="S42" s="39">
        <v>-9250</v>
      </c>
      <c r="T42" s="39">
        <v>-10270</v>
      </c>
      <c r="U42" s="39">
        <v>-11290</v>
      </c>
      <c r="V42" s="39">
        <v>-12310</v>
      </c>
      <c r="W42" s="39">
        <v>-13330</v>
      </c>
      <c r="X42" s="39">
        <v>-14350</v>
      </c>
      <c r="Y42" s="39">
        <v>-15370</v>
      </c>
      <c r="Z42" s="39">
        <v>-16390</v>
      </c>
      <c r="AA42" s="39">
        <v>-17410</v>
      </c>
      <c r="AB42" s="39">
        <v>-18430</v>
      </c>
      <c r="AC42" s="39">
        <v>-19450</v>
      </c>
      <c r="AD42" s="39">
        <v>-20470</v>
      </c>
      <c r="AE42" s="40">
        <v>-21490</v>
      </c>
    </row>
    <row r="43" spans="14:31" ht="15.75" thickBot="1" x14ac:dyDescent="0.3">
      <c r="N43" s="50"/>
      <c r="P43" s="77"/>
      <c r="Q43" s="55">
        <v>3.95</v>
      </c>
      <c r="R43" s="41">
        <v>-13767.5</v>
      </c>
      <c r="S43" s="42">
        <v>-14787.5</v>
      </c>
      <c r="T43" s="42">
        <v>-15807.5</v>
      </c>
      <c r="U43" s="42">
        <v>-16827.5</v>
      </c>
      <c r="V43" s="42">
        <v>-17847.5</v>
      </c>
      <c r="W43" s="42">
        <v>-18867.5</v>
      </c>
      <c r="X43" s="42">
        <v>-19887.5</v>
      </c>
      <c r="Y43" s="42">
        <v>-20907.5</v>
      </c>
      <c r="Z43" s="42">
        <v>-21927.5</v>
      </c>
      <c r="AA43" s="42">
        <v>-22947.5</v>
      </c>
      <c r="AB43" s="42">
        <v>-23967.5</v>
      </c>
      <c r="AC43" s="42">
        <v>-24987.5</v>
      </c>
      <c r="AD43" s="42">
        <v>-26007.5</v>
      </c>
      <c r="AE43" s="43">
        <v>-27027.5</v>
      </c>
    </row>
    <row r="44" spans="14:31" x14ac:dyDescent="0.25">
      <c r="N44" s="50"/>
      <c r="R44" s="48" t="s">
        <v>56</v>
      </c>
      <c r="S44" s="7"/>
      <c r="T44" s="7"/>
      <c r="U44" s="7"/>
      <c r="V44" s="8"/>
    </row>
    <row r="45" spans="14:31" ht="15.75" thickBot="1" x14ac:dyDescent="0.3">
      <c r="R45" s="49" t="s">
        <v>61</v>
      </c>
      <c r="S45" s="10"/>
      <c r="T45" s="10"/>
      <c r="U45" s="10"/>
      <c r="V45" s="11"/>
    </row>
  </sheetData>
  <scenarios current="0" sqref="I13 M18 I18">
    <scenario name="Best Case" locked="1" count="4" user="Robert Mepham" comment="Best Case Production Scenario">
      <inputCells r="D13" val="3000" numFmtId="3"/>
      <inputCells r="D15" val="3000" numFmtId="3"/>
      <inputCells r="D17" val="16.5" numFmtId="44"/>
      <inputCells r="D19" val="1.45" numFmtId="44"/>
    </scenario>
    <scenario name="Base Case" locked="1" count="4" user="Robert Mepham" comment="Base Case (prev year) Production Scenario">
      <inputCells r="D13" val="3500" numFmtId="3"/>
      <inputCells r="D15" val="2500" numFmtId="3"/>
      <inputCells r="D17" val="17.1" numFmtId="44"/>
      <inputCells r="D19" val="1.95" numFmtId="44"/>
    </scenario>
    <scenario name="Worst Case" locked="1" count="4" user="Robert Mepham" comment="Worst Case Production Scenario">
      <inputCells r="D13" val="4000" numFmtId="3"/>
      <inputCells r="D15" val="1000" numFmtId="3"/>
      <inputCells r="D17" val="18.5" numFmtId="44"/>
      <inputCells r="D19" val="2.15" numFmtId="44"/>
    </scenario>
  </scenarios>
  <mergeCells count="35">
    <mergeCell ref="B17:C17"/>
    <mergeCell ref="B19:C19"/>
    <mergeCell ref="D17:E17"/>
    <mergeCell ref="D19:E19"/>
    <mergeCell ref="D15:E15"/>
    <mergeCell ref="B10:E11"/>
    <mergeCell ref="B13:C13"/>
    <mergeCell ref="B15:C15"/>
    <mergeCell ref="B2:D8"/>
    <mergeCell ref="E2:L8"/>
    <mergeCell ref="D13:E13"/>
    <mergeCell ref="K16:L16"/>
    <mergeCell ref="K20:L20"/>
    <mergeCell ref="M20:N20"/>
    <mergeCell ref="P7:P23"/>
    <mergeCell ref="R5:AG6"/>
    <mergeCell ref="G10:N11"/>
    <mergeCell ref="K18:L18"/>
    <mergeCell ref="M18:N18"/>
    <mergeCell ref="G18:H18"/>
    <mergeCell ref="I18:J18"/>
    <mergeCell ref="G20:H20"/>
    <mergeCell ref="I20:J20"/>
    <mergeCell ref="G13:H13"/>
    <mergeCell ref="I13:J13"/>
    <mergeCell ref="G16:H16"/>
    <mergeCell ref="I16:J16"/>
    <mergeCell ref="M2:N3"/>
    <mergeCell ref="P33:P43"/>
    <mergeCell ref="R28:AE29"/>
    <mergeCell ref="R30:AE31"/>
    <mergeCell ref="M5:N5"/>
    <mergeCell ref="M16:N16"/>
    <mergeCell ref="R3:AG4"/>
    <mergeCell ref="M4:N4"/>
  </mergeCells>
  <conditionalFormatting sqref="R33:AE43">
    <cfRule type="cellIs" dxfId="2" priority="1" operator="lessThan">
      <formula>0</formula>
    </cfRule>
  </conditionalFormatting>
  <conditionalFormatting sqref="R8:AG23">
    <cfRule type="cellIs" dxfId="1" priority="2" operator="lessThan">
      <formula>35000</formula>
    </cfRule>
    <cfRule type="cellIs" dxfId="0" priority="3" operator="greaterThan">
      <formula>35000</formula>
    </cfRule>
  </conditionalFormatting>
  <pageMargins left="0.25" right="0.25" top="0.75" bottom="0.75" header="0.3" footer="0.3"/>
  <pageSetup fitToHeight="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D978-B8EA-4C51-B468-DE561F473310}">
  <dimension ref="B1:L27"/>
  <sheetViews>
    <sheetView workbookViewId="0">
      <selection activeCell="L37" sqref="L37"/>
    </sheetView>
  </sheetViews>
  <sheetFormatPr defaultRowHeight="15" x14ac:dyDescent="0.25"/>
  <cols>
    <col min="1" max="1" width="0.28515625" customWidth="1"/>
    <col min="2" max="3" width="14.7109375" customWidth="1"/>
  </cols>
  <sheetData>
    <row r="1" spans="2:12" ht="1.5" customHeight="1" thickBot="1" x14ac:dyDescent="0.3"/>
    <row r="2" spans="2:12" ht="15" customHeight="1" x14ac:dyDescent="0.25">
      <c r="B2" s="29"/>
      <c r="C2" s="30"/>
      <c r="D2" s="116" t="s">
        <v>4</v>
      </c>
      <c r="E2" s="117"/>
      <c r="F2" s="117"/>
      <c r="G2" s="117"/>
      <c r="H2" s="117"/>
      <c r="I2" s="117"/>
      <c r="J2" s="117"/>
      <c r="K2" s="117"/>
      <c r="L2" s="118"/>
    </row>
    <row r="3" spans="2:12" ht="15" customHeight="1" x14ac:dyDescent="0.25">
      <c r="B3" s="31"/>
      <c r="C3" s="32"/>
      <c r="D3" s="119"/>
      <c r="E3" s="120"/>
      <c r="F3" s="120"/>
      <c r="G3" s="120"/>
      <c r="H3" s="120"/>
      <c r="I3" s="120"/>
      <c r="J3" s="120"/>
      <c r="K3" s="120"/>
      <c r="L3" s="121"/>
    </row>
    <row r="4" spans="2:12" ht="15" customHeight="1" x14ac:dyDescent="0.25">
      <c r="B4" s="31"/>
      <c r="C4" s="32"/>
      <c r="D4" s="119"/>
      <c r="E4" s="120"/>
      <c r="F4" s="120"/>
      <c r="G4" s="120"/>
      <c r="H4" s="120"/>
      <c r="I4" s="120"/>
      <c r="J4" s="120"/>
      <c r="K4" s="120"/>
      <c r="L4" s="121"/>
    </row>
    <row r="5" spans="2:12" ht="15" customHeight="1" x14ac:dyDescent="0.25">
      <c r="B5" s="31"/>
      <c r="C5" s="32"/>
      <c r="D5" s="119"/>
      <c r="E5" s="120"/>
      <c r="F5" s="120"/>
      <c r="G5" s="120"/>
      <c r="H5" s="120"/>
      <c r="I5" s="120"/>
      <c r="J5" s="120"/>
      <c r="K5" s="120"/>
      <c r="L5" s="121"/>
    </row>
    <row r="6" spans="2:12" ht="15" customHeight="1" x14ac:dyDescent="0.25">
      <c r="B6" s="31"/>
      <c r="C6" s="32"/>
      <c r="D6" s="119"/>
      <c r="E6" s="120"/>
      <c r="F6" s="120"/>
      <c r="G6" s="120"/>
      <c r="H6" s="120"/>
      <c r="I6" s="120"/>
      <c r="J6" s="120"/>
      <c r="K6" s="120"/>
      <c r="L6" s="121"/>
    </row>
    <row r="7" spans="2:12" ht="15" customHeight="1" x14ac:dyDescent="0.25">
      <c r="B7" s="31"/>
      <c r="C7" s="32"/>
      <c r="D7" s="119"/>
      <c r="E7" s="120"/>
      <c r="F7" s="120"/>
      <c r="G7" s="120"/>
      <c r="H7" s="120"/>
      <c r="I7" s="120"/>
      <c r="J7" s="120"/>
      <c r="K7" s="120"/>
      <c r="L7" s="121"/>
    </row>
    <row r="8" spans="2:12" ht="15.75" customHeight="1" thickBot="1" x14ac:dyDescent="0.3">
      <c r="B8" s="33"/>
      <c r="C8" s="34"/>
      <c r="D8" s="122"/>
      <c r="E8" s="123"/>
      <c r="F8" s="123"/>
      <c r="G8" s="123"/>
      <c r="H8" s="123"/>
      <c r="I8" s="123"/>
      <c r="J8" s="123"/>
      <c r="K8" s="123"/>
      <c r="L8" s="124"/>
    </row>
    <row r="9" spans="2:12" ht="15.75" thickBot="1" x14ac:dyDescent="0.3"/>
    <row r="10" spans="2:12" x14ac:dyDescent="0.25">
      <c r="B10" s="84" t="s">
        <v>7</v>
      </c>
      <c r="C10" s="85"/>
      <c r="D10" s="85"/>
      <c r="E10" s="86"/>
    </row>
    <row r="11" spans="2:12" ht="15.75" thickBot="1" x14ac:dyDescent="0.3">
      <c r="B11" s="87"/>
      <c r="C11" s="88"/>
      <c r="D11" s="88"/>
      <c r="E11" s="89"/>
    </row>
    <row r="12" spans="2:12" ht="15.75" thickBot="1" x14ac:dyDescent="0.3">
      <c r="B12" s="6"/>
      <c r="C12" s="7"/>
      <c r="D12" s="7"/>
      <c r="E12" s="8"/>
    </row>
    <row r="13" spans="2:12" ht="15.75" thickBot="1" x14ac:dyDescent="0.3">
      <c r="B13" s="96" t="s">
        <v>10</v>
      </c>
      <c r="C13" s="106"/>
      <c r="D13" s="131">
        <v>24.75</v>
      </c>
      <c r="E13" s="132"/>
    </row>
    <row r="14" spans="2:12" ht="15.75" thickBot="1" x14ac:dyDescent="0.3">
      <c r="B14" s="1"/>
      <c r="E14" s="2"/>
    </row>
    <row r="15" spans="2:12" ht="15.75" thickBot="1" x14ac:dyDescent="0.3">
      <c r="B15" s="96" t="s">
        <v>11</v>
      </c>
      <c r="C15" s="106"/>
      <c r="D15" s="127">
        <v>28.5</v>
      </c>
      <c r="E15" s="128"/>
    </row>
    <row r="16" spans="2:12" ht="15.75" thickBot="1" x14ac:dyDescent="0.3">
      <c r="B16" s="1"/>
      <c r="E16" s="2"/>
    </row>
    <row r="17" spans="2:5" ht="16.5" customHeight="1" thickBot="1" x14ac:dyDescent="0.3">
      <c r="B17" s="96" t="s">
        <v>8</v>
      </c>
      <c r="C17" s="106"/>
      <c r="D17" s="129">
        <v>1.1000000000000001</v>
      </c>
      <c r="E17" s="130"/>
    </row>
    <row r="18" spans="2:5" ht="15.75" thickBot="1" x14ac:dyDescent="0.3">
      <c r="B18" s="3"/>
      <c r="C18" s="4"/>
      <c r="E18" s="2"/>
    </row>
    <row r="19" spans="2:5" ht="15.75" thickBot="1" x14ac:dyDescent="0.3">
      <c r="B19" s="96" t="s">
        <v>9</v>
      </c>
      <c r="C19" s="106"/>
      <c r="D19" s="129">
        <v>0.5</v>
      </c>
      <c r="E19" s="130"/>
    </row>
    <row r="20" spans="2:5" ht="15.75" thickBot="1" x14ac:dyDescent="0.3">
      <c r="B20" s="1"/>
      <c r="E20" s="2"/>
    </row>
    <row r="21" spans="2:5" ht="15.75" thickBot="1" x14ac:dyDescent="0.3">
      <c r="B21" s="96" t="s">
        <v>12</v>
      </c>
      <c r="C21" s="106"/>
      <c r="D21" s="129">
        <v>2.9</v>
      </c>
      <c r="E21" s="130"/>
    </row>
    <row r="22" spans="2:5" ht="15.75" thickBot="1" x14ac:dyDescent="0.3">
      <c r="B22" s="1"/>
      <c r="E22" s="2"/>
    </row>
    <row r="23" spans="2:5" ht="15.75" thickBot="1" x14ac:dyDescent="0.3">
      <c r="B23" s="96" t="s">
        <v>13</v>
      </c>
      <c r="C23" s="106"/>
      <c r="D23" s="129">
        <v>4.8</v>
      </c>
      <c r="E23" s="130"/>
    </row>
    <row r="24" spans="2:5" ht="15.75" thickBot="1" x14ac:dyDescent="0.3">
      <c r="B24" s="6"/>
      <c r="C24" s="7"/>
      <c r="D24" s="7"/>
      <c r="E24" s="8"/>
    </row>
    <row r="25" spans="2:5" ht="15.75" thickBot="1" x14ac:dyDescent="0.3">
      <c r="B25" s="96" t="s">
        <v>14</v>
      </c>
      <c r="C25" s="106"/>
      <c r="D25" s="125">
        <v>25000</v>
      </c>
      <c r="E25" s="126"/>
    </row>
    <row r="26" spans="2:5" ht="15.75" thickBot="1" x14ac:dyDescent="0.3">
      <c r="B26" s="6"/>
      <c r="C26" s="7"/>
      <c r="D26" s="7"/>
      <c r="E26" s="8"/>
    </row>
    <row r="27" spans="2:5" ht="15.75" thickBot="1" x14ac:dyDescent="0.3">
      <c r="B27" s="96" t="s">
        <v>40</v>
      </c>
      <c r="C27" s="106"/>
      <c r="D27" s="125">
        <v>5100</v>
      </c>
      <c r="E27" s="126"/>
    </row>
  </sheetData>
  <mergeCells count="18">
    <mergeCell ref="B15:C15"/>
    <mergeCell ref="D15:E15"/>
    <mergeCell ref="B27:C27"/>
    <mergeCell ref="D27:E27"/>
    <mergeCell ref="D2:L8"/>
    <mergeCell ref="B23:C23"/>
    <mergeCell ref="D23:E23"/>
    <mergeCell ref="B25:C25"/>
    <mergeCell ref="D25:E25"/>
    <mergeCell ref="B17:C17"/>
    <mergeCell ref="D17:E17"/>
    <mergeCell ref="B19:C19"/>
    <mergeCell ref="D19:E19"/>
    <mergeCell ref="B21:C21"/>
    <mergeCell ref="D21:E21"/>
    <mergeCell ref="B10:E11"/>
    <mergeCell ref="B13:C13"/>
    <mergeCell ref="D13:E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EEFF-5D21-4DE9-A01E-A77BDE94FDE7}">
  <dimension ref="B1:M31"/>
  <sheetViews>
    <sheetView workbookViewId="0">
      <selection activeCell="F15" sqref="F15"/>
    </sheetView>
  </sheetViews>
  <sheetFormatPr defaultRowHeight="15" x14ac:dyDescent="0.25"/>
  <cols>
    <col min="1" max="1" width="0.28515625" customWidth="1"/>
    <col min="2" max="3" width="14.7109375" customWidth="1"/>
    <col min="4" max="4" width="2.7109375" customWidth="1"/>
    <col min="5" max="5" width="11.5703125" bestFit="1" customWidth="1"/>
    <col min="6" max="6" width="12.5703125" bestFit="1" customWidth="1"/>
    <col min="7" max="7" width="2.7109375" customWidth="1"/>
    <col min="9" max="10" width="14.7109375" customWidth="1"/>
  </cols>
  <sheetData>
    <row r="1" spans="2:13" ht="1.5" customHeight="1" thickBot="1" x14ac:dyDescent="0.3"/>
    <row r="2" spans="2:13" ht="15" customHeight="1" x14ac:dyDescent="0.25">
      <c r="B2" s="23"/>
      <c r="C2" s="24"/>
      <c r="D2" s="116" t="s">
        <v>4</v>
      </c>
      <c r="E2" s="117"/>
      <c r="F2" s="117"/>
      <c r="G2" s="117"/>
      <c r="H2" s="117"/>
      <c r="I2" s="117"/>
      <c r="J2" s="117"/>
      <c r="K2" s="117"/>
      <c r="L2" s="118"/>
    </row>
    <row r="3" spans="2:13" ht="15" customHeight="1" x14ac:dyDescent="0.25">
      <c r="B3" s="25"/>
      <c r="C3" s="26"/>
      <c r="D3" s="119"/>
      <c r="E3" s="120"/>
      <c r="F3" s="120"/>
      <c r="G3" s="120"/>
      <c r="H3" s="120"/>
      <c r="I3" s="120"/>
      <c r="J3" s="120"/>
      <c r="K3" s="120"/>
      <c r="L3" s="121"/>
    </row>
    <row r="4" spans="2:13" ht="15" customHeight="1" x14ac:dyDescent="0.25">
      <c r="B4" s="25"/>
      <c r="C4" s="26"/>
      <c r="D4" s="119"/>
      <c r="E4" s="120"/>
      <c r="F4" s="120"/>
      <c r="G4" s="120"/>
      <c r="H4" s="120"/>
      <c r="I4" s="120"/>
      <c r="J4" s="120"/>
      <c r="K4" s="120"/>
      <c r="L4" s="121"/>
    </row>
    <row r="5" spans="2:13" ht="15" customHeight="1" x14ac:dyDescent="0.25">
      <c r="B5" s="25"/>
      <c r="C5" s="26"/>
      <c r="D5" s="119"/>
      <c r="E5" s="120"/>
      <c r="F5" s="120"/>
      <c r="G5" s="120"/>
      <c r="H5" s="120"/>
      <c r="I5" s="120"/>
      <c r="J5" s="120"/>
      <c r="K5" s="120"/>
      <c r="L5" s="121"/>
    </row>
    <row r="6" spans="2:13" ht="15" customHeight="1" x14ac:dyDescent="0.25">
      <c r="B6" s="25"/>
      <c r="C6" s="26"/>
      <c r="D6" s="119"/>
      <c r="E6" s="120"/>
      <c r="F6" s="120"/>
      <c r="G6" s="120"/>
      <c r="H6" s="120"/>
      <c r="I6" s="120"/>
      <c r="J6" s="120"/>
      <c r="K6" s="120"/>
      <c r="L6" s="121"/>
    </row>
    <row r="7" spans="2:13" ht="15" customHeight="1" x14ac:dyDescent="0.25">
      <c r="B7" s="25"/>
      <c r="C7" s="26"/>
      <c r="D7" s="119"/>
      <c r="E7" s="120"/>
      <c r="F7" s="120"/>
      <c r="G7" s="120"/>
      <c r="H7" s="120"/>
      <c r="I7" s="120"/>
      <c r="J7" s="120"/>
      <c r="K7" s="120"/>
      <c r="L7" s="121"/>
    </row>
    <row r="8" spans="2:13" ht="15.75" customHeight="1" thickBot="1" x14ac:dyDescent="0.3">
      <c r="B8" s="27"/>
      <c r="C8" s="28"/>
      <c r="D8" s="122"/>
      <c r="E8" s="123"/>
      <c r="F8" s="123"/>
      <c r="G8" s="123"/>
      <c r="H8" s="123"/>
      <c r="I8" s="123"/>
      <c r="J8" s="123"/>
      <c r="K8" s="123"/>
      <c r="L8" s="124"/>
    </row>
    <row r="9" spans="2:13" x14ac:dyDescent="0.25">
      <c r="B9" s="6"/>
      <c r="C9" s="7"/>
      <c r="D9" s="7"/>
      <c r="E9" s="7"/>
      <c r="F9" s="7"/>
      <c r="G9" s="8"/>
      <c r="H9" s="135" t="s">
        <v>38</v>
      </c>
      <c r="I9" s="136"/>
      <c r="J9" s="136"/>
      <c r="K9" s="136"/>
      <c r="L9" s="137"/>
    </row>
    <row r="10" spans="2:13" ht="15.75" thickBot="1" x14ac:dyDescent="0.3">
      <c r="B10" s="15" t="s">
        <v>23</v>
      </c>
      <c r="G10" s="2"/>
      <c r="H10" s="138"/>
      <c r="I10" s="139"/>
      <c r="J10" s="139"/>
      <c r="K10" s="139"/>
      <c r="L10" s="140"/>
    </row>
    <row r="11" spans="2:13" ht="16.5" thickBot="1" x14ac:dyDescent="0.3">
      <c r="B11" s="145" t="s">
        <v>20</v>
      </c>
      <c r="C11" s="146"/>
      <c r="E11" s="14">
        <f>Managers!D13*Constants!D13</f>
        <v>86625</v>
      </c>
      <c r="G11" s="2"/>
      <c r="H11" s="1"/>
      <c r="I11" s="96" t="s">
        <v>17</v>
      </c>
      <c r="J11" s="106"/>
      <c r="K11" s="133">
        <f>Constants!D25</f>
        <v>25000</v>
      </c>
      <c r="L11" s="134"/>
      <c r="M11" s="12"/>
    </row>
    <row r="12" spans="2:13" ht="15.75" thickBot="1" x14ac:dyDescent="0.3">
      <c r="B12" s="145" t="s">
        <v>21</v>
      </c>
      <c r="C12" s="146"/>
      <c r="E12" s="66">
        <f>Managers!D15*Constants!D15</f>
        <v>71250</v>
      </c>
      <c r="G12" s="2"/>
      <c r="H12" s="1"/>
      <c r="L12" s="19"/>
    </row>
    <row r="13" spans="2:13" ht="15.75" thickBot="1" x14ac:dyDescent="0.3">
      <c r="B13" s="1"/>
      <c r="G13" s="2"/>
      <c r="H13" s="1"/>
      <c r="I13" s="96" t="s">
        <v>34</v>
      </c>
      <c r="J13" s="106"/>
      <c r="K13" s="133">
        <f>Managers!D13*Constants!D21</f>
        <v>10150</v>
      </c>
      <c r="L13" s="134"/>
    </row>
    <row r="14" spans="2:13" ht="15.75" thickBot="1" x14ac:dyDescent="0.3">
      <c r="B14" s="141" t="s">
        <v>22</v>
      </c>
      <c r="C14" s="142"/>
      <c r="F14" s="13">
        <f>E11+E12</f>
        <v>157875</v>
      </c>
      <c r="G14" s="2"/>
      <c r="H14" s="1"/>
      <c r="I14" s="96" t="s">
        <v>35</v>
      </c>
      <c r="J14" s="106"/>
      <c r="K14" s="133">
        <f>Managers!D15*Constants!D23</f>
        <v>12000</v>
      </c>
      <c r="L14" s="134"/>
    </row>
    <row r="15" spans="2:13" ht="15.75" thickBot="1" x14ac:dyDescent="0.3">
      <c r="B15" s="1"/>
      <c r="G15" s="2"/>
      <c r="H15" s="1"/>
      <c r="L15" s="19"/>
    </row>
    <row r="16" spans="2:13" ht="15.75" thickBot="1" x14ac:dyDescent="0.3">
      <c r="B16" s="1" t="s">
        <v>24</v>
      </c>
      <c r="G16" s="2"/>
      <c r="H16" s="1"/>
      <c r="I16" s="96" t="s">
        <v>36</v>
      </c>
      <c r="J16" s="106"/>
      <c r="K16" s="133">
        <f>K13+K14</f>
        <v>22150</v>
      </c>
      <c r="L16" s="134"/>
    </row>
    <row r="17" spans="2:12" ht="15.75" thickBot="1" x14ac:dyDescent="0.3">
      <c r="B17" s="145" t="s">
        <v>25</v>
      </c>
      <c r="C17" s="146"/>
      <c r="E17" s="14">
        <f>Managers!D13*Constants!D17*Managers!D17</f>
        <v>65835.000000000015</v>
      </c>
      <c r="G17" s="2"/>
      <c r="H17" s="1"/>
      <c r="L17" s="19"/>
    </row>
    <row r="18" spans="2:12" ht="15.75" thickBot="1" x14ac:dyDescent="0.3">
      <c r="B18" s="145" t="s">
        <v>26</v>
      </c>
      <c r="C18" s="146"/>
      <c r="E18" s="66">
        <f>Managers!D15*Constants!D19*Managers!D17</f>
        <v>21375</v>
      </c>
      <c r="G18" s="2"/>
      <c r="H18" s="1"/>
      <c r="I18" s="96" t="s">
        <v>19</v>
      </c>
      <c r="J18" s="106"/>
      <c r="K18" s="133">
        <f>K11-K16</f>
        <v>2850</v>
      </c>
      <c r="L18" s="134"/>
    </row>
    <row r="19" spans="2:12" ht="15.75" thickBot="1" x14ac:dyDescent="0.3">
      <c r="B19" s="1"/>
      <c r="G19" s="2"/>
      <c r="H19" s="9"/>
      <c r="I19" s="10"/>
      <c r="J19" s="10"/>
      <c r="K19" s="10"/>
      <c r="L19" s="11"/>
    </row>
    <row r="20" spans="2:12" ht="15.75" thickBot="1" x14ac:dyDescent="0.3">
      <c r="B20" s="143" t="s">
        <v>27</v>
      </c>
      <c r="C20" s="144"/>
      <c r="F20" s="13">
        <f>E17+E18</f>
        <v>87210.000000000015</v>
      </c>
      <c r="G20" s="2"/>
      <c r="H20" s="135" t="s">
        <v>41</v>
      </c>
      <c r="I20" s="136"/>
      <c r="J20" s="136"/>
      <c r="K20" s="136"/>
      <c r="L20" s="137"/>
    </row>
    <row r="21" spans="2:12" ht="15.75" thickBot="1" x14ac:dyDescent="0.3">
      <c r="B21" s="1"/>
      <c r="G21" s="2"/>
      <c r="H21" s="138"/>
      <c r="I21" s="139"/>
      <c r="J21" s="139"/>
      <c r="K21" s="139"/>
      <c r="L21" s="140"/>
    </row>
    <row r="22" spans="2:12" ht="15.75" thickBot="1" x14ac:dyDescent="0.3">
      <c r="B22" s="145" t="s">
        <v>28</v>
      </c>
      <c r="C22" s="146"/>
      <c r="E22" s="14">
        <f>Managers!D13*Constants!D21*Managers!D19</f>
        <v>19792.5</v>
      </c>
      <c r="G22" s="2"/>
      <c r="H22" s="1"/>
      <c r="I22" s="96" t="s">
        <v>42</v>
      </c>
      <c r="J22" s="106"/>
      <c r="K22" s="133">
        <f>Constants!D27</f>
        <v>5100</v>
      </c>
      <c r="L22" s="134"/>
    </row>
    <row r="23" spans="2:12" ht="15.75" thickBot="1" x14ac:dyDescent="0.3">
      <c r="B23" s="145" t="s">
        <v>29</v>
      </c>
      <c r="C23" s="146"/>
      <c r="E23" s="66">
        <f>Managers!D15*Constants!D23*Managers!D19</f>
        <v>23400</v>
      </c>
      <c r="G23" s="2"/>
      <c r="H23" s="1"/>
      <c r="L23" s="19"/>
    </row>
    <row r="24" spans="2:12" ht="15.75" thickBot="1" x14ac:dyDescent="0.3">
      <c r="B24" s="1"/>
      <c r="G24" s="2"/>
      <c r="H24" s="1"/>
      <c r="I24" s="96" t="s">
        <v>43</v>
      </c>
      <c r="J24" s="106"/>
      <c r="K24" s="133">
        <f>Managers!D13*Constants!D17</f>
        <v>3850.0000000000005</v>
      </c>
      <c r="L24" s="134"/>
    </row>
    <row r="25" spans="2:12" ht="15.75" thickBot="1" x14ac:dyDescent="0.3">
      <c r="B25" s="143" t="s">
        <v>30</v>
      </c>
      <c r="C25" s="144"/>
      <c r="F25" s="13">
        <f>E22+E23</f>
        <v>43192.5</v>
      </c>
      <c r="G25" s="2"/>
      <c r="H25" s="1"/>
      <c r="I25" s="96" t="s">
        <v>44</v>
      </c>
      <c r="J25" s="106"/>
      <c r="K25" s="133">
        <f>Managers!D15*Constants!D19</f>
        <v>1250</v>
      </c>
      <c r="L25" s="134"/>
    </row>
    <row r="26" spans="2:12" ht="15.75" thickBot="1" x14ac:dyDescent="0.3">
      <c r="B26" s="1"/>
      <c r="G26" s="2"/>
      <c r="H26" s="1"/>
      <c r="L26" s="19"/>
    </row>
    <row r="27" spans="2:12" ht="15.75" thickBot="1" x14ac:dyDescent="0.3">
      <c r="B27" s="141" t="s">
        <v>31</v>
      </c>
      <c r="C27" s="142"/>
      <c r="F27" s="13">
        <f>F25+F20</f>
        <v>130402.50000000001</v>
      </c>
      <c r="G27" s="2"/>
      <c r="H27" s="1"/>
      <c r="I27" s="96" t="s">
        <v>45</v>
      </c>
      <c r="J27" s="106"/>
      <c r="K27" s="133">
        <f>K24+K25</f>
        <v>5100</v>
      </c>
      <c r="L27" s="134"/>
    </row>
    <row r="28" spans="2:12" ht="15.75" thickBot="1" x14ac:dyDescent="0.3">
      <c r="B28" s="1"/>
      <c r="G28" s="2"/>
      <c r="H28" s="1"/>
      <c r="L28" s="19"/>
    </row>
    <row r="29" spans="2:12" ht="15.75" thickBot="1" x14ac:dyDescent="0.3">
      <c r="B29" s="1" t="s">
        <v>32</v>
      </c>
      <c r="F29" s="13">
        <f>F14-F27</f>
        <v>27472.499999999985</v>
      </c>
      <c r="G29" s="2"/>
      <c r="H29" s="1"/>
      <c r="I29" s="96" t="s">
        <v>46</v>
      </c>
      <c r="J29" s="106"/>
      <c r="K29" s="133">
        <f>K22-K27</f>
        <v>0</v>
      </c>
      <c r="L29" s="134"/>
    </row>
    <row r="30" spans="2:12" ht="15.75" thickBot="1" x14ac:dyDescent="0.3">
      <c r="B30" s="1" t="s">
        <v>33</v>
      </c>
      <c r="F30" s="18">
        <f>F29/F14</f>
        <v>0.17401425178147259</v>
      </c>
      <c r="G30" s="2"/>
      <c r="H30" s="9"/>
      <c r="I30" s="10"/>
      <c r="J30" s="10"/>
      <c r="K30" s="10"/>
      <c r="L30" s="11"/>
    </row>
    <row r="31" spans="2:12" ht="15.75" thickBot="1" x14ac:dyDescent="0.3">
      <c r="B31" s="9"/>
      <c r="C31" s="10"/>
      <c r="D31" s="10"/>
      <c r="E31" s="10"/>
      <c r="F31" s="10"/>
      <c r="G31" s="11"/>
    </row>
  </sheetData>
  <mergeCells count="33">
    <mergeCell ref="B11:C11"/>
    <mergeCell ref="B12:C12"/>
    <mergeCell ref="B14:C14"/>
    <mergeCell ref="B17:C17"/>
    <mergeCell ref="I11:J11"/>
    <mergeCell ref="I13:J13"/>
    <mergeCell ref="I14:J14"/>
    <mergeCell ref="I16:J16"/>
    <mergeCell ref="B27:C27"/>
    <mergeCell ref="B25:C25"/>
    <mergeCell ref="B20:C20"/>
    <mergeCell ref="B18:C18"/>
    <mergeCell ref="B22:C22"/>
    <mergeCell ref="B23:C23"/>
    <mergeCell ref="I29:J29"/>
    <mergeCell ref="K29:L29"/>
    <mergeCell ref="K11:L11"/>
    <mergeCell ref="H9:L10"/>
    <mergeCell ref="H20:L21"/>
    <mergeCell ref="I22:J22"/>
    <mergeCell ref="K22:L22"/>
    <mergeCell ref="I24:J24"/>
    <mergeCell ref="K24:L24"/>
    <mergeCell ref="I18:J18"/>
    <mergeCell ref="K18:L18"/>
    <mergeCell ref="K16:L16"/>
    <mergeCell ref="K14:L14"/>
    <mergeCell ref="K13:L13"/>
    <mergeCell ref="D2:L8"/>
    <mergeCell ref="I25:J25"/>
    <mergeCell ref="K25:L25"/>
    <mergeCell ref="I27:J27"/>
    <mergeCell ref="K27:L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296C-5460-4329-8B10-187C83E0E9F7}">
  <dimension ref="B1:L24"/>
  <sheetViews>
    <sheetView topLeftCell="A2" workbookViewId="0">
      <selection activeCell="G32" sqref="G32"/>
    </sheetView>
  </sheetViews>
  <sheetFormatPr defaultRowHeight="15" x14ac:dyDescent="0.25"/>
  <cols>
    <col min="1" max="1" width="0.28515625" customWidth="1"/>
  </cols>
  <sheetData>
    <row r="1" spans="2:12" ht="0.6" customHeight="1" thickBot="1" x14ac:dyDescent="0.3"/>
    <row r="2" spans="2:12" x14ac:dyDescent="0.25">
      <c r="B2" s="107"/>
      <c r="C2" s="108"/>
      <c r="D2" s="109"/>
      <c r="E2" s="116" t="s">
        <v>4</v>
      </c>
      <c r="F2" s="117"/>
      <c r="G2" s="117"/>
      <c r="H2" s="117"/>
      <c r="I2" s="117"/>
      <c r="J2" s="117"/>
      <c r="K2" s="117"/>
      <c r="L2" s="118"/>
    </row>
    <row r="3" spans="2:12" x14ac:dyDescent="0.25">
      <c r="B3" s="110"/>
      <c r="C3" s="111"/>
      <c r="D3" s="112"/>
      <c r="E3" s="119"/>
      <c r="F3" s="120"/>
      <c r="G3" s="120"/>
      <c r="H3" s="120"/>
      <c r="I3" s="120"/>
      <c r="J3" s="120"/>
      <c r="K3" s="120"/>
      <c r="L3" s="121"/>
    </row>
    <row r="4" spans="2:12" x14ac:dyDescent="0.25">
      <c r="B4" s="110"/>
      <c r="C4" s="111"/>
      <c r="D4" s="112"/>
      <c r="E4" s="119"/>
      <c r="F4" s="120"/>
      <c r="G4" s="120"/>
      <c r="H4" s="120"/>
      <c r="I4" s="120"/>
      <c r="J4" s="120"/>
      <c r="K4" s="120"/>
      <c r="L4" s="121"/>
    </row>
    <row r="5" spans="2:12" x14ac:dyDescent="0.25">
      <c r="B5" s="110"/>
      <c r="C5" s="111"/>
      <c r="D5" s="112"/>
      <c r="E5" s="119"/>
      <c r="F5" s="120"/>
      <c r="G5" s="120"/>
      <c r="H5" s="120"/>
      <c r="I5" s="120"/>
      <c r="J5" s="120"/>
      <c r="K5" s="120"/>
      <c r="L5" s="121"/>
    </row>
    <row r="6" spans="2:12" x14ac:dyDescent="0.25">
      <c r="B6" s="110"/>
      <c r="C6" s="111"/>
      <c r="D6" s="112"/>
      <c r="E6" s="119"/>
      <c r="F6" s="120"/>
      <c r="G6" s="120"/>
      <c r="H6" s="120"/>
      <c r="I6" s="120"/>
      <c r="J6" s="120"/>
      <c r="K6" s="120"/>
      <c r="L6" s="121"/>
    </row>
    <row r="7" spans="2:12" x14ac:dyDescent="0.25">
      <c r="B7" s="110"/>
      <c r="C7" s="111"/>
      <c r="D7" s="112"/>
      <c r="E7" s="119"/>
      <c r="F7" s="120"/>
      <c r="G7" s="120"/>
      <c r="H7" s="120"/>
      <c r="I7" s="120"/>
      <c r="J7" s="120"/>
      <c r="K7" s="120"/>
      <c r="L7" s="121"/>
    </row>
    <row r="8" spans="2:12" ht="15.75" thickBot="1" x14ac:dyDescent="0.3">
      <c r="B8" s="113"/>
      <c r="C8" s="114"/>
      <c r="D8" s="115"/>
      <c r="E8" s="122"/>
      <c r="F8" s="123"/>
      <c r="G8" s="123"/>
      <c r="H8" s="123"/>
      <c r="I8" s="123"/>
      <c r="J8" s="123"/>
      <c r="K8" s="123"/>
      <c r="L8" s="124"/>
    </row>
    <row r="9" spans="2:12" ht="15.75" thickBot="1" x14ac:dyDescent="0.3"/>
    <row r="10" spans="2:12" ht="19.5" thickBot="1" x14ac:dyDescent="0.35">
      <c r="B10" s="147" t="s">
        <v>51</v>
      </c>
      <c r="C10" s="148"/>
      <c r="D10" s="148"/>
      <c r="E10" s="148"/>
      <c r="F10" s="149"/>
      <c r="G10" s="147" t="s">
        <v>52</v>
      </c>
      <c r="H10" s="148"/>
      <c r="I10" s="148"/>
      <c r="J10" s="148"/>
      <c r="K10" s="148"/>
      <c r="L10" s="149"/>
    </row>
    <row r="11" spans="2:12" x14ac:dyDescent="0.25">
      <c r="B11" s="150"/>
      <c r="C11" s="151"/>
      <c r="D11" s="151"/>
      <c r="E11" s="151"/>
      <c r="F11" s="152"/>
      <c r="G11" s="150"/>
      <c r="H11" s="151"/>
      <c r="I11" s="151"/>
      <c r="J11" s="151"/>
      <c r="K11" s="151"/>
      <c r="L11" s="152"/>
    </row>
    <row r="12" spans="2:12" x14ac:dyDescent="0.25">
      <c r="B12" s="153"/>
      <c r="C12" s="154"/>
      <c r="D12" s="154"/>
      <c r="E12" s="154"/>
      <c r="F12" s="155"/>
      <c r="G12" s="153"/>
      <c r="H12" s="154"/>
      <c r="I12" s="154"/>
      <c r="J12" s="154"/>
      <c r="K12" s="154"/>
      <c r="L12" s="155"/>
    </row>
    <row r="13" spans="2:12" x14ac:dyDescent="0.25">
      <c r="B13" s="153"/>
      <c r="C13" s="154"/>
      <c r="D13" s="154"/>
      <c r="E13" s="154"/>
      <c r="F13" s="155"/>
      <c r="G13" s="153"/>
      <c r="H13" s="154"/>
      <c r="I13" s="154"/>
      <c r="J13" s="154"/>
      <c r="K13" s="154"/>
      <c r="L13" s="155"/>
    </row>
    <row r="14" spans="2:12" x14ac:dyDescent="0.25">
      <c r="B14" s="153"/>
      <c r="C14" s="154"/>
      <c r="D14" s="154"/>
      <c r="E14" s="154"/>
      <c r="F14" s="155"/>
      <c r="G14" s="153"/>
      <c r="H14" s="154"/>
      <c r="I14" s="154"/>
      <c r="J14" s="154"/>
      <c r="K14" s="154"/>
      <c r="L14" s="155"/>
    </row>
    <row r="15" spans="2:12" x14ac:dyDescent="0.25">
      <c r="B15" s="153"/>
      <c r="C15" s="154"/>
      <c r="D15" s="154"/>
      <c r="E15" s="154"/>
      <c r="F15" s="155"/>
      <c r="G15" s="153"/>
      <c r="H15" s="154"/>
      <c r="I15" s="154"/>
      <c r="J15" s="154"/>
      <c r="K15" s="154"/>
      <c r="L15" s="155"/>
    </row>
    <row r="16" spans="2:12" x14ac:dyDescent="0.25">
      <c r="B16" s="153"/>
      <c r="C16" s="154"/>
      <c r="D16" s="154"/>
      <c r="E16" s="154"/>
      <c r="F16" s="155"/>
      <c r="G16" s="153"/>
      <c r="H16" s="154"/>
      <c r="I16" s="154"/>
      <c r="J16" s="154"/>
      <c r="K16" s="154"/>
      <c r="L16" s="155"/>
    </row>
    <row r="17" spans="2:12" x14ac:dyDescent="0.25">
      <c r="B17" s="153"/>
      <c r="C17" s="154"/>
      <c r="D17" s="154"/>
      <c r="E17" s="154"/>
      <c r="F17" s="155"/>
      <c r="G17" s="153"/>
      <c r="H17" s="154"/>
      <c r="I17" s="154"/>
      <c r="J17" s="154"/>
      <c r="K17" s="154"/>
      <c r="L17" s="155"/>
    </row>
    <row r="18" spans="2:12" x14ac:dyDescent="0.25">
      <c r="B18" s="153"/>
      <c r="C18" s="154"/>
      <c r="D18" s="154"/>
      <c r="E18" s="154"/>
      <c r="F18" s="155"/>
      <c r="G18" s="153"/>
      <c r="H18" s="154"/>
      <c r="I18" s="154"/>
      <c r="J18" s="154"/>
      <c r="K18" s="154"/>
      <c r="L18" s="155"/>
    </row>
    <row r="19" spans="2:12" x14ac:dyDescent="0.25">
      <c r="B19" s="153"/>
      <c r="C19" s="154"/>
      <c r="D19" s="154"/>
      <c r="E19" s="154"/>
      <c r="F19" s="155"/>
      <c r="G19" s="153"/>
      <c r="H19" s="154"/>
      <c r="I19" s="154"/>
      <c r="J19" s="154"/>
      <c r="K19" s="154"/>
      <c r="L19" s="155"/>
    </row>
    <row r="20" spans="2:12" x14ac:dyDescent="0.25">
      <c r="B20" s="153"/>
      <c r="C20" s="154"/>
      <c r="D20" s="154"/>
      <c r="E20" s="154"/>
      <c r="F20" s="155"/>
      <c r="G20" s="153"/>
      <c r="H20" s="154"/>
      <c r="I20" s="154"/>
      <c r="J20" s="154"/>
      <c r="K20" s="154"/>
      <c r="L20" s="155"/>
    </row>
    <row r="21" spans="2:12" x14ac:dyDescent="0.25">
      <c r="B21" s="153"/>
      <c r="C21" s="154"/>
      <c r="D21" s="154"/>
      <c r="E21" s="154"/>
      <c r="F21" s="155"/>
      <c r="G21" s="153"/>
      <c r="H21" s="154"/>
      <c r="I21" s="154"/>
      <c r="J21" s="154"/>
      <c r="K21" s="154"/>
      <c r="L21" s="155"/>
    </row>
    <row r="22" spans="2:12" x14ac:dyDescent="0.25">
      <c r="B22" s="153"/>
      <c r="C22" s="154"/>
      <c r="D22" s="154"/>
      <c r="E22" s="154"/>
      <c r="F22" s="155"/>
      <c r="G22" s="153"/>
      <c r="H22" s="154"/>
      <c r="I22" s="154"/>
      <c r="J22" s="154"/>
      <c r="K22" s="154"/>
      <c r="L22" s="155"/>
    </row>
    <row r="23" spans="2:12" x14ac:dyDescent="0.25">
      <c r="B23" s="153"/>
      <c r="C23" s="154"/>
      <c r="D23" s="154"/>
      <c r="E23" s="154"/>
      <c r="F23" s="155"/>
      <c r="G23" s="153"/>
      <c r="H23" s="154"/>
      <c r="I23" s="154"/>
      <c r="J23" s="154"/>
      <c r="K23" s="154"/>
      <c r="L23" s="155"/>
    </row>
    <row r="24" spans="2:12" ht="15.75" thickBot="1" x14ac:dyDescent="0.3">
      <c r="B24" s="156"/>
      <c r="C24" s="157"/>
      <c r="D24" s="157"/>
      <c r="E24" s="157"/>
      <c r="F24" s="158"/>
      <c r="G24" s="156"/>
      <c r="H24" s="157"/>
      <c r="I24" s="157"/>
      <c r="J24" s="157"/>
      <c r="K24" s="157"/>
      <c r="L24" s="158"/>
    </row>
  </sheetData>
  <mergeCells count="6">
    <mergeCell ref="B2:D8"/>
    <mergeCell ref="E2:L8"/>
    <mergeCell ref="B10:F10"/>
    <mergeCell ref="G10:L10"/>
    <mergeCell ref="B11:F24"/>
    <mergeCell ref="G11:L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302E-A7C1-453C-98DB-2427061717AD}">
  <sheetPr>
    <outlinePr summaryBelow="0"/>
  </sheetPr>
  <dimension ref="B1:F13"/>
  <sheetViews>
    <sheetView showGridLines="0" tabSelected="1" workbookViewId="0">
      <selection activeCell="I18" sqref="I18"/>
    </sheetView>
  </sheetViews>
  <sheetFormatPr defaultRowHeight="15" outlineLevelRow="1" outlineLevelCol="1" x14ac:dyDescent="0.25"/>
  <cols>
    <col min="2" max="3" width="12.7109375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60" t="s">
        <v>68</v>
      </c>
      <c r="C2" s="60"/>
      <c r="D2" s="64"/>
      <c r="E2" s="64"/>
      <c r="F2" s="64"/>
    </row>
    <row r="3" spans="2:6" ht="15.75" collapsed="1" x14ac:dyDescent="0.25">
      <c r="B3" s="59"/>
      <c r="C3" s="59"/>
      <c r="D3" s="68" t="s">
        <v>62</v>
      </c>
      <c r="E3" s="69" t="s">
        <v>64</v>
      </c>
      <c r="F3" s="70" t="s">
        <v>66</v>
      </c>
    </row>
    <row r="4" spans="2:6" ht="33.75" hidden="1" outlineLevel="1" x14ac:dyDescent="0.25">
      <c r="B4" s="62"/>
      <c r="C4" s="62"/>
      <c r="D4" s="65" t="s">
        <v>63</v>
      </c>
      <c r="E4" s="65" t="s">
        <v>65</v>
      </c>
      <c r="F4" s="65" t="s">
        <v>67</v>
      </c>
    </row>
    <row r="5" spans="2:6" x14ac:dyDescent="0.25">
      <c r="B5" s="63" t="s">
        <v>69</v>
      </c>
      <c r="C5" s="63"/>
      <c r="D5" s="61"/>
      <c r="E5" s="61"/>
      <c r="F5" s="61"/>
    </row>
    <row r="6" spans="2:6" outlineLevel="1" x14ac:dyDescent="0.25">
      <c r="B6" s="159" t="s">
        <v>54</v>
      </c>
      <c r="C6" s="159"/>
      <c r="D6" s="56">
        <v>3000</v>
      </c>
      <c r="E6" s="56">
        <v>3500</v>
      </c>
      <c r="F6" s="56">
        <v>4000</v>
      </c>
    </row>
    <row r="7" spans="2:6" outlineLevel="1" x14ac:dyDescent="0.25">
      <c r="B7" s="160" t="s">
        <v>53</v>
      </c>
      <c r="C7" s="160"/>
      <c r="D7" s="56">
        <v>3000</v>
      </c>
      <c r="E7" s="56">
        <v>2500</v>
      </c>
      <c r="F7" s="56">
        <v>1000</v>
      </c>
    </row>
    <row r="8" spans="2:6" outlineLevel="1" x14ac:dyDescent="0.25">
      <c r="B8" s="160" t="s">
        <v>71</v>
      </c>
      <c r="C8" s="160"/>
      <c r="D8" s="57">
        <v>16.5</v>
      </c>
      <c r="E8" s="57">
        <v>17.100000000000001</v>
      </c>
      <c r="F8" s="57">
        <v>18.5</v>
      </c>
    </row>
    <row r="9" spans="2:6" outlineLevel="1" x14ac:dyDescent="0.25">
      <c r="B9" s="161" t="s">
        <v>72</v>
      </c>
      <c r="C9" s="161"/>
      <c r="D9" s="57">
        <v>1.45</v>
      </c>
      <c r="E9" s="57">
        <v>1.95</v>
      </c>
      <c r="F9" s="57">
        <v>2.15</v>
      </c>
    </row>
    <row r="10" spans="2:6" x14ac:dyDescent="0.25">
      <c r="B10" s="63" t="s">
        <v>70</v>
      </c>
      <c r="C10" s="63"/>
      <c r="D10" s="61"/>
      <c r="E10" s="61"/>
      <c r="F10" s="61"/>
    </row>
    <row r="11" spans="2:6" outlineLevel="1" x14ac:dyDescent="0.25">
      <c r="B11" s="159" t="s">
        <v>73</v>
      </c>
      <c r="C11" s="159"/>
      <c r="D11" s="57">
        <v>47055</v>
      </c>
      <c r="E11" s="57">
        <v>27472.5</v>
      </c>
      <c r="F11" s="57">
        <v>1590</v>
      </c>
    </row>
    <row r="12" spans="2:6" outlineLevel="1" x14ac:dyDescent="0.25">
      <c r="B12" s="160" t="s">
        <v>74</v>
      </c>
      <c r="C12" s="160"/>
      <c r="D12" s="56">
        <v>4800</v>
      </c>
      <c r="E12" s="56">
        <v>5100</v>
      </c>
      <c r="F12" s="56">
        <v>4900</v>
      </c>
    </row>
    <row r="13" spans="2:6" ht="15.75" outlineLevel="1" thickBot="1" x14ac:dyDescent="0.3">
      <c r="B13" s="162" t="s">
        <v>75</v>
      </c>
      <c r="C13" s="162"/>
      <c r="D13" s="58">
        <v>23100</v>
      </c>
      <c r="E13" s="58">
        <v>22150</v>
      </c>
      <c r="F13" s="58">
        <v>16400</v>
      </c>
    </row>
  </sheetData>
  <mergeCells count="7">
    <mergeCell ref="B6:C6"/>
    <mergeCell ref="B7:C7"/>
    <mergeCell ref="B8:C8"/>
    <mergeCell ref="B9:C9"/>
    <mergeCell ref="B13:C13"/>
    <mergeCell ref="B12:C12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Managers</vt:lpstr>
      <vt:lpstr>Constants</vt:lpstr>
      <vt:lpstr>Calculations</vt:lpstr>
      <vt:lpstr>Product Profit Instructions</vt:lpstr>
      <vt:lpstr>Cash Budget - Scenario Summary</vt:lpstr>
      <vt:lpstr>Managers!Print_Area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Mepham</dc:creator>
  <cp:lastModifiedBy>Robert Mepham</cp:lastModifiedBy>
  <cp:lastPrinted>2024-02-14T00:52:10Z</cp:lastPrinted>
  <dcterms:created xsi:type="dcterms:W3CDTF">2015-06-05T18:17:20Z</dcterms:created>
  <dcterms:modified xsi:type="dcterms:W3CDTF">2024-02-14T01:25:22Z</dcterms:modified>
</cp:coreProperties>
</file>