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date1904="1" showInkAnnotation="0" autoCompressPictures="0"/>
  <bookViews>
    <workbookView xWindow="14600" yWindow="0" windowWidth="24080" windowHeight="21820" tabRatio="500"/>
  </bookViews>
  <sheets>
    <sheet name="Notes &amp; PRs" sheetId="7" r:id="rId1"/>
    <sheet name="Week 1" sheetId="6" r:id="rId2"/>
    <sheet name="Week 2" sheetId="8" r:id="rId3"/>
    <sheet name="Week 3" sheetId="9" r:id="rId4"/>
    <sheet name="Week 4" sheetId="10" r:id="rId5"/>
    <sheet name="Week 5" sheetId="11" r:id="rId6"/>
    <sheet name="Week 6" sheetId="12" r:id="rId7"/>
    <sheet name="Week 7" sheetId="13" r:id="rId8"/>
    <sheet name="Week 8" sheetId="14" r:id="rId9"/>
    <sheet name="Week 9" sheetId="15" r:id="rId10"/>
    <sheet name="Week 10" sheetId="16" r:id="rId11"/>
    <sheet name="Week 11" sheetId="17" r:id="rId12"/>
    <sheet name="Week 12" sheetId="18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3" i="18" l="1"/>
  <c r="E93" i="18"/>
  <c r="F89" i="18"/>
  <c r="E89" i="18"/>
  <c r="E97" i="18"/>
  <c r="D69" i="18"/>
  <c r="D65" i="18"/>
  <c r="D61" i="18"/>
  <c r="G39" i="18"/>
  <c r="F39" i="18"/>
  <c r="E39" i="18"/>
  <c r="G35" i="18"/>
  <c r="F35" i="18"/>
  <c r="E35" i="18"/>
  <c r="H16" i="18"/>
  <c r="G16" i="18"/>
  <c r="F16" i="18"/>
  <c r="E16" i="18"/>
  <c r="G12" i="18"/>
  <c r="F12" i="18"/>
  <c r="E12" i="18"/>
  <c r="D15" i="18"/>
  <c r="H8" i="18"/>
  <c r="G8" i="18"/>
  <c r="F8" i="18"/>
  <c r="E8" i="18"/>
  <c r="Q136" i="18"/>
  <c r="P136" i="18"/>
  <c r="O136" i="18"/>
  <c r="N136" i="18"/>
  <c r="M136" i="18"/>
  <c r="L136" i="18"/>
  <c r="K136" i="18"/>
  <c r="J136" i="18"/>
  <c r="I136" i="18"/>
  <c r="H136" i="18"/>
  <c r="G136" i="18"/>
  <c r="F136" i="18"/>
  <c r="E136" i="18"/>
  <c r="Q132" i="18"/>
  <c r="P132" i="18"/>
  <c r="O132" i="18"/>
  <c r="N132" i="18"/>
  <c r="M132" i="18"/>
  <c r="L132" i="18"/>
  <c r="K132" i="18"/>
  <c r="J132" i="18"/>
  <c r="I132" i="18"/>
  <c r="H132" i="18"/>
  <c r="G132" i="18"/>
  <c r="F132" i="18"/>
  <c r="E132" i="18"/>
  <c r="Q128" i="18"/>
  <c r="P128" i="18"/>
  <c r="O128" i="18"/>
  <c r="N128" i="18"/>
  <c r="M128" i="18"/>
  <c r="L128" i="18"/>
  <c r="K128" i="18"/>
  <c r="J128" i="18"/>
  <c r="I128" i="18"/>
  <c r="H128" i="18"/>
  <c r="G128" i="18"/>
  <c r="F128" i="18"/>
  <c r="E128" i="18"/>
  <c r="Q124" i="18"/>
  <c r="P124" i="18"/>
  <c r="D123" i="18"/>
  <c r="O124" i="18"/>
  <c r="N124" i="18"/>
  <c r="M124" i="18"/>
  <c r="L124" i="18"/>
  <c r="K124" i="18"/>
  <c r="J124" i="18"/>
  <c r="I124" i="18"/>
  <c r="H124" i="18"/>
  <c r="G124" i="18"/>
  <c r="F124" i="18"/>
  <c r="E124" i="18"/>
  <c r="Q120" i="18"/>
  <c r="P120" i="18"/>
  <c r="D119" i="18"/>
  <c r="O120" i="18"/>
  <c r="N120" i="18"/>
  <c r="M120" i="18"/>
  <c r="L120" i="18"/>
  <c r="K120" i="18"/>
  <c r="J120" i="18"/>
  <c r="I120" i="18"/>
  <c r="H120" i="18"/>
  <c r="G120" i="18"/>
  <c r="F120" i="18"/>
  <c r="E120" i="18"/>
  <c r="Q116" i="18"/>
  <c r="P116" i="18"/>
  <c r="D115" i="18"/>
  <c r="O116" i="18"/>
  <c r="N116" i="18"/>
  <c r="M116" i="18"/>
  <c r="L116" i="18"/>
  <c r="K116" i="18"/>
  <c r="J116" i="18"/>
  <c r="I116" i="18"/>
  <c r="H116" i="18"/>
  <c r="G116" i="18"/>
  <c r="F116" i="18"/>
  <c r="E116" i="18"/>
  <c r="Q113" i="18"/>
  <c r="O113" i="18"/>
  <c r="Q109" i="18"/>
  <c r="P109" i="18"/>
  <c r="O109" i="18"/>
  <c r="N109" i="18"/>
  <c r="M109" i="18"/>
  <c r="L109" i="18"/>
  <c r="K109" i="18"/>
  <c r="J109" i="18"/>
  <c r="I109" i="18"/>
  <c r="H109" i="18"/>
  <c r="G109" i="18"/>
  <c r="F109" i="18"/>
  <c r="E109" i="18"/>
  <c r="Q105" i="18"/>
  <c r="P105" i="18"/>
  <c r="O105" i="18"/>
  <c r="N105" i="18"/>
  <c r="M105" i="18"/>
  <c r="L105" i="18"/>
  <c r="K105" i="18"/>
  <c r="J105" i="18"/>
  <c r="I105" i="18"/>
  <c r="H105" i="18"/>
  <c r="G105" i="18"/>
  <c r="F105" i="18"/>
  <c r="E105" i="18"/>
  <c r="Q101" i="18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Q93" i="18"/>
  <c r="P93" i="18"/>
  <c r="D92" i="18"/>
  <c r="O93" i="18"/>
  <c r="N93" i="18"/>
  <c r="M93" i="18"/>
  <c r="L93" i="18"/>
  <c r="K93" i="18"/>
  <c r="J93" i="18"/>
  <c r="I93" i="18"/>
  <c r="H93" i="18"/>
  <c r="G93" i="18"/>
  <c r="Q89" i="18"/>
  <c r="P89" i="18"/>
  <c r="D88" i="18"/>
  <c r="O89" i="18"/>
  <c r="N89" i="18"/>
  <c r="M89" i="18"/>
  <c r="L89" i="18"/>
  <c r="K89" i="18"/>
  <c r="J89" i="18"/>
  <c r="I89" i="18"/>
  <c r="H89" i="18"/>
  <c r="G89" i="18"/>
  <c r="Q86" i="18"/>
  <c r="O86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Q59" i="18"/>
  <c r="O59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Q39" i="18"/>
  <c r="P39" i="18"/>
  <c r="D38" i="18"/>
  <c r="O39" i="18"/>
  <c r="N39" i="18"/>
  <c r="M39" i="18"/>
  <c r="L39" i="18"/>
  <c r="K39" i="18"/>
  <c r="J39" i="18"/>
  <c r="I39" i="18"/>
  <c r="H39" i="18"/>
  <c r="Q35" i="18"/>
  <c r="P35" i="18"/>
  <c r="D34" i="18"/>
  <c r="O35" i="18"/>
  <c r="N35" i="18"/>
  <c r="M35" i="18"/>
  <c r="L35" i="18"/>
  <c r="K35" i="18"/>
  <c r="J35" i="18"/>
  <c r="I35" i="18"/>
  <c r="H35" i="18"/>
  <c r="Q32" i="18"/>
  <c r="O32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Q20" i="18"/>
  <c r="P20" i="18"/>
  <c r="D19" i="18"/>
  <c r="O20" i="18"/>
  <c r="N20" i="18"/>
  <c r="M20" i="18"/>
  <c r="L20" i="18"/>
  <c r="K20" i="18"/>
  <c r="J20" i="18"/>
  <c r="I20" i="18"/>
  <c r="H20" i="18"/>
  <c r="G20" i="18"/>
  <c r="F20" i="18"/>
  <c r="E20" i="18"/>
  <c r="Q16" i="18"/>
  <c r="P16" i="18"/>
  <c r="O16" i="18"/>
  <c r="N16" i="18"/>
  <c r="M16" i="18"/>
  <c r="L16" i="18"/>
  <c r="K16" i="18"/>
  <c r="J16" i="18"/>
  <c r="I16" i="18"/>
  <c r="Q12" i="18"/>
  <c r="P12" i="18"/>
  <c r="D11" i="18"/>
  <c r="O12" i="18"/>
  <c r="N12" i="18"/>
  <c r="M12" i="18"/>
  <c r="L12" i="18"/>
  <c r="K12" i="18"/>
  <c r="J12" i="18"/>
  <c r="I12" i="18"/>
  <c r="H12" i="18"/>
  <c r="Q8" i="18"/>
  <c r="P8" i="18"/>
  <c r="D7" i="18"/>
  <c r="O8" i="18"/>
  <c r="N8" i="18"/>
  <c r="M8" i="18"/>
  <c r="L8" i="18"/>
  <c r="K8" i="18"/>
  <c r="J8" i="18"/>
  <c r="I8" i="18"/>
  <c r="Q5" i="18"/>
  <c r="O5" i="18"/>
  <c r="A2" i="18"/>
  <c r="F89" i="17"/>
  <c r="F93" i="17"/>
  <c r="G97" i="17"/>
  <c r="F97" i="17"/>
  <c r="D42" i="17"/>
  <c r="H16" i="17"/>
  <c r="H12" i="17"/>
  <c r="H8" i="17"/>
  <c r="H39" i="17"/>
  <c r="H35" i="17"/>
  <c r="D19" i="17"/>
  <c r="Q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Q128" i="17"/>
  <c r="P128" i="17"/>
  <c r="D127" i="17"/>
  <c r="O128" i="17"/>
  <c r="N128" i="17"/>
  <c r="M128" i="17"/>
  <c r="L128" i="17"/>
  <c r="K128" i="17"/>
  <c r="J128" i="17"/>
  <c r="I128" i="17"/>
  <c r="H128" i="17"/>
  <c r="G128" i="17"/>
  <c r="F128" i="17"/>
  <c r="E128" i="17"/>
  <c r="Q124" i="17"/>
  <c r="P124" i="17"/>
  <c r="D123" i="17"/>
  <c r="O124" i="17"/>
  <c r="N124" i="17"/>
  <c r="M124" i="17"/>
  <c r="L124" i="17"/>
  <c r="K124" i="17"/>
  <c r="J124" i="17"/>
  <c r="I124" i="17"/>
  <c r="H124" i="17"/>
  <c r="G124" i="17"/>
  <c r="F124" i="17"/>
  <c r="E124" i="17"/>
  <c r="Q120" i="17"/>
  <c r="P120" i="17"/>
  <c r="D119" i="17"/>
  <c r="O120" i="17"/>
  <c r="N120" i="17"/>
  <c r="M120" i="17"/>
  <c r="L120" i="17"/>
  <c r="K120" i="17"/>
  <c r="J120" i="17"/>
  <c r="I120" i="17"/>
  <c r="H120" i="17"/>
  <c r="G120" i="17"/>
  <c r="F120" i="17"/>
  <c r="E120" i="17"/>
  <c r="Q116" i="17"/>
  <c r="P116" i="17"/>
  <c r="D115" i="17"/>
  <c r="O116" i="17"/>
  <c r="N116" i="17"/>
  <c r="M116" i="17"/>
  <c r="L116" i="17"/>
  <c r="K116" i="17"/>
  <c r="J116" i="17"/>
  <c r="I116" i="17"/>
  <c r="H116" i="17"/>
  <c r="G116" i="17"/>
  <c r="F116" i="17"/>
  <c r="E116" i="17"/>
  <c r="Q113" i="17"/>
  <c r="O113" i="17"/>
  <c r="Q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Q101" i="17"/>
  <c r="P101" i="17"/>
  <c r="D100" i="17"/>
  <c r="O101" i="17"/>
  <c r="N101" i="17"/>
  <c r="M101" i="17"/>
  <c r="L101" i="17"/>
  <c r="K101" i="17"/>
  <c r="J101" i="17"/>
  <c r="I101" i="17"/>
  <c r="H101" i="17"/>
  <c r="G101" i="17"/>
  <c r="F101" i="17"/>
  <c r="E101" i="17"/>
  <c r="Q97" i="17"/>
  <c r="P97" i="17"/>
  <c r="D96" i="17"/>
  <c r="O97" i="17"/>
  <c r="N97" i="17"/>
  <c r="M97" i="17"/>
  <c r="L97" i="17"/>
  <c r="K97" i="17"/>
  <c r="J97" i="17"/>
  <c r="I97" i="17"/>
  <c r="H97" i="17"/>
  <c r="Q93" i="17"/>
  <c r="P93" i="17"/>
  <c r="D92" i="17"/>
  <c r="O93" i="17"/>
  <c r="N93" i="17"/>
  <c r="M93" i="17"/>
  <c r="L93" i="17"/>
  <c r="K93" i="17"/>
  <c r="J93" i="17"/>
  <c r="I93" i="17"/>
  <c r="H93" i="17"/>
  <c r="G93" i="17"/>
  <c r="Q89" i="17"/>
  <c r="P89" i="17"/>
  <c r="D88" i="17"/>
  <c r="O89" i="17"/>
  <c r="N89" i="17"/>
  <c r="M89" i="17"/>
  <c r="L89" i="17"/>
  <c r="K89" i="17"/>
  <c r="J89" i="17"/>
  <c r="I89" i="17"/>
  <c r="H89" i="17"/>
  <c r="G89" i="17"/>
  <c r="Q86" i="17"/>
  <c r="O86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Q59" i="17"/>
  <c r="O59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Q39" i="17"/>
  <c r="P39" i="17"/>
  <c r="D38" i="17"/>
  <c r="O39" i="17"/>
  <c r="N39" i="17"/>
  <c r="M39" i="17"/>
  <c r="L39" i="17"/>
  <c r="K39" i="17"/>
  <c r="J39" i="17"/>
  <c r="I39" i="17"/>
  <c r="Q35" i="17"/>
  <c r="P35" i="17"/>
  <c r="D34" i="17"/>
  <c r="O35" i="17"/>
  <c r="N35" i="17"/>
  <c r="M35" i="17"/>
  <c r="L35" i="17"/>
  <c r="K35" i="17"/>
  <c r="J35" i="17"/>
  <c r="I35" i="17"/>
  <c r="Q32" i="17"/>
  <c r="O32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Q16" i="17"/>
  <c r="P16" i="17"/>
  <c r="D15" i="17"/>
  <c r="O16" i="17"/>
  <c r="N16" i="17"/>
  <c r="M16" i="17"/>
  <c r="L16" i="17"/>
  <c r="K16" i="17"/>
  <c r="J16" i="17"/>
  <c r="I16" i="17"/>
  <c r="Q12" i="17"/>
  <c r="P12" i="17"/>
  <c r="D11" i="17"/>
  <c r="O12" i="17"/>
  <c r="N12" i="17"/>
  <c r="M12" i="17"/>
  <c r="L12" i="17"/>
  <c r="K12" i="17"/>
  <c r="J12" i="17"/>
  <c r="I12" i="17"/>
  <c r="Q8" i="17"/>
  <c r="P8" i="17"/>
  <c r="D7" i="17"/>
  <c r="O8" i="17"/>
  <c r="N8" i="17"/>
  <c r="M8" i="17"/>
  <c r="L8" i="17"/>
  <c r="K8" i="17"/>
  <c r="J8" i="17"/>
  <c r="I8" i="17"/>
  <c r="Q5" i="17"/>
  <c r="O5" i="17"/>
  <c r="A2" i="17"/>
  <c r="D127" i="16"/>
  <c r="D100" i="16"/>
  <c r="Q136" i="16"/>
  <c r="P136" i="16"/>
  <c r="O136" i="16"/>
  <c r="N136" i="16"/>
  <c r="M136" i="16"/>
  <c r="L136" i="16"/>
  <c r="K136" i="16"/>
  <c r="J136" i="16"/>
  <c r="I136" i="16"/>
  <c r="H136" i="16"/>
  <c r="G136" i="16"/>
  <c r="F136" i="16"/>
  <c r="E136" i="16"/>
  <c r="Q132" i="16"/>
  <c r="P132" i="16"/>
  <c r="O132" i="16"/>
  <c r="N132" i="16"/>
  <c r="M132" i="16"/>
  <c r="L132" i="16"/>
  <c r="K132" i="16"/>
  <c r="J132" i="16"/>
  <c r="I132" i="16"/>
  <c r="H132" i="16"/>
  <c r="G132" i="16"/>
  <c r="F132" i="16"/>
  <c r="E132" i="16"/>
  <c r="Q128" i="16"/>
  <c r="P128" i="16"/>
  <c r="O128" i="16"/>
  <c r="N128" i="16"/>
  <c r="M128" i="16"/>
  <c r="L128" i="16"/>
  <c r="K128" i="16"/>
  <c r="J128" i="16"/>
  <c r="I128" i="16"/>
  <c r="H128" i="16"/>
  <c r="G128" i="16"/>
  <c r="F128" i="16"/>
  <c r="E128" i="16"/>
  <c r="Q124" i="16"/>
  <c r="P124" i="16"/>
  <c r="D123" i="16"/>
  <c r="O124" i="16"/>
  <c r="N124" i="16"/>
  <c r="M124" i="16"/>
  <c r="L124" i="16"/>
  <c r="K124" i="16"/>
  <c r="J124" i="16"/>
  <c r="I124" i="16"/>
  <c r="H124" i="16"/>
  <c r="G124" i="16"/>
  <c r="F124" i="16"/>
  <c r="E124" i="16"/>
  <c r="Q120" i="16"/>
  <c r="P120" i="16"/>
  <c r="D119" i="16"/>
  <c r="O120" i="16"/>
  <c r="N120" i="16"/>
  <c r="M120" i="16"/>
  <c r="L120" i="16"/>
  <c r="K120" i="16"/>
  <c r="J120" i="16"/>
  <c r="I120" i="16"/>
  <c r="H120" i="16"/>
  <c r="G120" i="16"/>
  <c r="F120" i="16"/>
  <c r="E120" i="16"/>
  <c r="Q116" i="16"/>
  <c r="P116" i="16"/>
  <c r="D115" i="16"/>
  <c r="O116" i="16"/>
  <c r="N116" i="16"/>
  <c r="M116" i="16"/>
  <c r="L116" i="16"/>
  <c r="K116" i="16"/>
  <c r="J116" i="16"/>
  <c r="I116" i="16"/>
  <c r="H116" i="16"/>
  <c r="G116" i="16"/>
  <c r="F116" i="16"/>
  <c r="E116" i="16"/>
  <c r="Q113" i="16"/>
  <c r="O113" i="16"/>
  <c r="Q109" i="16"/>
  <c r="P109" i="16"/>
  <c r="O109" i="16"/>
  <c r="N109" i="16"/>
  <c r="M109" i="16"/>
  <c r="L109" i="16"/>
  <c r="K109" i="16"/>
  <c r="J109" i="16"/>
  <c r="I109" i="16"/>
  <c r="H109" i="16"/>
  <c r="G109" i="16"/>
  <c r="F109" i="16"/>
  <c r="E109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Q97" i="16"/>
  <c r="P97" i="16"/>
  <c r="D96" i="16"/>
  <c r="O97" i="16"/>
  <c r="N97" i="16"/>
  <c r="M97" i="16"/>
  <c r="L97" i="16"/>
  <c r="K97" i="16"/>
  <c r="J97" i="16"/>
  <c r="I97" i="16"/>
  <c r="H97" i="16"/>
  <c r="Q93" i="16"/>
  <c r="P93" i="16"/>
  <c r="D92" i="16"/>
  <c r="O93" i="16"/>
  <c r="N93" i="16"/>
  <c r="M93" i="16"/>
  <c r="L93" i="16"/>
  <c r="K93" i="16"/>
  <c r="J93" i="16"/>
  <c r="I93" i="16"/>
  <c r="H93" i="16"/>
  <c r="G93" i="16"/>
  <c r="F93" i="16"/>
  <c r="Q89" i="16"/>
  <c r="P89" i="16"/>
  <c r="D88" i="16"/>
  <c r="O89" i="16"/>
  <c r="N89" i="16"/>
  <c r="M89" i="16"/>
  <c r="L89" i="16"/>
  <c r="K89" i="16"/>
  <c r="J89" i="16"/>
  <c r="I89" i="16"/>
  <c r="H89" i="16"/>
  <c r="G89" i="16"/>
  <c r="F89" i="16"/>
  <c r="Q86" i="16"/>
  <c r="O86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Q59" i="16"/>
  <c r="O59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Q43" i="16"/>
  <c r="P43" i="16"/>
  <c r="D42" i="16"/>
  <c r="O43" i="16"/>
  <c r="N43" i="16"/>
  <c r="M43" i="16"/>
  <c r="L43" i="16"/>
  <c r="K43" i="16"/>
  <c r="J43" i="16"/>
  <c r="I43" i="16"/>
  <c r="H43" i="16"/>
  <c r="G43" i="16"/>
  <c r="F43" i="16"/>
  <c r="E43" i="16"/>
  <c r="Q39" i="16"/>
  <c r="P39" i="16"/>
  <c r="D38" i="16"/>
  <c r="O39" i="16"/>
  <c r="N39" i="16"/>
  <c r="M39" i="16"/>
  <c r="L39" i="16"/>
  <c r="K39" i="16"/>
  <c r="J39" i="16"/>
  <c r="I39" i="16"/>
  <c r="Q35" i="16"/>
  <c r="P35" i="16"/>
  <c r="D34" i="16"/>
  <c r="O35" i="16"/>
  <c r="N35" i="16"/>
  <c r="M35" i="16"/>
  <c r="L35" i="16"/>
  <c r="K35" i="16"/>
  <c r="J35" i="16"/>
  <c r="I35" i="16"/>
  <c r="Q32" i="16"/>
  <c r="O32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Q20" i="16"/>
  <c r="P20" i="16"/>
  <c r="D19" i="16"/>
  <c r="O20" i="16"/>
  <c r="N20" i="16"/>
  <c r="M20" i="16"/>
  <c r="L20" i="16"/>
  <c r="K20" i="16"/>
  <c r="J20" i="16"/>
  <c r="I20" i="16"/>
  <c r="H20" i="16"/>
  <c r="G20" i="16"/>
  <c r="F20" i="16"/>
  <c r="E20" i="16"/>
  <c r="Q16" i="16"/>
  <c r="P16" i="16"/>
  <c r="D15" i="16"/>
  <c r="O16" i="16"/>
  <c r="N16" i="16"/>
  <c r="M16" i="16"/>
  <c r="L16" i="16"/>
  <c r="K16" i="16"/>
  <c r="J16" i="16"/>
  <c r="I16" i="16"/>
  <c r="Q12" i="16"/>
  <c r="P12" i="16"/>
  <c r="D11" i="16"/>
  <c r="O12" i="16"/>
  <c r="N12" i="16"/>
  <c r="M12" i="16"/>
  <c r="L12" i="16"/>
  <c r="K12" i="16"/>
  <c r="J12" i="16"/>
  <c r="I12" i="16"/>
  <c r="Q8" i="16"/>
  <c r="P8" i="16"/>
  <c r="D7" i="16"/>
  <c r="O8" i="16"/>
  <c r="N8" i="16"/>
  <c r="M8" i="16"/>
  <c r="L8" i="16"/>
  <c r="K8" i="16"/>
  <c r="J8" i="16"/>
  <c r="I8" i="16"/>
  <c r="Q5" i="16"/>
  <c r="O5" i="16"/>
  <c r="A2" i="16"/>
  <c r="I89" i="15"/>
  <c r="H89" i="15"/>
  <c r="G89" i="15"/>
  <c r="F89" i="15"/>
  <c r="E89" i="15"/>
  <c r="H93" i="15"/>
  <c r="G93" i="15"/>
  <c r="F93" i="15"/>
  <c r="E93" i="15"/>
  <c r="J16" i="15"/>
  <c r="I16" i="15"/>
  <c r="H16" i="15"/>
  <c r="G16" i="15"/>
  <c r="F16" i="15"/>
  <c r="E16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Q132" i="15"/>
  <c r="P132" i="15"/>
  <c r="O132" i="15"/>
  <c r="N132" i="15"/>
  <c r="M132" i="15"/>
  <c r="L132" i="15"/>
  <c r="K132" i="15"/>
  <c r="J132" i="15"/>
  <c r="I132" i="15"/>
  <c r="H132" i="15"/>
  <c r="G132" i="15"/>
  <c r="F132" i="15"/>
  <c r="E132" i="15"/>
  <c r="Q128" i="15"/>
  <c r="P128" i="15"/>
  <c r="D127" i="15"/>
  <c r="O128" i="15"/>
  <c r="N128" i="15"/>
  <c r="M128" i="15"/>
  <c r="L128" i="15"/>
  <c r="K128" i="15"/>
  <c r="J128" i="15"/>
  <c r="I128" i="15"/>
  <c r="H128" i="15"/>
  <c r="G128" i="15"/>
  <c r="F128" i="15"/>
  <c r="E128" i="15"/>
  <c r="Q124" i="15"/>
  <c r="P124" i="15"/>
  <c r="D123" i="15"/>
  <c r="O124" i="15"/>
  <c r="N124" i="15"/>
  <c r="M124" i="15"/>
  <c r="L124" i="15"/>
  <c r="K124" i="15"/>
  <c r="J124" i="15"/>
  <c r="I124" i="15"/>
  <c r="H124" i="15"/>
  <c r="G124" i="15"/>
  <c r="F124" i="15"/>
  <c r="E124" i="15"/>
  <c r="Q120" i="15"/>
  <c r="P120" i="15"/>
  <c r="D119" i="15"/>
  <c r="O120" i="15"/>
  <c r="N120" i="15"/>
  <c r="M120" i="15"/>
  <c r="L120" i="15"/>
  <c r="K120" i="15"/>
  <c r="J120" i="15"/>
  <c r="I120" i="15"/>
  <c r="H120" i="15"/>
  <c r="G120" i="15"/>
  <c r="F120" i="15"/>
  <c r="E120" i="15"/>
  <c r="Q116" i="15"/>
  <c r="P116" i="15"/>
  <c r="D115" i="15"/>
  <c r="O116" i="15"/>
  <c r="N116" i="15"/>
  <c r="M116" i="15"/>
  <c r="L116" i="15"/>
  <c r="K116" i="15"/>
  <c r="J116" i="15"/>
  <c r="I116" i="15"/>
  <c r="H116" i="15"/>
  <c r="G116" i="15"/>
  <c r="F116" i="15"/>
  <c r="E116" i="15"/>
  <c r="Q113" i="15"/>
  <c r="O113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Q101" i="15"/>
  <c r="P101" i="15"/>
  <c r="D100" i="15"/>
  <c r="O101" i="15"/>
  <c r="N101" i="15"/>
  <c r="M101" i="15"/>
  <c r="L101" i="15"/>
  <c r="K101" i="15"/>
  <c r="J101" i="15"/>
  <c r="I101" i="15"/>
  <c r="H101" i="15"/>
  <c r="G101" i="15"/>
  <c r="F101" i="15"/>
  <c r="E101" i="15"/>
  <c r="Q97" i="15"/>
  <c r="P97" i="15"/>
  <c r="D96" i="15"/>
  <c r="O97" i="15"/>
  <c r="N97" i="15"/>
  <c r="M97" i="15"/>
  <c r="L97" i="15"/>
  <c r="K97" i="15"/>
  <c r="J97" i="15"/>
  <c r="I97" i="15"/>
  <c r="H97" i="15"/>
  <c r="G97" i="15"/>
  <c r="F97" i="15"/>
  <c r="E97" i="15"/>
  <c r="Q93" i="15"/>
  <c r="P93" i="15"/>
  <c r="D92" i="15"/>
  <c r="O93" i="15"/>
  <c r="N93" i="15"/>
  <c r="M93" i="15"/>
  <c r="L93" i="15"/>
  <c r="K93" i="15"/>
  <c r="J93" i="15"/>
  <c r="I93" i="15"/>
  <c r="Q89" i="15"/>
  <c r="P89" i="15"/>
  <c r="D88" i="15"/>
  <c r="O89" i="15"/>
  <c r="N89" i="15"/>
  <c r="M89" i="15"/>
  <c r="L89" i="15"/>
  <c r="K89" i="15"/>
  <c r="J89" i="15"/>
  <c r="Q86" i="15"/>
  <c r="O86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Q59" i="15"/>
  <c r="O59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Q43" i="15"/>
  <c r="P43" i="15"/>
  <c r="D42" i="15"/>
  <c r="O43" i="15"/>
  <c r="N43" i="15"/>
  <c r="M43" i="15"/>
  <c r="L43" i="15"/>
  <c r="K43" i="15"/>
  <c r="J43" i="15"/>
  <c r="I43" i="15"/>
  <c r="H43" i="15"/>
  <c r="G43" i="15"/>
  <c r="F43" i="15"/>
  <c r="E43" i="15"/>
  <c r="Q39" i="15"/>
  <c r="P39" i="15"/>
  <c r="D38" i="15"/>
  <c r="O39" i="15"/>
  <c r="N39" i="15"/>
  <c r="M39" i="15"/>
  <c r="L39" i="15"/>
  <c r="K39" i="15"/>
  <c r="J39" i="15"/>
  <c r="I39" i="15"/>
  <c r="Q35" i="15"/>
  <c r="P35" i="15"/>
  <c r="D34" i="15"/>
  <c r="O35" i="15"/>
  <c r="N35" i="15"/>
  <c r="M35" i="15"/>
  <c r="L35" i="15"/>
  <c r="K35" i="15"/>
  <c r="J35" i="15"/>
  <c r="I35" i="15"/>
  <c r="Q32" i="15"/>
  <c r="O32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Q20" i="15"/>
  <c r="P20" i="15"/>
  <c r="D19" i="15"/>
  <c r="O20" i="15"/>
  <c r="N20" i="15"/>
  <c r="M20" i="15"/>
  <c r="L20" i="15"/>
  <c r="K20" i="15"/>
  <c r="J20" i="15"/>
  <c r="I20" i="15"/>
  <c r="H20" i="15"/>
  <c r="G20" i="15"/>
  <c r="F20" i="15"/>
  <c r="E20" i="15"/>
  <c r="Q16" i="15"/>
  <c r="P16" i="15"/>
  <c r="D15" i="15"/>
  <c r="O16" i="15"/>
  <c r="N16" i="15"/>
  <c r="M16" i="15"/>
  <c r="L16" i="15"/>
  <c r="K16" i="15"/>
  <c r="Q12" i="15"/>
  <c r="P12" i="15"/>
  <c r="D11" i="15"/>
  <c r="O12" i="15"/>
  <c r="N12" i="15"/>
  <c r="M12" i="15"/>
  <c r="L12" i="15"/>
  <c r="K12" i="15"/>
  <c r="J12" i="15"/>
  <c r="I12" i="15"/>
  <c r="Q8" i="15"/>
  <c r="P8" i="15"/>
  <c r="D7" i="15"/>
  <c r="O8" i="15"/>
  <c r="N8" i="15"/>
  <c r="M8" i="15"/>
  <c r="L8" i="15"/>
  <c r="K8" i="15"/>
  <c r="J8" i="15"/>
  <c r="I8" i="15"/>
  <c r="Q5" i="15"/>
  <c r="O5" i="15"/>
  <c r="A2" i="15"/>
  <c r="G128" i="14"/>
  <c r="F128" i="14"/>
  <c r="E128" i="14"/>
  <c r="D127" i="14"/>
  <c r="J124" i="14"/>
  <c r="I124" i="14"/>
  <c r="H124" i="14"/>
  <c r="G124" i="14"/>
  <c r="F124" i="14"/>
  <c r="E124" i="14"/>
  <c r="D123" i="14"/>
  <c r="H120" i="14"/>
  <c r="G120" i="14"/>
  <c r="F120" i="14"/>
  <c r="E120" i="14"/>
  <c r="H116" i="14"/>
  <c r="G116" i="14"/>
  <c r="F116" i="14"/>
  <c r="E116" i="14"/>
  <c r="D100" i="14"/>
  <c r="D96" i="14"/>
  <c r="D92" i="14"/>
  <c r="D88" i="14"/>
  <c r="G74" i="14"/>
  <c r="F74" i="14"/>
  <c r="E74" i="14"/>
  <c r="G70" i="14"/>
  <c r="F70" i="14"/>
  <c r="E70" i="14"/>
  <c r="G66" i="14"/>
  <c r="F66" i="14"/>
  <c r="E66" i="14"/>
  <c r="G62" i="14"/>
  <c r="F62" i="14"/>
  <c r="E62" i="14"/>
  <c r="D42" i="14"/>
  <c r="I39" i="14"/>
  <c r="H39" i="14"/>
  <c r="G39" i="14"/>
  <c r="F39" i="14"/>
  <c r="E39" i="14"/>
  <c r="D38" i="14"/>
  <c r="I35" i="14"/>
  <c r="H35" i="14"/>
  <c r="G35" i="14"/>
  <c r="F35" i="14"/>
  <c r="E35" i="14"/>
  <c r="G20" i="14"/>
  <c r="F20" i="14"/>
  <c r="E20" i="14"/>
  <c r="D19" i="14"/>
  <c r="D15" i="14"/>
  <c r="I12" i="14"/>
  <c r="H12" i="14"/>
  <c r="G12" i="14"/>
  <c r="F12" i="14"/>
  <c r="E12" i="14"/>
  <c r="D11" i="14"/>
  <c r="I8" i="14"/>
  <c r="H8" i="14"/>
  <c r="G8" i="14"/>
  <c r="F8" i="14"/>
  <c r="E8" i="14"/>
  <c r="D7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Q128" i="14"/>
  <c r="P128" i="14"/>
  <c r="O128" i="14"/>
  <c r="N128" i="14"/>
  <c r="M128" i="14"/>
  <c r="L128" i="14"/>
  <c r="K128" i="14"/>
  <c r="J128" i="14"/>
  <c r="I128" i="14"/>
  <c r="H128" i="14"/>
  <c r="Q124" i="14"/>
  <c r="P124" i="14"/>
  <c r="O124" i="14"/>
  <c r="N124" i="14"/>
  <c r="M124" i="14"/>
  <c r="L124" i="14"/>
  <c r="K124" i="14"/>
  <c r="Q120" i="14"/>
  <c r="P120" i="14"/>
  <c r="D119" i="14"/>
  <c r="O120" i="14"/>
  <c r="N120" i="14"/>
  <c r="M120" i="14"/>
  <c r="L120" i="14"/>
  <c r="K120" i="14"/>
  <c r="J120" i="14"/>
  <c r="I120" i="14"/>
  <c r="Q116" i="14"/>
  <c r="P116" i="14"/>
  <c r="D115" i="14"/>
  <c r="O116" i="14"/>
  <c r="N116" i="14"/>
  <c r="M116" i="14"/>
  <c r="L116" i="14"/>
  <c r="K116" i="14"/>
  <c r="J116" i="14"/>
  <c r="I116" i="14"/>
  <c r="Q113" i="14"/>
  <c r="O113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Q93" i="14"/>
  <c r="P93" i="14"/>
  <c r="O93" i="14"/>
  <c r="N93" i="14"/>
  <c r="M93" i="14"/>
  <c r="L93" i="14"/>
  <c r="K93" i="14"/>
  <c r="J93" i="14"/>
  <c r="I93" i="14"/>
  <c r="H93" i="14"/>
  <c r="Q89" i="14"/>
  <c r="P89" i="14"/>
  <c r="O89" i="14"/>
  <c r="N89" i="14"/>
  <c r="M89" i="14"/>
  <c r="L89" i="14"/>
  <c r="K89" i="14"/>
  <c r="J89" i="14"/>
  <c r="I89" i="14"/>
  <c r="H89" i="14"/>
  <c r="Q86" i="14"/>
  <c r="O86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Q74" i="14"/>
  <c r="P74" i="14"/>
  <c r="O74" i="14"/>
  <c r="N74" i="14"/>
  <c r="M74" i="14"/>
  <c r="L74" i="14"/>
  <c r="K74" i="14"/>
  <c r="J74" i="14"/>
  <c r="I74" i="14"/>
  <c r="H74" i="14"/>
  <c r="Q70" i="14"/>
  <c r="P70" i="14"/>
  <c r="O70" i="14"/>
  <c r="N70" i="14"/>
  <c r="M70" i="14"/>
  <c r="L70" i="14"/>
  <c r="K70" i="14"/>
  <c r="J70" i="14"/>
  <c r="I70" i="14"/>
  <c r="H70" i="14"/>
  <c r="Q66" i="14"/>
  <c r="P66" i="14"/>
  <c r="O66" i="14"/>
  <c r="N66" i="14"/>
  <c r="M66" i="14"/>
  <c r="L66" i="14"/>
  <c r="K66" i="14"/>
  <c r="J66" i="14"/>
  <c r="I66" i="14"/>
  <c r="H66" i="14"/>
  <c r="Q62" i="14"/>
  <c r="P62" i="14"/>
  <c r="O62" i="14"/>
  <c r="N62" i="14"/>
  <c r="M62" i="14"/>
  <c r="L62" i="14"/>
  <c r="K62" i="14"/>
  <c r="J62" i="14"/>
  <c r="I62" i="14"/>
  <c r="H62" i="14"/>
  <c r="Q59" i="14"/>
  <c r="O59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Q39" i="14"/>
  <c r="P39" i="14"/>
  <c r="O39" i="14"/>
  <c r="N39" i="14"/>
  <c r="M39" i="14"/>
  <c r="L39" i="14"/>
  <c r="K39" i="14"/>
  <c r="J39" i="14"/>
  <c r="Q35" i="14"/>
  <c r="P35" i="14"/>
  <c r="D34" i="14"/>
  <c r="O35" i="14"/>
  <c r="N35" i="14"/>
  <c r="M35" i="14"/>
  <c r="L35" i="14"/>
  <c r="K35" i="14"/>
  <c r="J35" i="14"/>
  <c r="Q32" i="14"/>
  <c r="O32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Q20" i="14"/>
  <c r="P20" i="14"/>
  <c r="O20" i="14"/>
  <c r="N20" i="14"/>
  <c r="M20" i="14"/>
  <c r="L20" i="14"/>
  <c r="K20" i="14"/>
  <c r="J20" i="14"/>
  <c r="I20" i="14"/>
  <c r="H20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Q12" i="14"/>
  <c r="P12" i="14"/>
  <c r="O12" i="14"/>
  <c r="N12" i="14"/>
  <c r="M12" i="14"/>
  <c r="L12" i="14"/>
  <c r="K12" i="14"/>
  <c r="J12" i="14"/>
  <c r="Q8" i="14"/>
  <c r="P8" i="14"/>
  <c r="O8" i="14"/>
  <c r="N8" i="14"/>
  <c r="M8" i="14"/>
  <c r="L8" i="14"/>
  <c r="K8" i="14"/>
  <c r="J8" i="14"/>
  <c r="Q5" i="14"/>
  <c r="O5" i="14"/>
  <c r="A2" i="14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Q124" i="13"/>
  <c r="P124" i="13"/>
  <c r="D123" i="13"/>
  <c r="O124" i="13"/>
  <c r="N124" i="13"/>
  <c r="M124" i="13"/>
  <c r="L124" i="13"/>
  <c r="K124" i="13"/>
  <c r="J124" i="13"/>
  <c r="I124" i="13"/>
  <c r="H124" i="13"/>
  <c r="Q120" i="13"/>
  <c r="P120" i="13"/>
  <c r="D119" i="13"/>
  <c r="O120" i="13"/>
  <c r="N120" i="13"/>
  <c r="M120" i="13"/>
  <c r="L120" i="13"/>
  <c r="K120" i="13"/>
  <c r="J120" i="13"/>
  <c r="I120" i="13"/>
  <c r="H120" i="13"/>
  <c r="Q116" i="13"/>
  <c r="P116" i="13"/>
  <c r="D115" i="13"/>
  <c r="O116" i="13"/>
  <c r="N116" i="13"/>
  <c r="M116" i="13"/>
  <c r="L116" i="13"/>
  <c r="K116" i="13"/>
  <c r="J116" i="13"/>
  <c r="I116" i="13"/>
  <c r="H116" i="13"/>
  <c r="Q113" i="13"/>
  <c r="O113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Q93" i="13"/>
  <c r="P93" i="13"/>
  <c r="D92" i="13"/>
  <c r="O93" i="13"/>
  <c r="N93" i="13"/>
  <c r="M93" i="13"/>
  <c r="L93" i="13"/>
  <c r="K93" i="13"/>
  <c r="J93" i="13"/>
  <c r="I93" i="13"/>
  <c r="H93" i="13"/>
  <c r="Q89" i="13"/>
  <c r="P89" i="13"/>
  <c r="D88" i="13"/>
  <c r="O89" i="13"/>
  <c r="N89" i="13"/>
  <c r="M89" i="13"/>
  <c r="L89" i="13"/>
  <c r="K89" i="13"/>
  <c r="J89" i="13"/>
  <c r="I89" i="13"/>
  <c r="H89" i="13"/>
  <c r="Q86" i="13"/>
  <c r="O86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Q74" i="13"/>
  <c r="P74" i="13"/>
  <c r="O74" i="13"/>
  <c r="N74" i="13"/>
  <c r="M74" i="13"/>
  <c r="L74" i="13"/>
  <c r="K74" i="13"/>
  <c r="J74" i="13"/>
  <c r="I74" i="13"/>
  <c r="H74" i="13"/>
  <c r="Q70" i="13"/>
  <c r="P70" i="13"/>
  <c r="D69" i="13"/>
  <c r="O70" i="13"/>
  <c r="N70" i="13"/>
  <c r="M70" i="13"/>
  <c r="L70" i="13"/>
  <c r="K70" i="13"/>
  <c r="J70" i="13"/>
  <c r="I70" i="13"/>
  <c r="H70" i="13"/>
  <c r="G70" i="13"/>
  <c r="F70" i="13"/>
  <c r="E70" i="13"/>
  <c r="Q66" i="13"/>
  <c r="P66" i="13"/>
  <c r="D65" i="13"/>
  <c r="O66" i="13"/>
  <c r="N66" i="13"/>
  <c r="M66" i="13"/>
  <c r="L66" i="13"/>
  <c r="K66" i="13"/>
  <c r="J66" i="13"/>
  <c r="I66" i="13"/>
  <c r="H66" i="13"/>
  <c r="Q62" i="13"/>
  <c r="P62" i="13"/>
  <c r="D61" i="13"/>
  <c r="O62" i="13"/>
  <c r="N62" i="13"/>
  <c r="M62" i="13"/>
  <c r="L62" i="13"/>
  <c r="K62" i="13"/>
  <c r="J62" i="13"/>
  <c r="I62" i="13"/>
  <c r="H62" i="13"/>
  <c r="Q59" i="13"/>
  <c r="O59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Q39" i="13"/>
  <c r="P39" i="13"/>
  <c r="D38" i="13"/>
  <c r="O39" i="13"/>
  <c r="N39" i="13"/>
  <c r="M39" i="13"/>
  <c r="L39" i="13"/>
  <c r="K39" i="13"/>
  <c r="J39" i="13"/>
  <c r="I39" i="13"/>
  <c r="H39" i="13"/>
  <c r="Q35" i="13"/>
  <c r="P35" i="13"/>
  <c r="D34" i="13"/>
  <c r="O35" i="13"/>
  <c r="N35" i="13"/>
  <c r="M35" i="13"/>
  <c r="L35" i="13"/>
  <c r="K35" i="13"/>
  <c r="J35" i="13"/>
  <c r="I35" i="13"/>
  <c r="H35" i="13"/>
  <c r="Q32" i="13"/>
  <c r="O32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Q20" i="13"/>
  <c r="P20" i="13"/>
  <c r="D19" i="13"/>
  <c r="O20" i="13"/>
  <c r="N20" i="13"/>
  <c r="M20" i="13"/>
  <c r="L20" i="13"/>
  <c r="K20" i="13"/>
  <c r="J20" i="13"/>
  <c r="I20" i="13"/>
  <c r="H20" i="13"/>
  <c r="G20" i="13"/>
  <c r="F20" i="13"/>
  <c r="E20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Q12" i="13"/>
  <c r="P12" i="13"/>
  <c r="D11" i="13"/>
  <c r="O12" i="13"/>
  <c r="N12" i="13"/>
  <c r="M12" i="13"/>
  <c r="L12" i="13"/>
  <c r="K12" i="13"/>
  <c r="J12" i="13"/>
  <c r="I12" i="13"/>
  <c r="H12" i="13"/>
  <c r="Q8" i="13"/>
  <c r="P8" i="13"/>
  <c r="D7" i="13"/>
  <c r="O8" i="13"/>
  <c r="N8" i="13"/>
  <c r="M8" i="13"/>
  <c r="L8" i="13"/>
  <c r="K8" i="13"/>
  <c r="J8" i="13"/>
  <c r="I8" i="13"/>
  <c r="H8" i="13"/>
  <c r="Q5" i="13"/>
  <c r="O5" i="13"/>
  <c r="A2" i="13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Q124" i="12"/>
  <c r="P124" i="12"/>
  <c r="D123" i="12"/>
  <c r="O124" i="12"/>
  <c r="N124" i="12"/>
  <c r="M124" i="12"/>
  <c r="L124" i="12"/>
  <c r="K124" i="12"/>
  <c r="J124" i="12"/>
  <c r="I124" i="12"/>
  <c r="H124" i="12"/>
  <c r="Q120" i="12"/>
  <c r="P120" i="12"/>
  <c r="D119" i="12"/>
  <c r="O120" i="12"/>
  <c r="N120" i="12"/>
  <c r="M120" i="12"/>
  <c r="L120" i="12"/>
  <c r="K120" i="12"/>
  <c r="J120" i="12"/>
  <c r="I120" i="12"/>
  <c r="H120" i="12"/>
  <c r="Q116" i="12"/>
  <c r="P116" i="12"/>
  <c r="D115" i="12"/>
  <c r="O116" i="12"/>
  <c r="N116" i="12"/>
  <c r="M116" i="12"/>
  <c r="L116" i="12"/>
  <c r="K116" i="12"/>
  <c r="J116" i="12"/>
  <c r="I116" i="12"/>
  <c r="H116" i="12"/>
  <c r="Q113" i="12"/>
  <c r="O113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Q93" i="12"/>
  <c r="P93" i="12"/>
  <c r="D92" i="12"/>
  <c r="O93" i="12"/>
  <c r="N93" i="12"/>
  <c r="M93" i="12"/>
  <c r="L93" i="12"/>
  <c r="K93" i="12"/>
  <c r="J93" i="12"/>
  <c r="I93" i="12"/>
  <c r="H93" i="12"/>
  <c r="Q89" i="12"/>
  <c r="P89" i="12"/>
  <c r="D88" i="12"/>
  <c r="O89" i="12"/>
  <c r="N89" i="12"/>
  <c r="M89" i="12"/>
  <c r="L89" i="12"/>
  <c r="K89" i="12"/>
  <c r="J89" i="12"/>
  <c r="I89" i="12"/>
  <c r="H89" i="12"/>
  <c r="Q86" i="12"/>
  <c r="O86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Q74" i="12"/>
  <c r="P74" i="12"/>
  <c r="O74" i="12"/>
  <c r="N74" i="12"/>
  <c r="M74" i="12"/>
  <c r="L74" i="12"/>
  <c r="K74" i="12"/>
  <c r="J74" i="12"/>
  <c r="I74" i="12"/>
  <c r="H74" i="12"/>
  <c r="Q70" i="12"/>
  <c r="P70" i="12"/>
  <c r="D69" i="12"/>
  <c r="O70" i="12"/>
  <c r="N70" i="12"/>
  <c r="M70" i="12"/>
  <c r="L70" i="12"/>
  <c r="K70" i="12"/>
  <c r="J70" i="12"/>
  <c r="I70" i="12"/>
  <c r="H70" i="12"/>
  <c r="G70" i="12"/>
  <c r="F70" i="12"/>
  <c r="E70" i="12"/>
  <c r="Q66" i="12"/>
  <c r="P66" i="12"/>
  <c r="D65" i="12"/>
  <c r="O66" i="12"/>
  <c r="N66" i="12"/>
  <c r="M66" i="12"/>
  <c r="L66" i="12"/>
  <c r="K66" i="12"/>
  <c r="J66" i="12"/>
  <c r="I66" i="12"/>
  <c r="H66" i="12"/>
  <c r="Q62" i="12"/>
  <c r="P62" i="12"/>
  <c r="D61" i="12"/>
  <c r="O62" i="12"/>
  <c r="N62" i="12"/>
  <c r="M62" i="12"/>
  <c r="L62" i="12"/>
  <c r="K62" i="12"/>
  <c r="J62" i="12"/>
  <c r="I62" i="12"/>
  <c r="H62" i="12"/>
  <c r="Q59" i="12"/>
  <c r="O59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Q39" i="12"/>
  <c r="P39" i="12"/>
  <c r="D38" i="12"/>
  <c r="O39" i="12"/>
  <c r="N39" i="12"/>
  <c r="M39" i="12"/>
  <c r="L39" i="12"/>
  <c r="K39" i="12"/>
  <c r="J39" i="12"/>
  <c r="I39" i="12"/>
  <c r="H39" i="12"/>
  <c r="Q35" i="12"/>
  <c r="P35" i="12"/>
  <c r="D34" i="12"/>
  <c r="O35" i="12"/>
  <c r="N35" i="12"/>
  <c r="M35" i="12"/>
  <c r="L35" i="12"/>
  <c r="K35" i="12"/>
  <c r="J35" i="12"/>
  <c r="I35" i="12"/>
  <c r="H35" i="12"/>
  <c r="Q32" i="12"/>
  <c r="O32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Q20" i="12"/>
  <c r="P20" i="12"/>
  <c r="D19" i="12"/>
  <c r="O20" i="12"/>
  <c r="N20" i="12"/>
  <c r="M20" i="12"/>
  <c r="L20" i="12"/>
  <c r="K20" i="12"/>
  <c r="J20" i="12"/>
  <c r="I20" i="12"/>
  <c r="H20" i="12"/>
  <c r="G20" i="12"/>
  <c r="F20" i="12"/>
  <c r="E20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Q12" i="12"/>
  <c r="P12" i="12"/>
  <c r="D11" i="12"/>
  <c r="O12" i="12"/>
  <c r="N12" i="12"/>
  <c r="M12" i="12"/>
  <c r="L12" i="12"/>
  <c r="K12" i="12"/>
  <c r="J12" i="12"/>
  <c r="I12" i="12"/>
  <c r="H12" i="12"/>
  <c r="Q8" i="12"/>
  <c r="P8" i="12"/>
  <c r="D7" i="12"/>
  <c r="O8" i="12"/>
  <c r="N8" i="12"/>
  <c r="M8" i="12"/>
  <c r="L8" i="12"/>
  <c r="K8" i="12"/>
  <c r="J8" i="12"/>
  <c r="I8" i="12"/>
  <c r="H8" i="12"/>
  <c r="Q5" i="12"/>
  <c r="O5" i="12"/>
  <c r="A2" i="12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Q124" i="11"/>
  <c r="P124" i="11"/>
  <c r="D123" i="11"/>
  <c r="O124" i="11"/>
  <c r="N124" i="11"/>
  <c r="M124" i="11"/>
  <c r="L124" i="11"/>
  <c r="K124" i="11"/>
  <c r="J124" i="11"/>
  <c r="I124" i="11"/>
  <c r="H124" i="11"/>
  <c r="Q120" i="11"/>
  <c r="P120" i="11"/>
  <c r="D119" i="11"/>
  <c r="O120" i="11"/>
  <c r="N120" i="11"/>
  <c r="M120" i="11"/>
  <c r="L120" i="11"/>
  <c r="K120" i="11"/>
  <c r="J120" i="11"/>
  <c r="I120" i="11"/>
  <c r="H120" i="11"/>
  <c r="Q116" i="11"/>
  <c r="P116" i="11"/>
  <c r="D115" i="11"/>
  <c r="O116" i="11"/>
  <c r="N116" i="11"/>
  <c r="M116" i="11"/>
  <c r="L116" i="11"/>
  <c r="K116" i="11"/>
  <c r="J116" i="11"/>
  <c r="I116" i="11"/>
  <c r="H116" i="11"/>
  <c r="Q113" i="11"/>
  <c r="O113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Q93" i="11"/>
  <c r="P93" i="11"/>
  <c r="D92" i="11"/>
  <c r="O93" i="11"/>
  <c r="N93" i="11"/>
  <c r="M93" i="11"/>
  <c r="L93" i="11"/>
  <c r="K93" i="11"/>
  <c r="J93" i="11"/>
  <c r="I93" i="11"/>
  <c r="H93" i="11"/>
  <c r="Q89" i="11"/>
  <c r="P89" i="11"/>
  <c r="D88" i="11"/>
  <c r="O89" i="11"/>
  <c r="N89" i="11"/>
  <c r="M89" i="11"/>
  <c r="L89" i="11"/>
  <c r="K89" i="11"/>
  <c r="J89" i="11"/>
  <c r="I89" i="11"/>
  <c r="H89" i="11"/>
  <c r="Q86" i="11"/>
  <c r="O86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Q74" i="11"/>
  <c r="P74" i="11"/>
  <c r="O74" i="11"/>
  <c r="N74" i="11"/>
  <c r="M74" i="11"/>
  <c r="L74" i="11"/>
  <c r="K74" i="11"/>
  <c r="J74" i="11"/>
  <c r="I74" i="11"/>
  <c r="H74" i="11"/>
  <c r="Q70" i="11"/>
  <c r="P70" i="11"/>
  <c r="D69" i="11"/>
  <c r="O70" i="11"/>
  <c r="N70" i="11"/>
  <c r="M70" i="11"/>
  <c r="L70" i="11"/>
  <c r="K70" i="11"/>
  <c r="J70" i="11"/>
  <c r="I70" i="11"/>
  <c r="H70" i="11"/>
  <c r="G70" i="11"/>
  <c r="F70" i="11"/>
  <c r="E70" i="11"/>
  <c r="Q66" i="11"/>
  <c r="P66" i="11"/>
  <c r="D65" i="11"/>
  <c r="O66" i="11"/>
  <c r="N66" i="11"/>
  <c r="M66" i="11"/>
  <c r="L66" i="11"/>
  <c r="K66" i="11"/>
  <c r="J66" i="11"/>
  <c r="I66" i="11"/>
  <c r="H66" i="11"/>
  <c r="Q62" i="11"/>
  <c r="P62" i="11"/>
  <c r="D61" i="11"/>
  <c r="O62" i="11"/>
  <c r="N62" i="11"/>
  <c r="M62" i="11"/>
  <c r="L62" i="11"/>
  <c r="K62" i="11"/>
  <c r="J62" i="11"/>
  <c r="I62" i="11"/>
  <c r="H62" i="11"/>
  <c r="Q59" i="11"/>
  <c r="O59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Q39" i="11"/>
  <c r="P39" i="11"/>
  <c r="D38" i="11"/>
  <c r="O39" i="11"/>
  <c r="N39" i="11"/>
  <c r="M39" i="11"/>
  <c r="L39" i="11"/>
  <c r="K39" i="11"/>
  <c r="J39" i="11"/>
  <c r="I39" i="11"/>
  <c r="H39" i="11"/>
  <c r="Q35" i="11"/>
  <c r="P35" i="11"/>
  <c r="D34" i="11"/>
  <c r="O35" i="11"/>
  <c r="N35" i="11"/>
  <c r="M35" i="11"/>
  <c r="L35" i="11"/>
  <c r="K35" i="11"/>
  <c r="J35" i="11"/>
  <c r="I35" i="11"/>
  <c r="H35" i="11"/>
  <c r="Q32" i="11"/>
  <c r="O32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Q20" i="11"/>
  <c r="P20" i="11"/>
  <c r="D19" i="11"/>
  <c r="O20" i="11"/>
  <c r="N20" i="11"/>
  <c r="M20" i="11"/>
  <c r="L20" i="11"/>
  <c r="K20" i="11"/>
  <c r="J20" i="11"/>
  <c r="I20" i="11"/>
  <c r="H20" i="11"/>
  <c r="G20" i="11"/>
  <c r="F20" i="11"/>
  <c r="E20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Q12" i="11"/>
  <c r="P12" i="11"/>
  <c r="D11" i="11"/>
  <c r="O12" i="11"/>
  <c r="N12" i="11"/>
  <c r="M12" i="11"/>
  <c r="L12" i="11"/>
  <c r="K12" i="11"/>
  <c r="J12" i="11"/>
  <c r="I12" i="11"/>
  <c r="H12" i="11"/>
  <c r="Q8" i="11"/>
  <c r="P8" i="11"/>
  <c r="D7" i="11"/>
  <c r="O8" i="11"/>
  <c r="N8" i="11"/>
  <c r="M8" i="11"/>
  <c r="L8" i="11"/>
  <c r="K8" i="11"/>
  <c r="J8" i="11"/>
  <c r="I8" i="11"/>
  <c r="H8" i="11"/>
  <c r="Q5" i="11"/>
  <c r="O5" i="11"/>
  <c r="A2" i="11"/>
  <c r="H124" i="10"/>
  <c r="G124" i="10"/>
  <c r="F124" i="10"/>
  <c r="E124" i="10"/>
  <c r="H120" i="10"/>
  <c r="G120" i="10"/>
  <c r="F120" i="10"/>
  <c r="E120" i="10"/>
  <c r="I116" i="10"/>
  <c r="H116" i="10"/>
  <c r="G116" i="10"/>
  <c r="F116" i="10"/>
  <c r="E116" i="10"/>
  <c r="G93" i="10"/>
  <c r="F93" i="10"/>
  <c r="E93" i="10"/>
  <c r="G89" i="10"/>
  <c r="F89" i="10"/>
  <c r="E89" i="10"/>
  <c r="G74" i="10"/>
  <c r="F74" i="10"/>
  <c r="E74" i="10"/>
  <c r="G66" i="10"/>
  <c r="F66" i="10"/>
  <c r="E66" i="10"/>
  <c r="D61" i="10"/>
  <c r="I62" i="10"/>
  <c r="H62" i="10"/>
  <c r="G62" i="10"/>
  <c r="F62" i="10"/>
  <c r="E62" i="10"/>
  <c r="G39" i="10"/>
  <c r="F39" i="10"/>
  <c r="E39" i="10"/>
  <c r="D34" i="10"/>
  <c r="G35" i="10"/>
  <c r="F35" i="10"/>
  <c r="E35" i="10"/>
  <c r="G12" i="10"/>
  <c r="F12" i="10"/>
  <c r="E12" i="10"/>
  <c r="D7" i="10"/>
  <c r="G8" i="10"/>
  <c r="F8" i="10"/>
  <c r="E8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Q124" i="10"/>
  <c r="P124" i="10"/>
  <c r="D123" i="10"/>
  <c r="O124" i="10"/>
  <c r="N124" i="10"/>
  <c r="M124" i="10"/>
  <c r="L124" i="10"/>
  <c r="K124" i="10"/>
  <c r="J124" i="10"/>
  <c r="I124" i="10"/>
  <c r="Q120" i="10"/>
  <c r="P120" i="10"/>
  <c r="D119" i="10"/>
  <c r="O120" i="10"/>
  <c r="N120" i="10"/>
  <c r="M120" i="10"/>
  <c r="L120" i="10"/>
  <c r="K120" i="10"/>
  <c r="J120" i="10"/>
  <c r="I120" i="10"/>
  <c r="Q116" i="10"/>
  <c r="P116" i="10"/>
  <c r="D115" i="10"/>
  <c r="O116" i="10"/>
  <c r="N116" i="10"/>
  <c r="M116" i="10"/>
  <c r="L116" i="10"/>
  <c r="K116" i="10"/>
  <c r="J116" i="10"/>
  <c r="Q113" i="10"/>
  <c r="O113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Q93" i="10"/>
  <c r="P93" i="10"/>
  <c r="D92" i="10"/>
  <c r="O93" i="10"/>
  <c r="N93" i="10"/>
  <c r="M93" i="10"/>
  <c r="L93" i="10"/>
  <c r="K93" i="10"/>
  <c r="J93" i="10"/>
  <c r="I93" i="10"/>
  <c r="H93" i="10"/>
  <c r="Q89" i="10"/>
  <c r="P89" i="10"/>
  <c r="D88" i="10"/>
  <c r="O89" i="10"/>
  <c r="N89" i="10"/>
  <c r="M89" i="10"/>
  <c r="L89" i="10"/>
  <c r="K89" i="10"/>
  <c r="J89" i="10"/>
  <c r="I89" i="10"/>
  <c r="H89" i="10"/>
  <c r="Q86" i="10"/>
  <c r="O86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Q74" i="10"/>
  <c r="P74" i="10"/>
  <c r="O74" i="10"/>
  <c r="N74" i="10"/>
  <c r="M74" i="10"/>
  <c r="L74" i="10"/>
  <c r="K74" i="10"/>
  <c r="J74" i="10"/>
  <c r="I74" i="10"/>
  <c r="H74" i="10"/>
  <c r="Q70" i="10"/>
  <c r="P70" i="10"/>
  <c r="D69" i="10"/>
  <c r="O70" i="10"/>
  <c r="N70" i="10"/>
  <c r="M70" i="10"/>
  <c r="L70" i="10"/>
  <c r="K70" i="10"/>
  <c r="J70" i="10"/>
  <c r="I70" i="10"/>
  <c r="H70" i="10"/>
  <c r="G70" i="10"/>
  <c r="F70" i="10"/>
  <c r="E70" i="10"/>
  <c r="Q66" i="10"/>
  <c r="P66" i="10"/>
  <c r="D65" i="10"/>
  <c r="O66" i="10"/>
  <c r="N66" i="10"/>
  <c r="M66" i="10"/>
  <c r="L66" i="10"/>
  <c r="K66" i="10"/>
  <c r="J66" i="10"/>
  <c r="I66" i="10"/>
  <c r="H66" i="10"/>
  <c r="Q62" i="10"/>
  <c r="P62" i="10"/>
  <c r="O62" i="10"/>
  <c r="N62" i="10"/>
  <c r="M62" i="10"/>
  <c r="L62" i="10"/>
  <c r="K62" i="10"/>
  <c r="J62" i="10"/>
  <c r="Q59" i="10"/>
  <c r="O59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Q39" i="10"/>
  <c r="P39" i="10"/>
  <c r="D38" i="10"/>
  <c r="O39" i="10"/>
  <c r="N39" i="10"/>
  <c r="M39" i="10"/>
  <c r="L39" i="10"/>
  <c r="K39" i="10"/>
  <c r="J39" i="10"/>
  <c r="I39" i="10"/>
  <c r="H39" i="10"/>
  <c r="Q35" i="10"/>
  <c r="P35" i="10"/>
  <c r="O35" i="10"/>
  <c r="N35" i="10"/>
  <c r="M35" i="10"/>
  <c r="L35" i="10"/>
  <c r="K35" i="10"/>
  <c r="J35" i="10"/>
  <c r="I35" i="10"/>
  <c r="H35" i="10"/>
  <c r="Q32" i="10"/>
  <c r="O32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Q20" i="10"/>
  <c r="P20" i="10"/>
  <c r="D19" i="10"/>
  <c r="O20" i="10"/>
  <c r="N20" i="10"/>
  <c r="M20" i="10"/>
  <c r="L20" i="10"/>
  <c r="K20" i="10"/>
  <c r="J20" i="10"/>
  <c r="I20" i="10"/>
  <c r="H20" i="10"/>
  <c r="G20" i="10"/>
  <c r="F20" i="10"/>
  <c r="E20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Q12" i="10"/>
  <c r="P12" i="10"/>
  <c r="D11" i="10"/>
  <c r="O12" i="10"/>
  <c r="N12" i="10"/>
  <c r="M12" i="10"/>
  <c r="L12" i="10"/>
  <c r="K12" i="10"/>
  <c r="J12" i="10"/>
  <c r="I12" i="10"/>
  <c r="H12" i="10"/>
  <c r="Q8" i="10"/>
  <c r="P8" i="10"/>
  <c r="O8" i="10"/>
  <c r="N8" i="10"/>
  <c r="M8" i="10"/>
  <c r="L8" i="10"/>
  <c r="K8" i="10"/>
  <c r="J8" i="10"/>
  <c r="I8" i="10"/>
  <c r="H8" i="10"/>
  <c r="Q5" i="10"/>
  <c r="O5" i="10"/>
  <c r="A2" i="10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Q124" i="9"/>
  <c r="P124" i="9"/>
  <c r="D123" i="9"/>
  <c r="O124" i="9"/>
  <c r="N124" i="9"/>
  <c r="M124" i="9"/>
  <c r="L124" i="9"/>
  <c r="K124" i="9"/>
  <c r="J124" i="9"/>
  <c r="I124" i="9"/>
  <c r="H124" i="9"/>
  <c r="Q120" i="9"/>
  <c r="P120" i="9"/>
  <c r="D119" i="9"/>
  <c r="O120" i="9"/>
  <c r="N120" i="9"/>
  <c r="M120" i="9"/>
  <c r="L120" i="9"/>
  <c r="K120" i="9"/>
  <c r="J120" i="9"/>
  <c r="I120" i="9"/>
  <c r="H120" i="9"/>
  <c r="Q116" i="9"/>
  <c r="P116" i="9"/>
  <c r="D115" i="9"/>
  <c r="O116" i="9"/>
  <c r="N116" i="9"/>
  <c r="M116" i="9"/>
  <c r="L116" i="9"/>
  <c r="K116" i="9"/>
  <c r="J116" i="9"/>
  <c r="I116" i="9"/>
  <c r="H116" i="9"/>
  <c r="Q113" i="9"/>
  <c r="O113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Q93" i="9"/>
  <c r="P93" i="9"/>
  <c r="D92" i="9"/>
  <c r="O93" i="9"/>
  <c r="N93" i="9"/>
  <c r="M93" i="9"/>
  <c r="L93" i="9"/>
  <c r="K93" i="9"/>
  <c r="J93" i="9"/>
  <c r="I93" i="9"/>
  <c r="H93" i="9"/>
  <c r="Q89" i="9"/>
  <c r="P89" i="9"/>
  <c r="D88" i="9"/>
  <c r="O89" i="9"/>
  <c r="N89" i="9"/>
  <c r="M89" i="9"/>
  <c r="L89" i="9"/>
  <c r="K89" i="9"/>
  <c r="J89" i="9"/>
  <c r="I89" i="9"/>
  <c r="H89" i="9"/>
  <c r="Q86" i="9"/>
  <c r="O86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Q74" i="9"/>
  <c r="P74" i="9"/>
  <c r="O74" i="9"/>
  <c r="N74" i="9"/>
  <c r="M74" i="9"/>
  <c r="L74" i="9"/>
  <c r="K74" i="9"/>
  <c r="J74" i="9"/>
  <c r="I74" i="9"/>
  <c r="H74" i="9"/>
  <c r="Q70" i="9"/>
  <c r="P70" i="9"/>
  <c r="D69" i="9"/>
  <c r="O70" i="9"/>
  <c r="N70" i="9"/>
  <c r="M70" i="9"/>
  <c r="L70" i="9"/>
  <c r="K70" i="9"/>
  <c r="J70" i="9"/>
  <c r="I70" i="9"/>
  <c r="H70" i="9"/>
  <c r="G70" i="9"/>
  <c r="F70" i="9"/>
  <c r="E70" i="9"/>
  <c r="Q66" i="9"/>
  <c r="P66" i="9"/>
  <c r="D65" i="9"/>
  <c r="O66" i="9"/>
  <c r="N66" i="9"/>
  <c r="M66" i="9"/>
  <c r="L66" i="9"/>
  <c r="K66" i="9"/>
  <c r="J66" i="9"/>
  <c r="I66" i="9"/>
  <c r="H66" i="9"/>
  <c r="Q62" i="9"/>
  <c r="P62" i="9"/>
  <c r="D61" i="9"/>
  <c r="O62" i="9"/>
  <c r="N62" i="9"/>
  <c r="M62" i="9"/>
  <c r="L62" i="9"/>
  <c r="K62" i="9"/>
  <c r="J62" i="9"/>
  <c r="I62" i="9"/>
  <c r="H62" i="9"/>
  <c r="Q59" i="9"/>
  <c r="O59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Q39" i="9"/>
  <c r="P39" i="9"/>
  <c r="D38" i="9"/>
  <c r="O39" i="9"/>
  <c r="N39" i="9"/>
  <c r="M39" i="9"/>
  <c r="L39" i="9"/>
  <c r="K39" i="9"/>
  <c r="J39" i="9"/>
  <c r="I39" i="9"/>
  <c r="H39" i="9"/>
  <c r="Q35" i="9"/>
  <c r="P35" i="9"/>
  <c r="D34" i="9"/>
  <c r="O35" i="9"/>
  <c r="N35" i="9"/>
  <c r="M35" i="9"/>
  <c r="L35" i="9"/>
  <c r="K35" i="9"/>
  <c r="J35" i="9"/>
  <c r="I35" i="9"/>
  <c r="H35" i="9"/>
  <c r="Q32" i="9"/>
  <c r="O32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Q20" i="9"/>
  <c r="P20" i="9"/>
  <c r="D19" i="9"/>
  <c r="O20" i="9"/>
  <c r="N20" i="9"/>
  <c r="M20" i="9"/>
  <c r="L20" i="9"/>
  <c r="K20" i="9"/>
  <c r="J20" i="9"/>
  <c r="I20" i="9"/>
  <c r="H20" i="9"/>
  <c r="G20" i="9"/>
  <c r="F20" i="9"/>
  <c r="E20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Q12" i="9"/>
  <c r="P12" i="9"/>
  <c r="D11" i="9"/>
  <c r="O12" i="9"/>
  <c r="N12" i="9"/>
  <c r="M12" i="9"/>
  <c r="L12" i="9"/>
  <c r="K12" i="9"/>
  <c r="J12" i="9"/>
  <c r="I12" i="9"/>
  <c r="H12" i="9"/>
  <c r="Q8" i="9"/>
  <c r="P8" i="9"/>
  <c r="D7" i="9"/>
  <c r="O8" i="9"/>
  <c r="N8" i="9"/>
  <c r="M8" i="9"/>
  <c r="L8" i="9"/>
  <c r="K8" i="9"/>
  <c r="J8" i="9"/>
  <c r="I8" i="9"/>
  <c r="H8" i="9"/>
  <c r="Q5" i="9"/>
  <c r="O5" i="9"/>
  <c r="A2" i="9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Q124" i="8"/>
  <c r="P124" i="8"/>
  <c r="D123" i="8"/>
  <c r="O124" i="8"/>
  <c r="N124" i="8"/>
  <c r="M124" i="8"/>
  <c r="L124" i="8"/>
  <c r="K124" i="8"/>
  <c r="J124" i="8"/>
  <c r="I124" i="8"/>
  <c r="H124" i="8"/>
  <c r="Q120" i="8"/>
  <c r="P120" i="8"/>
  <c r="D119" i="8"/>
  <c r="O120" i="8"/>
  <c r="N120" i="8"/>
  <c r="M120" i="8"/>
  <c r="L120" i="8"/>
  <c r="K120" i="8"/>
  <c r="J120" i="8"/>
  <c r="I120" i="8"/>
  <c r="H120" i="8"/>
  <c r="Q116" i="8"/>
  <c r="P116" i="8"/>
  <c r="D115" i="8"/>
  <c r="O116" i="8"/>
  <c r="N116" i="8"/>
  <c r="M116" i="8"/>
  <c r="L116" i="8"/>
  <c r="K116" i="8"/>
  <c r="J116" i="8"/>
  <c r="I116" i="8"/>
  <c r="H116" i="8"/>
  <c r="Q113" i="8"/>
  <c r="O113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Q93" i="8"/>
  <c r="P93" i="8"/>
  <c r="D92" i="8"/>
  <c r="O93" i="8"/>
  <c r="N93" i="8"/>
  <c r="M93" i="8"/>
  <c r="L93" i="8"/>
  <c r="K93" i="8"/>
  <c r="J93" i="8"/>
  <c r="I93" i="8"/>
  <c r="H93" i="8"/>
  <c r="Q89" i="8"/>
  <c r="P89" i="8"/>
  <c r="D88" i="8"/>
  <c r="O89" i="8"/>
  <c r="N89" i="8"/>
  <c r="M89" i="8"/>
  <c r="L89" i="8"/>
  <c r="K89" i="8"/>
  <c r="J89" i="8"/>
  <c r="I89" i="8"/>
  <c r="H89" i="8"/>
  <c r="Q86" i="8"/>
  <c r="O86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Q74" i="8"/>
  <c r="P74" i="8"/>
  <c r="O74" i="8"/>
  <c r="N74" i="8"/>
  <c r="M74" i="8"/>
  <c r="L74" i="8"/>
  <c r="K74" i="8"/>
  <c r="J74" i="8"/>
  <c r="I74" i="8"/>
  <c r="H74" i="8"/>
  <c r="Q70" i="8"/>
  <c r="P70" i="8"/>
  <c r="D69" i="8"/>
  <c r="O70" i="8"/>
  <c r="N70" i="8"/>
  <c r="M70" i="8"/>
  <c r="L70" i="8"/>
  <c r="K70" i="8"/>
  <c r="J70" i="8"/>
  <c r="I70" i="8"/>
  <c r="H70" i="8"/>
  <c r="G70" i="8"/>
  <c r="F70" i="8"/>
  <c r="E70" i="8"/>
  <c r="Q66" i="8"/>
  <c r="P66" i="8"/>
  <c r="D65" i="8"/>
  <c r="O66" i="8"/>
  <c r="N66" i="8"/>
  <c r="M66" i="8"/>
  <c r="L66" i="8"/>
  <c r="K66" i="8"/>
  <c r="J66" i="8"/>
  <c r="I66" i="8"/>
  <c r="H66" i="8"/>
  <c r="Q62" i="8"/>
  <c r="P62" i="8"/>
  <c r="D61" i="8"/>
  <c r="O62" i="8"/>
  <c r="N62" i="8"/>
  <c r="M62" i="8"/>
  <c r="L62" i="8"/>
  <c r="K62" i="8"/>
  <c r="J62" i="8"/>
  <c r="I62" i="8"/>
  <c r="H62" i="8"/>
  <c r="Q59" i="8"/>
  <c r="O59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Q39" i="8"/>
  <c r="P39" i="8"/>
  <c r="D38" i="8"/>
  <c r="O39" i="8"/>
  <c r="N39" i="8"/>
  <c r="M39" i="8"/>
  <c r="L39" i="8"/>
  <c r="K39" i="8"/>
  <c r="J39" i="8"/>
  <c r="I39" i="8"/>
  <c r="H39" i="8"/>
  <c r="Q35" i="8"/>
  <c r="P35" i="8"/>
  <c r="D34" i="8"/>
  <c r="O35" i="8"/>
  <c r="N35" i="8"/>
  <c r="M35" i="8"/>
  <c r="L35" i="8"/>
  <c r="K35" i="8"/>
  <c r="J35" i="8"/>
  <c r="I35" i="8"/>
  <c r="H35" i="8"/>
  <c r="Q32" i="8"/>
  <c r="O32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Q20" i="8"/>
  <c r="P20" i="8"/>
  <c r="D19" i="8"/>
  <c r="O20" i="8"/>
  <c r="N20" i="8"/>
  <c r="M20" i="8"/>
  <c r="L20" i="8"/>
  <c r="K20" i="8"/>
  <c r="J20" i="8"/>
  <c r="I20" i="8"/>
  <c r="H20" i="8"/>
  <c r="G20" i="8"/>
  <c r="F20" i="8"/>
  <c r="E20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Q12" i="8"/>
  <c r="P12" i="8"/>
  <c r="D11" i="8"/>
  <c r="O12" i="8"/>
  <c r="N12" i="8"/>
  <c r="M12" i="8"/>
  <c r="L12" i="8"/>
  <c r="K12" i="8"/>
  <c r="J12" i="8"/>
  <c r="I12" i="8"/>
  <c r="H12" i="8"/>
  <c r="Q8" i="8"/>
  <c r="P8" i="8"/>
  <c r="D7" i="8"/>
  <c r="O8" i="8"/>
  <c r="N8" i="8"/>
  <c r="M8" i="8"/>
  <c r="L8" i="8"/>
  <c r="K8" i="8"/>
  <c r="J8" i="8"/>
  <c r="I8" i="8"/>
  <c r="H8" i="8"/>
  <c r="Q5" i="8"/>
  <c r="O5" i="8"/>
  <c r="A2" i="8"/>
  <c r="D123" i="6"/>
  <c r="D119" i="6"/>
  <c r="D115" i="6"/>
  <c r="D92" i="6"/>
  <c r="D88" i="6"/>
  <c r="D69" i="6"/>
  <c r="D65" i="6"/>
  <c r="D61" i="6"/>
  <c r="D38" i="6"/>
  <c r="D34" i="6"/>
  <c r="D19" i="6"/>
  <c r="D11" i="6"/>
  <c r="D7" i="6"/>
  <c r="F128" i="6"/>
  <c r="E128" i="6"/>
  <c r="O136" i="6"/>
  <c r="N136" i="6"/>
  <c r="M136" i="6"/>
  <c r="L136" i="6"/>
  <c r="K136" i="6"/>
  <c r="J136" i="6"/>
  <c r="I136" i="6"/>
  <c r="H136" i="6"/>
  <c r="G136" i="6"/>
  <c r="F136" i="6"/>
  <c r="E136" i="6"/>
  <c r="O132" i="6"/>
  <c r="N132" i="6"/>
  <c r="M132" i="6"/>
  <c r="L132" i="6"/>
  <c r="K132" i="6"/>
  <c r="J132" i="6"/>
  <c r="I132" i="6"/>
  <c r="H132" i="6"/>
  <c r="G132" i="6"/>
  <c r="F132" i="6"/>
  <c r="E132" i="6"/>
  <c r="O128" i="6"/>
  <c r="N128" i="6"/>
  <c r="M128" i="6"/>
  <c r="L128" i="6"/>
  <c r="K128" i="6"/>
  <c r="J128" i="6"/>
  <c r="I128" i="6"/>
  <c r="H128" i="6"/>
  <c r="G128" i="6"/>
  <c r="O124" i="6"/>
  <c r="N124" i="6"/>
  <c r="M124" i="6"/>
  <c r="L124" i="6"/>
  <c r="K124" i="6"/>
  <c r="J124" i="6"/>
  <c r="I124" i="6"/>
  <c r="H124" i="6"/>
  <c r="O120" i="6"/>
  <c r="N120" i="6"/>
  <c r="M120" i="6"/>
  <c r="L120" i="6"/>
  <c r="K120" i="6"/>
  <c r="J120" i="6"/>
  <c r="I120" i="6"/>
  <c r="H120" i="6"/>
  <c r="O116" i="6"/>
  <c r="N116" i="6"/>
  <c r="M116" i="6"/>
  <c r="L116" i="6"/>
  <c r="K116" i="6"/>
  <c r="J116" i="6"/>
  <c r="I116" i="6"/>
  <c r="H116" i="6"/>
  <c r="O109" i="6"/>
  <c r="N109" i="6"/>
  <c r="M109" i="6"/>
  <c r="L109" i="6"/>
  <c r="K109" i="6"/>
  <c r="J109" i="6"/>
  <c r="I109" i="6"/>
  <c r="H109" i="6"/>
  <c r="G109" i="6"/>
  <c r="F109" i="6"/>
  <c r="E109" i="6"/>
  <c r="O105" i="6"/>
  <c r="N105" i="6"/>
  <c r="M105" i="6"/>
  <c r="L105" i="6"/>
  <c r="K105" i="6"/>
  <c r="J105" i="6"/>
  <c r="I105" i="6"/>
  <c r="H105" i="6"/>
  <c r="G105" i="6"/>
  <c r="F105" i="6"/>
  <c r="E105" i="6"/>
  <c r="O101" i="6"/>
  <c r="N101" i="6"/>
  <c r="M101" i="6"/>
  <c r="L101" i="6"/>
  <c r="K101" i="6"/>
  <c r="J101" i="6"/>
  <c r="I101" i="6"/>
  <c r="H101" i="6"/>
  <c r="G101" i="6"/>
  <c r="F101" i="6"/>
  <c r="E101" i="6"/>
  <c r="O97" i="6"/>
  <c r="N97" i="6"/>
  <c r="M97" i="6"/>
  <c r="L97" i="6"/>
  <c r="K97" i="6"/>
  <c r="J97" i="6"/>
  <c r="I97" i="6"/>
  <c r="H97" i="6"/>
  <c r="G97" i="6"/>
  <c r="F97" i="6"/>
  <c r="E97" i="6"/>
  <c r="O93" i="6"/>
  <c r="N93" i="6"/>
  <c r="M93" i="6"/>
  <c r="L93" i="6"/>
  <c r="K93" i="6"/>
  <c r="J93" i="6"/>
  <c r="I93" i="6"/>
  <c r="H93" i="6"/>
  <c r="O89" i="6"/>
  <c r="N89" i="6"/>
  <c r="M89" i="6"/>
  <c r="L89" i="6"/>
  <c r="K89" i="6"/>
  <c r="J89" i="6"/>
  <c r="I89" i="6"/>
  <c r="H89" i="6"/>
  <c r="O82" i="6"/>
  <c r="N82" i="6"/>
  <c r="M82" i="6"/>
  <c r="L82" i="6"/>
  <c r="K82" i="6"/>
  <c r="J82" i="6"/>
  <c r="I82" i="6"/>
  <c r="H82" i="6"/>
  <c r="G82" i="6"/>
  <c r="F82" i="6"/>
  <c r="E82" i="6"/>
  <c r="O78" i="6"/>
  <c r="N78" i="6"/>
  <c r="M78" i="6"/>
  <c r="L78" i="6"/>
  <c r="K78" i="6"/>
  <c r="J78" i="6"/>
  <c r="I78" i="6"/>
  <c r="H78" i="6"/>
  <c r="G78" i="6"/>
  <c r="F78" i="6"/>
  <c r="E78" i="6"/>
  <c r="O74" i="6"/>
  <c r="N74" i="6"/>
  <c r="M74" i="6"/>
  <c r="L74" i="6"/>
  <c r="K74" i="6"/>
  <c r="J74" i="6"/>
  <c r="I74" i="6"/>
  <c r="H74" i="6"/>
  <c r="O70" i="6"/>
  <c r="N70" i="6"/>
  <c r="M70" i="6"/>
  <c r="L70" i="6"/>
  <c r="K70" i="6"/>
  <c r="J70" i="6"/>
  <c r="I70" i="6"/>
  <c r="H70" i="6"/>
  <c r="G70" i="6"/>
  <c r="F70" i="6"/>
  <c r="E70" i="6"/>
  <c r="O66" i="6"/>
  <c r="N66" i="6"/>
  <c r="M66" i="6"/>
  <c r="L66" i="6"/>
  <c r="K66" i="6"/>
  <c r="J66" i="6"/>
  <c r="I66" i="6"/>
  <c r="H66" i="6"/>
  <c r="O62" i="6"/>
  <c r="N62" i="6"/>
  <c r="M62" i="6"/>
  <c r="L62" i="6"/>
  <c r="K62" i="6"/>
  <c r="J62" i="6"/>
  <c r="I62" i="6"/>
  <c r="H62" i="6"/>
  <c r="O55" i="6"/>
  <c r="N55" i="6"/>
  <c r="M55" i="6"/>
  <c r="L55" i="6"/>
  <c r="K55" i="6"/>
  <c r="J55" i="6"/>
  <c r="I55" i="6"/>
  <c r="H55" i="6"/>
  <c r="G55" i="6"/>
  <c r="F55" i="6"/>
  <c r="E55" i="6"/>
  <c r="O51" i="6"/>
  <c r="N51" i="6"/>
  <c r="M51" i="6"/>
  <c r="L51" i="6"/>
  <c r="K51" i="6"/>
  <c r="J51" i="6"/>
  <c r="I51" i="6"/>
  <c r="H51" i="6"/>
  <c r="G51" i="6"/>
  <c r="F51" i="6"/>
  <c r="E51" i="6"/>
  <c r="O47" i="6"/>
  <c r="N47" i="6"/>
  <c r="M47" i="6"/>
  <c r="L47" i="6"/>
  <c r="K47" i="6"/>
  <c r="J47" i="6"/>
  <c r="I47" i="6"/>
  <c r="H47" i="6"/>
  <c r="G47" i="6"/>
  <c r="F47" i="6"/>
  <c r="E47" i="6"/>
  <c r="O43" i="6"/>
  <c r="N43" i="6"/>
  <c r="M43" i="6"/>
  <c r="L43" i="6"/>
  <c r="K43" i="6"/>
  <c r="J43" i="6"/>
  <c r="I43" i="6"/>
  <c r="H43" i="6"/>
  <c r="G43" i="6"/>
  <c r="F43" i="6"/>
  <c r="E43" i="6"/>
  <c r="O39" i="6"/>
  <c r="N39" i="6"/>
  <c r="M39" i="6"/>
  <c r="L39" i="6"/>
  <c r="K39" i="6"/>
  <c r="J39" i="6"/>
  <c r="I39" i="6"/>
  <c r="H39" i="6"/>
  <c r="O35" i="6"/>
  <c r="N35" i="6"/>
  <c r="M35" i="6"/>
  <c r="L35" i="6"/>
  <c r="K35" i="6"/>
  <c r="J35" i="6"/>
  <c r="I35" i="6"/>
  <c r="H35" i="6"/>
  <c r="O28" i="6"/>
  <c r="N28" i="6"/>
  <c r="M28" i="6"/>
  <c r="L28" i="6"/>
  <c r="K28" i="6"/>
  <c r="J28" i="6"/>
  <c r="I28" i="6"/>
  <c r="H28" i="6"/>
  <c r="G28" i="6"/>
  <c r="F28" i="6"/>
  <c r="E28" i="6"/>
  <c r="O24" i="6"/>
  <c r="N24" i="6"/>
  <c r="M24" i="6"/>
  <c r="L24" i="6"/>
  <c r="K24" i="6"/>
  <c r="J24" i="6"/>
  <c r="I24" i="6"/>
  <c r="H24" i="6"/>
  <c r="G24" i="6"/>
  <c r="F24" i="6"/>
  <c r="E24" i="6"/>
  <c r="O20" i="6"/>
  <c r="N20" i="6"/>
  <c r="M20" i="6"/>
  <c r="L20" i="6"/>
  <c r="K20" i="6"/>
  <c r="J20" i="6"/>
  <c r="I20" i="6"/>
  <c r="H20" i="6"/>
  <c r="G20" i="6"/>
  <c r="F20" i="6"/>
  <c r="E20" i="6"/>
  <c r="O16" i="6"/>
  <c r="N16" i="6"/>
  <c r="M16" i="6"/>
  <c r="L16" i="6"/>
  <c r="K16" i="6"/>
  <c r="J16" i="6"/>
  <c r="I16" i="6"/>
  <c r="H16" i="6"/>
  <c r="G16" i="6"/>
  <c r="F16" i="6"/>
  <c r="E16" i="6"/>
  <c r="O12" i="6"/>
  <c r="N12" i="6"/>
  <c r="M12" i="6"/>
  <c r="L12" i="6"/>
  <c r="K12" i="6"/>
  <c r="J12" i="6"/>
  <c r="I12" i="6"/>
  <c r="H12" i="6"/>
  <c r="O8" i="6"/>
  <c r="N8" i="6"/>
  <c r="M8" i="6"/>
  <c r="L8" i="6"/>
  <c r="K8" i="6"/>
  <c r="J8" i="6"/>
  <c r="I8" i="6"/>
  <c r="H8" i="6"/>
  <c r="Q8" i="6"/>
  <c r="Q12" i="6"/>
  <c r="Q16" i="6"/>
  <c r="Q20" i="6"/>
  <c r="Q24" i="6"/>
  <c r="Q28" i="6"/>
  <c r="O5" i="6"/>
  <c r="Q66" i="6"/>
  <c r="Q70" i="6"/>
  <c r="Q74" i="6"/>
  <c r="Q78" i="6"/>
  <c r="Q62" i="6"/>
  <c r="Q82" i="6"/>
  <c r="O59" i="6"/>
  <c r="Q39" i="6"/>
  <c r="Q43" i="6"/>
  <c r="Q35" i="6"/>
  <c r="Q47" i="6"/>
  <c r="Q51" i="6"/>
  <c r="Q55" i="6"/>
  <c r="O32" i="6"/>
  <c r="Q93" i="6"/>
  <c r="Q97" i="6"/>
  <c r="Q89" i="6"/>
  <c r="Q101" i="6"/>
  <c r="Q105" i="6"/>
  <c r="Q109" i="6"/>
  <c r="O86" i="6"/>
  <c r="Q116" i="6"/>
  <c r="Q120" i="6"/>
  <c r="Q124" i="6"/>
  <c r="Q128" i="6"/>
  <c r="Q132" i="6"/>
  <c r="Q136" i="6"/>
  <c r="O113" i="6"/>
  <c r="P8" i="6"/>
  <c r="P12" i="6"/>
  <c r="P16" i="6"/>
  <c r="P24" i="6"/>
  <c r="P20" i="6"/>
  <c r="P28" i="6"/>
  <c r="Q5" i="6"/>
  <c r="P66" i="6"/>
  <c r="P70" i="6"/>
  <c r="P74" i="6"/>
  <c r="P78" i="6"/>
  <c r="P62" i="6"/>
  <c r="P82" i="6"/>
  <c r="Q59" i="6"/>
  <c r="P35" i="6"/>
  <c r="P39" i="6"/>
  <c r="P43" i="6"/>
  <c r="P47" i="6"/>
  <c r="P51" i="6"/>
  <c r="P55" i="6"/>
  <c r="Q32" i="6"/>
  <c r="P89" i="6"/>
  <c r="P93" i="6"/>
  <c r="P97" i="6"/>
  <c r="P101" i="6"/>
  <c r="P105" i="6"/>
  <c r="P109" i="6"/>
  <c r="Q86" i="6"/>
  <c r="P124" i="6"/>
  <c r="P116" i="6"/>
  <c r="P120" i="6"/>
  <c r="P128" i="6"/>
  <c r="P132" i="6"/>
  <c r="P136" i="6"/>
  <c r="Q113" i="6"/>
  <c r="A2" i="6"/>
</calcChain>
</file>

<file path=xl/sharedStrings.xml><?xml version="1.0" encoding="utf-8"?>
<sst xmlns="http://schemas.openxmlformats.org/spreadsheetml/2006/main" count="527" uniqueCount="89">
  <si>
    <t>THURSDAY</t>
  </si>
  <si>
    <t>SATURDAY</t>
  </si>
  <si>
    <t>Snatch</t>
    <phoneticPr fontId="6" type="noConversion"/>
  </si>
  <si>
    <t>Clean &amp; Jerk</t>
    <phoneticPr fontId="6" type="noConversion"/>
  </si>
  <si>
    <t>Power Snatch</t>
    <phoneticPr fontId="6" type="noConversion"/>
  </si>
  <si>
    <t>Power Clean</t>
    <phoneticPr fontId="6" type="noConversion"/>
  </si>
  <si>
    <t>Power Jerk</t>
    <phoneticPr fontId="6" type="noConversion"/>
  </si>
  <si>
    <t>Week</t>
  </si>
  <si>
    <t>MONDAY</t>
  </si>
  <si>
    <t>AVG</t>
  </si>
  <si>
    <t>VOL</t>
  </si>
  <si>
    <t>TUESDAY</t>
  </si>
  <si>
    <t>WEDNESDAY</t>
  </si>
  <si>
    <t>Clean</t>
  </si>
  <si>
    <t>Jerk</t>
  </si>
  <si>
    <t>Lift</t>
  </si>
  <si>
    <t>PR</t>
  </si>
  <si>
    <t>View Cycle Online Here</t>
  </si>
  <si>
    <t>Back Squat</t>
  </si>
  <si>
    <t>Front Squat</t>
  </si>
  <si>
    <t>Overhead Squat</t>
  </si>
  <si>
    <t>Snatch Balance</t>
  </si>
  <si>
    <t>Push Press</t>
  </si>
  <si>
    <t>Help &amp; Info</t>
  </si>
  <si>
    <t>Greg Everett 2014 American Open Cycle</t>
  </si>
  <si>
    <t>Push Press + Pause Jerk - 5+1 (% of RM)</t>
  </si>
  <si>
    <t>RM</t>
  </si>
  <si>
    <t>Back Squat (% of RM)</t>
  </si>
  <si>
    <t>Weighted Lunge (reps per leg)</t>
  </si>
  <si>
    <t>Back Squat Jump</t>
  </si>
  <si>
    <t>Snatch High-Pull + Power Snatch + Hang Snatch (knee) - 1+1+1 (% of RM)</t>
  </si>
  <si>
    <t>Halting Snatch Deadlift (upper thigh)</t>
  </si>
  <si>
    <t>Snatch Long Pull</t>
  </si>
  <si>
    <t>Stiff-Legged Deadlift</t>
  </si>
  <si>
    <t>Snatch Push Press + Overhead Squat - 5+1 (% of RM)</t>
  </si>
  <si>
    <t>Pause Back Squat</t>
  </si>
  <si>
    <t>Jumping Quarter Squat</t>
  </si>
  <si>
    <t>Press</t>
  </si>
  <si>
    <t>Clean High-Pull + Power Clean + Hang Clean (knee) - 1+1+1 (% of RM)</t>
  </si>
  <si>
    <t>Halting Clean Deadlift (upper thigh)</t>
  </si>
  <si>
    <t>Clean Long Pull</t>
  </si>
  <si>
    <t>Good Morning</t>
  </si>
  <si>
    <t>Segment Snatch (knee) + Overhead Squat - 1+1 (% of RM)</t>
  </si>
  <si>
    <t>Segment Clean (knee) + Jerk Drive + Jerk - 1+3+1 (% of RM)</t>
  </si>
  <si>
    <t>Lunge (no weight)</t>
  </si>
  <si>
    <t>Snatch Pull + Snatch - 1+1</t>
  </si>
  <si>
    <t>Snatch Pull on Riser</t>
  </si>
  <si>
    <t>Snatch Balance + Overhead Squat - 1+1</t>
  </si>
  <si>
    <t>Clean Pull + Hang Clean (knee) - 1+1</t>
  </si>
  <si>
    <t>Clean Pull on Riser</t>
  </si>
  <si>
    <t xml:space="preserve">Segment Snatch (knee) + Snatch Balance - 1+1 </t>
  </si>
  <si>
    <t>Clean + Power Jerk + Jerk - 1+1+1</t>
  </si>
  <si>
    <t>Weighted Lunge (reps/leg)</t>
  </si>
  <si>
    <t>Snatch Pull + Snatch - 1+1 (% of RM)</t>
  </si>
  <si>
    <t>Snatch Pull on Riser (% of RM)</t>
  </si>
  <si>
    <t>Press (% of RM)</t>
  </si>
  <si>
    <t>Pause Back Squat (% of RM)</t>
  </si>
  <si>
    <t>Snatch Balance + Overhead Squat - 1+1 (% of RM)</t>
  </si>
  <si>
    <t>Clean Pull + Hang Clean (knee) - 1+1 (% of RM)</t>
  </si>
  <si>
    <t>Clean Pull on Riser (% of RM)</t>
  </si>
  <si>
    <t>Segment Snatch (knee) + Snatch Balance - 1+1  (% of RM)</t>
  </si>
  <si>
    <t>Clean + Power Jerk + Jerk - 1+1+1 (% of RM)</t>
  </si>
  <si>
    <t>Snatch</t>
  </si>
  <si>
    <t>Clean &amp; Jerk - 1+1</t>
  </si>
  <si>
    <t>Snatch Pull</t>
  </si>
  <si>
    <t>Dip Snatch</t>
  </si>
  <si>
    <t>Power Clean + Power Jerk - 1+1</t>
  </si>
  <si>
    <t>Clean Pull</t>
  </si>
  <si>
    <t>Rest or Technique Work</t>
  </si>
  <si>
    <t>HS</t>
  </si>
  <si>
    <t>Snatch (% of HS)</t>
  </si>
  <si>
    <t>Clean &amp; Jerk - 1+1 (% of HS)</t>
  </si>
  <si>
    <t>Dip Snatch (% of HS)</t>
  </si>
  <si>
    <t>Power Clean + Power Jerk - 1+1 (% of HS)</t>
  </si>
  <si>
    <t>Snatch Long Pull + Tall Snatch - 3+3</t>
  </si>
  <si>
    <t>Tall Jerk (Flat foot, from shoulders)</t>
  </si>
  <si>
    <t>Clean Long Pull + Tall Clean - 3+3</t>
  </si>
  <si>
    <t>Clean &amp; Jerk - 2+1</t>
  </si>
  <si>
    <r>
      <t xml:space="preserve">This is a 12-week cycle very similar to what Greg Everett used to train for the 2014 American Open. It uses RMs and back-off sets with much of the work to allow a lot of flexibility in loading and very hard work if you're ambitious. It also has a good amount of positional strength work for the lifts and training for leg explosivess. The cycle finishes with a full 4-week competition mesocycle with plenty of heavy single snatch and clean &amp; jerk for max testing or competition.
Volume: High
Intensity: Adjustable
Good For:
    Squat strength
    Pulling strength
    Overhead strength
    Leg explosiveness
    Unilateral leg strength/stability
    Turnover strength
Notes:
    The percentages that follow an RM are of that day's RM. For example, 5RM; 95%x5, 90%x5 means that you work up to a 5RM, then do 95% of that for 5 reps, and then 90% of it for 5 reps.
    Rep prescriptions like 3+1 provide the rep count for each exercise in the complex in order. For example, Segment Clean (knee) + Jerk Drive + Jerk - (1+3+1)RM means that for each set, you will perform 1 segment clean, then 3 jerk drives, then 1 jerk.
    </t>
    </r>
    <r>
      <rPr>
        <b/>
        <sz val="10"/>
        <rFont val="Arial"/>
        <family val="2"/>
      </rPr>
      <t>Bold</t>
    </r>
    <r>
      <rPr>
        <sz val="10"/>
        <rFont val="Arial"/>
      </rPr>
      <t xml:space="preserve"> weights mean go heavier IF you feel good
</t>
    </r>
  </si>
  <si>
    <r>
      <t xml:space="preserve">Increase weights in </t>
    </r>
    <r>
      <rPr>
        <b/>
        <sz val="8"/>
        <rFont val="Arial"/>
      </rPr>
      <t>bold</t>
    </r>
    <r>
      <rPr>
        <sz val="8"/>
        <rFont val="Arial"/>
      </rPr>
      <t xml:space="preserve"> if you feel good</t>
    </r>
  </si>
  <si>
    <t>Front Squat (% of HS)</t>
  </si>
  <si>
    <t>Back Squat (% of HS)</t>
  </si>
  <si>
    <t xml:space="preserve">Snatch </t>
  </si>
  <si>
    <t xml:space="preserve">Dip Snatch </t>
  </si>
  <si>
    <t>SATURDAY - COMPETITION OR TESTING</t>
  </si>
  <si>
    <t>MAX</t>
  </si>
  <si>
    <t>Power Jerk + Jerk - 1+1</t>
  </si>
  <si>
    <t>Power Jerk + Jerk - 1+1 (% of RM</t>
  </si>
  <si>
    <t>Power Jerk + Jerk - 1+1 (% of 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</si>
</sst>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name val="Arial"/>
    </font>
    <font>
      <sz val="8"/>
      <name val="Arial"/>
    </font>
    <font>
      <sz val="9"/>
      <name val="Arial"/>
    </font>
    <font>
      <b/>
      <sz val="9"/>
      <name val="Arial"/>
    </font>
    <font>
      <b/>
      <sz val="10"/>
      <name val="Arial"/>
      <family val="2"/>
    </font>
    <font>
      <b/>
      <sz val="8"/>
      <name val="Arial"/>
    </font>
    <font>
      <sz val="7"/>
      <name val="Arial"/>
    </font>
    <font>
      <b/>
      <sz val="7"/>
      <name val="Arial"/>
    </font>
    <font>
      <u/>
      <sz val="10"/>
      <color theme="10"/>
      <name val="Verdana"/>
    </font>
    <font>
      <u/>
      <sz val="10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66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63"/>
      </top>
      <bottom style="thin">
        <color indexed="23"/>
      </bottom>
      <diagonal/>
    </border>
    <border>
      <left style="thin">
        <color indexed="23"/>
      </left>
      <right style="thin">
        <color indexed="63"/>
      </right>
      <top style="thin">
        <color indexed="63"/>
      </top>
      <bottom style="thin">
        <color indexed="23"/>
      </bottom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/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23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63"/>
      </bottom>
      <diagonal/>
    </border>
    <border>
      <left style="thin">
        <color indexed="9"/>
      </left>
      <right/>
      <top style="thin">
        <color indexed="63"/>
      </top>
      <bottom/>
      <diagonal/>
    </border>
    <border>
      <left/>
      <right style="thin">
        <color indexed="9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1" tint="4.9989318521683403E-2"/>
      </left>
      <right style="thin">
        <color indexed="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9"/>
      </left>
      <right style="thin">
        <color indexed="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0D0D0D"/>
      </left>
      <right/>
      <top style="thin">
        <color rgb="FF0D0D0D"/>
      </top>
      <bottom style="thin">
        <color rgb="FF0D0D0D"/>
      </bottom>
      <diagonal/>
    </border>
    <border>
      <left/>
      <right/>
      <top style="thin">
        <color rgb="FF0D0D0D"/>
      </top>
      <bottom style="thin">
        <color rgb="FF0D0D0D"/>
      </bottom>
      <diagonal/>
    </border>
    <border>
      <left/>
      <right style="thin">
        <color rgb="FF0D0D0D"/>
      </right>
      <top style="thin">
        <color rgb="FF0D0D0D"/>
      </top>
      <bottom style="thin">
        <color rgb="FF0D0D0D"/>
      </bottom>
      <diagonal/>
    </border>
  </borders>
  <cellStyleXfs count="106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9" fillId="0" borderId="6" xfId="0" applyFont="1" applyBorder="1"/>
    <xf numFmtId="0" fontId="9" fillId="0" borderId="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/>
    <xf numFmtId="0" fontId="13" fillId="0" borderId="14" xfId="0" applyFont="1" applyBorder="1" applyAlignment="1">
      <alignment horizontal="center"/>
    </xf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12" fillId="2" borderId="2" xfId="0" applyFont="1" applyFill="1" applyBorder="1" applyAlignment="1">
      <alignment horizontal="right" vertical="center"/>
    </xf>
    <xf numFmtId="0" fontId="9" fillId="0" borderId="26" xfId="0" applyFont="1" applyBorder="1"/>
    <xf numFmtId="0" fontId="9" fillId="0" borderId="5" xfId="0" applyFont="1" applyBorder="1"/>
    <xf numFmtId="0" fontId="5" fillId="2" borderId="2" xfId="0" applyFont="1" applyFill="1" applyBorder="1" applyAlignment="1">
      <alignment vertical="center"/>
    </xf>
    <xf numFmtId="9" fontId="8" fillId="2" borderId="2" xfId="0" applyNumberFormat="1" applyFont="1" applyFill="1" applyBorder="1" applyAlignment="1">
      <alignment horizontal="left" vertical="center"/>
    </xf>
    <xf numFmtId="9" fontId="13" fillId="0" borderId="17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horizontal="center" vertical="center"/>
    </xf>
    <xf numFmtId="9" fontId="13" fillId="0" borderId="3" xfId="0" applyNumberFormat="1" applyFont="1" applyBorder="1" applyAlignment="1">
      <alignment horizontal="center" vertical="center"/>
    </xf>
    <xf numFmtId="1" fontId="13" fillId="0" borderId="20" xfId="0" applyNumberFormat="1" applyFont="1" applyBorder="1" applyAlignment="1">
      <alignment horizontal="center" vertical="center"/>
    </xf>
    <xf numFmtId="1" fontId="13" fillId="0" borderId="2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1" xfId="0" applyFont="1" applyBorder="1" applyAlignment="1">
      <alignment horizontal="center"/>
    </xf>
    <xf numFmtId="0" fontId="7" fillId="0" borderId="6" xfId="0" applyFont="1" applyBorder="1"/>
    <xf numFmtId="0" fontId="7" fillId="0" borderId="5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0" fontId="7" fillId="0" borderId="26" xfId="0" applyFont="1" applyBorder="1"/>
    <xf numFmtId="0" fontId="7" fillId="0" borderId="6" xfId="0" applyFont="1" applyBorder="1" applyAlignment="1">
      <alignment horizontal="center"/>
    </xf>
    <xf numFmtId="0" fontId="7" fillId="0" borderId="14" xfId="0" applyFont="1" applyBorder="1"/>
    <xf numFmtId="0" fontId="7" fillId="0" borderId="31" xfId="0" applyFont="1" applyBorder="1"/>
    <xf numFmtId="0" fontId="7" fillId="0" borderId="32" xfId="0" applyFont="1" applyBorder="1"/>
    <xf numFmtId="0" fontId="4" fillId="0" borderId="5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7" fillId="0" borderId="33" xfId="0" applyFont="1" applyBorder="1"/>
    <xf numFmtId="0" fontId="7" fillId="0" borderId="34" xfId="0" applyFont="1" applyBorder="1"/>
    <xf numFmtId="1" fontId="13" fillId="0" borderId="4" xfId="0" applyNumberFormat="1" applyFont="1" applyBorder="1" applyAlignment="1">
      <alignment horizontal="center" vertical="center"/>
    </xf>
    <xf numFmtId="1" fontId="8" fillId="2" borderId="30" xfId="0" applyNumberFormat="1" applyFont="1" applyFill="1" applyBorder="1" applyAlignment="1">
      <alignment horizontal="left" vertical="center"/>
    </xf>
    <xf numFmtId="0" fontId="7" fillId="0" borderId="0" xfId="0" applyFont="1" applyBorder="1"/>
    <xf numFmtId="0" fontId="7" fillId="0" borderId="7" xfId="0" applyFont="1" applyBorder="1"/>
    <xf numFmtId="0" fontId="7" fillId="0" borderId="35" xfId="0" applyFont="1" applyBorder="1"/>
    <xf numFmtId="0" fontId="11" fillId="2" borderId="36" xfId="0" applyFont="1" applyFill="1" applyBorder="1" applyAlignment="1">
      <alignment horizontal="left" vertical="center" wrapText="1"/>
    </xf>
    <xf numFmtId="0" fontId="11" fillId="2" borderId="35" xfId="0" applyFont="1" applyFill="1" applyBorder="1" applyAlignment="1">
      <alignment horizontal="left" vertical="center" wrapText="1"/>
    </xf>
    <xf numFmtId="9" fontId="13" fillId="0" borderId="16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27" xfId="0" applyFont="1" applyBorder="1"/>
    <xf numFmtId="0" fontId="3" fillId="0" borderId="27" xfId="0" applyFont="1" applyFill="1" applyBorder="1" applyAlignment="1">
      <alignment horizontal="left" vertical="center" wrapText="1"/>
    </xf>
    <xf numFmtId="0" fontId="7" fillId="0" borderId="14" xfId="0" applyFont="1" applyBorder="1" applyAlignment="1"/>
    <xf numFmtId="9" fontId="13" fillId="0" borderId="16" xfId="1" applyFont="1" applyBorder="1" applyAlignment="1">
      <alignment horizontal="center" vertical="center"/>
    </xf>
    <xf numFmtId="9" fontId="13" fillId="0" borderId="17" xfId="1" applyFont="1" applyBorder="1" applyAlignment="1">
      <alignment horizontal="center" vertical="center"/>
    </xf>
    <xf numFmtId="14" fontId="13" fillId="0" borderId="11" xfId="0" applyNumberFormat="1" applyFont="1" applyBorder="1"/>
    <xf numFmtId="0" fontId="7" fillId="0" borderId="3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1" fillId="0" borderId="51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 wrapText="1"/>
    </xf>
    <xf numFmtId="0" fontId="7" fillId="0" borderId="61" xfId="0" applyFont="1" applyBorder="1"/>
    <xf numFmtId="0" fontId="7" fillId="0" borderId="62" xfId="0" applyFont="1" applyBorder="1"/>
    <xf numFmtId="0" fontId="2" fillId="2" borderId="36" xfId="0" applyFont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45" xfId="0" applyFont="1" applyBorder="1" applyAlignment="1">
      <alignment horizontal="left" vertical="top" wrapText="1"/>
    </xf>
    <xf numFmtId="0" fontId="7" fillId="0" borderId="4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47" xfId="0" applyFont="1" applyBorder="1" applyAlignment="1">
      <alignment horizontal="left" vertical="top" wrapText="1"/>
    </xf>
    <xf numFmtId="0" fontId="7" fillId="0" borderId="48" xfId="0" applyFont="1" applyBorder="1" applyAlignment="1">
      <alignment horizontal="left" vertical="top" wrapText="1"/>
    </xf>
    <xf numFmtId="0" fontId="7" fillId="0" borderId="49" xfId="0" applyFont="1" applyBorder="1" applyAlignment="1">
      <alignment horizontal="left" vertical="top" wrapText="1"/>
    </xf>
    <xf numFmtId="0" fontId="7" fillId="0" borderId="50" xfId="0" applyFont="1" applyBorder="1" applyAlignment="1">
      <alignment horizontal="left" vertical="top" wrapText="1"/>
    </xf>
    <xf numFmtId="0" fontId="15" fillId="4" borderId="58" xfId="52" applyFill="1" applyBorder="1" applyAlignment="1">
      <alignment horizontal="center" vertical="center" wrapText="1"/>
    </xf>
    <xf numFmtId="0" fontId="15" fillId="4" borderId="59" xfId="52" applyFill="1" applyBorder="1" applyAlignment="1">
      <alignment horizontal="center" vertical="center" wrapText="1"/>
    </xf>
    <xf numFmtId="0" fontId="15" fillId="4" borderId="60" xfId="52" applyFill="1" applyBorder="1" applyAlignment="1">
      <alignment horizontal="center" vertical="center" wrapText="1"/>
    </xf>
    <xf numFmtId="0" fontId="15" fillId="5" borderId="63" xfId="52" applyFill="1" applyBorder="1" applyAlignment="1">
      <alignment horizontal="center" vertical="center" wrapText="1"/>
    </xf>
    <xf numFmtId="0" fontId="15" fillId="5" borderId="64" xfId="52" applyFill="1" applyBorder="1" applyAlignment="1">
      <alignment horizontal="center" vertical="center" wrapText="1"/>
    </xf>
    <xf numFmtId="0" fontId="15" fillId="5" borderId="65" xfId="52" applyFill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2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</cellXfs>
  <cellStyles count="1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/>
    <cellStyle name="Normal" xfId="0" builtinId="0"/>
    <cellStyle name="Percent" xfId="1" builtinId="5"/>
  </cellStyles>
  <dxfs count="168"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/>
        <condense val="0"/>
        <extend val="0"/>
        <u val="none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catalystathletics.com/olympic-weightlifting-training-program/55/Greg-Everett-2014-American-Open-Cycle/" TargetMode="External"/><Relationship Id="rId12" Type="http://schemas.openxmlformats.org/officeDocument/2006/relationships/hyperlink" Target="https://www.catalystathletics.com/olympic-weightlifting-training-program/55/Greg-Everett-2014-American-Open-Cycle/" TargetMode="External"/><Relationship Id="rId13" Type="http://schemas.openxmlformats.org/officeDocument/2006/relationships/hyperlink" Target="https://www.catalystathletics.com/olympic-weightlifting-training-program/55/Greg-Everett-2014-American-Open-Cycle/" TargetMode="External"/><Relationship Id="rId14" Type="http://schemas.openxmlformats.org/officeDocument/2006/relationships/hyperlink" Target="https://www.catalystathletics.com/olympic-weightlifting-training-program/55/Greg-Everett-2014-American-Open-Cycle/" TargetMode="External"/><Relationship Id="rId15" Type="http://schemas.openxmlformats.org/officeDocument/2006/relationships/hyperlink" Target="https://www.catalystathletics.com/olympic-weightlifting-training-program/55/Greg-Everett-2014-American-Open-Cycle/" TargetMode="External"/><Relationship Id="rId16" Type="http://schemas.openxmlformats.org/officeDocument/2006/relationships/hyperlink" Target="https://www.catalystathletics.com/olympic-weightlifting-training-program/55/Greg-Everett-2014-American-Open-Cycle/" TargetMode="External"/><Relationship Id="rId17" Type="http://schemas.openxmlformats.org/officeDocument/2006/relationships/vmlDrawing" Target="../drawings/vmlDrawing1.vml"/><Relationship Id="rId1" Type="http://schemas.openxmlformats.org/officeDocument/2006/relationships/hyperlink" Target="http://www.catalystathletics.com/olympic-weightlifting-workouts/help/" TargetMode="External"/><Relationship Id="rId2" Type="http://schemas.openxmlformats.org/officeDocument/2006/relationships/hyperlink" Target="https://www.catalystathletics.com/olympic-weightlifting-training-program/55/Greg-Everett-2014-American-Open-Cycle/" TargetMode="External"/><Relationship Id="rId3" Type="http://schemas.openxmlformats.org/officeDocument/2006/relationships/hyperlink" Target="https://www.catalystathletics.com/olympic-weightlifting-training-program/55/Greg-Everett-2014-American-Open-Cycle/" TargetMode="External"/><Relationship Id="rId4" Type="http://schemas.openxmlformats.org/officeDocument/2006/relationships/hyperlink" Target="https://www.catalystathletics.com/olympic-weightlifting-training-program/55/Greg-Everett-2014-American-Open-Cycle/" TargetMode="External"/><Relationship Id="rId5" Type="http://schemas.openxmlformats.org/officeDocument/2006/relationships/hyperlink" Target="https://www.catalystathletics.com/olympic-weightlifting-training-program/55/Greg-Everett-2014-American-Open-Cycle/" TargetMode="External"/><Relationship Id="rId6" Type="http://schemas.openxmlformats.org/officeDocument/2006/relationships/hyperlink" Target="https://www.catalystathletics.com/olympic-weightlifting-training-program/55/Greg-Everett-2014-American-Open-Cycle/" TargetMode="External"/><Relationship Id="rId7" Type="http://schemas.openxmlformats.org/officeDocument/2006/relationships/hyperlink" Target="https://www.catalystathletics.com/olympic-weightlifting-training-program/55/Greg-Everett-2014-American-Open-Cycle/" TargetMode="External"/><Relationship Id="rId8" Type="http://schemas.openxmlformats.org/officeDocument/2006/relationships/hyperlink" Target="https://www.catalystathletics.com/olympic-weightlifting-training-program/55/Greg-Everett-2014-American-Open-Cycle/" TargetMode="External"/><Relationship Id="rId9" Type="http://schemas.openxmlformats.org/officeDocument/2006/relationships/hyperlink" Target="https://www.catalystathletics.com/olympic-weightlifting-training-program/55/Greg-Everett-2014-American-Open-Cycle/" TargetMode="External"/><Relationship Id="rId10" Type="http://schemas.openxmlformats.org/officeDocument/2006/relationships/hyperlink" Target="https://www.catalystathletics.com/olympic-weightlifting-training-program/55/Greg-Everett-2014-American-Open-Cycl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view="pageLayout" zoomScale="150" zoomScaleNormal="150" zoomScalePageLayoutView="150" workbookViewId="0">
      <selection activeCell="B44" sqref="B44"/>
    </sheetView>
  </sheetViews>
  <sheetFormatPr baseColWidth="10" defaultRowHeight="14" customHeight="1" x14ac:dyDescent="0"/>
  <cols>
    <col min="1" max="1" width="1.42578125" style="31" customWidth="1"/>
    <col min="2" max="2" width="11.7109375" style="31" customWidth="1"/>
    <col min="3" max="3" width="4.28515625" style="31" customWidth="1"/>
    <col min="4" max="4" width="4.5703125" style="31" customWidth="1"/>
    <col min="5" max="5" width="2.85546875" style="31" customWidth="1"/>
    <col min="6" max="6" width="5" style="31" customWidth="1"/>
    <col min="7" max="7" width="4.85546875" style="31" customWidth="1"/>
    <col min="8" max="8" width="5.28515625" style="31" customWidth="1"/>
    <col min="9" max="11" width="5" style="31" customWidth="1"/>
    <col min="12" max="12" width="2.7109375" style="36" customWidth="1"/>
    <col min="13" max="13" width="4.140625" style="36" customWidth="1"/>
    <col min="14" max="14" width="4" style="31" customWidth="1"/>
    <col min="15" max="15" width="4.140625" style="36" customWidth="1"/>
    <col min="16" max="16" width="4.28515625" style="36" customWidth="1"/>
    <col min="17" max="17" width="4.42578125" style="31" customWidth="1"/>
    <col min="18" max="18" width="4.28515625" style="31" customWidth="1"/>
    <col min="19" max="19" width="4.140625" style="31" customWidth="1"/>
    <col min="20" max="21" width="4" style="31" customWidth="1"/>
    <col min="22" max="22" width="4.140625" style="31" customWidth="1"/>
    <col min="23" max="16384" width="10.7109375" style="31"/>
  </cols>
  <sheetData>
    <row r="1" spans="1:23" ht="20" customHeight="1">
      <c r="A1" s="47"/>
      <c r="B1" s="49" t="s">
        <v>15</v>
      </c>
      <c r="C1" s="50"/>
      <c r="D1" s="69" t="s">
        <v>16</v>
      </c>
      <c r="E1" s="61"/>
      <c r="F1" s="72" t="s">
        <v>24</v>
      </c>
      <c r="G1" s="73"/>
      <c r="H1" s="73"/>
      <c r="I1" s="73"/>
      <c r="J1" s="73"/>
      <c r="K1" s="74"/>
      <c r="L1" s="74"/>
      <c r="M1" s="74"/>
      <c r="N1" s="74"/>
      <c r="O1" s="74"/>
      <c r="P1" s="75"/>
      <c r="Q1" s="40"/>
      <c r="R1" s="41"/>
      <c r="S1" s="41"/>
      <c r="T1" s="41"/>
      <c r="U1" s="41"/>
      <c r="V1" s="41"/>
      <c r="W1" s="32"/>
    </row>
    <row r="2" spans="1:23" ht="6" customHeight="1">
      <c r="B2" s="42"/>
      <c r="C2" s="37"/>
      <c r="D2" s="37"/>
      <c r="E2" s="43"/>
      <c r="F2" s="62"/>
      <c r="G2" s="62"/>
      <c r="H2" s="62"/>
      <c r="I2" s="62"/>
      <c r="J2" s="62"/>
      <c r="K2" s="62"/>
      <c r="L2" s="66"/>
      <c r="M2" s="66"/>
      <c r="N2" s="37"/>
      <c r="O2" s="67"/>
      <c r="P2" s="67"/>
      <c r="Q2" s="33"/>
      <c r="R2" s="33"/>
      <c r="S2" s="33"/>
      <c r="T2" s="33"/>
      <c r="U2" s="35"/>
      <c r="V2" s="33"/>
      <c r="W2" s="32"/>
    </row>
    <row r="3" spans="1:23" ht="14" customHeight="1">
      <c r="A3" s="47"/>
      <c r="B3" s="38" t="s">
        <v>2</v>
      </c>
      <c r="C3" s="48"/>
      <c r="D3" s="39"/>
      <c r="E3" s="60"/>
      <c r="F3" s="76" t="s">
        <v>78</v>
      </c>
      <c r="G3" s="77"/>
      <c r="H3" s="77"/>
      <c r="I3" s="77"/>
      <c r="J3" s="77"/>
      <c r="K3" s="77"/>
      <c r="L3" s="77"/>
      <c r="M3" s="77"/>
      <c r="N3" s="77"/>
      <c r="O3" s="77"/>
      <c r="P3" s="78"/>
      <c r="Q3" s="32"/>
    </row>
    <row r="4" spans="1:23" ht="6" customHeight="1">
      <c r="B4" s="42"/>
      <c r="C4" s="37"/>
      <c r="D4" s="43"/>
      <c r="E4" s="47"/>
      <c r="F4" s="79"/>
      <c r="G4" s="80"/>
      <c r="H4" s="80"/>
      <c r="I4" s="80"/>
      <c r="J4" s="80"/>
      <c r="K4" s="80"/>
      <c r="L4" s="80"/>
      <c r="M4" s="80"/>
      <c r="N4" s="80"/>
      <c r="O4" s="80"/>
      <c r="P4" s="81"/>
      <c r="Q4" s="32"/>
    </row>
    <row r="5" spans="1:23" ht="14" customHeight="1">
      <c r="A5" s="47"/>
      <c r="B5" s="38" t="s">
        <v>3</v>
      </c>
      <c r="C5" s="48"/>
      <c r="D5" s="39"/>
      <c r="E5" s="60"/>
      <c r="F5" s="79"/>
      <c r="G5" s="80"/>
      <c r="H5" s="80"/>
      <c r="I5" s="80"/>
      <c r="J5" s="80"/>
      <c r="K5" s="80"/>
      <c r="L5" s="80"/>
      <c r="M5" s="80"/>
      <c r="N5" s="80"/>
      <c r="O5" s="80"/>
      <c r="P5" s="81"/>
      <c r="Q5" s="32"/>
    </row>
    <row r="6" spans="1:23" ht="6" customHeight="1">
      <c r="B6" s="42"/>
      <c r="C6" s="37"/>
      <c r="D6" s="43"/>
      <c r="E6" s="47"/>
      <c r="F6" s="79"/>
      <c r="G6" s="80"/>
      <c r="H6" s="80"/>
      <c r="I6" s="80"/>
      <c r="J6" s="80"/>
      <c r="K6" s="80"/>
      <c r="L6" s="80"/>
      <c r="M6" s="80"/>
      <c r="N6" s="80"/>
      <c r="O6" s="80"/>
      <c r="P6" s="81"/>
      <c r="Q6" s="32"/>
    </row>
    <row r="7" spans="1:23" ht="14" customHeight="1">
      <c r="A7" s="47"/>
      <c r="B7" s="38" t="s">
        <v>13</v>
      </c>
      <c r="C7" s="48"/>
      <c r="D7" s="39"/>
      <c r="E7" s="60"/>
      <c r="F7" s="79"/>
      <c r="G7" s="80"/>
      <c r="H7" s="80"/>
      <c r="I7" s="80"/>
      <c r="J7" s="80"/>
      <c r="K7" s="80"/>
      <c r="L7" s="80"/>
      <c r="M7" s="80"/>
      <c r="N7" s="80"/>
      <c r="O7" s="80"/>
      <c r="P7" s="81"/>
      <c r="Q7" s="32"/>
    </row>
    <row r="8" spans="1:23" ht="6" customHeight="1">
      <c r="B8" s="42"/>
      <c r="C8" s="37"/>
      <c r="D8" s="43"/>
      <c r="E8" s="47"/>
      <c r="F8" s="79"/>
      <c r="G8" s="80"/>
      <c r="H8" s="80"/>
      <c r="I8" s="80"/>
      <c r="J8" s="80"/>
      <c r="K8" s="80"/>
      <c r="L8" s="80"/>
      <c r="M8" s="80"/>
      <c r="N8" s="80"/>
      <c r="O8" s="80"/>
      <c r="P8" s="81"/>
      <c r="Q8" s="32"/>
    </row>
    <row r="9" spans="1:23" ht="14" customHeight="1">
      <c r="A9" s="47"/>
      <c r="B9" s="38" t="s">
        <v>14</v>
      </c>
      <c r="C9" s="48"/>
      <c r="D9" s="39"/>
      <c r="E9" s="60"/>
      <c r="F9" s="79"/>
      <c r="G9" s="80"/>
      <c r="H9" s="80"/>
      <c r="I9" s="80"/>
      <c r="J9" s="80"/>
      <c r="K9" s="80"/>
      <c r="L9" s="80"/>
      <c r="M9" s="80"/>
      <c r="N9" s="80"/>
      <c r="O9" s="80"/>
      <c r="P9" s="81"/>
      <c r="Q9" s="32"/>
    </row>
    <row r="10" spans="1:23" ht="5" customHeight="1">
      <c r="B10" s="42"/>
      <c r="C10" s="46"/>
      <c r="D10" s="43"/>
      <c r="E10" s="47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1"/>
      <c r="Q10" s="32"/>
    </row>
    <row r="11" spans="1:23" ht="14" customHeight="1">
      <c r="A11" s="47"/>
      <c r="B11" s="38" t="s">
        <v>4</v>
      </c>
      <c r="C11" s="48"/>
      <c r="D11" s="39"/>
      <c r="E11" s="60"/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1"/>
      <c r="Q11" s="32"/>
    </row>
    <row r="12" spans="1:23" ht="5" customHeight="1">
      <c r="B12" s="42"/>
      <c r="C12" s="37"/>
      <c r="D12" s="43"/>
      <c r="E12" s="47"/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1"/>
      <c r="Q12" s="32"/>
    </row>
    <row r="13" spans="1:23" ht="14" customHeight="1">
      <c r="A13" s="47"/>
      <c r="B13" s="38" t="s">
        <v>5</v>
      </c>
      <c r="C13" s="48"/>
      <c r="D13" s="39"/>
      <c r="E13" s="60"/>
      <c r="F13" s="79"/>
      <c r="G13" s="80"/>
      <c r="H13" s="80"/>
      <c r="I13" s="80"/>
      <c r="J13" s="80"/>
      <c r="K13" s="80"/>
      <c r="L13" s="80"/>
      <c r="M13" s="80"/>
      <c r="N13" s="80"/>
      <c r="O13" s="80"/>
      <c r="P13" s="81"/>
      <c r="Q13" s="32"/>
    </row>
    <row r="14" spans="1:23" ht="5" customHeight="1">
      <c r="B14" s="42"/>
      <c r="C14" s="37"/>
      <c r="D14" s="43"/>
      <c r="E14" s="47"/>
      <c r="F14" s="79"/>
      <c r="G14" s="80"/>
      <c r="H14" s="80"/>
      <c r="I14" s="80"/>
      <c r="J14" s="80"/>
      <c r="K14" s="80"/>
      <c r="L14" s="80"/>
      <c r="M14" s="80"/>
      <c r="N14" s="80"/>
      <c r="O14" s="80"/>
      <c r="P14" s="81"/>
      <c r="Q14" s="32"/>
    </row>
    <row r="15" spans="1:23" ht="14" customHeight="1">
      <c r="A15" s="47"/>
      <c r="B15" s="38" t="s">
        <v>6</v>
      </c>
      <c r="C15" s="48"/>
      <c r="D15" s="39"/>
      <c r="E15" s="60"/>
      <c r="F15" s="79"/>
      <c r="G15" s="80"/>
      <c r="H15" s="80"/>
      <c r="I15" s="80"/>
      <c r="J15" s="80"/>
      <c r="K15" s="80"/>
      <c r="L15" s="80"/>
      <c r="M15" s="80"/>
      <c r="N15" s="80"/>
      <c r="O15" s="80"/>
      <c r="P15" s="81"/>
      <c r="Q15" s="32"/>
    </row>
    <row r="16" spans="1:23" ht="5" customHeight="1">
      <c r="B16" s="42"/>
      <c r="C16" s="37"/>
      <c r="D16" s="43"/>
      <c r="E16" s="47"/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1"/>
      <c r="Q16" s="32"/>
    </row>
    <row r="17" spans="1:17" ht="14" customHeight="1">
      <c r="A17" s="47"/>
      <c r="B17" s="70" t="s">
        <v>18</v>
      </c>
      <c r="C17" s="48"/>
      <c r="D17" s="39"/>
      <c r="E17" s="60"/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1"/>
      <c r="Q17" s="32"/>
    </row>
    <row r="18" spans="1:17" ht="6" customHeight="1">
      <c r="B18" s="71"/>
      <c r="C18" s="37"/>
      <c r="D18" s="43"/>
      <c r="E18" s="47"/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1"/>
      <c r="Q18" s="32"/>
    </row>
    <row r="19" spans="1:17" ht="14" customHeight="1">
      <c r="A19" s="47"/>
      <c r="B19" s="70" t="s">
        <v>19</v>
      </c>
      <c r="C19" s="48"/>
      <c r="D19" s="39"/>
      <c r="E19" s="60"/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1"/>
      <c r="Q19" s="32"/>
    </row>
    <row r="20" spans="1:17" ht="5" customHeight="1">
      <c r="B20" s="71"/>
      <c r="C20" s="46"/>
      <c r="D20" s="43"/>
      <c r="E20" s="47"/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1"/>
      <c r="Q20" s="32"/>
    </row>
    <row r="21" spans="1:17" ht="14" customHeight="1">
      <c r="A21" s="47"/>
      <c r="B21" s="70" t="s">
        <v>20</v>
      </c>
      <c r="C21" s="48"/>
      <c r="D21" s="39"/>
      <c r="E21" s="60"/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1"/>
      <c r="Q21" s="32"/>
    </row>
    <row r="22" spans="1:17" ht="5" customHeight="1">
      <c r="B22" s="71"/>
      <c r="C22" s="46"/>
      <c r="D22" s="43"/>
      <c r="E22" s="47"/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1"/>
      <c r="Q22" s="32"/>
    </row>
    <row r="23" spans="1:17" ht="14" customHeight="1">
      <c r="A23" s="47"/>
      <c r="B23" s="70" t="s">
        <v>21</v>
      </c>
      <c r="C23" s="48"/>
      <c r="D23" s="39"/>
      <c r="E23" s="60"/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1"/>
      <c r="Q23" s="32"/>
    </row>
    <row r="24" spans="1:17" ht="5" customHeight="1">
      <c r="B24" s="71"/>
      <c r="C24" s="46"/>
      <c r="D24" s="43"/>
      <c r="E24" s="47"/>
      <c r="F24" s="79"/>
      <c r="G24" s="80"/>
      <c r="H24" s="80"/>
      <c r="I24" s="80"/>
      <c r="J24" s="80"/>
      <c r="K24" s="80"/>
      <c r="L24" s="80"/>
      <c r="M24" s="80"/>
      <c r="N24" s="80"/>
      <c r="O24" s="80"/>
      <c r="P24" s="81"/>
      <c r="Q24" s="32"/>
    </row>
    <row r="25" spans="1:17" ht="14" customHeight="1">
      <c r="A25" s="47"/>
      <c r="B25" s="70" t="s">
        <v>22</v>
      </c>
      <c r="C25" s="48"/>
      <c r="D25" s="39"/>
      <c r="E25" s="60"/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1"/>
      <c r="Q25" s="32"/>
    </row>
    <row r="26" spans="1:17" ht="5" customHeight="1">
      <c r="B26" s="42"/>
      <c r="C26" s="46"/>
      <c r="D26" s="43"/>
      <c r="E26" s="47"/>
      <c r="F26" s="79"/>
      <c r="G26" s="80"/>
      <c r="H26" s="80"/>
      <c r="I26" s="80"/>
      <c r="J26" s="80"/>
      <c r="K26" s="80"/>
      <c r="L26" s="80"/>
      <c r="M26" s="80"/>
      <c r="N26" s="80"/>
      <c r="O26" s="80"/>
      <c r="P26" s="81"/>
      <c r="Q26" s="32"/>
    </row>
    <row r="27" spans="1:17" ht="14" customHeight="1">
      <c r="A27" s="47"/>
      <c r="B27" s="38"/>
      <c r="C27" s="48"/>
      <c r="D27" s="39"/>
      <c r="E27" s="60"/>
      <c r="F27" s="79"/>
      <c r="G27" s="80"/>
      <c r="H27" s="80"/>
      <c r="I27" s="80"/>
      <c r="J27" s="80"/>
      <c r="K27" s="80"/>
      <c r="L27" s="80"/>
      <c r="M27" s="80"/>
      <c r="N27" s="80"/>
      <c r="O27" s="80"/>
      <c r="P27" s="81"/>
      <c r="Q27" s="32"/>
    </row>
    <row r="28" spans="1:17" ht="5" customHeight="1">
      <c r="B28" s="42"/>
      <c r="C28" s="37"/>
      <c r="D28" s="43"/>
      <c r="E28" s="47"/>
      <c r="F28" s="79"/>
      <c r="G28" s="80"/>
      <c r="H28" s="80"/>
      <c r="I28" s="80"/>
      <c r="J28" s="80"/>
      <c r="K28" s="80"/>
      <c r="L28" s="80"/>
      <c r="M28" s="80"/>
      <c r="N28" s="80"/>
      <c r="O28" s="80"/>
      <c r="P28" s="81"/>
      <c r="Q28" s="32"/>
    </row>
    <row r="29" spans="1:17" ht="14" customHeight="1">
      <c r="A29" s="47"/>
      <c r="B29" s="38"/>
      <c r="C29" s="48"/>
      <c r="D29" s="39"/>
      <c r="E29" s="60"/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1"/>
      <c r="Q29" s="32"/>
    </row>
    <row r="30" spans="1:17" ht="5" customHeight="1">
      <c r="B30" s="42"/>
      <c r="C30" s="37"/>
      <c r="D30" s="43"/>
      <c r="E30" s="47"/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1"/>
      <c r="Q30" s="32"/>
    </row>
    <row r="31" spans="1:17" ht="14" customHeight="1">
      <c r="A31" s="47"/>
      <c r="B31" s="38"/>
      <c r="C31" s="48"/>
      <c r="D31" s="39"/>
      <c r="E31" s="60"/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1"/>
      <c r="Q31" s="32"/>
    </row>
    <row r="32" spans="1:17" ht="5" customHeight="1">
      <c r="B32" s="42"/>
      <c r="C32" s="37"/>
      <c r="D32" s="43"/>
      <c r="E32" s="47"/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1"/>
      <c r="Q32" s="32"/>
    </row>
    <row r="33" spans="1:17" ht="14" customHeight="1">
      <c r="A33" s="47"/>
      <c r="B33" s="38"/>
      <c r="C33" s="48"/>
      <c r="D33" s="39"/>
      <c r="E33" s="60"/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1"/>
      <c r="Q33" s="32"/>
    </row>
    <row r="34" spans="1:17" ht="5" customHeight="1">
      <c r="B34" s="42"/>
      <c r="C34" s="37"/>
      <c r="D34" s="43"/>
      <c r="E34" s="47"/>
      <c r="F34" s="79"/>
      <c r="G34" s="80"/>
      <c r="H34" s="80"/>
      <c r="I34" s="80"/>
      <c r="J34" s="80"/>
      <c r="K34" s="80"/>
      <c r="L34" s="80"/>
      <c r="M34" s="80"/>
      <c r="N34" s="80"/>
      <c r="O34" s="80"/>
      <c r="P34" s="81"/>
      <c r="Q34" s="32"/>
    </row>
    <row r="35" spans="1:17" ht="14" customHeight="1">
      <c r="A35" s="47"/>
      <c r="B35" s="38"/>
      <c r="C35" s="48"/>
      <c r="D35" s="39"/>
      <c r="E35" s="60"/>
      <c r="F35" s="79"/>
      <c r="G35" s="80"/>
      <c r="H35" s="80"/>
      <c r="I35" s="80"/>
      <c r="J35" s="80"/>
      <c r="K35" s="80"/>
      <c r="L35" s="80"/>
      <c r="M35" s="80"/>
      <c r="N35" s="80"/>
      <c r="O35" s="80"/>
      <c r="P35" s="81"/>
      <c r="Q35" s="32"/>
    </row>
    <row r="36" spans="1:17" ht="5" customHeight="1">
      <c r="B36" s="42"/>
      <c r="C36" s="37"/>
      <c r="D36" s="43"/>
      <c r="E36" s="47"/>
      <c r="F36" s="79"/>
      <c r="G36" s="80"/>
      <c r="H36" s="80"/>
      <c r="I36" s="80"/>
      <c r="J36" s="80"/>
      <c r="K36" s="80"/>
      <c r="L36" s="80"/>
      <c r="M36" s="80"/>
      <c r="N36" s="80"/>
      <c r="O36" s="80"/>
      <c r="P36" s="81"/>
      <c r="Q36" s="32"/>
    </row>
    <row r="37" spans="1:17" ht="14" customHeight="1">
      <c r="A37" s="47"/>
      <c r="B37" s="38"/>
      <c r="C37" s="48"/>
      <c r="D37" s="39"/>
      <c r="E37" s="60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4"/>
      <c r="Q37" s="32"/>
    </row>
    <row r="38" spans="1:17" ht="5" customHeight="1">
      <c r="B38" s="42"/>
      <c r="C38" s="37"/>
      <c r="D38" s="43"/>
      <c r="F38" s="33"/>
      <c r="G38" s="33"/>
      <c r="H38" s="33"/>
      <c r="I38" s="33"/>
      <c r="J38" s="33"/>
      <c r="K38" s="33"/>
      <c r="L38" s="34"/>
      <c r="M38" s="59"/>
      <c r="N38" s="33"/>
      <c r="O38" s="34"/>
      <c r="P38" s="34"/>
    </row>
    <row r="40" spans="1:17" ht="14" customHeight="1">
      <c r="B40" s="85" t="s">
        <v>17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7"/>
    </row>
    <row r="42" spans="1:17" ht="14" customHeight="1">
      <c r="B42" s="88" t="s">
        <v>23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</row>
  </sheetData>
  <mergeCells count="4">
    <mergeCell ref="F1:P1"/>
    <mergeCell ref="F3:P37"/>
    <mergeCell ref="B40:P40"/>
    <mergeCell ref="B42:P42"/>
  </mergeCells>
  <phoneticPr fontId="6" type="noConversion"/>
  <hyperlinks>
    <hyperlink ref="B42" r:id="rId1"/>
    <hyperlink ref="B40" r:id="rId2"/>
    <hyperlink ref="C40" r:id="rId3" display="https://www.catalystathletics.com/olympic-weightlifting-training-program/55/Greg-Everett-2014-American-Open-Cycle/"/>
    <hyperlink ref="D40" r:id="rId4" display="https://www.catalystathletics.com/olympic-weightlifting-training-program/55/Greg-Everett-2014-American-Open-Cycle/"/>
    <hyperlink ref="E40" r:id="rId5" display="https://www.catalystathletics.com/olympic-weightlifting-training-program/55/Greg-Everett-2014-American-Open-Cycle/"/>
    <hyperlink ref="F40" r:id="rId6" display="https://www.catalystathletics.com/olympic-weightlifting-training-program/55/Greg-Everett-2014-American-Open-Cycle/"/>
    <hyperlink ref="G40" r:id="rId7" display="https://www.catalystathletics.com/olympic-weightlifting-training-program/55/Greg-Everett-2014-American-Open-Cycle/"/>
    <hyperlink ref="H40" r:id="rId8" display="https://www.catalystathletics.com/olympic-weightlifting-training-program/55/Greg-Everett-2014-American-Open-Cycle/"/>
    <hyperlink ref="I40" r:id="rId9" display="https://www.catalystathletics.com/olympic-weightlifting-training-program/55/Greg-Everett-2014-American-Open-Cycle/"/>
    <hyperlink ref="J40" r:id="rId10" display="https://www.catalystathletics.com/olympic-weightlifting-training-program/55/Greg-Everett-2014-American-Open-Cycle/"/>
    <hyperlink ref="K40" r:id="rId11" display="https://www.catalystathletics.com/olympic-weightlifting-training-program/55/Greg-Everett-2014-American-Open-Cycle/"/>
    <hyperlink ref="L40" r:id="rId12" display="https://www.catalystathletics.com/olympic-weightlifting-training-program/55/Greg-Everett-2014-American-Open-Cycle/"/>
    <hyperlink ref="M40" r:id="rId13" display="https://www.catalystathletics.com/olympic-weightlifting-training-program/55/Greg-Everett-2014-American-Open-Cycle/"/>
    <hyperlink ref="N40" r:id="rId14" display="https://www.catalystathletics.com/olympic-weightlifting-training-program/55/Greg-Everett-2014-American-Open-Cycle/"/>
    <hyperlink ref="O40" r:id="rId15" display="https://www.catalystathletics.com/olympic-weightlifting-training-program/55/Greg-Everett-2014-American-Open-Cycle/"/>
    <hyperlink ref="P40" r:id="rId16" display="https://www.catalystathletics.com/olympic-weightlifting-training-program/55/Greg-Everett-2014-American-Open-Cycle/"/>
  </hyperlinks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legacyDrawingHF r:id="rId17"/>
  <extLst>
    <ext xmlns:mx="http://schemas.microsoft.com/office/mac/excel/2008/main" uri="{64002731-A6B0-56B0-2670-7721B7C09600}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A115" sqref="A115:C117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9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0.95624999999999993</v>
      </c>
      <c r="P5" s="16" t="s">
        <v>10</v>
      </c>
      <c r="Q5" s="45">
        <f>SUM(P8,P12,P16,P20,P24,P28)</f>
        <v>29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70</v>
      </c>
      <c r="B7" s="100"/>
      <c r="C7" s="101"/>
      <c r="D7" s="91">
        <f>'Notes &amp; PRs'!D3</f>
        <v>0</v>
      </c>
      <c r="E7" s="63" t="s">
        <v>69</v>
      </c>
      <c r="F7" s="63">
        <v>0.9</v>
      </c>
      <c r="G7" s="63">
        <v>0.95</v>
      </c>
      <c r="H7" s="63">
        <v>0.9</v>
      </c>
      <c r="I7" s="63"/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/>
      <c r="F8" s="22"/>
      <c r="G8" s="22"/>
      <c r="H8" s="22"/>
      <c r="I8" s="22" t="str">
        <f t="shared" ref="I8:O8" si="0">IF($D7,I7*$D7,"")</f>
        <v/>
      </c>
      <c r="J8" s="22" t="str">
        <f t="shared" si="0"/>
        <v/>
      </c>
      <c r="K8" s="22" t="str">
        <f t="shared" si="0"/>
        <v/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3" t="str">
        <f t="shared" si="0"/>
        <v/>
      </c>
      <c r="P8" s="44">
        <f>SUM(E9:O9)</f>
        <v>4</v>
      </c>
      <c r="Q8" s="24">
        <f>IFERROR(SUM(E7:O7) / (COUNT(E7:O7) - COUNTIF(E7:O7,0)),"")</f>
        <v>0.91666666666666663</v>
      </c>
    </row>
    <row r="9" spans="1:18" ht="10" customHeight="1">
      <c r="A9" s="105"/>
      <c r="B9" s="106"/>
      <c r="C9" s="107"/>
      <c r="D9" s="93"/>
      <c r="E9" s="25">
        <v>1</v>
      </c>
      <c r="F9" s="25">
        <v>1</v>
      </c>
      <c r="G9" s="25">
        <v>1</v>
      </c>
      <c r="H9" s="25">
        <v>1</v>
      </c>
      <c r="I9" s="25"/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71</v>
      </c>
      <c r="B11" s="109"/>
      <c r="C11" s="110"/>
      <c r="D11" s="91">
        <f>'Notes &amp; PRs'!D5</f>
        <v>0</v>
      </c>
      <c r="E11" s="51" t="s">
        <v>69</v>
      </c>
      <c r="F11" s="51">
        <v>0.9</v>
      </c>
      <c r="G11" s="51">
        <v>0.95</v>
      </c>
      <c r="H11" s="51">
        <v>0.9</v>
      </c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/>
      <c r="F12" s="22"/>
      <c r="G12" s="22"/>
      <c r="H12" s="22"/>
      <c r="I12" s="22" t="str">
        <f t="shared" ref="I12:O12" si="1">IF($D11,I11*$D11,"")</f>
        <v/>
      </c>
      <c r="J12" s="22" t="str">
        <f t="shared" si="1"/>
        <v/>
      </c>
      <c r="K12" s="22" t="str">
        <f t="shared" si="1"/>
        <v/>
      </c>
      <c r="L12" s="22" t="str">
        <f t="shared" si="1"/>
        <v/>
      </c>
      <c r="M12" s="22" t="str">
        <f t="shared" si="1"/>
        <v/>
      </c>
      <c r="N12" s="22" t="str">
        <f t="shared" si="1"/>
        <v/>
      </c>
      <c r="O12" s="23" t="str">
        <f t="shared" si="1"/>
        <v/>
      </c>
      <c r="P12" s="44">
        <f>SUM(E13:O13)</f>
        <v>8</v>
      </c>
      <c r="Q12" s="24">
        <f>IFERROR(SUM(E11:O11) / (COUNT(E11:O11) - COUNTIF(E11:O11,0)),"")</f>
        <v>0.91666666666666663</v>
      </c>
    </row>
    <row r="13" spans="1:18" ht="10" customHeight="1">
      <c r="A13" s="114"/>
      <c r="B13" s="115"/>
      <c r="C13" s="116"/>
      <c r="D13" s="93"/>
      <c r="E13" s="25">
        <v>2</v>
      </c>
      <c r="F13" s="25">
        <v>2</v>
      </c>
      <c r="G13" s="25">
        <v>2</v>
      </c>
      <c r="H13" s="25">
        <v>2</v>
      </c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19</v>
      </c>
      <c r="B15" s="109"/>
      <c r="C15" s="110"/>
      <c r="D15" s="91">
        <f>'Notes &amp; PRs'!D19</f>
        <v>0</v>
      </c>
      <c r="E15" s="51">
        <v>0.7</v>
      </c>
      <c r="F15" s="51">
        <v>0.8</v>
      </c>
      <c r="G15" s="51">
        <v>0.85</v>
      </c>
      <c r="H15" s="51">
        <v>0.9</v>
      </c>
      <c r="I15" s="51">
        <v>0.9</v>
      </c>
      <c r="J15" s="51">
        <v>0.9</v>
      </c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 t="str">
        <f t="shared" ref="E16:O16" si="2">IF($D15,E15*$D15,"")</f>
        <v/>
      </c>
      <c r="F16" s="22" t="str">
        <f t="shared" si="2"/>
        <v/>
      </c>
      <c r="G16" s="22" t="str">
        <f t="shared" si="2"/>
        <v/>
      </c>
      <c r="H16" s="22" t="str">
        <f t="shared" si="2"/>
        <v/>
      </c>
      <c r="I16" s="22" t="str">
        <f t="shared" si="2"/>
        <v/>
      </c>
      <c r="J16" s="22" t="str">
        <f t="shared" si="2"/>
        <v/>
      </c>
      <c r="K16" s="22" t="str">
        <f t="shared" si="2"/>
        <v/>
      </c>
      <c r="L16" s="22" t="str">
        <f t="shared" si="2"/>
        <v/>
      </c>
      <c r="M16" s="22" t="str">
        <f t="shared" si="2"/>
        <v/>
      </c>
      <c r="N16" s="22" t="str">
        <f t="shared" si="2"/>
        <v/>
      </c>
      <c r="O16" s="23" t="str">
        <f t="shared" si="2"/>
        <v/>
      </c>
      <c r="P16" s="44">
        <f>SUM(E17:O17)</f>
        <v>9</v>
      </c>
      <c r="Q16" s="24">
        <f>IFERROR(SUM(E15:O15) / (COUNT(E15:O15) - COUNTIF(E15:O15,0)),"")</f>
        <v>0.84166666666666679</v>
      </c>
    </row>
    <row r="17" spans="1:18" ht="10" customHeight="1">
      <c r="A17" s="114"/>
      <c r="B17" s="115"/>
      <c r="C17" s="116"/>
      <c r="D17" s="93"/>
      <c r="E17" s="25">
        <v>2</v>
      </c>
      <c r="F17" s="25">
        <v>2</v>
      </c>
      <c r="G17" s="25">
        <v>2</v>
      </c>
      <c r="H17" s="25">
        <v>1</v>
      </c>
      <c r="I17" s="25">
        <v>1</v>
      </c>
      <c r="J17" s="25">
        <v>1</v>
      </c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64</v>
      </c>
      <c r="B19" s="109"/>
      <c r="C19" s="110"/>
      <c r="D19" s="91">
        <f>'Notes &amp; PRs'!D3</f>
        <v>0</v>
      </c>
      <c r="E19" s="51">
        <v>1.1499999999999999</v>
      </c>
      <c r="F19" s="51">
        <v>1.1499999999999999</v>
      </c>
      <c r="G19" s="51">
        <v>1.1499999999999999</v>
      </c>
      <c r="H19" s="51">
        <v>1.1499999999999999</v>
      </c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 t="str">
        <f t="shared" ref="E20:O20" si="3">IF($D19,E19*$D19,"")</f>
        <v/>
      </c>
      <c r="F20" s="22" t="str">
        <f t="shared" si="3"/>
        <v/>
      </c>
      <c r="G20" s="22" t="str">
        <f t="shared" si="3"/>
        <v/>
      </c>
      <c r="H20" s="22" t="str">
        <f t="shared" si="3"/>
        <v/>
      </c>
      <c r="I20" s="22" t="str">
        <f t="shared" si="3"/>
        <v/>
      </c>
      <c r="J20" s="22" t="str">
        <f t="shared" si="3"/>
        <v/>
      </c>
      <c r="K20" s="22" t="str">
        <f t="shared" si="3"/>
        <v/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3" t="str">
        <f t="shared" si="3"/>
        <v/>
      </c>
      <c r="P20" s="44">
        <f>SUM(E21:O21)</f>
        <v>8</v>
      </c>
      <c r="Q20" s="24">
        <f>IFERROR(SUM(E19:O19) / (COUNT(E19:O19) - COUNTIF(E19:O19,0)),"")</f>
        <v>1.1499999999999999</v>
      </c>
    </row>
    <row r="21" spans="1:18" ht="10" customHeight="1">
      <c r="A21" s="114"/>
      <c r="B21" s="115"/>
      <c r="C21" s="116"/>
      <c r="D21" s="93"/>
      <c r="E21" s="25">
        <v>2</v>
      </c>
      <c r="F21" s="25">
        <v>2</v>
      </c>
      <c r="G21" s="25">
        <v>2</v>
      </c>
      <c r="H21" s="25">
        <v>2</v>
      </c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4">IF($D23,F23*$D23,"")</f>
        <v/>
      </c>
      <c r="G24" s="22" t="str">
        <f t="shared" si="4"/>
        <v/>
      </c>
      <c r="H24" s="22" t="str">
        <f t="shared" si="4"/>
        <v/>
      </c>
      <c r="I24" s="22" t="str">
        <f t="shared" si="4"/>
        <v/>
      </c>
      <c r="J24" s="22" t="str">
        <f t="shared" si="4"/>
        <v/>
      </c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3" t="str">
        <f t="shared" si="4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5">IF($D27,F27*$D27,"")</f>
        <v/>
      </c>
      <c r="G28" s="22" t="str">
        <f t="shared" si="5"/>
        <v/>
      </c>
      <c r="H28" s="22" t="str">
        <f t="shared" si="5"/>
        <v/>
      </c>
      <c r="I28" s="22" t="str">
        <f t="shared" si="5"/>
        <v/>
      </c>
      <c r="J28" s="22" t="str">
        <f t="shared" si="5"/>
        <v/>
      </c>
      <c r="K28" s="22" t="str">
        <f t="shared" si="5"/>
        <v/>
      </c>
      <c r="L28" s="22" t="str">
        <f t="shared" si="5"/>
        <v/>
      </c>
      <c r="M28" s="22" t="str">
        <f t="shared" si="5"/>
        <v/>
      </c>
      <c r="N28" s="22" t="str">
        <f t="shared" si="5"/>
        <v/>
      </c>
      <c r="O28" s="23" t="str">
        <f t="shared" si="5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0.96944444444444444</v>
      </c>
      <c r="P32" s="16" t="s">
        <v>10</v>
      </c>
      <c r="Q32" s="45">
        <f>SUM(P35,P39,P43,P47,P51,P55)</f>
        <v>20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72</v>
      </c>
      <c r="B34" s="100"/>
      <c r="C34" s="101"/>
      <c r="D34" s="91">
        <f>'Notes &amp; PRs'!D3</f>
        <v>0</v>
      </c>
      <c r="E34" s="51" t="s">
        <v>69</v>
      </c>
      <c r="F34" s="51">
        <v>0.9</v>
      </c>
      <c r="G34" s="51">
        <v>0.95</v>
      </c>
      <c r="H34" s="51">
        <v>0.9</v>
      </c>
      <c r="I34" s="51"/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/>
      <c r="F35" s="22"/>
      <c r="G35" s="22"/>
      <c r="H35" s="22"/>
      <c r="I35" s="22" t="str">
        <f t="shared" ref="I35:O35" si="6">IF($D34,I34*$D34,"")</f>
        <v/>
      </c>
      <c r="J35" s="22" t="str">
        <f t="shared" si="6"/>
        <v/>
      </c>
      <c r="K35" s="22" t="str">
        <f t="shared" si="6"/>
        <v/>
      </c>
      <c r="L35" s="22" t="str">
        <f t="shared" si="6"/>
        <v/>
      </c>
      <c r="M35" s="22" t="str">
        <f t="shared" si="6"/>
        <v/>
      </c>
      <c r="N35" s="22" t="str">
        <f t="shared" si="6"/>
        <v/>
      </c>
      <c r="O35" s="23" t="str">
        <f t="shared" si="6"/>
        <v/>
      </c>
      <c r="P35" s="44">
        <f>SUM(E36:O36)</f>
        <v>4</v>
      </c>
      <c r="Q35" s="24">
        <f>IFERROR(SUM(E34:O34) / (COUNT(E34:O34) - COUNTIF(E34:O34,0)),"")</f>
        <v>0.91666666666666663</v>
      </c>
    </row>
    <row r="36" spans="1:18" ht="10" customHeight="1">
      <c r="A36" s="105"/>
      <c r="B36" s="106"/>
      <c r="C36" s="107"/>
      <c r="D36" s="93"/>
      <c r="E36" s="25">
        <v>1</v>
      </c>
      <c r="F36" s="25">
        <v>1</v>
      </c>
      <c r="G36" s="25">
        <v>1</v>
      </c>
      <c r="H36" s="25">
        <v>1</v>
      </c>
      <c r="I36" s="25"/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73</v>
      </c>
      <c r="B38" s="109"/>
      <c r="C38" s="110"/>
      <c r="D38" s="91">
        <f>'Notes &amp; PRs'!D13</f>
        <v>0</v>
      </c>
      <c r="E38" s="51" t="s">
        <v>69</v>
      </c>
      <c r="F38" s="51">
        <v>0.9</v>
      </c>
      <c r="G38" s="51">
        <v>0.95</v>
      </c>
      <c r="H38" s="51">
        <v>0.9</v>
      </c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/>
      <c r="F39" s="22"/>
      <c r="G39" s="22"/>
      <c r="H39" s="22"/>
      <c r="I39" s="22" t="str">
        <f t="shared" ref="I39:O39" si="7">IF($D38,I38*$D38,"")</f>
        <v/>
      </c>
      <c r="J39" s="22" t="str">
        <f t="shared" si="7"/>
        <v/>
      </c>
      <c r="K39" s="22" t="str">
        <f t="shared" si="7"/>
        <v/>
      </c>
      <c r="L39" s="22" t="str">
        <f t="shared" si="7"/>
        <v/>
      </c>
      <c r="M39" s="22" t="str">
        <f t="shared" si="7"/>
        <v/>
      </c>
      <c r="N39" s="22" t="str">
        <f t="shared" si="7"/>
        <v/>
      </c>
      <c r="O39" s="23" t="str">
        <f t="shared" si="7"/>
        <v/>
      </c>
      <c r="P39" s="44">
        <f>SUM(E40:O40)</f>
        <v>8</v>
      </c>
      <c r="Q39" s="24">
        <f>IFERROR(SUM(E38:O38) / (COUNT(E38:O38) - COUNTIF(E38:O38,0)),"")</f>
        <v>0.91666666666666663</v>
      </c>
    </row>
    <row r="40" spans="1:18" ht="10" customHeight="1">
      <c r="A40" s="114"/>
      <c r="B40" s="115"/>
      <c r="C40" s="116"/>
      <c r="D40" s="93"/>
      <c r="E40" s="25">
        <v>2</v>
      </c>
      <c r="F40" s="25">
        <v>2</v>
      </c>
      <c r="G40" s="25">
        <v>2</v>
      </c>
      <c r="H40" s="25">
        <v>2</v>
      </c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67</v>
      </c>
      <c r="B42" s="109"/>
      <c r="C42" s="110"/>
      <c r="D42" s="91">
        <f>'Notes &amp; PRs'!D7</f>
        <v>0</v>
      </c>
      <c r="E42" s="51">
        <v>1.05</v>
      </c>
      <c r="F42" s="51">
        <v>1.1000000000000001</v>
      </c>
      <c r="G42" s="51">
        <v>1.1000000000000001</v>
      </c>
      <c r="H42" s="51">
        <v>1.05</v>
      </c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8">IF($D42,F42*$D42,"")</f>
        <v/>
      </c>
      <c r="G43" s="22" t="str">
        <f t="shared" si="8"/>
        <v/>
      </c>
      <c r="H43" s="22" t="str">
        <f t="shared" si="8"/>
        <v/>
      </c>
      <c r="I43" s="22" t="str">
        <f t="shared" si="8"/>
        <v/>
      </c>
      <c r="J43" s="22" t="str">
        <f t="shared" si="8"/>
        <v/>
      </c>
      <c r="K43" s="22" t="str">
        <f t="shared" si="8"/>
        <v/>
      </c>
      <c r="L43" s="22" t="str">
        <f t="shared" si="8"/>
        <v/>
      </c>
      <c r="M43" s="22" t="str">
        <f t="shared" si="8"/>
        <v/>
      </c>
      <c r="N43" s="22" t="str">
        <f t="shared" si="8"/>
        <v/>
      </c>
      <c r="O43" s="23" t="str">
        <f t="shared" si="8"/>
        <v/>
      </c>
      <c r="P43" s="44">
        <f>SUM(E44:O44)</f>
        <v>8</v>
      </c>
      <c r="Q43" s="24">
        <f>IFERROR(SUM(E42:O42) / (COUNT(E42:O42) - COUNTIF(E42:O42,0)),"")</f>
        <v>1.0750000000000002</v>
      </c>
    </row>
    <row r="44" spans="1:18" ht="10" customHeight="1">
      <c r="A44" s="114"/>
      <c r="B44" s="115"/>
      <c r="C44" s="116"/>
      <c r="D44" s="93"/>
      <c r="E44" s="25">
        <v>2</v>
      </c>
      <c r="F44" s="25">
        <v>2</v>
      </c>
      <c r="G44" s="25">
        <v>2</v>
      </c>
      <c r="H44" s="25">
        <v>2</v>
      </c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/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9">IF($D46,F46*$D46,"")</f>
        <v/>
      </c>
      <c r="G47" s="22" t="str">
        <f t="shared" si="9"/>
        <v/>
      </c>
      <c r="H47" s="22" t="str">
        <f t="shared" si="9"/>
        <v/>
      </c>
      <c r="I47" s="22" t="str">
        <f t="shared" si="9"/>
        <v/>
      </c>
      <c r="J47" s="22" t="str">
        <f t="shared" si="9"/>
        <v/>
      </c>
      <c r="K47" s="22" t="str">
        <f t="shared" si="9"/>
        <v/>
      </c>
      <c r="L47" s="22" t="str">
        <f t="shared" si="9"/>
        <v/>
      </c>
      <c r="M47" s="22" t="str">
        <f t="shared" si="9"/>
        <v/>
      </c>
      <c r="N47" s="22" t="str">
        <f t="shared" si="9"/>
        <v/>
      </c>
      <c r="O47" s="23" t="str">
        <f t="shared" si="9"/>
        <v/>
      </c>
      <c r="P47" s="44">
        <f>SUM(E48:O48)</f>
        <v>0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0">IF($D50,F50*$D50,"")</f>
        <v/>
      </c>
      <c r="G51" s="22" t="str">
        <f t="shared" si="10"/>
        <v/>
      </c>
      <c r="H51" s="22" t="str">
        <f t="shared" si="10"/>
        <v/>
      </c>
      <c r="I51" s="22" t="str">
        <f t="shared" si="10"/>
        <v/>
      </c>
      <c r="J51" s="22" t="str">
        <f t="shared" si="10"/>
        <v/>
      </c>
      <c r="K51" s="22" t="str">
        <f t="shared" si="10"/>
        <v/>
      </c>
      <c r="L51" s="22" t="str">
        <f t="shared" si="10"/>
        <v/>
      </c>
      <c r="M51" s="22" t="str">
        <f t="shared" si="10"/>
        <v/>
      </c>
      <c r="N51" s="22" t="str">
        <f t="shared" si="10"/>
        <v/>
      </c>
      <c r="O51" s="23" t="str">
        <f t="shared" si="10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1">IF($D54,F54*$D54,"")</f>
        <v/>
      </c>
      <c r="G55" s="22" t="str">
        <f t="shared" si="11"/>
        <v/>
      </c>
      <c r="H55" s="22" t="str">
        <f t="shared" si="11"/>
        <v/>
      </c>
      <c r="I55" s="22" t="str">
        <f t="shared" si="11"/>
        <v/>
      </c>
      <c r="J55" s="22" t="str">
        <f t="shared" si="11"/>
        <v/>
      </c>
      <c r="K55" s="22" t="str">
        <f t="shared" si="11"/>
        <v/>
      </c>
      <c r="L55" s="22" t="str">
        <f t="shared" si="11"/>
        <v/>
      </c>
      <c r="M55" s="22" t="str">
        <f t="shared" si="11"/>
        <v/>
      </c>
      <c r="N55" s="22" t="str">
        <f t="shared" si="11"/>
        <v/>
      </c>
      <c r="O55" s="23" t="str">
        <f t="shared" si="11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 t="str">
        <f>IFERROR(AVERAGE(Q62,Q66,Q70,Q74,Q78,Q82),"")</f>
        <v/>
      </c>
      <c r="P59" s="16" t="s">
        <v>10</v>
      </c>
      <c r="Q59" s="45">
        <f>SUM(P62,P66,P70,P74,P78,P82)</f>
        <v>75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74</v>
      </c>
      <c r="B61" s="100"/>
      <c r="C61" s="101"/>
      <c r="D61" s="9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 t="str">
        <f t="shared" ref="E62:O62" si="12">IF($D61,E61*$D61,"")</f>
        <v/>
      </c>
      <c r="F62" s="22" t="str">
        <f t="shared" si="12"/>
        <v/>
      </c>
      <c r="G62" s="22" t="str">
        <f t="shared" si="12"/>
        <v/>
      </c>
      <c r="H62" s="22" t="str">
        <f t="shared" si="12"/>
        <v/>
      </c>
      <c r="I62" s="22" t="str">
        <f t="shared" si="12"/>
        <v/>
      </c>
      <c r="J62" s="22" t="str">
        <f t="shared" si="12"/>
        <v/>
      </c>
      <c r="K62" s="22" t="str">
        <f t="shared" si="12"/>
        <v/>
      </c>
      <c r="L62" s="22" t="str">
        <f t="shared" si="12"/>
        <v/>
      </c>
      <c r="M62" s="22" t="str">
        <f t="shared" si="12"/>
        <v/>
      </c>
      <c r="N62" s="22" t="str">
        <f t="shared" si="12"/>
        <v/>
      </c>
      <c r="O62" s="23" t="str">
        <f t="shared" si="12"/>
        <v/>
      </c>
      <c r="P62" s="44">
        <f>SUM(E63:O63)</f>
        <v>30</v>
      </c>
      <c r="Q62" s="24" t="str">
        <f>IFERROR(SUM(E61:O61) / (COUNT(E61:O61) - COUNTIF(E61:O61,0)),"")</f>
        <v/>
      </c>
    </row>
    <row r="63" spans="1:18" ht="10" customHeight="1">
      <c r="A63" s="105"/>
      <c r="B63" s="106"/>
      <c r="C63" s="107"/>
      <c r="D63" s="93"/>
      <c r="E63" s="25">
        <v>6</v>
      </c>
      <c r="F63" s="25">
        <v>6</v>
      </c>
      <c r="G63" s="25">
        <v>6</v>
      </c>
      <c r="H63" s="25">
        <v>6</v>
      </c>
      <c r="I63" s="25">
        <v>6</v>
      </c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75</v>
      </c>
      <c r="B65" s="109"/>
      <c r="C65" s="110"/>
      <c r="D65" s="9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 t="str">
        <f t="shared" ref="E66:O66" si="13">IF($D65,E65*$D65,"")</f>
        <v/>
      </c>
      <c r="F66" s="22" t="str">
        <f t="shared" si="13"/>
        <v/>
      </c>
      <c r="G66" s="22" t="str">
        <f t="shared" si="13"/>
        <v/>
      </c>
      <c r="H66" s="22" t="str">
        <f t="shared" si="13"/>
        <v/>
      </c>
      <c r="I66" s="22" t="str">
        <f t="shared" si="13"/>
        <v/>
      </c>
      <c r="J66" s="22" t="str">
        <f t="shared" si="13"/>
        <v/>
      </c>
      <c r="K66" s="22" t="str">
        <f t="shared" si="13"/>
        <v/>
      </c>
      <c r="L66" s="22" t="str">
        <f t="shared" si="13"/>
        <v/>
      </c>
      <c r="M66" s="22" t="str">
        <f t="shared" si="13"/>
        <v/>
      </c>
      <c r="N66" s="22" t="str">
        <f t="shared" si="13"/>
        <v/>
      </c>
      <c r="O66" s="23" t="str">
        <f t="shared" si="13"/>
        <v/>
      </c>
      <c r="P66" s="44">
        <f>SUM(E67:O67)</f>
        <v>15</v>
      </c>
      <c r="Q66" s="24" t="str">
        <f>IFERROR(SUM(E65:O65) / (COUNT(E65:O65) - COUNTIF(E65:O65,0)),"")</f>
        <v/>
      </c>
    </row>
    <row r="67" spans="1:18" ht="10" customHeight="1">
      <c r="A67" s="114"/>
      <c r="B67" s="115"/>
      <c r="C67" s="116"/>
      <c r="D67" s="93"/>
      <c r="E67" s="25">
        <v>3</v>
      </c>
      <c r="F67" s="25">
        <v>3</v>
      </c>
      <c r="G67" s="25">
        <v>3</v>
      </c>
      <c r="H67" s="25">
        <v>3</v>
      </c>
      <c r="I67" s="25">
        <v>3</v>
      </c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76</v>
      </c>
      <c r="B69" s="109"/>
      <c r="C69" s="110"/>
      <c r="D69" s="9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 t="str">
        <f t="shared" ref="E70:O70" si="14">IF($D69,E69*$D69,"")</f>
        <v/>
      </c>
      <c r="F70" s="22" t="str">
        <f t="shared" si="14"/>
        <v/>
      </c>
      <c r="G70" s="22" t="str">
        <f t="shared" si="14"/>
        <v/>
      </c>
      <c r="H70" s="22" t="str">
        <f t="shared" si="14"/>
        <v/>
      </c>
      <c r="I70" s="22" t="str">
        <f t="shared" si="14"/>
        <v/>
      </c>
      <c r="J70" s="22" t="str">
        <f t="shared" si="14"/>
        <v/>
      </c>
      <c r="K70" s="22" t="str">
        <f t="shared" si="14"/>
        <v/>
      </c>
      <c r="L70" s="22" t="str">
        <f t="shared" si="14"/>
        <v/>
      </c>
      <c r="M70" s="22" t="str">
        <f t="shared" si="14"/>
        <v/>
      </c>
      <c r="N70" s="22" t="str">
        <f t="shared" si="14"/>
        <v/>
      </c>
      <c r="O70" s="23" t="str">
        <f t="shared" si="14"/>
        <v/>
      </c>
      <c r="P70" s="44">
        <f>SUM(E71:O71)</f>
        <v>30</v>
      </c>
      <c r="Q70" s="24" t="str">
        <f>IFERROR(SUM(E69:O69) / (COUNT(E69:O69) - COUNTIF(E69:O69,0)),"")</f>
        <v/>
      </c>
    </row>
    <row r="71" spans="1:18" ht="10" customHeight="1">
      <c r="A71" s="114"/>
      <c r="B71" s="115"/>
      <c r="C71" s="116"/>
      <c r="D71" s="93"/>
      <c r="E71" s="25">
        <v>6</v>
      </c>
      <c r="F71" s="25">
        <v>6</v>
      </c>
      <c r="G71" s="25">
        <v>6</v>
      </c>
      <c r="H71" s="25">
        <v>6</v>
      </c>
      <c r="I71" s="25">
        <v>6</v>
      </c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/>
      <c r="B73" s="109"/>
      <c r="C73" s="110"/>
      <c r="D73" s="9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 t="str">
        <f t="shared" ref="E74:O74" si="15">IF($D73,E73*$D73,"")</f>
        <v/>
      </c>
      <c r="F74" s="22" t="str">
        <f t="shared" si="15"/>
        <v/>
      </c>
      <c r="G74" s="22" t="str">
        <f t="shared" si="15"/>
        <v/>
      </c>
      <c r="H74" s="22" t="str">
        <f t="shared" si="15"/>
        <v/>
      </c>
      <c r="I74" s="22" t="str">
        <f t="shared" si="15"/>
        <v/>
      </c>
      <c r="J74" s="22" t="str">
        <f t="shared" si="15"/>
        <v/>
      </c>
      <c r="K74" s="22" t="str">
        <f t="shared" si="15"/>
        <v/>
      </c>
      <c r="L74" s="22" t="str">
        <f t="shared" si="15"/>
        <v/>
      </c>
      <c r="M74" s="22" t="str">
        <f t="shared" si="15"/>
        <v/>
      </c>
      <c r="N74" s="22" t="str">
        <f t="shared" si="15"/>
        <v/>
      </c>
      <c r="O74" s="23" t="str">
        <f t="shared" si="15"/>
        <v/>
      </c>
      <c r="P74" s="44">
        <f>SUM(E75:O75)</f>
        <v>0</v>
      </c>
      <c r="Q74" s="24" t="str">
        <f>IFERROR(SUM(E73:O73) / (COUNT(E73:O73) - COUNTIF(E73:O73,0)),"")</f>
        <v/>
      </c>
    </row>
    <row r="75" spans="1:18" ht="10" customHeight="1">
      <c r="A75" s="114"/>
      <c r="B75" s="115"/>
      <c r="C75" s="116"/>
      <c r="D75" s="93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16">IF($D77,F77*$D77,"")</f>
        <v/>
      </c>
      <c r="G78" s="22" t="str">
        <f t="shared" si="16"/>
        <v/>
      </c>
      <c r="H78" s="22" t="str">
        <f t="shared" si="16"/>
        <v/>
      </c>
      <c r="I78" s="22" t="str">
        <f t="shared" si="16"/>
        <v/>
      </c>
      <c r="J78" s="22" t="str">
        <f t="shared" si="16"/>
        <v/>
      </c>
      <c r="K78" s="22" t="str">
        <f t="shared" si="16"/>
        <v/>
      </c>
      <c r="L78" s="22" t="str">
        <f t="shared" si="16"/>
        <v/>
      </c>
      <c r="M78" s="22" t="str">
        <f t="shared" si="16"/>
        <v/>
      </c>
      <c r="N78" s="22" t="str">
        <f t="shared" si="16"/>
        <v/>
      </c>
      <c r="O78" s="23" t="str">
        <f t="shared" si="16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17">IF($D81,F81*$D81,"")</f>
        <v/>
      </c>
      <c r="G82" s="22" t="str">
        <f t="shared" si="17"/>
        <v/>
      </c>
      <c r="H82" s="22" t="str">
        <f t="shared" si="17"/>
        <v/>
      </c>
      <c r="I82" s="22" t="str">
        <f t="shared" si="17"/>
        <v/>
      </c>
      <c r="J82" s="22" t="str">
        <f t="shared" si="17"/>
        <v/>
      </c>
      <c r="K82" s="22" t="str">
        <f t="shared" si="17"/>
        <v/>
      </c>
      <c r="L82" s="22" t="str">
        <f t="shared" si="17"/>
        <v/>
      </c>
      <c r="M82" s="22" t="str">
        <f t="shared" si="17"/>
        <v/>
      </c>
      <c r="N82" s="22" t="str">
        <f t="shared" si="17"/>
        <v/>
      </c>
      <c r="O82" s="23" t="str">
        <f t="shared" si="17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0.90089285714285716</v>
      </c>
      <c r="P86" s="16" t="s">
        <v>10</v>
      </c>
      <c r="Q86" s="45">
        <f>SUM(P89,P93,P97,P101,P105,P109)</f>
        <v>37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62</v>
      </c>
      <c r="B88" s="100"/>
      <c r="C88" s="101"/>
      <c r="D88" s="91">
        <f>'Notes &amp; PRs'!D3</f>
        <v>0</v>
      </c>
      <c r="E88" s="51">
        <v>0.7</v>
      </c>
      <c r="F88" s="51">
        <v>0.75</v>
      </c>
      <c r="G88" s="51">
        <v>0.8</v>
      </c>
      <c r="H88" s="51">
        <v>0.85</v>
      </c>
      <c r="I88" s="51">
        <v>0.9</v>
      </c>
      <c r="J88" s="51">
        <v>0.95</v>
      </c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 t="str">
        <f t="shared" ref="E89:O89" si="18">IF($D88,E88*$D88,"")</f>
        <v/>
      </c>
      <c r="F89" s="22" t="str">
        <f t="shared" si="18"/>
        <v/>
      </c>
      <c r="G89" s="22" t="str">
        <f t="shared" si="18"/>
        <v/>
      </c>
      <c r="H89" s="22" t="str">
        <f t="shared" si="18"/>
        <v/>
      </c>
      <c r="I89" s="22" t="str">
        <f t="shared" si="18"/>
        <v/>
      </c>
      <c r="J89" s="22" t="str">
        <f t="shared" si="18"/>
        <v/>
      </c>
      <c r="K89" s="22" t="str">
        <f t="shared" si="18"/>
        <v/>
      </c>
      <c r="L89" s="22" t="str">
        <f t="shared" si="18"/>
        <v/>
      </c>
      <c r="M89" s="22" t="str">
        <f t="shared" si="18"/>
        <v/>
      </c>
      <c r="N89" s="22" t="str">
        <f t="shared" si="18"/>
        <v/>
      </c>
      <c r="O89" s="23" t="str">
        <f t="shared" si="18"/>
        <v/>
      </c>
      <c r="P89" s="44">
        <f>SUM(E90:O90)</f>
        <v>6</v>
      </c>
      <c r="Q89" s="24">
        <f>IFERROR(SUM(E88:O88) / (COUNT(E88:O88) - COUNTIF(E88:O88,0)),"")</f>
        <v>0.82500000000000007</v>
      </c>
    </row>
    <row r="90" spans="1:18" ht="10" customHeight="1">
      <c r="A90" s="105"/>
      <c r="B90" s="106"/>
      <c r="C90" s="107"/>
      <c r="D90" s="93"/>
      <c r="E90" s="25">
        <v>1</v>
      </c>
      <c r="F90" s="25">
        <v>1</v>
      </c>
      <c r="G90" s="25">
        <v>1</v>
      </c>
      <c r="H90" s="25">
        <v>1</v>
      </c>
      <c r="I90" s="25">
        <v>1</v>
      </c>
      <c r="J90" s="25">
        <v>1</v>
      </c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63</v>
      </c>
      <c r="B92" s="100"/>
      <c r="C92" s="101"/>
      <c r="D92" s="91">
        <f>'Notes &amp; PRs'!D5</f>
        <v>0</v>
      </c>
      <c r="E92" s="51">
        <v>0.7</v>
      </c>
      <c r="F92" s="51">
        <v>0.75</v>
      </c>
      <c r="G92" s="51">
        <v>0.8</v>
      </c>
      <c r="H92" s="51">
        <v>0.85</v>
      </c>
      <c r="I92" s="51">
        <v>0.9</v>
      </c>
      <c r="J92" s="51">
        <v>0.95</v>
      </c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 t="str">
        <f t="shared" ref="E93:O93" si="19">IF($D92,E92*$D92,"")</f>
        <v/>
      </c>
      <c r="F93" s="22" t="str">
        <f t="shared" si="19"/>
        <v/>
      </c>
      <c r="G93" s="22" t="str">
        <f t="shared" si="19"/>
        <v/>
      </c>
      <c r="H93" s="22" t="str">
        <f t="shared" si="19"/>
        <v/>
      </c>
      <c r="I93" s="22" t="str">
        <f t="shared" si="19"/>
        <v/>
      </c>
      <c r="J93" s="22" t="str">
        <f t="shared" si="19"/>
        <v/>
      </c>
      <c r="K93" s="22" t="str">
        <f t="shared" si="19"/>
        <v/>
      </c>
      <c r="L93" s="22" t="str">
        <f t="shared" si="19"/>
        <v/>
      </c>
      <c r="M93" s="22" t="str">
        <f t="shared" si="19"/>
        <v/>
      </c>
      <c r="N93" s="22" t="str">
        <f t="shared" si="19"/>
        <v/>
      </c>
      <c r="O93" s="23" t="str">
        <f t="shared" si="19"/>
        <v/>
      </c>
      <c r="P93" s="44">
        <f>SUM(E94:O94)</f>
        <v>12</v>
      </c>
      <c r="Q93" s="24">
        <f>IFERROR(SUM(E92:O92) / (COUNT(E92:O92) - COUNTIF(E92:O92,0)),"")</f>
        <v>0.82500000000000007</v>
      </c>
    </row>
    <row r="94" spans="1:18" ht="10" customHeight="1">
      <c r="A94" s="105"/>
      <c r="B94" s="106"/>
      <c r="C94" s="107"/>
      <c r="D94" s="93"/>
      <c r="E94" s="25">
        <v>2</v>
      </c>
      <c r="F94" s="25">
        <v>2</v>
      </c>
      <c r="G94" s="25">
        <v>2</v>
      </c>
      <c r="H94" s="25">
        <v>2</v>
      </c>
      <c r="I94" s="25">
        <v>2</v>
      </c>
      <c r="J94" s="25">
        <v>2</v>
      </c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18</v>
      </c>
      <c r="B96" s="109"/>
      <c r="C96" s="110"/>
      <c r="D96" s="91">
        <f>'Notes &amp; PRs'!D17</f>
        <v>0</v>
      </c>
      <c r="E96" s="51">
        <v>0.7</v>
      </c>
      <c r="F96" s="51">
        <v>0.8</v>
      </c>
      <c r="G96" s="51">
        <v>0.85</v>
      </c>
      <c r="H96" s="51">
        <v>0.9</v>
      </c>
      <c r="I96" s="51">
        <v>0.95</v>
      </c>
      <c r="J96" s="51">
        <v>0.8</v>
      </c>
      <c r="K96" s="51">
        <v>0.8</v>
      </c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>
        <f>(D96*E96)</f>
        <v>0</v>
      </c>
      <c r="F97" s="22" t="str">
        <f t="shared" ref="F97:O97" si="20">IF($D96,F96*$D96,"")</f>
        <v/>
      </c>
      <c r="G97" s="22" t="str">
        <f t="shared" si="20"/>
        <v/>
      </c>
      <c r="H97" s="22" t="str">
        <f t="shared" si="20"/>
        <v/>
      </c>
      <c r="I97" s="22" t="str">
        <f t="shared" si="20"/>
        <v/>
      </c>
      <c r="J97" s="22" t="str">
        <f t="shared" si="20"/>
        <v/>
      </c>
      <c r="K97" s="22" t="str">
        <f t="shared" si="20"/>
        <v/>
      </c>
      <c r="L97" s="22" t="str">
        <f t="shared" si="20"/>
        <v/>
      </c>
      <c r="M97" s="22" t="str">
        <f t="shared" si="20"/>
        <v/>
      </c>
      <c r="N97" s="22" t="str">
        <f t="shared" si="20"/>
        <v/>
      </c>
      <c r="O97" s="23" t="str">
        <f t="shared" si="20"/>
        <v/>
      </c>
      <c r="P97" s="44">
        <f>SUM(E98:O98)</f>
        <v>11</v>
      </c>
      <c r="Q97" s="24">
        <f>IFERROR(SUM(E96:O96) / (COUNT(E96:O96) - COUNTIF(E96:O96,0)),"")</f>
        <v>0.82857142857142851</v>
      </c>
    </row>
    <row r="98" spans="1:18" ht="10" customHeight="1">
      <c r="A98" s="114"/>
      <c r="B98" s="115"/>
      <c r="C98" s="116"/>
      <c r="D98" s="93"/>
      <c r="E98" s="25">
        <v>1</v>
      </c>
      <c r="F98" s="25">
        <v>1</v>
      </c>
      <c r="G98" s="25">
        <v>1</v>
      </c>
      <c r="H98" s="25">
        <v>1</v>
      </c>
      <c r="I98" s="25">
        <v>1</v>
      </c>
      <c r="J98" s="25">
        <v>3</v>
      </c>
      <c r="K98" s="25">
        <v>3</v>
      </c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64</v>
      </c>
      <c r="B100" s="109"/>
      <c r="C100" s="110"/>
      <c r="D100" s="91">
        <f>'Notes &amp; PRs'!D3</f>
        <v>0</v>
      </c>
      <c r="E100" s="51">
        <v>1.1000000000000001</v>
      </c>
      <c r="F100" s="51">
        <v>1.1499999999999999</v>
      </c>
      <c r="G100" s="51">
        <v>1.1499999999999999</v>
      </c>
      <c r="H100" s="51">
        <v>1.1000000000000001</v>
      </c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1">IF($D100,F100*$D100,"")</f>
        <v/>
      </c>
      <c r="G101" s="22" t="str">
        <f t="shared" si="21"/>
        <v/>
      </c>
      <c r="H101" s="22" t="str">
        <f t="shared" si="21"/>
        <v/>
      </c>
      <c r="I101" s="22" t="str">
        <f t="shared" si="21"/>
        <v/>
      </c>
      <c r="J101" s="22" t="str">
        <f t="shared" si="21"/>
        <v/>
      </c>
      <c r="K101" s="22" t="str">
        <f t="shared" si="21"/>
        <v/>
      </c>
      <c r="L101" s="22" t="str">
        <f t="shared" si="21"/>
        <v/>
      </c>
      <c r="M101" s="22" t="str">
        <f t="shared" si="21"/>
        <v/>
      </c>
      <c r="N101" s="22" t="str">
        <f t="shared" si="21"/>
        <v/>
      </c>
      <c r="O101" s="23" t="str">
        <f t="shared" si="21"/>
        <v/>
      </c>
      <c r="P101" s="44">
        <f>SUM(E102:O102)</f>
        <v>8</v>
      </c>
      <c r="Q101" s="24">
        <f>IFERROR(SUM(E100:O100) / (COUNT(E100:O100) - COUNTIF(E100:O100,0)),"")</f>
        <v>1.125</v>
      </c>
    </row>
    <row r="102" spans="1:18" ht="10" customHeight="1">
      <c r="A102" s="114"/>
      <c r="B102" s="115"/>
      <c r="C102" s="116"/>
      <c r="D102" s="93"/>
      <c r="E102" s="25">
        <v>2</v>
      </c>
      <c r="F102" s="25">
        <v>2</v>
      </c>
      <c r="G102" s="25">
        <v>2</v>
      </c>
      <c r="H102" s="25">
        <v>2</v>
      </c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2">IF($D104,F104*$D104,"")</f>
        <v/>
      </c>
      <c r="G105" s="22" t="str">
        <f t="shared" si="22"/>
        <v/>
      </c>
      <c r="H105" s="22" t="str">
        <f t="shared" si="22"/>
        <v/>
      </c>
      <c r="I105" s="22" t="str">
        <f t="shared" si="22"/>
        <v/>
      </c>
      <c r="J105" s="22" t="str">
        <f t="shared" si="22"/>
        <v/>
      </c>
      <c r="K105" s="22" t="str">
        <f t="shared" si="22"/>
        <v/>
      </c>
      <c r="L105" s="22" t="str">
        <f t="shared" si="22"/>
        <v/>
      </c>
      <c r="M105" s="22" t="str">
        <f t="shared" si="22"/>
        <v/>
      </c>
      <c r="N105" s="22" t="str">
        <f t="shared" si="22"/>
        <v/>
      </c>
      <c r="O105" s="23" t="str">
        <f t="shared" si="22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3">IF($D108,F108*$D108,"")</f>
        <v/>
      </c>
      <c r="G109" s="22" t="str">
        <f t="shared" si="23"/>
        <v/>
      </c>
      <c r="H109" s="22" t="str">
        <f t="shared" si="23"/>
        <v/>
      </c>
      <c r="I109" s="22" t="str">
        <f t="shared" si="23"/>
        <v/>
      </c>
      <c r="J109" s="22" t="str">
        <f t="shared" si="23"/>
        <v/>
      </c>
      <c r="K109" s="22" t="str">
        <f t="shared" si="23"/>
        <v/>
      </c>
      <c r="L109" s="22" t="str">
        <f t="shared" si="23"/>
        <v/>
      </c>
      <c r="M109" s="22" t="str">
        <f t="shared" si="23"/>
        <v/>
      </c>
      <c r="N109" s="22" t="str">
        <f t="shared" si="23"/>
        <v/>
      </c>
      <c r="O109" s="23" t="str">
        <f t="shared" si="23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0.9162499999999999</v>
      </c>
      <c r="P113" s="16" t="s">
        <v>10</v>
      </c>
      <c r="Q113" s="45">
        <f>SUM(P116,P120,P124,P128,P132,P136)</f>
        <v>44</v>
      </c>
      <c r="R113" s="18"/>
    </row>
    <row r="114" spans="1:18" ht="15" customHeight="1">
      <c r="A114" s="96" t="s">
        <v>79</v>
      </c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62</v>
      </c>
      <c r="B115" s="100"/>
      <c r="C115" s="101"/>
      <c r="D115" s="91">
        <f>'Notes &amp; PRs'!D3</f>
        <v>0</v>
      </c>
      <c r="E115" s="51">
        <v>0.8</v>
      </c>
      <c r="F115" s="51">
        <v>0.85</v>
      </c>
      <c r="G115" s="51">
        <v>0.9</v>
      </c>
      <c r="H115" s="57">
        <v>0.9</v>
      </c>
      <c r="I115" s="57">
        <v>0.9</v>
      </c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 t="str">
        <f t="shared" ref="E116:O116" si="24">IF($D115,E115*$D115,"")</f>
        <v/>
      </c>
      <c r="F116" s="22" t="str">
        <f t="shared" si="24"/>
        <v/>
      </c>
      <c r="G116" s="22" t="str">
        <f t="shared" si="24"/>
        <v/>
      </c>
      <c r="H116" s="22" t="str">
        <f t="shared" si="24"/>
        <v/>
      </c>
      <c r="I116" s="22" t="str">
        <f t="shared" si="24"/>
        <v/>
      </c>
      <c r="J116" s="22" t="str">
        <f t="shared" si="24"/>
        <v/>
      </c>
      <c r="K116" s="22" t="str">
        <f t="shared" si="24"/>
        <v/>
      </c>
      <c r="L116" s="22" t="str">
        <f t="shared" si="24"/>
        <v/>
      </c>
      <c r="M116" s="22" t="str">
        <f t="shared" si="24"/>
        <v/>
      </c>
      <c r="N116" s="22" t="str">
        <f t="shared" si="24"/>
        <v/>
      </c>
      <c r="O116" s="23" t="str">
        <f t="shared" si="24"/>
        <v/>
      </c>
      <c r="P116" s="44">
        <f>SUM(E117:O117)</f>
        <v>10</v>
      </c>
      <c r="Q116" s="24">
        <f>IFERROR(SUM(E115:O115) / (COUNT(E115:O115) - COUNTIF(E115:O115,0)),"")</f>
        <v>0.86999999999999988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>
        <v>2</v>
      </c>
      <c r="I117" s="25">
        <v>2</v>
      </c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77</v>
      </c>
      <c r="B119" s="100"/>
      <c r="C119" s="101"/>
      <c r="D119" s="91">
        <f>'Notes &amp; PRs'!D5</f>
        <v>0</v>
      </c>
      <c r="E119" s="51">
        <v>0.8</v>
      </c>
      <c r="F119" s="51">
        <v>0.85</v>
      </c>
      <c r="G119" s="51">
        <v>0.9</v>
      </c>
      <c r="H119" s="57">
        <v>0.9</v>
      </c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 t="str">
        <f t="shared" ref="E120:O120" si="25">IF($D119,E119*$D119,"")</f>
        <v/>
      </c>
      <c r="F120" s="22" t="str">
        <f t="shared" si="25"/>
        <v/>
      </c>
      <c r="G120" s="22" t="str">
        <f t="shared" si="25"/>
        <v/>
      </c>
      <c r="H120" s="22" t="str">
        <f t="shared" si="25"/>
        <v/>
      </c>
      <c r="I120" s="22" t="str">
        <f t="shared" si="25"/>
        <v/>
      </c>
      <c r="J120" s="22" t="str">
        <f t="shared" si="25"/>
        <v/>
      </c>
      <c r="K120" s="22" t="str">
        <f t="shared" si="25"/>
        <v/>
      </c>
      <c r="L120" s="22" t="str">
        <f t="shared" si="25"/>
        <v/>
      </c>
      <c r="M120" s="22" t="str">
        <f t="shared" si="25"/>
        <v/>
      </c>
      <c r="N120" s="22" t="str">
        <f t="shared" si="25"/>
        <v/>
      </c>
      <c r="O120" s="23" t="str">
        <f t="shared" si="25"/>
        <v/>
      </c>
      <c r="P120" s="44">
        <f>SUM(E121:O121)</f>
        <v>12</v>
      </c>
      <c r="Q120" s="24">
        <f>IFERROR(SUM(E119:O119) / (COUNT(E119:O119) - COUNTIF(E119:O119,0)),"")</f>
        <v>0.86249999999999993</v>
      </c>
    </row>
    <row r="121" spans="1:18" ht="10" customHeight="1">
      <c r="A121" s="105"/>
      <c r="B121" s="106"/>
      <c r="C121" s="107"/>
      <c r="D121" s="95"/>
      <c r="E121" s="25">
        <v>3</v>
      </c>
      <c r="F121" s="25">
        <v>3</v>
      </c>
      <c r="G121" s="25">
        <v>3</v>
      </c>
      <c r="H121" s="25">
        <v>3</v>
      </c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>
        <v>0.7</v>
      </c>
      <c r="F123" s="51">
        <v>0.8</v>
      </c>
      <c r="G123" s="51">
        <v>0.85</v>
      </c>
      <c r="H123" s="51">
        <v>0.9</v>
      </c>
      <c r="I123" s="51">
        <v>0.95</v>
      </c>
      <c r="J123" s="51">
        <v>0.85</v>
      </c>
      <c r="K123" s="51">
        <v>0.9</v>
      </c>
      <c r="L123" s="51">
        <v>0.95</v>
      </c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 t="str">
        <f t="shared" ref="E124:O124" si="26">IF($D123,E123*$D123,"")</f>
        <v/>
      </c>
      <c r="F124" s="22" t="str">
        <f t="shared" si="26"/>
        <v/>
      </c>
      <c r="G124" s="22" t="str">
        <f t="shared" si="26"/>
        <v/>
      </c>
      <c r="H124" s="22" t="str">
        <f t="shared" si="26"/>
        <v/>
      </c>
      <c r="I124" s="22" t="str">
        <f t="shared" si="26"/>
        <v/>
      </c>
      <c r="J124" s="22" t="str">
        <f t="shared" si="26"/>
        <v/>
      </c>
      <c r="K124" s="22" t="str">
        <f t="shared" si="26"/>
        <v/>
      </c>
      <c r="L124" s="22" t="str">
        <f t="shared" si="26"/>
        <v/>
      </c>
      <c r="M124" s="22" t="str">
        <f t="shared" si="26"/>
        <v/>
      </c>
      <c r="N124" s="22" t="str">
        <f t="shared" si="26"/>
        <v/>
      </c>
      <c r="O124" s="23" t="str">
        <f t="shared" si="26"/>
        <v/>
      </c>
      <c r="P124" s="44">
        <f>SUM(E125:O125)</f>
        <v>12</v>
      </c>
      <c r="Q124" s="24">
        <f>IFERROR(SUM(E123:O123) / (COUNT(E123:O123) - COUNTIF(E123:O123,0)),"")</f>
        <v>0.86250000000000004</v>
      </c>
    </row>
    <row r="125" spans="1:18" ht="10" customHeight="1">
      <c r="A125" s="114"/>
      <c r="B125" s="115"/>
      <c r="C125" s="116"/>
      <c r="D125" s="95"/>
      <c r="E125" s="25">
        <v>2</v>
      </c>
      <c r="F125" s="25">
        <v>2</v>
      </c>
      <c r="G125" s="25">
        <v>2</v>
      </c>
      <c r="H125" s="25">
        <v>1</v>
      </c>
      <c r="I125" s="25">
        <v>1</v>
      </c>
      <c r="J125" s="25">
        <v>2</v>
      </c>
      <c r="K125" s="25">
        <v>1</v>
      </c>
      <c r="L125" s="25">
        <v>1</v>
      </c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67</v>
      </c>
      <c r="B127" s="109"/>
      <c r="C127" s="110"/>
      <c r="D127" s="91">
        <f>'Notes &amp; PRs'!D7</f>
        <v>0</v>
      </c>
      <c r="E127" s="51">
        <v>1</v>
      </c>
      <c r="F127" s="51">
        <v>1.05</v>
      </c>
      <c r="G127" s="51">
        <v>1.1000000000000001</v>
      </c>
      <c r="H127" s="51">
        <v>1.1000000000000001</v>
      </c>
      <c r="I127" s="51">
        <v>1.1000000000000001</v>
      </c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27">IF($D127,E127*$D127,"")</f>
        <v/>
      </c>
      <c r="F128" s="22" t="str">
        <f t="shared" si="27"/>
        <v/>
      </c>
      <c r="G128" s="22" t="str">
        <f t="shared" si="27"/>
        <v/>
      </c>
      <c r="H128" s="22" t="str">
        <f t="shared" si="27"/>
        <v/>
      </c>
      <c r="I128" s="22" t="str">
        <f t="shared" si="27"/>
        <v/>
      </c>
      <c r="J128" s="22" t="str">
        <f t="shared" si="27"/>
        <v/>
      </c>
      <c r="K128" s="22" t="str">
        <f t="shared" si="27"/>
        <v/>
      </c>
      <c r="L128" s="22" t="str">
        <f t="shared" si="27"/>
        <v/>
      </c>
      <c r="M128" s="22" t="str">
        <f t="shared" si="27"/>
        <v/>
      </c>
      <c r="N128" s="22" t="str">
        <f t="shared" si="27"/>
        <v/>
      </c>
      <c r="O128" s="23" t="str">
        <f t="shared" si="27"/>
        <v/>
      </c>
      <c r="P128" s="44">
        <f>SUM(E129:O129)</f>
        <v>10</v>
      </c>
      <c r="Q128" s="24">
        <f>IFERROR(SUM(E127:O127) / (COUNT(E127:O127) - COUNTIF(E127:O127,0)),"")</f>
        <v>1.0699999999999998</v>
      </c>
    </row>
    <row r="129" spans="1:18" ht="10" customHeight="1">
      <c r="A129" s="114"/>
      <c r="B129" s="115"/>
      <c r="C129" s="116"/>
      <c r="D129" s="95"/>
      <c r="E129" s="25">
        <v>2</v>
      </c>
      <c r="F129" s="25">
        <v>2</v>
      </c>
      <c r="G129" s="25">
        <v>2</v>
      </c>
      <c r="H129" s="25">
        <v>2</v>
      </c>
      <c r="I129" s="25">
        <v>2</v>
      </c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28">IF($D131,F131*$D131,"")</f>
        <v/>
      </c>
      <c r="G132" s="22" t="str">
        <f t="shared" si="28"/>
        <v/>
      </c>
      <c r="H132" s="22" t="str">
        <f t="shared" si="28"/>
        <v/>
      </c>
      <c r="I132" s="22" t="str">
        <f t="shared" si="28"/>
        <v/>
      </c>
      <c r="J132" s="22" t="str">
        <f t="shared" si="28"/>
        <v/>
      </c>
      <c r="K132" s="22" t="str">
        <f t="shared" si="28"/>
        <v/>
      </c>
      <c r="L132" s="22" t="str">
        <f t="shared" si="28"/>
        <v/>
      </c>
      <c r="M132" s="22" t="str">
        <f t="shared" si="28"/>
        <v/>
      </c>
      <c r="N132" s="22" t="str">
        <f t="shared" si="28"/>
        <v/>
      </c>
      <c r="O132" s="23" t="str">
        <f t="shared" si="28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29">IF($D135,F135*$D135,"")</f>
        <v/>
      </c>
      <c r="G136" s="22" t="str">
        <f t="shared" si="29"/>
        <v/>
      </c>
      <c r="H136" s="22" t="str">
        <f t="shared" si="29"/>
        <v/>
      </c>
      <c r="I136" s="22" t="str">
        <f t="shared" si="29"/>
        <v/>
      </c>
      <c r="J136" s="22" t="str">
        <f t="shared" si="29"/>
        <v/>
      </c>
      <c r="K136" s="22" t="str">
        <f t="shared" si="29"/>
        <v/>
      </c>
      <c r="L136" s="22" t="str">
        <f t="shared" si="29"/>
        <v/>
      </c>
      <c r="M136" s="22" t="str">
        <f t="shared" si="29"/>
        <v/>
      </c>
      <c r="N136" s="22" t="str">
        <f t="shared" si="29"/>
        <v/>
      </c>
      <c r="O136" s="23" t="str">
        <f t="shared" si="29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phoneticPr fontId="6" type="noConversion"/>
  <conditionalFormatting sqref="E88:O88 E96:O96 E100:O100 E104:O104 E108:O108 E7:O7 E11:O11 E15:O15 E19:O19 E23:O23 E27:O27 E34:O34 H38:O38 E42:O42 E46:O46 E50:O50 E54:O54 E61:O61 H65:O65 E69:O69 E73:O73 E77:O77 E81:O81 E115:O115 E119:O119 H123:O123 E127:O127 E131:O131 E135:O135 E92:O92">
    <cfRule type="cellIs" dxfId="55" priority="14" stopIfTrue="1" operator="equal">
      <formula>0</formula>
    </cfRule>
  </conditionalFormatting>
  <conditionalFormatting sqref="E24:O24 E28:O28 E43:O43 E47:O47 E51:O51 E55:O55 H66:O66 E78:O78 E82:O82 E97:O97 E101:O101 E105:O105 E109:O109 E132:O132 E136:O136 E8:O8 E12:O12 E20:O20 E35:O35 H39:O39 E62:O62 E70:O70 E74:O74 E116:O116 E120:O120 H124:O124 E128:O128 E16:O16 E93:O93 E89:O89">
    <cfRule type="cellIs" dxfId="54" priority="13" stopIfTrue="1" operator="equal">
      <formula>0</formula>
    </cfRule>
  </conditionalFormatting>
  <conditionalFormatting sqref="E38:G38">
    <cfRule type="cellIs" dxfId="53" priority="12" stopIfTrue="1" operator="equal">
      <formula>0</formula>
    </cfRule>
  </conditionalFormatting>
  <conditionalFormatting sqref="E65:G65">
    <cfRule type="cellIs" dxfId="52" priority="11" stopIfTrue="1" operator="equal">
      <formula>0</formula>
    </cfRule>
  </conditionalFormatting>
  <conditionalFormatting sqref="E123:G123">
    <cfRule type="cellIs" dxfId="51" priority="10" stopIfTrue="1" operator="equal">
      <formula>0</formula>
    </cfRule>
  </conditionalFormatting>
  <conditionalFormatting sqref="E39">
    <cfRule type="cellIs" dxfId="50" priority="9" stopIfTrue="1" operator="equal">
      <formula>0</formula>
    </cfRule>
  </conditionalFormatting>
  <conditionalFormatting sqref="F39">
    <cfRule type="cellIs" dxfId="49" priority="8" stopIfTrue="1" operator="equal">
      <formula>0</formula>
    </cfRule>
  </conditionalFormatting>
  <conditionalFormatting sqref="G39">
    <cfRule type="cellIs" dxfId="48" priority="7" stopIfTrue="1" operator="equal">
      <formula>0</formula>
    </cfRule>
  </conditionalFormatting>
  <conditionalFormatting sqref="E66">
    <cfRule type="cellIs" dxfId="47" priority="6" stopIfTrue="1" operator="equal">
      <formula>0</formula>
    </cfRule>
  </conditionalFormatting>
  <conditionalFormatting sqref="F66">
    <cfRule type="cellIs" dxfId="46" priority="5" stopIfTrue="1" operator="equal">
      <formula>0</formula>
    </cfRule>
  </conditionalFormatting>
  <conditionalFormatting sqref="G66">
    <cfRule type="cellIs" dxfId="45" priority="4" stopIfTrue="1" operator="equal">
      <formula>0</formula>
    </cfRule>
  </conditionalFormatting>
  <conditionalFormatting sqref="E124">
    <cfRule type="cellIs" dxfId="44" priority="3" stopIfTrue="1" operator="equal">
      <formula>0</formula>
    </cfRule>
  </conditionalFormatting>
  <conditionalFormatting sqref="F124">
    <cfRule type="cellIs" dxfId="43" priority="2" stopIfTrue="1" operator="equal">
      <formula>0</formula>
    </cfRule>
  </conditionalFormatting>
  <conditionalFormatting sqref="G124">
    <cfRule type="cellIs" dxfId="42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C18" sqref="C18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10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0.98750000000000004</v>
      </c>
      <c r="P5" s="16" t="s">
        <v>10</v>
      </c>
      <c r="Q5" s="45">
        <f>SUM(P8,P12,P16,P20,P24,P28)</f>
        <v>24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70</v>
      </c>
      <c r="B7" s="100"/>
      <c r="C7" s="101"/>
      <c r="D7" s="91">
        <f>'Notes &amp; PRs'!D3</f>
        <v>0</v>
      </c>
      <c r="E7" s="63" t="s">
        <v>69</v>
      </c>
      <c r="F7" s="63">
        <v>0.9</v>
      </c>
      <c r="G7" s="63">
        <v>0.95</v>
      </c>
      <c r="H7" s="63">
        <v>0.9</v>
      </c>
      <c r="I7" s="63"/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/>
      <c r="F8" s="22"/>
      <c r="G8" s="22"/>
      <c r="H8" s="22"/>
      <c r="I8" s="22" t="str">
        <f t="shared" ref="I8:O8" si="0">IF($D7,I7*$D7,"")</f>
        <v/>
      </c>
      <c r="J8" s="22" t="str">
        <f t="shared" si="0"/>
        <v/>
      </c>
      <c r="K8" s="22" t="str">
        <f t="shared" si="0"/>
        <v/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3" t="str">
        <f t="shared" si="0"/>
        <v/>
      </c>
      <c r="P8" s="44">
        <f>SUM(E9:O9)</f>
        <v>4</v>
      </c>
      <c r="Q8" s="24">
        <f>IFERROR(SUM(E7:O7) / (COUNT(E7:O7) - COUNTIF(E7:O7,0)),"")</f>
        <v>0.91666666666666663</v>
      </c>
    </row>
    <row r="9" spans="1:18" ht="10" customHeight="1">
      <c r="A9" s="105"/>
      <c r="B9" s="106"/>
      <c r="C9" s="107"/>
      <c r="D9" s="93"/>
      <c r="E9" s="25">
        <v>1</v>
      </c>
      <c r="F9" s="25">
        <v>1</v>
      </c>
      <c r="G9" s="25">
        <v>1</v>
      </c>
      <c r="H9" s="25">
        <v>1</v>
      </c>
      <c r="I9" s="25"/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71</v>
      </c>
      <c r="B11" s="109"/>
      <c r="C11" s="110"/>
      <c r="D11" s="91">
        <f>'Notes &amp; PRs'!D5</f>
        <v>0</v>
      </c>
      <c r="E11" s="51" t="s">
        <v>69</v>
      </c>
      <c r="F11" s="51">
        <v>0.9</v>
      </c>
      <c r="G11" s="51">
        <v>0.95</v>
      </c>
      <c r="H11" s="51">
        <v>0.9</v>
      </c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/>
      <c r="F12" s="22"/>
      <c r="G12" s="22"/>
      <c r="H12" s="22"/>
      <c r="I12" s="22" t="str">
        <f t="shared" ref="I12:O12" si="1">IF($D11,I11*$D11,"")</f>
        <v/>
      </c>
      <c r="J12" s="22" t="str">
        <f t="shared" si="1"/>
        <v/>
      </c>
      <c r="K12" s="22" t="str">
        <f t="shared" si="1"/>
        <v/>
      </c>
      <c r="L12" s="22" t="str">
        <f t="shared" si="1"/>
        <v/>
      </c>
      <c r="M12" s="22" t="str">
        <f t="shared" si="1"/>
        <v/>
      </c>
      <c r="N12" s="22" t="str">
        <f t="shared" si="1"/>
        <v/>
      </c>
      <c r="O12" s="23" t="str">
        <f t="shared" si="1"/>
        <v/>
      </c>
      <c r="P12" s="44">
        <f>SUM(E13:O13)</f>
        <v>8</v>
      </c>
      <c r="Q12" s="24">
        <f>IFERROR(SUM(E11:O11) / (COUNT(E11:O11) - COUNTIF(E11:O11,0)),"")</f>
        <v>0.91666666666666663</v>
      </c>
    </row>
    <row r="13" spans="1:18" ht="10" customHeight="1">
      <c r="A13" s="114"/>
      <c r="B13" s="115"/>
      <c r="C13" s="116"/>
      <c r="D13" s="93"/>
      <c r="E13" s="25">
        <v>2</v>
      </c>
      <c r="F13" s="25">
        <v>2</v>
      </c>
      <c r="G13" s="25">
        <v>2</v>
      </c>
      <c r="H13" s="25">
        <v>2</v>
      </c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80</v>
      </c>
      <c r="B15" s="109"/>
      <c r="C15" s="110"/>
      <c r="D15" s="91">
        <f>'Notes &amp; PRs'!D19</f>
        <v>0</v>
      </c>
      <c r="E15" s="51" t="s">
        <v>69</v>
      </c>
      <c r="F15" s="51">
        <v>0.9</v>
      </c>
      <c r="G15" s="51">
        <v>0.95</v>
      </c>
      <c r="H15" s="51">
        <v>0.9</v>
      </c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/>
      <c r="F16" s="22"/>
      <c r="G16" s="22"/>
      <c r="H16" s="22"/>
      <c r="I16" s="22" t="str">
        <f t="shared" ref="I16:O16" si="2">IF($D15,I15*$D15,"")</f>
        <v/>
      </c>
      <c r="J16" s="22" t="str">
        <f t="shared" si="2"/>
        <v/>
      </c>
      <c r="K16" s="22" t="str">
        <f t="shared" si="2"/>
        <v/>
      </c>
      <c r="L16" s="22" t="str">
        <f t="shared" si="2"/>
        <v/>
      </c>
      <c r="M16" s="22" t="str">
        <f t="shared" si="2"/>
        <v/>
      </c>
      <c r="N16" s="22" t="str">
        <f t="shared" si="2"/>
        <v/>
      </c>
      <c r="O16" s="23" t="str">
        <f t="shared" si="2"/>
        <v/>
      </c>
      <c r="P16" s="44">
        <f>SUM(E17:O17)</f>
        <v>4</v>
      </c>
      <c r="Q16" s="24">
        <f>IFERROR(SUM(E15:O15) / (COUNT(E15:O15) - COUNTIF(E15:O15,0)),"")</f>
        <v>0.91666666666666663</v>
      </c>
    </row>
    <row r="17" spans="1:18" ht="10" customHeight="1">
      <c r="A17" s="114"/>
      <c r="B17" s="115"/>
      <c r="C17" s="116"/>
      <c r="D17" s="93"/>
      <c r="E17" s="25">
        <v>1</v>
      </c>
      <c r="F17" s="25">
        <v>1</v>
      </c>
      <c r="G17" s="25">
        <v>1</v>
      </c>
      <c r="H17" s="25">
        <v>1</v>
      </c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64</v>
      </c>
      <c r="B19" s="109"/>
      <c r="C19" s="110"/>
      <c r="D19" s="91">
        <f>'Notes &amp; PRs'!D3</f>
        <v>0</v>
      </c>
      <c r="E19" s="51">
        <v>1.2</v>
      </c>
      <c r="F19" s="51">
        <v>1.2</v>
      </c>
      <c r="G19" s="51">
        <v>1.2</v>
      </c>
      <c r="H19" s="51">
        <v>1.2</v>
      </c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 t="str">
        <f t="shared" ref="E20:O20" si="3">IF($D19,E19*$D19,"")</f>
        <v/>
      </c>
      <c r="F20" s="22" t="str">
        <f t="shared" si="3"/>
        <v/>
      </c>
      <c r="G20" s="22" t="str">
        <f t="shared" si="3"/>
        <v/>
      </c>
      <c r="H20" s="22" t="str">
        <f t="shared" si="3"/>
        <v/>
      </c>
      <c r="I20" s="22" t="str">
        <f t="shared" si="3"/>
        <v/>
      </c>
      <c r="J20" s="22" t="str">
        <f t="shared" si="3"/>
        <v/>
      </c>
      <c r="K20" s="22" t="str">
        <f t="shared" si="3"/>
        <v/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3" t="str">
        <f t="shared" si="3"/>
        <v/>
      </c>
      <c r="P20" s="44">
        <f>SUM(E21:O21)</f>
        <v>8</v>
      </c>
      <c r="Q20" s="24">
        <f>IFERROR(SUM(E19:O19) / (COUNT(E19:O19) - COUNTIF(E19:O19,0)),"")</f>
        <v>1.2</v>
      </c>
    </row>
    <row r="21" spans="1:18" ht="10" customHeight="1">
      <c r="A21" s="114"/>
      <c r="B21" s="115"/>
      <c r="C21" s="116"/>
      <c r="D21" s="93"/>
      <c r="E21" s="25">
        <v>2</v>
      </c>
      <c r="F21" s="25">
        <v>2</v>
      </c>
      <c r="G21" s="25">
        <v>2</v>
      </c>
      <c r="H21" s="25">
        <v>2</v>
      </c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4">IF($D23,F23*$D23,"")</f>
        <v/>
      </c>
      <c r="G24" s="22" t="str">
        <f t="shared" si="4"/>
        <v/>
      </c>
      <c r="H24" s="22" t="str">
        <f t="shared" si="4"/>
        <v/>
      </c>
      <c r="I24" s="22" t="str">
        <f t="shared" si="4"/>
        <v/>
      </c>
      <c r="J24" s="22" t="str">
        <f t="shared" si="4"/>
        <v/>
      </c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3" t="str">
        <f t="shared" si="4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5">IF($D27,F27*$D27,"")</f>
        <v/>
      </c>
      <c r="G28" s="22" t="str">
        <f t="shared" si="5"/>
        <v/>
      </c>
      <c r="H28" s="22" t="str">
        <f t="shared" si="5"/>
        <v/>
      </c>
      <c r="I28" s="22" t="str">
        <f t="shared" si="5"/>
        <v/>
      </c>
      <c r="J28" s="22" t="str">
        <f t="shared" si="5"/>
        <v/>
      </c>
      <c r="K28" s="22" t="str">
        <f t="shared" si="5"/>
        <v/>
      </c>
      <c r="L28" s="22" t="str">
        <f t="shared" si="5"/>
        <v/>
      </c>
      <c r="M28" s="22" t="str">
        <f t="shared" si="5"/>
        <v/>
      </c>
      <c r="N28" s="22" t="str">
        <f t="shared" si="5"/>
        <v/>
      </c>
      <c r="O28" s="23" t="str">
        <f t="shared" si="5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0.97777777777777786</v>
      </c>
      <c r="P32" s="16" t="s">
        <v>10</v>
      </c>
      <c r="Q32" s="45">
        <f>SUM(P35,P39,P43,P47,P51,P55)</f>
        <v>20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72</v>
      </c>
      <c r="B34" s="100"/>
      <c r="C34" s="101"/>
      <c r="D34" s="91">
        <f>'Notes &amp; PRs'!D3</f>
        <v>0</v>
      </c>
      <c r="E34" s="51" t="s">
        <v>69</v>
      </c>
      <c r="F34" s="51">
        <v>0.9</v>
      </c>
      <c r="G34" s="51">
        <v>0.95</v>
      </c>
      <c r="H34" s="51">
        <v>0.9</v>
      </c>
      <c r="I34" s="51"/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/>
      <c r="F35" s="22"/>
      <c r="G35" s="22"/>
      <c r="H35" s="22"/>
      <c r="I35" s="22" t="str">
        <f t="shared" ref="I35:O35" si="6">IF($D34,I34*$D34,"")</f>
        <v/>
      </c>
      <c r="J35" s="22" t="str">
        <f t="shared" si="6"/>
        <v/>
      </c>
      <c r="K35" s="22" t="str">
        <f t="shared" si="6"/>
        <v/>
      </c>
      <c r="L35" s="22" t="str">
        <f t="shared" si="6"/>
        <v/>
      </c>
      <c r="M35" s="22" t="str">
        <f t="shared" si="6"/>
        <v/>
      </c>
      <c r="N35" s="22" t="str">
        <f t="shared" si="6"/>
        <v/>
      </c>
      <c r="O35" s="23" t="str">
        <f t="shared" si="6"/>
        <v/>
      </c>
      <c r="P35" s="44">
        <f>SUM(E36:O36)</f>
        <v>4</v>
      </c>
      <c r="Q35" s="24">
        <f>IFERROR(SUM(E34:O34) / (COUNT(E34:O34) - COUNTIF(E34:O34,0)),"")</f>
        <v>0.91666666666666663</v>
      </c>
    </row>
    <row r="36" spans="1:18" ht="10" customHeight="1">
      <c r="A36" s="105"/>
      <c r="B36" s="106"/>
      <c r="C36" s="107"/>
      <c r="D36" s="93"/>
      <c r="E36" s="25">
        <v>1</v>
      </c>
      <c r="F36" s="25">
        <v>1</v>
      </c>
      <c r="G36" s="25">
        <v>1</v>
      </c>
      <c r="H36" s="25">
        <v>1</v>
      </c>
      <c r="I36" s="25"/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73</v>
      </c>
      <c r="B38" s="109"/>
      <c r="C38" s="110"/>
      <c r="D38" s="91">
        <f>'Notes &amp; PRs'!D13</f>
        <v>0</v>
      </c>
      <c r="E38" s="51" t="s">
        <v>69</v>
      </c>
      <c r="F38" s="51">
        <v>0.9</v>
      </c>
      <c r="G38" s="51">
        <v>0.95</v>
      </c>
      <c r="H38" s="51">
        <v>0.9</v>
      </c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/>
      <c r="F39" s="22"/>
      <c r="G39" s="22"/>
      <c r="H39" s="22"/>
      <c r="I39" s="22" t="str">
        <f t="shared" ref="I39:O39" si="7">IF($D38,I38*$D38,"")</f>
        <v/>
      </c>
      <c r="J39" s="22" t="str">
        <f t="shared" si="7"/>
        <v/>
      </c>
      <c r="K39" s="22" t="str">
        <f t="shared" si="7"/>
        <v/>
      </c>
      <c r="L39" s="22" t="str">
        <f t="shared" si="7"/>
        <v/>
      </c>
      <c r="M39" s="22" t="str">
        <f t="shared" si="7"/>
        <v/>
      </c>
      <c r="N39" s="22" t="str">
        <f t="shared" si="7"/>
        <v/>
      </c>
      <c r="O39" s="23" t="str">
        <f t="shared" si="7"/>
        <v/>
      </c>
      <c r="P39" s="44">
        <f>SUM(E40:O40)</f>
        <v>8</v>
      </c>
      <c r="Q39" s="24">
        <f>IFERROR(SUM(E38:O38) / (COUNT(E38:O38) - COUNTIF(E38:O38,0)),"")</f>
        <v>0.91666666666666663</v>
      </c>
    </row>
    <row r="40" spans="1:18" ht="10" customHeight="1">
      <c r="A40" s="114"/>
      <c r="B40" s="115"/>
      <c r="C40" s="116"/>
      <c r="D40" s="93"/>
      <c r="E40" s="25">
        <v>2</v>
      </c>
      <c r="F40" s="25">
        <v>2</v>
      </c>
      <c r="G40" s="25">
        <v>2</v>
      </c>
      <c r="H40" s="25">
        <v>2</v>
      </c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67</v>
      </c>
      <c r="B42" s="109"/>
      <c r="C42" s="110"/>
      <c r="D42" s="91">
        <f>'Notes &amp; PRs'!D7</f>
        <v>0</v>
      </c>
      <c r="E42" s="51">
        <v>1.1000000000000001</v>
      </c>
      <c r="F42" s="51">
        <v>1.1000000000000001</v>
      </c>
      <c r="G42" s="51">
        <v>1.1000000000000001</v>
      </c>
      <c r="H42" s="51">
        <v>1.1000000000000001</v>
      </c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8">IF($D42,F42*$D42,"")</f>
        <v/>
      </c>
      <c r="G43" s="22" t="str">
        <f t="shared" si="8"/>
        <v/>
      </c>
      <c r="H43" s="22" t="str">
        <f t="shared" si="8"/>
        <v/>
      </c>
      <c r="I43" s="22" t="str">
        <f t="shared" si="8"/>
        <v/>
      </c>
      <c r="J43" s="22" t="str">
        <f t="shared" si="8"/>
        <v/>
      </c>
      <c r="K43" s="22" t="str">
        <f t="shared" si="8"/>
        <v/>
      </c>
      <c r="L43" s="22" t="str">
        <f t="shared" si="8"/>
        <v/>
      </c>
      <c r="M43" s="22" t="str">
        <f t="shared" si="8"/>
        <v/>
      </c>
      <c r="N43" s="22" t="str">
        <f t="shared" si="8"/>
        <v/>
      </c>
      <c r="O43" s="23" t="str">
        <f t="shared" si="8"/>
        <v/>
      </c>
      <c r="P43" s="44">
        <f>SUM(E44:O44)</f>
        <v>8</v>
      </c>
      <c r="Q43" s="24">
        <f>IFERROR(SUM(E42:O42) / (COUNT(E42:O42) - COUNTIF(E42:O42,0)),"")</f>
        <v>1.1000000000000001</v>
      </c>
    </row>
    <row r="44" spans="1:18" ht="10" customHeight="1">
      <c r="A44" s="114"/>
      <c r="B44" s="115"/>
      <c r="C44" s="116"/>
      <c r="D44" s="93"/>
      <c r="E44" s="25">
        <v>2</v>
      </c>
      <c r="F44" s="25">
        <v>2</v>
      </c>
      <c r="G44" s="25">
        <v>2</v>
      </c>
      <c r="H44" s="25">
        <v>2</v>
      </c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/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9">IF($D46,F46*$D46,"")</f>
        <v/>
      </c>
      <c r="G47" s="22" t="str">
        <f t="shared" si="9"/>
        <v/>
      </c>
      <c r="H47" s="22" t="str">
        <f t="shared" si="9"/>
        <v/>
      </c>
      <c r="I47" s="22" t="str">
        <f t="shared" si="9"/>
        <v/>
      </c>
      <c r="J47" s="22" t="str">
        <f t="shared" si="9"/>
        <v/>
      </c>
      <c r="K47" s="22" t="str">
        <f t="shared" si="9"/>
        <v/>
      </c>
      <c r="L47" s="22" t="str">
        <f t="shared" si="9"/>
        <v/>
      </c>
      <c r="M47" s="22" t="str">
        <f t="shared" si="9"/>
        <v/>
      </c>
      <c r="N47" s="22" t="str">
        <f t="shared" si="9"/>
        <v/>
      </c>
      <c r="O47" s="23" t="str">
        <f t="shared" si="9"/>
        <v/>
      </c>
      <c r="P47" s="44">
        <f>SUM(E48:O48)</f>
        <v>0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0">IF($D50,F50*$D50,"")</f>
        <v/>
      </c>
      <c r="G51" s="22" t="str">
        <f t="shared" si="10"/>
        <v/>
      </c>
      <c r="H51" s="22" t="str">
        <f t="shared" si="10"/>
        <v/>
      </c>
      <c r="I51" s="22" t="str">
        <f t="shared" si="10"/>
        <v/>
      </c>
      <c r="J51" s="22" t="str">
        <f t="shared" si="10"/>
        <v/>
      </c>
      <c r="K51" s="22" t="str">
        <f t="shared" si="10"/>
        <v/>
      </c>
      <c r="L51" s="22" t="str">
        <f t="shared" si="10"/>
        <v/>
      </c>
      <c r="M51" s="22" t="str">
        <f t="shared" si="10"/>
        <v/>
      </c>
      <c r="N51" s="22" t="str">
        <f t="shared" si="10"/>
        <v/>
      </c>
      <c r="O51" s="23" t="str">
        <f t="shared" si="10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1">IF($D54,F54*$D54,"")</f>
        <v/>
      </c>
      <c r="G55" s="22" t="str">
        <f t="shared" si="11"/>
        <v/>
      </c>
      <c r="H55" s="22" t="str">
        <f t="shared" si="11"/>
        <v/>
      </c>
      <c r="I55" s="22" t="str">
        <f t="shared" si="11"/>
        <v/>
      </c>
      <c r="J55" s="22" t="str">
        <f t="shared" si="11"/>
        <v/>
      </c>
      <c r="K55" s="22" t="str">
        <f t="shared" si="11"/>
        <v/>
      </c>
      <c r="L55" s="22" t="str">
        <f t="shared" si="11"/>
        <v/>
      </c>
      <c r="M55" s="22" t="str">
        <f t="shared" si="11"/>
        <v/>
      </c>
      <c r="N55" s="22" t="str">
        <f t="shared" si="11"/>
        <v/>
      </c>
      <c r="O55" s="23" t="str">
        <f t="shared" si="11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 t="str">
        <f>IFERROR(AVERAGE(Q62,Q66,Q70,Q74,Q78,Q82),"")</f>
        <v/>
      </c>
      <c r="P59" s="16" t="s">
        <v>10</v>
      </c>
      <c r="Q59" s="45">
        <f>SUM(P62,P66,P70,P74,P78,P82)</f>
        <v>75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74</v>
      </c>
      <c r="B61" s="100"/>
      <c r="C61" s="101"/>
      <c r="D61" s="9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 t="str">
        <f t="shared" ref="E62:O62" si="12">IF($D61,E61*$D61,"")</f>
        <v/>
      </c>
      <c r="F62" s="22" t="str">
        <f t="shared" si="12"/>
        <v/>
      </c>
      <c r="G62" s="22" t="str">
        <f t="shared" si="12"/>
        <v/>
      </c>
      <c r="H62" s="22" t="str">
        <f t="shared" si="12"/>
        <v/>
      </c>
      <c r="I62" s="22" t="str">
        <f t="shared" si="12"/>
        <v/>
      </c>
      <c r="J62" s="22" t="str">
        <f t="shared" si="12"/>
        <v/>
      </c>
      <c r="K62" s="22" t="str">
        <f t="shared" si="12"/>
        <v/>
      </c>
      <c r="L62" s="22" t="str">
        <f t="shared" si="12"/>
        <v/>
      </c>
      <c r="M62" s="22" t="str">
        <f t="shared" si="12"/>
        <v/>
      </c>
      <c r="N62" s="22" t="str">
        <f t="shared" si="12"/>
        <v/>
      </c>
      <c r="O62" s="23" t="str">
        <f t="shared" si="12"/>
        <v/>
      </c>
      <c r="P62" s="44">
        <f>SUM(E63:O63)</f>
        <v>30</v>
      </c>
      <c r="Q62" s="24" t="str">
        <f>IFERROR(SUM(E61:O61) / (COUNT(E61:O61) - COUNTIF(E61:O61,0)),"")</f>
        <v/>
      </c>
    </row>
    <row r="63" spans="1:18" ht="10" customHeight="1">
      <c r="A63" s="105"/>
      <c r="B63" s="106"/>
      <c r="C63" s="107"/>
      <c r="D63" s="93"/>
      <c r="E63" s="25">
        <v>6</v>
      </c>
      <c r="F63" s="25">
        <v>6</v>
      </c>
      <c r="G63" s="25">
        <v>6</v>
      </c>
      <c r="H63" s="25">
        <v>6</v>
      </c>
      <c r="I63" s="25">
        <v>6</v>
      </c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75</v>
      </c>
      <c r="B65" s="109"/>
      <c r="C65" s="110"/>
      <c r="D65" s="9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 t="str">
        <f t="shared" ref="E66:O66" si="13">IF($D65,E65*$D65,"")</f>
        <v/>
      </c>
      <c r="F66" s="22" t="str">
        <f t="shared" si="13"/>
        <v/>
      </c>
      <c r="G66" s="22" t="str">
        <f t="shared" si="13"/>
        <v/>
      </c>
      <c r="H66" s="22" t="str">
        <f t="shared" si="13"/>
        <v/>
      </c>
      <c r="I66" s="22" t="str">
        <f t="shared" si="13"/>
        <v/>
      </c>
      <c r="J66" s="22" t="str">
        <f t="shared" si="13"/>
        <v/>
      </c>
      <c r="K66" s="22" t="str">
        <f t="shared" si="13"/>
        <v/>
      </c>
      <c r="L66" s="22" t="str">
        <f t="shared" si="13"/>
        <v/>
      </c>
      <c r="M66" s="22" t="str">
        <f t="shared" si="13"/>
        <v/>
      </c>
      <c r="N66" s="22" t="str">
        <f t="shared" si="13"/>
        <v/>
      </c>
      <c r="O66" s="23" t="str">
        <f t="shared" si="13"/>
        <v/>
      </c>
      <c r="P66" s="44">
        <f>SUM(E67:O67)</f>
        <v>15</v>
      </c>
      <c r="Q66" s="24" t="str">
        <f>IFERROR(SUM(E65:O65) / (COUNT(E65:O65) - COUNTIF(E65:O65,0)),"")</f>
        <v/>
      </c>
    </row>
    <row r="67" spans="1:18" ht="10" customHeight="1">
      <c r="A67" s="114"/>
      <c r="B67" s="115"/>
      <c r="C67" s="116"/>
      <c r="D67" s="93"/>
      <c r="E67" s="25">
        <v>3</v>
      </c>
      <c r="F67" s="25">
        <v>3</v>
      </c>
      <c r="G67" s="25">
        <v>3</v>
      </c>
      <c r="H67" s="25">
        <v>3</v>
      </c>
      <c r="I67" s="25">
        <v>3</v>
      </c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76</v>
      </c>
      <c r="B69" s="109"/>
      <c r="C69" s="110"/>
      <c r="D69" s="9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 t="str">
        <f t="shared" ref="E70:O70" si="14">IF($D69,E69*$D69,"")</f>
        <v/>
      </c>
      <c r="F70" s="22" t="str">
        <f t="shared" si="14"/>
        <v/>
      </c>
      <c r="G70" s="22" t="str">
        <f t="shared" si="14"/>
        <v/>
      </c>
      <c r="H70" s="22" t="str">
        <f t="shared" si="14"/>
        <v/>
      </c>
      <c r="I70" s="22" t="str">
        <f t="shared" si="14"/>
        <v/>
      </c>
      <c r="J70" s="22" t="str">
        <f t="shared" si="14"/>
        <v/>
      </c>
      <c r="K70" s="22" t="str">
        <f t="shared" si="14"/>
        <v/>
      </c>
      <c r="L70" s="22" t="str">
        <f t="shared" si="14"/>
        <v/>
      </c>
      <c r="M70" s="22" t="str">
        <f t="shared" si="14"/>
        <v/>
      </c>
      <c r="N70" s="22" t="str">
        <f t="shared" si="14"/>
        <v/>
      </c>
      <c r="O70" s="23" t="str">
        <f t="shared" si="14"/>
        <v/>
      </c>
      <c r="P70" s="44">
        <f>SUM(E71:O71)</f>
        <v>30</v>
      </c>
      <c r="Q70" s="24" t="str">
        <f>IFERROR(SUM(E69:O69) / (COUNT(E69:O69) - COUNTIF(E69:O69,0)),"")</f>
        <v/>
      </c>
    </row>
    <row r="71" spans="1:18" ht="10" customHeight="1">
      <c r="A71" s="114"/>
      <c r="B71" s="115"/>
      <c r="C71" s="116"/>
      <c r="D71" s="93"/>
      <c r="E71" s="25">
        <v>6</v>
      </c>
      <c r="F71" s="25">
        <v>6</v>
      </c>
      <c r="G71" s="25">
        <v>6</v>
      </c>
      <c r="H71" s="25">
        <v>6</v>
      </c>
      <c r="I71" s="25">
        <v>6</v>
      </c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/>
      <c r="B73" s="109"/>
      <c r="C73" s="110"/>
      <c r="D73" s="9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 t="str">
        <f t="shared" ref="E74:O74" si="15">IF($D73,E73*$D73,"")</f>
        <v/>
      </c>
      <c r="F74" s="22" t="str">
        <f t="shared" si="15"/>
        <v/>
      </c>
      <c r="G74" s="22" t="str">
        <f t="shared" si="15"/>
        <v/>
      </c>
      <c r="H74" s="22" t="str">
        <f t="shared" si="15"/>
        <v/>
      </c>
      <c r="I74" s="22" t="str">
        <f t="shared" si="15"/>
        <v/>
      </c>
      <c r="J74" s="22" t="str">
        <f t="shared" si="15"/>
        <v/>
      </c>
      <c r="K74" s="22" t="str">
        <f t="shared" si="15"/>
        <v/>
      </c>
      <c r="L74" s="22" t="str">
        <f t="shared" si="15"/>
        <v/>
      </c>
      <c r="M74" s="22" t="str">
        <f t="shared" si="15"/>
        <v/>
      </c>
      <c r="N74" s="22" t="str">
        <f t="shared" si="15"/>
        <v/>
      </c>
      <c r="O74" s="23" t="str">
        <f t="shared" si="15"/>
        <v/>
      </c>
      <c r="P74" s="44">
        <f>SUM(E75:O75)</f>
        <v>0</v>
      </c>
      <c r="Q74" s="24" t="str">
        <f>IFERROR(SUM(E73:O73) / (COUNT(E73:O73) - COUNTIF(E73:O73,0)),"")</f>
        <v/>
      </c>
    </row>
    <row r="75" spans="1:18" ht="10" customHeight="1">
      <c r="A75" s="114"/>
      <c r="B75" s="115"/>
      <c r="C75" s="116"/>
      <c r="D75" s="93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16">IF($D77,F77*$D77,"")</f>
        <v/>
      </c>
      <c r="G78" s="22" t="str">
        <f t="shared" si="16"/>
        <v/>
      </c>
      <c r="H78" s="22" t="str">
        <f t="shared" si="16"/>
        <v/>
      </c>
      <c r="I78" s="22" t="str">
        <f t="shared" si="16"/>
        <v/>
      </c>
      <c r="J78" s="22" t="str">
        <f t="shared" si="16"/>
        <v/>
      </c>
      <c r="K78" s="22" t="str">
        <f t="shared" si="16"/>
        <v/>
      </c>
      <c r="L78" s="22" t="str">
        <f t="shared" si="16"/>
        <v/>
      </c>
      <c r="M78" s="22" t="str">
        <f t="shared" si="16"/>
        <v/>
      </c>
      <c r="N78" s="22" t="str">
        <f t="shared" si="16"/>
        <v/>
      </c>
      <c r="O78" s="23" t="str">
        <f t="shared" si="16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17">IF($D81,F81*$D81,"")</f>
        <v/>
      </c>
      <c r="G82" s="22" t="str">
        <f t="shared" si="17"/>
        <v/>
      </c>
      <c r="H82" s="22" t="str">
        <f t="shared" si="17"/>
        <v/>
      </c>
      <c r="I82" s="22" t="str">
        <f t="shared" si="17"/>
        <v/>
      </c>
      <c r="J82" s="22" t="str">
        <f t="shared" si="17"/>
        <v/>
      </c>
      <c r="K82" s="22" t="str">
        <f t="shared" si="17"/>
        <v/>
      </c>
      <c r="L82" s="22" t="str">
        <f t="shared" si="17"/>
        <v/>
      </c>
      <c r="M82" s="22" t="str">
        <f t="shared" si="17"/>
        <v/>
      </c>
      <c r="N82" s="22" t="str">
        <f t="shared" si="17"/>
        <v/>
      </c>
      <c r="O82" s="23" t="str">
        <f t="shared" si="17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1.0125000000000002</v>
      </c>
      <c r="P86" s="16" t="s">
        <v>10</v>
      </c>
      <c r="Q86" s="45">
        <f>SUM(P89,P93,P97,P101,P105,P109)</f>
        <v>14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62</v>
      </c>
      <c r="B88" s="100"/>
      <c r="C88" s="101"/>
      <c r="D88" s="91">
        <f>'Notes &amp; PRs'!D3</f>
        <v>0</v>
      </c>
      <c r="E88" s="51" t="s">
        <v>69</v>
      </c>
      <c r="F88" s="51"/>
      <c r="G88" s="51"/>
      <c r="H88" s="51"/>
      <c r="I88" s="51"/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/>
      <c r="F89" s="22" t="str">
        <f t="shared" ref="F89:O89" si="18">IF($D88,F88*$D88,"")</f>
        <v/>
      </c>
      <c r="G89" s="22" t="str">
        <f t="shared" si="18"/>
        <v/>
      </c>
      <c r="H89" s="22" t="str">
        <f t="shared" si="18"/>
        <v/>
      </c>
      <c r="I89" s="22" t="str">
        <f t="shared" si="18"/>
        <v/>
      </c>
      <c r="J89" s="22" t="str">
        <f t="shared" si="18"/>
        <v/>
      </c>
      <c r="K89" s="22" t="str">
        <f t="shared" si="18"/>
        <v/>
      </c>
      <c r="L89" s="22" t="str">
        <f t="shared" si="18"/>
        <v/>
      </c>
      <c r="M89" s="22" t="str">
        <f t="shared" si="18"/>
        <v/>
      </c>
      <c r="N89" s="22" t="str">
        <f t="shared" si="18"/>
        <v/>
      </c>
      <c r="O89" s="23" t="str">
        <f t="shared" si="18"/>
        <v/>
      </c>
      <c r="P89" s="44">
        <f>SUM(E90:O90)</f>
        <v>1</v>
      </c>
      <c r="Q89" s="24" t="str">
        <f>IFERROR(SUM(E88:O88) / (COUNT(E88:O88) - COUNTIF(E88:O88,0)),"")</f>
        <v/>
      </c>
    </row>
    <row r="90" spans="1:18" ht="10" customHeight="1">
      <c r="A90" s="105"/>
      <c r="B90" s="106"/>
      <c r="C90" s="107"/>
      <c r="D90" s="93"/>
      <c r="E90" s="25">
        <v>1</v>
      </c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63</v>
      </c>
      <c r="B92" s="100"/>
      <c r="C92" s="101"/>
      <c r="D92" s="91">
        <f>'Notes &amp; PRs'!D5</f>
        <v>0</v>
      </c>
      <c r="E92" s="51" t="s">
        <v>69</v>
      </c>
      <c r="F92" s="51"/>
      <c r="G92" s="51"/>
      <c r="H92" s="51"/>
      <c r="I92" s="51"/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/>
      <c r="F93" s="22" t="str">
        <f t="shared" ref="F93:O93" si="19">IF($D92,F92*$D92,"")</f>
        <v/>
      </c>
      <c r="G93" s="22" t="str">
        <f t="shared" si="19"/>
        <v/>
      </c>
      <c r="H93" s="22" t="str">
        <f t="shared" si="19"/>
        <v/>
      </c>
      <c r="I93" s="22" t="str">
        <f t="shared" si="19"/>
        <v/>
      </c>
      <c r="J93" s="22" t="str">
        <f t="shared" si="19"/>
        <v/>
      </c>
      <c r="K93" s="22" t="str">
        <f t="shared" si="19"/>
        <v/>
      </c>
      <c r="L93" s="22" t="str">
        <f t="shared" si="19"/>
        <v/>
      </c>
      <c r="M93" s="22" t="str">
        <f t="shared" si="19"/>
        <v/>
      </c>
      <c r="N93" s="22" t="str">
        <f t="shared" si="19"/>
        <v/>
      </c>
      <c r="O93" s="23" t="str">
        <f t="shared" si="19"/>
        <v/>
      </c>
      <c r="P93" s="44">
        <f>SUM(E94:O94)</f>
        <v>2</v>
      </c>
      <c r="Q93" s="24" t="str">
        <f>IFERROR(SUM(E92:O92) / (COUNT(E92:O92) - COUNTIF(E92:O92,0)),"")</f>
        <v/>
      </c>
    </row>
    <row r="94" spans="1:18" ht="10" customHeight="1">
      <c r="A94" s="105"/>
      <c r="B94" s="106"/>
      <c r="C94" s="107"/>
      <c r="D94" s="93"/>
      <c r="E94" s="25">
        <v>2</v>
      </c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81</v>
      </c>
      <c r="B96" s="109"/>
      <c r="C96" s="110"/>
      <c r="D96" s="91">
        <f>'Notes &amp; PRs'!D17</f>
        <v>0</v>
      </c>
      <c r="E96" s="51" t="s">
        <v>69</v>
      </c>
      <c r="F96" s="51">
        <v>0.9</v>
      </c>
      <c r="G96" s="51">
        <v>0.95</v>
      </c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/>
      <c r="F97" s="22"/>
      <c r="G97" s="22"/>
      <c r="H97" s="22" t="str">
        <f t="shared" ref="H97:O97" si="20">IF($D96,H96*$D96,"")</f>
        <v/>
      </c>
      <c r="I97" s="22" t="str">
        <f t="shared" si="20"/>
        <v/>
      </c>
      <c r="J97" s="22" t="str">
        <f t="shared" si="20"/>
        <v/>
      </c>
      <c r="K97" s="22" t="str">
        <f t="shared" si="20"/>
        <v/>
      </c>
      <c r="L97" s="22" t="str">
        <f t="shared" si="20"/>
        <v/>
      </c>
      <c r="M97" s="22" t="str">
        <f t="shared" si="20"/>
        <v/>
      </c>
      <c r="N97" s="22" t="str">
        <f t="shared" si="20"/>
        <v/>
      </c>
      <c r="O97" s="23" t="str">
        <f t="shared" si="20"/>
        <v/>
      </c>
      <c r="P97" s="44">
        <f>SUM(E98:O98)</f>
        <v>3</v>
      </c>
      <c r="Q97" s="24">
        <f>IFERROR(SUM(E96:O96) / (COUNT(E96:O96) - COUNTIF(E96:O96,0)),"")</f>
        <v>0.92500000000000004</v>
      </c>
    </row>
    <row r="98" spans="1:18" ht="10" customHeight="1">
      <c r="A98" s="114"/>
      <c r="B98" s="115"/>
      <c r="C98" s="116"/>
      <c r="D98" s="93"/>
      <c r="E98" s="25">
        <v>1</v>
      </c>
      <c r="F98" s="25">
        <v>1</v>
      </c>
      <c r="G98" s="25">
        <v>1</v>
      </c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67</v>
      </c>
      <c r="B100" s="109"/>
      <c r="C100" s="110"/>
      <c r="D100" s="91">
        <f>'Notes &amp; PRs'!D7</f>
        <v>0</v>
      </c>
      <c r="E100" s="51">
        <v>1.1000000000000001</v>
      </c>
      <c r="F100" s="51">
        <v>1.1000000000000001</v>
      </c>
      <c r="G100" s="51">
        <v>1.1000000000000001</v>
      </c>
      <c r="H100" s="51">
        <v>1.1000000000000001</v>
      </c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1">IF($D100,F100*$D100,"")</f>
        <v/>
      </c>
      <c r="G101" s="22" t="str">
        <f t="shared" si="21"/>
        <v/>
      </c>
      <c r="H101" s="22" t="str">
        <f t="shared" si="21"/>
        <v/>
      </c>
      <c r="I101" s="22" t="str">
        <f t="shared" si="21"/>
        <v/>
      </c>
      <c r="J101" s="22" t="str">
        <f t="shared" si="21"/>
        <v/>
      </c>
      <c r="K101" s="22" t="str">
        <f t="shared" si="21"/>
        <v/>
      </c>
      <c r="L101" s="22" t="str">
        <f t="shared" si="21"/>
        <v/>
      </c>
      <c r="M101" s="22" t="str">
        <f t="shared" si="21"/>
        <v/>
      </c>
      <c r="N101" s="22" t="str">
        <f t="shared" si="21"/>
        <v/>
      </c>
      <c r="O101" s="23" t="str">
        <f t="shared" si="21"/>
        <v/>
      </c>
      <c r="P101" s="44">
        <f>SUM(E102:O102)</f>
        <v>8</v>
      </c>
      <c r="Q101" s="24">
        <f>IFERROR(SUM(E100:O100) / (COUNT(E100:O100) - COUNTIF(E100:O100,0)),"")</f>
        <v>1.1000000000000001</v>
      </c>
    </row>
    <row r="102" spans="1:18" ht="10" customHeight="1">
      <c r="A102" s="114"/>
      <c r="B102" s="115"/>
      <c r="C102" s="116"/>
      <c r="D102" s="93"/>
      <c r="E102" s="25">
        <v>2</v>
      </c>
      <c r="F102" s="25">
        <v>2</v>
      </c>
      <c r="G102" s="25">
        <v>2</v>
      </c>
      <c r="H102" s="25">
        <v>2</v>
      </c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2">IF($D104,F104*$D104,"")</f>
        <v/>
      </c>
      <c r="G105" s="22" t="str">
        <f t="shared" si="22"/>
        <v/>
      </c>
      <c r="H105" s="22" t="str">
        <f t="shared" si="22"/>
        <v/>
      </c>
      <c r="I105" s="22" t="str">
        <f t="shared" si="22"/>
        <v/>
      </c>
      <c r="J105" s="22" t="str">
        <f t="shared" si="22"/>
        <v/>
      </c>
      <c r="K105" s="22" t="str">
        <f t="shared" si="22"/>
        <v/>
      </c>
      <c r="L105" s="22" t="str">
        <f t="shared" si="22"/>
        <v/>
      </c>
      <c r="M105" s="22" t="str">
        <f t="shared" si="22"/>
        <v/>
      </c>
      <c r="N105" s="22" t="str">
        <f t="shared" si="22"/>
        <v/>
      </c>
      <c r="O105" s="23" t="str">
        <f t="shared" si="22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3">IF($D108,F108*$D108,"")</f>
        <v/>
      </c>
      <c r="G109" s="22" t="str">
        <f t="shared" si="23"/>
        <v/>
      </c>
      <c r="H109" s="22" t="str">
        <f t="shared" si="23"/>
        <v/>
      </c>
      <c r="I109" s="22" t="str">
        <f t="shared" si="23"/>
        <v/>
      </c>
      <c r="J109" s="22" t="str">
        <f t="shared" si="23"/>
        <v/>
      </c>
      <c r="K109" s="22" t="str">
        <f t="shared" si="23"/>
        <v/>
      </c>
      <c r="L109" s="22" t="str">
        <f t="shared" si="23"/>
        <v/>
      </c>
      <c r="M109" s="22" t="str">
        <f t="shared" si="23"/>
        <v/>
      </c>
      <c r="N109" s="22" t="str">
        <f t="shared" si="23"/>
        <v/>
      </c>
      <c r="O109" s="23" t="str">
        <f t="shared" si="23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0.93312500000000009</v>
      </c>
      <c r="P113" s="16" t="s">
        <v>10</v>
      </c>
      <c r="Q113" s="45">
        <f>SUM(P116,P120,P124,P128,P132,P136)</f>
        <v>38</v>
      </c>
      <c r="R113" s="18"/>
    </row>
    <row r="114" spans="1:18" ht="15" customHeight="1">
      <c r="A114" s="96" t="s">
        <v>79</v>
      </c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62</v>
      </c>
      <c r="B115" s="100"/>
      <c r="C115" s="101"/>
      <c r="D115" s="91">
        <f>'Notes &amp; PRs'!D3</f>
        <v>0</v>
      </c>
      <c r="E115" s="51">
        <v>0.8</v>
      </c>
      <c r="F115" s="51">
        <v>0.85</v>
      </c>
      <c r="G115" s="51">
        <v>0.9</v>
      </c>
      <c r="H115" s="57">
        <v>0.93</v>
      </c>
      <c r="I115" s="57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 t="str">
        <f t="shared" ref="E116:O116" si="24">IF($D115,E115*$D115,"")</f>
        <v/>
      </c>
      <c r="F116" s="22" t="str">
        <f t="shared" si="24"/>
        <v/>
      </c>
      <c r="G116" s="22" t="str">
        <f t="shared" si="24"/>
        <v/>
      </c>
      <c r="H116" s="22" t="str">
        <f t="shared" si="24"/>
        <v/>
      </c>
      <c r="I116" s="22" t="str">
        <f t="shared" si="24"/>
        <v/>
      </c>
      <c r="J116" s="22" t="str">
        <f t="shared" si="24"/>
        <v/>
      </c>
      <c r="K116" s="22" t="str">
        <f t="shared" si="24"/>
        <v/>
      </c>
      <c r="L116" s="22" t="str">
        <f t="shared" si="24"/>
        <v/>
      </c>
      <c r="M116" s="22" t="str">
        <f t="shared" si="24"/>
        <v/>
      </c>
      <c r="N116" s="22" t="str">
        <f t="shared" si="24"/>
        <v/>
      </c>
      <c r="O116" s="23" t="str">
        <f t="shared" si="24"/>
        <v/>
      </c>
      <c r="P116" s="44">
        <f>SUM(E117:O117)</f>
        <v>8</v>
      </c>
      <c r="Q116" s="24">
        <f>IFERROR(SUM(E115:O115) / (COUNT(E115:O115) - COUNTIF(E115:O115,0)),"")</f>
        <v>0.87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>
        <v>2</v>
      </c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77</v>
      </c>
      <c r="B119" s="100"/>
      <c r="C119" s="101"/>
      <c r="D119" s="91">
        <f>'Notes &amp; PRs'!D5</f>
        <v>0</v>
      </c>
      <c r="E119" s="51">
        <v>0.8</v>
      </c>
      <c r="F119" s="51">
        <v>0.85</v>
      </c>
      <c r="G119" s="51">
        <v>0.9</v>
      </c>
      <c r="H119" s="57">
        <v>0.93</v>
      </c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 t="str">
        <f t="shared" ref="E120:O120" si="25">IF($D119,E119*$D119,"")</f>
        <v/>
      </c>
      <c r="F120" s="22" t="str">
        <f t="shared" si="25"/>
        <v/>
      </c>
      <c r="G120" s="22" t="str">
        <f t="shared" si="25"/>
        <v/>
      </c>
      <c r="H120" s="22" t="str">
        <f t="shared" si="25"/>
        <v/>
      </c>
      <c r="I120" s="22" t="str">
        <f t="shared" si="25"/>
        <v/>
      </c>
      <c r="J120" s="22" t="str">
        <f t="shared" si="25"/>
        <v/>
      </c>
      <c r="K120" s="22" t="str">
        <f t="shared" si="25"/>
        <v/>
      </c>
      <c r="L120" s="22" t="str">
        <f t="shared" si="25"/>
        <v/>
      </c>
      <c r="M120" s="22" t="str">
        <f t="shared" si="25"/>
        <v/>
      </c>
      <c r="N120" s="22" t="str">
        <f t="shared" si="25"/>
        <v/>
      </c>
      <c r="O120" s="23" t="str">
        <f t="shared" si="25"/>
        <v/>
      </c>
      <c r="P120" s="44">
        <f>SUM(E121:O121)</f>
        <v>12</v>
      </c>
      <c r="Q120" s="24">
        <f>IFERROR(SUM(E119:O119) / (COUNT(E119:O119) - COUNTIF(E119:O119,0)),"")</f>
        <v>0.87</v>
      </c>
    </row>
    <row r="121" spans="1:18" ht="10" customHeight="1">
      <c r="A121" s="105"/>
      <c r="B121" s="106"/>
      <c r="C121" s="107"/>
      <c r="D121" s="95"/>
      <c r="E121" s="25">
        <v>3</v>
      </c>
      <c r="F121" s="25">
        <v>3</v>
      </c>
      <c r="G121" s="25">
        <v>3</v>
      </c>
      <c r="H121" s="25">
        <v>3</v>
      </c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>
        <v>0.7</v>
      </c>
      <c r="F123" s="51">
        <v>0.8</v>
      </c>
      <c r="G123" s="51">
        <v>0.85</v>
      </c>
      <c r="H123" s="51">
        <v>0.9</v>
      </c>
      <c r="I123" s="57">
        <v>0.9</v>
      </c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 t="str">
        <f t="shared" ref="E124:O124" si="26">IF($D123,E123*$D123,"")</f>
        <v/>
      </c>
      <c r="F124" s="22" t="str">
        <f t="shared" si="26"/>
        <v/>
      </c>
      <c r="G124" s="22" t="str">
        <f t="shared" si="26"/>
        <v/>
      </c>
      <c r="H124" s="22" t="str">
        <f t="shared" si="26"/>
        <v/>
      </c>
      <c r="I124" s="22" t="str">
        <f t="shared" si="26"/>
        <v/>
      </c>
      <c r="J124" s="22" t="str">
        <f t="shared" si="26"/>
        <v/>
      </c>
      <c r="K124" s="22" t="str">
        <f t="shared" si="26"/>
        <v/>
      </c>
      <c r="L124" s="22" t="str">
        <f t="shared" si="26"/>
        <v/>
      </c>
      <c r="M124" s="22" t="str">
        <f t="shared" si="26"/>
        <v/>
      </c>
      <c r="N124" s="22" t="str">
        <f t="shared" si="26"/>
        <v/>
      </c>
      <c r="O124" s="23" t="str">
        <f t="shared" si="26"/>
        <v/>
      </c>
      <c r="P124" s="44">
        <f>SUM(E125:O125)</f>
        <v>10</v>
      </c>
      <c r="Q124" s="24">
        <f>IFERROR(SUM(E123:O123) / (COUNT(E123:O123) - COUNTIF(E123:O123,0)),"")</f>
        <v>0.83000000000000007</v>
      </c>
    </row>
    <row r="125" spans="1:18" ht="10" customHeight="1">
      <c r="A125" s="114"/>
      <c r="B125" s="115"/>
      <c r="C125" s="116"/>
      <c r="D125" s="95"/>
      <c r="E125" s="25">
        <v>2</v>
      </c>
      <c r="F125" s="25">
        <v>2</v>
      </c>
      <c r="G125" s="25">
        <v>2</v>
      </c>
      <c r="H125" s="25">
        <v>2</v>
      </c>
      <c r="I125" s="25">
        <v>2</v>
      </c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64</v>
      </c>
      <c r="B127" s="109"/>
      <c r="C127" s="110"/>
      <c r="D127" s="91">
        <f>'Notes &amp; PRs'!D3</f>
        <v>0</v>
      </c>
      <c r="E127" s="51">
        <v>1.1000000000000001</v>
      </c>
      <c r="F127" s="51">
        <v>1.1499999999999999</v>
      </c>
      <c r="G127" s="51">
        <v>1.2</v>
      </c>
      <c r="H127" s="51">
        <v>1.2</v>
      </c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27">IF($D127,E127*$D127,"")</f>
        <v/>
      </c>
      <c r="F128" s="22" t="str">
        <f t="shared" si="27"/>
        <v/>
      </c>
      <c r="G128" s="22" t="str">
        <f t="shared" si="27"/>
        <v/>
      </c>
      <c r="H128" s="22" t="str">
        <f t="shared" si="27"/>
        <v/>
      </c>
      <c r="I128" s="22" t="str">
        <f t="shared" si="27"/>
        <v/>
      </c>
      <c r="J128" s="22" t="str">
        <f t="shared" si="27"/>
        <v/>
      </c>
      <c r="K128" s="22" t="str">
        <f t="shared" si="27"/>
        <v/>
      </c>
      <c r="L128" s="22" t="str">
        <f t="shared" si="27"/>
        <v/>
      </c>
      <c r="M128" s="22" t="str">
        <f t="shared" si="27"/>
        <v/>
      </c>
      <c r="N128" s="22" t="str">
        <f t="shared" si="27"/>
        <v/>
      </c>
      <c r="O128" s="23" t="str">
        <f t="shared" si="27"/>
        <v/>
      </c>
      <c r="P128" s="44">
        <f>SUM(E129:O129)</f>
        <v>8</v>
      </c>
      <c r="Q128" s="24">
        <f>IFERROR(SUM(E127:O127) / (COUNT(E127:O127) - COUNTIF(E127:O127,0)),"")</f>
        <v>1.1625000000000001</v>
      </c>
    </row>
    <row r="129" spans="1:18" ht="10" customHeight="1">
      <c r="A129" s="114"/>
      <c r="B129" s="115"/>
      <c r="C129" s="116"/>
      <c r="D129" s="95"/>
      <c r="E129" s="25">
        <v>2</v>
      </c>
      <c r="F129" s="25">
        <v>2</v>
      </c>
      <c r="G129" s="25">
        <v>2</v>
      </c>
      <c r="H129" s="25">
        <v>2</v>
      </c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28">IF($D131,F131*$D131,"")</f>
        <v/>
      </c>
      <c r="G132" s="22" t="str">
        <f t="shared" si="28"/>
        <v/>
      </c>
      <c r="H132" s="22" t="str">
        <f t="shared" si="28"/>
        <v/>
      </c>
      <c r="I132" s="22" t="str">
        <f t="shared" si="28"/>
        <v/>
      </c>
      <c r="J132" s="22" t="str">
        <f t="shared" si="28"/>
        <v/>
      </c>
      <c r="K132" s="22" t="str">
        <f t="shared" si="28"/>
        <v/>
      </c>
      <c r="L132" s="22" t="str">
        <f t="shared" si="28"/>
        <v/>
      </c>
      <c r="M132" s="22" t="str">
        <f t="shared" si="28"/>
        <v/>
      </c>
      <c r="N132" s="22" t="str">
        <f t="shared" si="28"/>
        <v/>
      </c>
      <c r="O132" s="23" t="str">
        <f t="shared" si="28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29">IF($D135,F135*$D135,"")</f>
        <v/>
      </c>
      <c r="G136" s="22" t="str">
        <f t="shared" si="29"/>
        <v/>
      </c>
      <c r="H136" s="22" t="str">
        <f t="shared" si="29"/>
        <v/>
      </c>
      <c r="I136" s="22" t="str">
        <f t="shared" si="29"/>
        <v/>
      </c>
      <c r="J136" s="22" t="str">
        <f t="shared" si="29"/>
        <v/>
      </c>
      <c r="K136" s="22" t="str">
        <f t="shared" si="29"/>
        <v/>
      </c>
      <c r="L136" s="22" t="str">
        <f t="shared" si="29"/>
        <v/>
      </c>
      <c r="M136" s="22" t="str">
        <f t="shared" si="29"/>
        <v/>
      </c>
      <c r="N136" s="22" t="str">
        <f t="shared" si="29"/>
        <v/>
      </c>
      <c r="O136" s="23" t="str">
        <f t="shared" si="29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phoneticPr fontId="6" type="noConversion"/>
  <conditionalFormatting sqref="E88:O88 E96:O96 E100:O100 E104:O104 E108:O108 E7:O7 E11:O11 E15:O15 E19:O19 E23:O23 E27:O27 E34:O34 H38:O38 E42:O42 E46:O46 E50:O50 E54:O54 E61:O61 H65:O65 E69:O69 E73:O73 E77:O77 E81:O81 E115:O115 E119:O119 H123:O123 E127:O127 E131:O131 E135:O135 E92:O92">
    <cfRule type="cellIs" dxfId="41" priority="14" stopIfTrue="1" operator="equal">
      <formula>0</formula>
    </cfRule>
  </conditionalFormatting>
  <conditionalFormatting sqref="E24:O24 E28:O28 E43:O43 E47:O47 E51:O51 E55:O55 H66:O66 E78:O78 E82:O82 E97:O97 E101:O101 E105:O105 E109:O109 E132:O132 E136:O136 E8:O8 E12:O12 E20:O20 E35:O35 H39:O39 E62:O62 E70:O70 E74:O74 E116:O116 E120:O120 H124:O124 E128:O128 E16:O16 E93:O93 E89:O89">
    <cfRule type="cellIs" dxfId="40" priority="13" stopIfTrue="1" operator="equal">
      <formula>0</formula>
    </cfRule>
  </conditionalFormatting>
  <conditionalFormatting sqref="E38:G38">
    <cfRule type="cellIs" dxfId="39" priority="12" stopIfTrue="1" operator="equal">
      <formula>0</formula>
    </cfRule>
  </conditionalFormatting>
  <conditionalFormatting sqref="E65:G65">
    <cfRule type="cellIs" dxfId="38" priority="11" stopIfTrue="1" operator="equal">
      <formula>0</formula>
    </cfRule>
  </conditionalFormatting>
  <conditionalFormatting sqref="E123:G123">
    <cfRule type="cellIs" dxfId="37" priority="10" stopIfTrue="1" operator="equal">
      <formula>0</formula>
    </cfRule>
  </conditionalFormatting>
  <conditionalFormatting sqref="E39">
    <cfRule type="cellIs" dxfId="36" priority="9" stopIfTrue="1" operator="equal">
      <formula>0</formula>
    </cfRule>
  </conditionalFormatting>
  <conditionalFormatting sqref="F39">
    <cfRule type="cellIs" dxfId="35" priority="8" stopIfTrue="1" operator="equal">
      <formula>0</formula>
    </cfRule>
  </conditionalFormatting>
  <conditionalFormatting sqref="G39">
    <cfRule type="cellIs" dxfId="34" priority="7" stopIfTrue="1" operator="equal">
      <formula>0</formula>
    </cfRule>
  </conditionalFormatting>
  <conditionalFormatting sqref="E66">
    <cfRule type="cellIs" dxfId="33" priority="6" stopIfTrue="1" operator="equal">
      <formula>0</formula>
    </cfRule>
  </conditionalFormatting>
  <conditionalFormatting sqref="F66">
    <cfRule type="cellIs" dxfId="32" priority="5" stopIfTrue="1" operator="equal">
      <formula>0</formula>
    </cfRule>
  </conditionalFormatting>
  <conditionalFormatting sqref="G66">
    <cfRule type="cellIs" dxfId="31" priority="4" stopIfTrue="1" operator="equal">
      <formula>0</formula>
    </cfRule>
  </conditionalFormatting>
  <conditionalFormatting sqref="E124">
    <cfRule type="cellIs" dxfId="30" priority="3" stopIfTrue="1" operator="equal">
      <formula>0</formula>
    </cfRule>
  </conditionalFormatting>
  <conditionalFormatting sqref="F124">
    <cfRule type="cellIs" dxfId="29" priority="2" stopIfTrue="1" operator="equal">
      <formula>0</formula>
    </cfRule>
  </conditionalFormatting>
  <conditionalFormatting sqref="G124">
    <cfRule type="cellIs" dxfId="28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I142" sqref="I142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11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0.9375</v>
      </c>
      <c r="P5" s="16" t="s">
        <v>10</v>
      </c>
      <c r="Q5" s="45">
        <f>SUM(P8,P12,P16,P20,P24,P28)</f>
        <v>18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70</v>
      </c>
      <c r="B7" s="100"/>
      <c r="C7" s="101"/>
      <c r="D7" s="91">
        <f>'Notes &amp; PRs'!D3</f>
        <v>0</v>
      </c>
      <c r="E7" s="63" t="s">
        <v>69</v>
      </c>
      <c r="F7" s="63">
        <v>0.9</v>
      </c>
      <c r="G7" s="63">
        <v>0.9</v>
      </c>
      <c r="H7" s="63"/>
      <c r="I7" s="63"/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/>
      <c r="F8" s="22"/>
      <c r="G8" s="22"/>
      <c r="H8" s="22" t="str">
        <f t="shared" ref="H8:O8" si="0">IF($D7,H7*$D7,"")</f>
        <v/>
      </c>
      <c r="I8" s="22" t="str">
        <f t="shared" si="0"/>
        <v/>
      </c>
      <c r="J8" s="22" t="str">
        <f t="shared" si="0"/>
        <v/>
      </c>
      <c r="K8" s="22" t="str">
        <f t="shared" si="0"/>
        <v/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3" t="str">
        <f t="shared" si="0"/>
        <v/>
      </c>
      <c r="P8" s="44">
        <f>SUM(E9:O9)</f>
        <v>3</v>
      </c>
      <c r="Q8" s="24">
        <f>IFERROR(SUM(E7:O7) / (COUNT(E7:O7) - COUNTIF(E7:O7,0)),"")</f>
        <v>0.9</v>
      </c>
    </row>
    <row r="9" spans="1:18" ht="10" customHeight="1">
      <c r="A9" s="105"/>
      <c r="B9" s="106"/>
      <c r="C9" s="107"/>
      <c r="D9" s="93"/>
      <c r="E9" s="25">
        <v>1</v>
      </c>
      <c r="F9" s="25">
        <v>1</v>
      </c>
      <c r="G9" s="25">
        <v>1</v>
      </c>
      <c r="H9" s="25"/>
      <c r="I9" s="25"/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71</v>
      </c>
      <c r="B11" s="109"/>
      <c r="C11" s="110"/>
      <c r="D11" s="91">
        <f>'Notes &amp; PRs'!D5</f>
        <v>0</v>
      </c>
      <c r="E11" s="51" t="s">
        <v>69</v>
      </c>
      <c r="F11" s="51">
        <v>0.9</v>
      </c>
      <c r="G11" s="51">
        <v>0.9</v>
      </c>
      <c r="H11" s="51"/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/>
      <c r="F12" s="22"/>
      <c r="G12" s="22"/>
      <c r="H12" s="22" t="str">
        <f t="shared" ref="H12:O12" si="1">IF($D11,H11*$D11,"")</f>
        <v/>
      </c>
      <c r="I12" s="22" t="str">
        <f t="shared" si="1"/>
        <v/>
      </c>
      <c r="J12" s="22" t="str">
        <f t="shared" si="1"/>
        <v/>
      </c>
      <c r="K12" s="22" t="str">
        <f t="shared" si="1"/>
        <v/>
      </c>
      <c r="L12" s="22" t="str">
        <f t="shared" si="1"/>
        <v/>
      </c>
      <c r="M12" s="22" t="str">
        <f t="shared" si="1"/>
        <v/>
      </c>
      <c r="N12" s="22" t="str">
        <f t="shared" si="1"/>
        <v/>
      </c>
      <c r="O12" s="23" t="str">
        <f t="shared" si="1"/>
        <v/>
      </c>
      <c r="P12" s="44">
        <f>SUM(E13:O13)</f>
        <v>6</v>
      </c>
      <c r="Q12" s="24">
        <f>IFERROR(SUM(E11:O11) / (COUNT(E11:O11) - COUNTIF(E11:O11,0)),"")</f>
        <v>0.9</v>
      </c>
    </row>
    <row r="13" spans="1:18" ht="10" customHeight="1">
      <c r="A13" s="114"/>
      <c r="B13" s="115"/>
      <c r="C13" s="116"/>
      <c r="D13" s="93"/>
      <c r="E13" s="25">
        <v>2</v>
      </c>
      <c r="F13" s="25">
        <v>2</v>
      </c>
      <c r="G13" s="25">
        <v>2</v>
      </c>
      <c r="H13" s="25"/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80</v>
      </c>
      <c r="B15" s="109"/>
      <c r="C15" s="110"/>
      <c r="D15" s="91">
        <f>'Notes &amp; PRs'!D19</f>
        <v>0</v>
      </c>
      <c r="E15" s="51" t="s">
        <v>69</v>
      </c>
      <c r="F15" s="51">
        <v>0.9</v>
      </c>
      <c r="G15" s="51">
        <v>0.9</v>
      </c>
      <c r="H15" s="51"/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/>
      <c r="F16" s="22"/>
      <c r="G16" s="22"/>
      <c r="H16" s="22" t="str">
        <f t="shared" ref="H16:O16" si="2">IF($D15,H15*$D15,"")</f>
        <v/>
      </c>
      <c r="I16" s="22" t="str">
        <f t="shared" si="2"/>
        <v/>
      </c>
      <c r="J16" s="22" t="str">
        <f t="shared" si="2"/>
        <v/>
      </c>
      <c r="K16" s="22" t="str">
        <f t="shared" si="2"/>
        <v/>
      </c>
      <c r="L16" s="22" t="str">
        <f t="shared" si="2"/>
        <v/>
      </c>
      <c r="M16" s="22" t="str">
        <f t="shared" si="2"/>
        <v/>
      </c>
      <c r="N16" s="22" t="str">
        <f t="shared" si="2"/>
        <v/>
      </c>
      <c r="O16" s="23" t="str">
        <f t="shared" si="2"/>
        <v/>
      </c>
      <c r="P16" s="44">
        <f>SUM(E17:O17)</f>
        <v>3</v>
      </c>
      <c r="Q16" s="24">
        <f>IFERROR(SUM(E15:O15) / (COUNT(E15:O15) - COUNTIF(E15:O15,0)),"")</f>
        <v>0.9</v>
      </c>
    </row>
    <row r="17" spans="1:18" ht="10" customHeight="1">
      <c r="A17" s="114"/>
      <c r="B17" s="115"/>
      <c r="C17" s="116"/>
      <c r="D17" s="93"/>
      <c r="E17" s="25">
        <v>1</v>
      </c>
      <c r="F17" s="25">
        <v>1</v>
      </c>
      <c r="G17" s="25">
        <v>1</v>
      </c>
      <c r="H17" s="25"/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67</v>
      </c>
      <c r="B19" s="109"/>
      <c r="C19" s="110"/>
      <c r="D19" s="91">
        <f>'Notes &amp; PRs'!D7</f>
        <v>0</v>
      </c>
      <c r="E19" s="51">
        <v>1.05</v>
      </c>
      <c r="F19" s="51">
        <v>1.05</v>
      </c>
      <c r="G19" s="51">
        <v>1.05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 t="str">
        <f t="shared" ref="E20:O20" si="3">IF($D19,E19*$D19,"")</f>
        <v/>
      </c>
      <c r="F20" s="22" t="str">
        <f t="shared" si="3"/>
        <v/>
      </c>
      <c r="G20" s="22" t="str">
        <f t="shared" si="3"/>
        <v/>
      </c>
      <c r="H20" s="22" t="str">
        <f t="shared" si="3"/>
        <v/>
      </c>
      <c r="I20" s="22" t="str">
        <f t="shared" si="3"/>
        <v/>
      </c>
      <c r="J20" s="22" t="str">
        <f t="shared" si="3"/>
        <v/>
      </c>
      <c r="K20" s="22" t="str">
        <f t="shared" si="3"/>
        <v/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3" t="str">
        <f t="shared" si="3"/>
        <v/>
      </c>
      <c r="P20" s="44">
        <f>SUM(E21:O21)</f>
        <v>6</v>
      </c>
      <c r="Q20" s="24">
        <f>IFERROR(SUM(E19:O19) / (COUNT(E19:O19) - COUNTIF(E19:O19,0)),"")</f>
        <v>1.05</v>
      </c>
    </row>
    <row r="21" spans="1:18" ht="10" customHeight="1">
      <c r="A21" s="114"/>
      <c r="B21" s="115"/>
      <c r="C21" s="116"/>
      <c r="D21" s="93"/>
      <c r="E21" s="25">
        <v>2</v>
      </c>
      <c r="F21" s="25">
        <v>2</v>
      </c>
      <c r="G21" s="25">
        <v>2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4">IF($D23,F23*$D23,"")</f>
        <v/>
      </c>
      <c r="G24" s="22" t="str">
        <f t="shared" si="4"/>
        <v/>
      </c>
      <c r="H24" s="22" t="str">
        <f t="shared" si="4"/>
        <v/>
      </c>
      <c r="I24" s="22" t="str">
        <f t="shared" si="4"/>
        <v/>
      </c>
      <c r="J24" s="22" t="str">
        <f t="shared" si="4"/>
        <v/>
      </c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3" t="str">
        <f t="shared" si="4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5">IF($D27,F27*$D27,"")</f>
        <v/>
      </c>
      <c r="G28" s="22" t="str">
        <f t="shared" si="5"/>
        <v/>
      </c>
      <c r="H28" s="22" t="str">
        <f t="shared" si="5"/>
        <v/>
      </c>
      <c r="I28" s="22" t="str">
        <f t="shared" si="5"/>
        <v/>
      </c>
      <c r="J28" s="22" t="str">
        <f t="shared" si="5"/>
        <v/>
      </c>
      <c r="K28" s="22" t="str">
        <f t="shared" si="5"/>
        <v/>
      </c>
      <c r="L28" s="22" t="str">
        <f t="shared" si="5"/>
        <v/>
      </c>
      <c r="M28" s="22" t="str">
        <f t="shared" si="5"/>
        <v/>
      </c>
      <c r="N28" s="22" t="str">
        <f t="shared" si="5"/>
        <v/>
      </c>
      <c r="O28" s="23" t="str">
        <f t="shared" si="5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0.93333333333333324</v>
      </c>
      <c r="P32" s="16" t="s">
        <v>10</v>
      </c>
      <c r="Q32" s="45">
        <f>SUM(P35,P39,P43,P47,P51,P55)</f>
        <v>15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72</v>
      </c>
      <c r="B34" s="100"/>
      <c r="C34" s="101"/>
      <c r="D34" s="91">
        <f>'Notes &amp; PRs'!D3</f>
        <v>0</v>
      </c>
      <c r="E34" s="51" t="s">
        <v>69</v>
      </c>
      <c r="F34" s="51">
        <v>0.9</v>
      </c>
      <c r="G34" s="51">
        <v>0.9</v>
      </c>
      <c r="H34" s="51"/>
      <c r="I34" s="51"/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/>
      <c r="F35" s="22"/>
      <c r="G35" s="22"/>
      <c r="H35" s="22" t="str">
        <f t="shared" ref="H35:O35" si="6">IF($D34,H34*$D34,"")</f>
        <v/>
      </c>
      <c r="I35" s="22" t="str">
        <f t="shared" si="6"/>
        <v/>
      </c>
      <c r="J35" s="22" t="str">
        <f t="shared" si="6"/>
        <v/>
      </c>
      <c r="K35" s="22" t="str">
        <f t="shared" si="6"/>
        <v/>
      </c>
      <c r="L35" s="22" t="str">
        <f t="shared" si="6"/>
        <v/>
      </c>
      <c r="M35" s="22" t="str">
        <f t="shared" si="6"/>
        <v/>
      </c>
      <c r="N35" s="22" t="str">
        <f t="shared" si="6"/>
        <v/>
      </c>
      <c r="O35" s="23" t="str">
        <f t="shared" si="6"/>
        <v/>
      </c>
      <c r="P35" s="44">
        <f>SUM(E36:O36)</f>
        <v>3</v>
      </c>
      <c r="Q35" s="24">
        <f>IFERROR(SUM(E34:O34) / (COUNT(E34:O34) - COUNTIF(E34:O34,0)),"")</f>
        <v>0.9</v>
      </c>
    </row>
    <row r="36" spans="1:18" ht="10" customHeight="1">
      <c r="A36" s="105"/>
      <c r="B36" s="106"/>
      <c r="C36" s="107"/>
      <c r="D36" s="93"/>
      <c r="E36" s="25">
        <v>1</v>
      </c>
      <c r="F36" s="25">
        <v>1</v>
      </c>
      <c r="G36" s="25">
        <v>1</v>
      </c>
      <c r="H36" s="25"/>
      <c r="I36" s="25"/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73</v>
      </c>
      <c r="B38" s="109"/>
      <c r="C38" s="110"/>
      <c r="D38" s="91">
        <f>'Notes &amp; PRs'!D13</f>
        <v>0</v>
      </c>
      <c r="E38" s="51" t="s">
        <v>69</v>
      </c>
      <c r="F38" s="51">
        <v>0.9</v>
      </c>
      <c r="G38" s="51">
        <v>0.9</v>
      </c>
      <c r="H38" s="51"/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/>
      <c r="F39" s="22"/>
      <c r="G39" s="22"/>
      <c r="H39" s="22" t="str">
        <f t="shared" ref="H39:O39" si="7">IF($D38,H38*$D38,"")</f>
        <v/>
      </c>
      <c r="I39" s="22" t="str">
        <f t="shared" si="7"/>
        <v/>
      </c>
      <c r="J39" s="22" t="str">
        <f t="shared" si="7"/>
        <v/>
      </c>
      <c r="K39" s="22" t="str">
        <f t="shared" si="7"/>
        <v/>
      </c>
      <c r="L39" s="22" t="str">
        <f t="shared" si="7"/>
        <v/>
      </c>
      <c r="M39" s="22" t="str">
        <f t="shared" si="7"/>
        <v/>
      </c>
      <c r="N39" s="22" t="str">
        <f t="shared" si="7"/>
        <v/>
      </c>
      <c r="O39" s="23" t="str">
        <f t="shared" si="7"/>
        <v/>
      </c>
      <c r="P39" s="44">
        <f>SUM(E40:O40)</f>
        <v>6</v>
      </c>
      <c r="Q39" s="24">
        <f>IFERROR(SUM(E38:O38) / (COUNT(E38:O38) - COUNTIF(E38:O38,0)),"")</f>
        <v>0.9</v>
      </c>
    </row>
    <row r="40" spans="1:18" ht="10" customHeight="1">
      <c r="A40" s="114"/>
      <c r="B40" s="115"/>
      <c r="C40" s="116"/>
      <c r="D40" s="93"/>
      <c r="E40" s="25">
        <v>2</v>
      </c>
      <c r="F40" s="25">
        <v>2</v>
      </c>
      <c r="G40" s="25">
        <v>2</v>
      </c>
      <c r="H40" s="25"/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64</v>
      </c>
      <c r="B42" s="109"/>
      <c r="C42" s="110"/>
      <c r="D42" s="91">
        <f>'Notes &amp; PRs'!D3</f>
        <v>0</v>
      </c>
      <c r="E42" s="51">
        <v>1</v>
      </c>
      <c r="F42" s="51">
        <v>1</v>
      </c>
      <c r="G42" s="51">
        <v>1</v>
      </c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8">IF($D42,F42*$D42,"")</f>
        <v/>
      </c>
      <c r="G43" s="22" t="str">
        <f t="shared" si="8"/>
        <v/>
      </c>
      <c r="H43" s="22" t="str">
        <f t="shared" si="8"/>
        <v/>
      </c>
      <c r="I43" s="22" t="str">
        <f t="shared" si="8"/>
        <v/>
      </c>
      <c r="J43" s="22" t="str">
        <f t="shared" si="8"/>
        <v/>
      </c>
      <c r="K43" s="22" t="str">
        <f t="shared" si="8"/>
        <v/>
      </c>
      <c r="L43" s="22" t="str">
        <f t="shared" si="8"/>
        <v/>
      </c>
      <c r="M43" s="22" t="str">
        <f t="shared" si="8"/>
        <v/>
      </c>
      <c r="N43" s="22" t="str">
        <f t="shared" si="8"/>
        <v/>
      </c>
      <c r="O43" s="23" t="str">
        <f t="shared" si="8"/>
        <v/>
      </c>
      <c r="P43" s="44">
        <f>SUM(E44:O44)</f>
        <v>6</v>
      </c>
      <c r="Q43" s="24">
        <f>IFERROR(SUM(E42:O42) / (COUNT(E42:O42) - COUNTIF(E42:O42,0)),"")</f>
        <v>1</v>
      </c>
    </row>
    <row r="44" spans="1:18" ht="10" customHeight="1">
      <c r="A44" s="114"/>
      <c r="B44" s="115"/>
      <c r="C44" s="116"/>
      <c r="D44" s="93"/>
      <c r="E44" s="25">
        <v>2</v>
      </c>
      <c r="F44" s="25">
        <v>2</v>
      </c>
      <c r="G44" s="25">
        <v>2</v>
      </c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/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9">IF($D46,F46*$D46,"")</f>
        <v/>
      </c>
      <c r="G47" s="22" t="str">
        <f t="shared" si="9"/>
        <v/>
      </c>
      <c r="H47" s="22" t="str">
        <f t="shared" si="9"/>
        <v/>
      </c>
      <c r="I47" s="22" t="str">
        <f t="shared" si="9"/>
        <v/>
      </c>
      <c r="J47" s="22" t="str">
        <f t="shared" si="9"/>
        <v/>
      </c>
      <c r="K47" s="22" t="str">
        <f t="shared" si="9"/>
        <v/>
      </c>
      <c r="L47" s="22" t="str">
        <f t="shared" si="9"/>
        <v/>
      </c>
      <c r="M47" s="22" t="str">
        <f t="shared" si="9"/>
        <v/>
      </c>
      <c r="N47" s="22" t="str">
        <f t="shared" si="9"/>
        <v/>
      </c>
      <c r="O47" s="23" t="str">
        <f t="shared" si="9"/>
        <v/>
      </c>
      <c r="P47" s="44">
        <f>SUM(E48:O48)</f>
        <v>0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0">IF($D50,F50*$D50,"")</f>
        <v/>
      </c>
      <c r="G51" s="22" t="str">
        <f t="shared" si="10"/>
        <v/>
      </c>
      <c r="H51" s="22" t="str">
        <f t="shared" si="10"/>
        <v/>
      </c>
      <c r="I51" s="22" t="str">
        <f t="shared" si="10"/>
        <v/>
      </c>
      <c r="J51" s="22" t="str">
        <f t="shared" si="10"/>
        <v/>
      </c>
      <c r="K51" s="22" t="str">
        <f t="shared" si="10"/>
        <v/>
      </c>
      <c r="L51" s="22" t="str">
        <f t="shared" si="10"/>
        <v/>
      </c>
      <c r="M51" s="22" t="str">
        <f t="shared" si="10"/>
        <v/>
      </c>
      <c r="N51" s="22" t="str">
        <f t="shared" si="10"/>
        <v/>
      </c>
      <c r="O51" s="23" t="str">
        <f t="shared" si="10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1">IF($D54,F54*$D54,"")</f>
        <v/>
      </c>
      <c r="G55" s="22" t="str">
        <f t="shared" si="11"/>
        <v/>
      </c>
      <c r="H55" s="22" t="str">
        <f t="shared" si="11"/>
        <v/>
      </c>
      <c r="I55" s="22" t="str">
        <f t="shared" si="11"/>
        <v/>
      </c>
      <c r="J55" s="22" t="str">
        <f t="shared" si="11"/>
        <v/>
      </c>
      <c r="K55" s="22" t="str">
        <f t="shared" si="11"/>
        <v/>
      </c>
      <c r="L55" s="22" t="str">
        <f t="shared" si="11"/>
        <v/>
      </c>
      <c r="M55" s="22" t="str">
        <f t="shared" si="11"/>
        <v/>
      </c>
      <c r="N55" s="22" t="str">
        <f t="shared" si="11"/>
        <v/>
      </c>
      <c r="O55" s="23" t="str">
        <f t="shared" si="11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 t="str">
        <f>IFERROR(AVERAGE(Q62,Q66,Q70,Q74,Q78,Q82),"")</f>
        <v/>
      </c>
      <c r="P59" s="16" t="s">
        <v>10</v>
      </c>
      <c r="Q59" s="45">
        <f>SUM(P62,P66,P70,P74,P78,P82)</f>
        <v>75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74</v>
      </c>
      <c r="B61" s="100"/>
      <c r="C61" s="101"/>
      <c r="D61" s="9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 t="str">
        <f t="shared" ref="E62:O62" si="12">IF($D61,E61*$D61,"")</f>
        <v/>
      </c>
      <c r="F62" s="22" t="str">
        <f t="shared" si="12"/>
        <v/>
      </c>
      <c r="G62" s="22" t="str">
        <f t="shared" si="12"/>
        <v/>
      </c>
      <c r="H62" s="22" t="str">
        <f t="shared" si="12"/>
        <v/>
      </c>
      <c r="I62" s="22" t="str">
        <f t="shared" si="12"/>
        <v/>
      </c>
      <c r="J62" s="22" t="str">
        <f t="shared" si="12"/>
        <v/>
      </c>
      <c r="K62" s="22" t="str">
        <f t="shared" si="12"/>
        <v/>
      </c>
      <c r="L62" s="22" t="str">
        <f t="shared" si="12"/>
        <v/>
      </c>
      <c r="M62" s="22" t="str">
        <f t="shared" si="12"/>
        <v/>
      </c>
      <c r="N62" s="22" t="str">
        <f t="shared" si="12"/>
        <v/>
      </c>
      <c r="O62" s="23" t="str">
        <f t="shared" si="12"/>
        <v/>
      </c>
      <c r="P62" s="44">
        <f>SUM(E63:O63)</f>
        <v>30</v>
      </c>
      <c r="Q62" s="24" t="str">
        <f>IFERROR(SUM(E61:O61) / (COUNT(E61:O61) - COUNTIF(E61:O61,0)),"")</f>
        <v/>
      </c>
    </row>
    <row r="63" spans="1:18" ht="10" customHeight="1">
      <c r="A63" s="105"/>
      <c r="B63" s="106"/>
      <c r="C63" s="107"/>
      <c r="D63" s="93"/>
      <c r="E63" s="25">
        <v>6</v>
      </c>
      <c r="F63" s="25">
        <v>6</v>
      </c>
      <c r="G63" s="25">
        <v>6</v>
      </c>
      <c r="H63" s="25">
        <v>6</v>
      </c>
      <c r="I63" s="25">
        <v>6</v>
      </c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75</v>
      </c>
      <c r="B65" s="109"/>
      <c r="C65" s="110"/>
      <c r="D65" s="9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 t="str">
        <f t="shared" ref="E66:O66" si="13">IF($D65,E65*$D65,"")</f>
        <v/>
      </c>
      <c r="F66" s="22" t="str">
        <f t="shared" si="13"/>
        <v/>
      </c>
      <c r="G66" s="22" t="str">
        <f t="shared" si="13"/>
        <v/>
      </c>
      <c r="H66" s="22" t="str">
        <f t="shared" si="13"/>
        <v/>
      </c>
      <c r="I66" s="22" t="str">
        <f t="shared" si="13"/>
        <v/>
      </c>
      <c r="J66" s="22" t="str">
        <f t="shared" si="13"/>
        <v/>
      </c>
      <c r="K66" s="22" t="str">
        <f t="shared" si="13"/>
        <v/>
      </c>
      <c r="L66" s="22" t="str">
        <f t="shared" si="13"/>
        <v/>
      </c>
      <c r="M66" s="22" t="str">
        <f t="shared" si="13"/>
        <v/>
      </c>
      <c r="N66" s="22" t="str">
        <f t="shared" si="13"/>
        <v/>
      </c>
      <c r="O66" s="23" t="str">
        <f t="shared" si="13"/>
        <v/>
      </c>
      <c r="P66" s="44">
        <f>SUM(E67:O67)</f>
        <v>15</v>
      </c>
      <c r="Q66" s="24" t="str">
        <f>IFERROR(SUM(E65:O65) / (COUNT(E65:O65) - COUNTIF(E65:O65,0)),"")</f>
        <v/>
      </c>
    </row>
    <row r="67" spans="1:18" ht="10" customHeight="1">
      <c r="A67" s="114"/>
      <c r="B67" s="115"/>
      <c r="C67" s="116"/>
      <c r="D67" s="93"/>
      <c r="E67" s="25">
        <v>3</v>
      </c>
      <c r="F67" s="25">
        <v>3</v>
      </c>
      <c r="G67" s="25">
        <v>3</v>
      </c>
      <c r="H67" s="25">
        <v>3</v>
      </c>
      <c r="I67" s="25">
        <v>3</v>
      </c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76</v>
      </c>
      <c r="B69" s="109"/>
      <c r="C69" s="110"/>
      <c r="D69" s="9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 t="str">
        <f t="shared" ref="E70:O70" si="14">IF($D69,E69*$D69,"")</f>
        <v/>
      </c>
      <c r="F70" s="22" t="str">
        <f t="shared" si="14"/>
        <v/>
      </c>
      <c r="G70" s="22" t="str">
        <f t="shared" si="14"/>
        <v/>
      </c>
      <c r="H70" s="22" t="str">
        <f t="shared" si="14"/>
        <v/>
      </c>
      <c r="I70" s="22" t="str">
        <f t="shared" si="14"/>
        <v/>
      </c>
      <c r="J70" s="22" t="str">
        <f t="shared" si="14"/>
        <v/>
      </c>
      <c r="K70" s="22" t="str">
        <f t="shared" si="14"/>
        <v/>
      </c>
      <c r="L70" s="22" t="str">
        <f t="shared" si="14"/>
        <v/>
      </c>
      <c r="M70" s="22" t="str">
        <f t="shared" si="14"/>
        <v/>
      </c>
      <c r="N70" s="22" t="str">
        <f t="shared" si="14"/>
        <v/>
      </c>
      <c r="O70" s="23" t="str">
        <f t="shared" si="14"/>
        <v/>
      </c>
      <c r="P70" s="44">
        <f>SUM(E71:O71)</f>
        <v>30</v>
      </c>
      <c r="Q70" s="24" t="str">
        <f>IFERROR(SUM(E69:O69) / (COUNT(E69:O69) - COUNTIF(E69:O69,0)),"")</f>
        <v/>
      </c>
    </row>
    <row r="71" spans="1:18" ht="10" customHeight="1">
      <c r="A71" s="114"/>
      <c r="B71" s="115"/>
      <c r="C71" s="116"/>
      <c r="D71" s="93"/>
      <c r="E71" s="25">
        <v>6</v>
      </c>
      <c r="F71" s="25">
        <v>6</v>
      </c>
      <c r="G71" s="25">
        <v>6</v>
      </c>
      <c r="H71" s="25">
        <v>6</v>
      </c>
      <c r="I71" s="25">
        <v>6</v>
      </c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/>
      <c r="B73" s="109"/>
      <c r="C73" s="110"/>
      <c r="D73" s="9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 t="str">
        <f t="shared" ref="E74:O74" si="15">IF($D73,E73*$D73,"")</f>
        <v/>
      </c>
      <c r="F74" s="22" t="str">
        <f t="shared" si="15"/>
        <v/>
      </c>
      <c r="G74" s="22" t="str">
        <f t="shared" si="15"/>
        <v/>
      </c>
      <c r="H74" s="22" t="str">
        <f t="shared" si="15"/>
        <v/>
      </c>
      <c r="I74" s="22" t="str">
        <f t="shared" si="15"/>
        <v/>
      </c>
      <c r="J74" s="22" t="str">
        <f t="shared" si="15"/>
        <v/>
      </c>
      <c r="K74" s="22" t="str">
        <f t="shared" si="15"/>
        <v/>
      </c>
      <c r="L74" s="22" t="str">
        <f t="shared" si="15"/>
        <v/>
      </c>
      <c r="M74" s="22" t="str">
        <f t="shared" si="15"/>
        <v/>
      </c>
      <c r="N74" s="22" t="str">
        <f t="shared" si="15"/>
        <v/>
      </c>
      <c r="O74" s="23" t="str">
        <f t="shared" si="15"/>
        <v/>
      </c>
      <c r="P74" s="44">
        <f>SUM(E75:O75)</f>
        <v>0</v>
      </c>
      <c r="Q74" s="24" t="str">
        <f>IFERROR(SUM(E73:O73) / (COUNT(E73:O73) - COUNTIF(E73:O73,0)),"")</f>
        <v/>
      </c>
    </row>
    <row r="75" spans="1:18" ht="10" customHeight="1">
      <c r="A75" s="114"/>
      <c r="B75" s="115"/>
      <c r="C75" s="116"/>
      <c r="D75" s="93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16">IF($D77,F77*$D77,"")</f>
        <v/>
      </c>
      <c r="G78" s="22" t="str">
        <f t="shared" si="16"/>
        <v/>
      </c>
      <c r="H78" s="22" t="str">
        <f t="shared" si="16"/>
        <v/>
      </c>
      <c r="I78" s="22" t="str">
        <f t="shared" si="16"/>
        <v/>
      </c>
      <c r="J78" s="22" t="str">
        <f t="shared" si="16"/>
        <v/>
      </c>
      <c r="K78" s="22" t="str">
        <f t="shared" si="16"/>
        <v/>
      </c>
      <c r="L78" s="22" t="str">
        <f t="shared" si="16"/>
        <v/>
      </c>
      <c r="M78" s="22" t="str">
        <f t="shared" si="16"/>
        <v/>
      </c>
      <c r="N78" s="22" t="str">
        <f t="shared" si="16"/>
        <v/>
      </c>
      <c r="O78" s="23" t="str">
        <f t="shared" si="16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17">IF($D81,F81*$D81,"")</f>
        <v/>
      </c>
      <c r="G82" s="22" t="str">
        <f t="shared" si="17"/>
        <v/>
      </c>
      <c r="H82" s="22" t="str">
        <f t="shared" si="17"/>
        <v/>
      </c>
      <c r="I82" s="22" t="str">
        <f t="shared" si="17"/>
        <v/>
      </c>
      <c r="J82" s="22" t="str">
        <f t="shared" si="17"/>
        <v/>
      </c>
      <c r="K82" s="22" t="str">
        <f t="shared" si="17"/>
        <v/>
      </c>
      <c r="L82" s="22" t="str">
        <f t="shared" si="17"/>
        <v/>
      </c>
      <c r="M82" s="22" t="str">
        <f t="shared" si="17"/>
        <v/>
      </c>
      <c r="N82" s="22" t="str">
        <f t="shared" si="17"/>
        <v/>
      </c>
      <c r="O82" s="23" t="str">
        <f t="shared" si="17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0.92500000000000004</v>
      </c>
      <c r="P86" s="16" t="s">
        <v>10</v>
      </c>
      <c r="Q86" s="45">
        <f>SUM(P89,P93,P97,P101,P105,P109)</f>
        <v>15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62</v>
      </c>
      <c r="B88" s="100"/>
      <c r="C88" s="101"/>
      <c r="D88" s="91">
        <f>'Notes &amp; PRs'!D3</f>
        <v>0</v>
      </c>
      <c r="E88" s="51" t="s">
        <v>69</v>
      </c>
      <c r="F88" s="51">
        <v>0.9</v>
      </c>
      <c r="G88" s="51"/>
      <c r="H88" s="51"/>
      <c r="I88" s="51"/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/>
      <c r="F89" s="22" t="str">
        <f t="shared" ref="F89:O89" si="18">IF($D88,F88*$D88,"")</f>
        <v/>
      </c>
      <c r="G89" s="22" t="str">
        <f t="shared" si="18"/>
        <v/>
      </c>
      <c r="H89" s="22" t="str">
        <f t="shared" si="18"/>
        <v/>
      </c>
      <c r="I89" s="22" t="str">
        <f t="shared" si="18"/>
        <v/>
      </c>
      <c r="J89" s="22" t="str">
        <f t="shared" si="18"/>
        <v/>
      </c>
      <c r="K89" s="22" t="str">
        <f t="shared" si="18"/>
        <v/>
      </c>
      <c r="L89" s="22" t="str">
        <f t="shared" si="18"/>
        <v/>
      </c>
      <c r="M89" s="22" t="str">
        <f t="shared" si="18"/>
        <v/>
      </c>
      <c r="N89" s="22" t="str">
        <f t="shared" si="18"/>
        <v/>
      </c>
      <c r="O89" s="23" t="str">
        <f t="shared" si="18"/>
        <v/>
      </c>
      <c r="P89" s="44">
        <f>SUM(E90:O90)</f>
        <v>2</v>
      </c>
      <c r="Q89" s="24">
        <f>IFERROR(SUM(E88:O88) / (COUNT(E88:O88) - COUNTIF(E88:O88,0)),"")</f>
        <v>0.9</v>
      </c>
    </row>
    <row r="90" spans="1:18" ht="10" customHeight="1">
      <c r="A90" s="105"/>
      <c r="B90" s="106"/>
      <c r="C90" s="107"/>
      <c r="D90" s="93"/>
      <c r="E90" s="25">
        <v>1</v>
      </c>
      <c r="F90" s="25">
        <v>1</v>
      </c>
      <c r="G90" s="25"/>
      <c r="H90" s="25"/>
      <c r="I90" s="25"/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63</v>
      </c>
      <c r="B92" s="100"/>
      <c r="C92" s="101"/>
      <c r="D92" s="91">
        <f>'Notes &amp; PRs'!D5</f>
        <v>0</v>
      </c>
      <c r="E92" s="51" t="s">
        <v>69</v>
      </c>
      <c r="F92" s="51">
        <v>0.9</v>
      </c>
      <c r="G92" s="51"/>
      <c r="H92" s="51"/>
      <c r="I92" s="51"/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/>
      <c r="F93" s="22" t="str">
        <f t="shared" ref="F93:O93" si="19">IF($D92,F92*$D92,"")</f>
        <v/>
      </c>
      <c r="G93" s="22" t="str">
        <f t="shared" si="19"/>
        <v/>
      </c>
      <c r="H93" s="22" t="str">
        <f t="shared" si="19"/>
        <v/>
      </c>
      <c r="I93" s="22" t="str">
        <f t="shared" si="19"/>
        <v/>
      </c>
      <c r="J93" s="22" t="str">
        <f t="shared" si="19"/>
        <v/>
      </c>
      <c r="K93" s="22" t="str">
        <f t="shared" si="19"/>
        <v/>
      </c>
      <c r="L93" s="22" t="str">
        <f t="shared" si="19"/>
        <v/>
      </c>
      <c r="M93" s="22" t="str">
        <f t="shared" si="19"/>
        <v/>
      </c>
      <c r="N93" s="22" t="str">
        <f t="shared" si="19"/>
        <v/>
      </c>
      <c r="O93" s="23" t="str">
        <f t="shared" si="19"/>
        <v/>
      </c>
      <c r="P93" s="44">
        <f>SUM(E94:O94)</f>
        <v>4</v>
      </c>
      <c r="Q93" s="24">
        <f>IFERROR(SUM(E92:O92) / (COUNT(E92:O92) - COUNTIF(E92:O92,0)),"")</f>
        <v>0.9</v>
      </c>
    </row>
    <row r="94" spans="1:18" ht="10" customHeight="1">
      <c r="A94" s="105"/>
      <c r="B94" s="106"/>
      <c r="C94" s="107"/>
      <c r="D94" s="93"/>
      <c r="E94" s="25">
        <v>2</v>
      </c>
      <c r="F94" s="25">
        <v>2</v>
      </c>
      <c r="G94" s="25"/>
      <c r="H94" s="25"/>
      <c r="I94" s="25"/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18</v>
      </c>
      <c r="B96" s="109"/>
      <c r="C96" s="110"/>
      <c r="D96" s="91">
        <f>'Notes &amp; PRs'!D17</f>
        <v>0</v>
      </c>
      <c r="E96" s="51" t="s">
        <v>69</v>
      </c>
      <c r="F96" s="51">
        <v>0.9</v>
      </c>
      <c r="G96" s="51"/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/>
      <c r="F97" s="22" t="str">
        <f t="shared" ref="F97:O97" si="20">IF($D96,F96*$D96,"")</f>
        <v/>
      </c>
      <c r="G97" s="22" t="str">
        <f t="shared" si="20"/>
        <v/>
      </c>
      <c r="H97" s="22" t="str">
        <f t="shared" si="20"/>
        <v/>
      </c>
      <c r="I97" s="22" t="str">
        <f t="shared" si="20"/>
        <v/>
      </c>
      <c r="J97" s="22" t="str">
        <f t="shared" si="20"/>
        <v/>
      </c>
      <c r="K97" s="22" t="str">
        <f t="shared" si="20"/>
        <v/>
      </c>
      <c r="L97" s="22" t="str">
        <f t="shared" si="20"/>
        <v/>
      </c>
      <c r="M97" s="22" t="str">
        <f t="shared" si="20"/>
        <v/>
      </c>
      <c r="N97" s="22" t="str">
        <f t="shared" si="20"/>
        <v/>
      </c>
      <c r="O97" s="23" t="str">
        <f t="shared" si="20"/>
        <v/>
      </c>
      <c r="P97" s="44">
        <f>SUM(E98:O98)</f>
        <v>3</v>
      </c>
      <c r="Q97" s="24">
        <f>IFERROR(SUM(E96:O96) / (COUNT(E96:O96) - COUNTIF(E96:O96,0)),"")</f>
        <v>0.9</v>
      </c>
    </row>
    <row r="98" spans="1:18" ht="10" customHeight="1">
      <c r="A98" s="114"/>
      <c r="B98" s="115"/>
      <c r="C98" s="116"/>
      <c r="D98" s="93"/>
      <c r="E98" s="25">
        <v>1</v>
      </c>
      <c r="F98" s="25">
        <v>2</v>
      </c>
      <c r="G98" s="25"/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67</v>
      </c>
      <c r="B100" s="109"/>
      <c r="C100" s="110"/>
      <c r="D100" s="91">
        <f>'Notes &amp; PRs'!D7</f>
        <v>0</v>
      </c>
      <c r="E100" s="51">
        <v>1</v>
      </c>
      <c r="F100" s="51">
        <v>1</v>
      </c>
      <c r="G100" s="51">
        <v>1</v>
      </c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1">IF($D100,F100*$D100,"")</f>
        <v/>
      </c>
      <c r="G101" s="22" t="str">
        <f t="shared" si="21"/>
        <v/>
      </c>
      <c r="H101" s="22" t="str">
        <f t="shared" si="21"/>
        <v/>
      </c>
      <c r="I101" s="22" t="str">
        <f t="shared" si="21"/>
        <v/>
      </c>
      <c r="J101" s="22" t="str">
        <f t="shared" si="21"/>
        <v/>
      </c>
      <c r="K101" s="22" t="str">
        <f t="shared" si="21"/>
        <v/>
      </c>
      <c r="L101" s="22" t="str">
        <f t="shared" si="21"/>
        <v/>
      </c>
      <c r="M101" s="22" t="str">
        <f t="shared" si="21"/>
        <v/>
      </c>
      <c r="N101" s="22" t="str">
        <f t="shared" si="21"/>
        <v/>
      </c>
      <c r="O101" s="23" t="str">
        <f t="shared" si="21"/>
        <v/>
      </c>
      <c r="P101" s="44">
        <f>SUM(E102:O102)</f>
        <v>6</v>
      </c>
      <c r="Q101" s="24">
        <f>IFERROR(SUM(E100:O100) / (COUNT(E100:O100) - COUNTIF(E100:O100,0)),"")</f>
        <v>1</v>
      </c>
    </row>
    <row r="102" spans="1:18" ht="10" customHeight="1">
      <c r="A102" s="114"/>
      <c r="B102" s="115"/>
      <c r="C102" s="116"/>
      <c r="D102" s="93"/>
      <c r="E102" s="25">
        <v>2</v>
      </c>
      <c r="F102" s="25">
        <v>2</v>
      </c>
      <c r="G102" s="25">
        <v>2</v>
      </c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2">IF($D104,F104*$D104,"")</f>
        <v/>
      </c>
      <c r="G105" s="22" t="str">
        <f t="shared" si="22"/>
        <v/>
      </c>
      <c r="H105" s="22" t="str">
        <f t="shared" si="22"/>
        <v/>
      </c>
      <c r="I105" s="22" t="str">
        <f t="shared" si="22"/>
        <v/>
      </c>
      <c r="J105" s="22" t="str">
        <f t="shared" si="22"/>
        <v/>
      </c>
      <c r="K105" s="22" t="str">
        <f t="shared" si="22"/>
        <v/>
      </c>
      <c r="L105" s="22" t="str">
        <f t="shared" si="22"/>
        <v/>
      </c>
      <c r="M105" s="22" t="str">
        <f t="shared" si="22"/>
        <v/>
      </c>
      <c r="N105" s="22" t="str">
        <f t="shared" si="22"/>
        <v/>
      </c>
      <c r="O105" s="23" t="str">
        <f t="shared" si="22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3">IF($D108,F108*$D108,"")</f>
        <v/>
      </c>
      <c r="G109" s="22" t="str">
        <f t="shared" si="23"/>
        <v/>
      </c>
      <c r="H109" s="22" t="str">
        <f t="shared" si="23"/>
        <v/>
      </c>
      <c r="I109" s="22" t="str">
        <f t="shared" si="23"/>
        <v/>
      </c>
      <c r="J109" s="22" t="str">
        <f t="shared" si="23"/>
        <v/>
      </c>
      <c r="K109" s="22" t="str">
        <f t="shared" si="23"/>
        <v/>
      </c>
      <c r="L109" s="22" t="str">
        <f t="shared" si="23"/>
        <v/>
      </c>
      <c r="M109" s="22" t="str">
        <f t="shared" si="23"/>
        <v/>
      </c>
      <c r="N109" s="22" t="str">
        <f t="shared" si="23"/>
        <v/>
      </c>
      <c r="O109" s="23" t="str">
        <f t="shared" si="23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0.93662500000000004</v>
      </c>
      <c r="P113" s="16" t="s">
        <v>10</v>
      </c>
      <c r="Q113" s="45">
        <f>SUM(P116,P120,P124,P128,P132,P136)</f>
        <v>38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62</v>
      </c>
      <c r="B115" s="100"/>
      <c r="C115" s="101"/>
      <c r="D115" s="91">
        <f>'Notes &amp; PRs'!D3</f>
        <v>0</v>
      </c>
      <c r="E115" s="51">
        <v>0.8</v>
      </c>
      <c r="F115" s="51">
        <v>0.85</v>
      </c>
      <c r="G115" s="51">
        <v>0.9</v>
      </c>
      <c r="H115" s="51">
        <v>0.95</v>
      </c>
      <c r="I115" s="57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 t="str">
        <f t="shared" ref="E116:O116" si="24">IF($D115,E115*$D115,"")</f>
        <v/>
      </c>
      <c r="F116" s="22" t="str">
        <f t="shared" si="24"/>
        <v/>
      </c>
      <c r="G116" s="22" t="str">
        <f t="shared" si="24"/>
        <v/>
      </c>
      <c r="H116" s="22" t="str">
        <f t="shared" si="24"/>
        <v/>
      </c>
      <c r="I116" s="22" t="str">
        <f t="shared" si="24"/>
        <v/>
      </c>
      <c r="J116" s="22" t="str">
        <f t="shared" si="24"/>
        <v/>
      </c>
      <c r="K116" s="22" t="str">
        <f t="shared" si="24"/>
        <v/>
      </c>
      <c r="L116" s="22" t="str">
        <f t="shared" si="24"/>
        <v/>
      </c>
      <c r="M116" s="22" t="str">
        <f t="shared" si="24"/>
        <v/>
      </c>
      <c r="N116" s="22" t="str">
        <f t="shared" si="24"/>
        <v/>
      </c>
      <c r="O116" s="23" t="str">
        <f t="shared" si="24"/>
        <v/>
      </c>
      <c r="P116" s="44">
        <f>SUM(E117:O117)</f>
        <v>8</v>
      </c>
      <c r="Q116" s="24">
        <f>IFERROR(SUM(E115:O115) / (COUNT(E115:O115) - COUNTIF(E115:O115,0)),"")</f>
        <v>0.875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>
        <v>2</v>
      </c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77</v>
      </c>
      <c r="B119" s="100"/>
      <c r="C119" s="101"/>
      <c r="D119" s="91">
        <f>'Notes &amp; PRs'!D5</f>
        <v>0</v>
      </c>
      <c r="E119" s="51">
        <v>0.8</v>
      </c>
      <c r="F119" s="51">
        <v>0.85</v>
      </c>
      <c r="G119" s="51">
        <v>0.9</v>
      </c>
      <c r="H119" s="51">
        <v>0.95</v>
      </c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 t="str">
        <f t="shared" ref="E120:O120" si="25">IF($D119,E119*$D119,"")</f>
        <v/>
      </c>
      <c r="F120" s="22" t="str">
        <f t="shared" si="25"/>
        <v/>
      </c>
      <c r="G120" s="22" t="str">
        <f t="shared" si="25"/>
        <v/>
      </c>
      <c r="H120" s="22" t="str">
        <f t="shared" si="25"/>
        <v/>
      </c>
      <c r="I120" s="22" t="str">
        <f t="shared" si="25"/>
        <v/>
      </c>
      <c r="J120" s="22" t="str">
        <f t="shared" si="25"/>
        <v/>
      </c>
      <c r="K120" s="22" t="str">
        <f t="shared" si="25"/>
        <v/>
      </c>
      <c r="L120" s="22" t="str">
        <f t="shared" si="25"/>
        <v/>
      </c>
      <c r="M120" s="22" t="str">
        <f t="shared" si="25"/>
        <v/>
      </c>
      <c r="N120" s="22" t="str">
        <f t="shared" si="25"/>
        <v/>
      </c>
      <c r="O120" s="23" t="str">
        <f t="shared" si="25"/>
        <v/>
      </c>
      <c r="P120" s="44">
        <f>SUM(E121:O121)</f>
        <v>12</v>
      </c>
      <c r="Q120" s="24">
        <f>IFERROR(SUM(E119:O119) / (COUNT(E119:O119) - COUNTIF(E119:O119,0)),"")</f>
        <v>0.875</v>
      </c>
    </row>
    <row r="121" spans="1:18" ht="10" customHeight="1">
      <c r="A121" s="105"/>
      <c r="B121" s="106"/>
      <c r="C121" s="107"/>
      <c r="D121" s="95"/>
      <c r="E121" s="25">
        <v>3</v>
      </c>
      <c r="F121" s="25">
        <v>3</v>
      </c>
      <c r="G121" s="25">
        <v>3</v>
      </c>
      <c r="H121" s="25">
        <v>3</v>
      </c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>
        <v>0.7</v>
      </c>
      <c r="F123" s="51">
        <v>0.8</v>
      </c>
      <c r="G123" s="51">
        <v>0.85</v>
      </c>
      <c r="H123" s="51">
        <v>0.9</v>
      </c>
      <c r="I123" s="51">
        <v>0.92</v>
      </c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 t="str">
        <f t="shared" ref="E124:O124" si="26">IF($D123,E123*$D123,"")</f>
        <v/>
      </c>
      <c r="F124" s="22" t="str">
        <f t="shared" si="26"/>
        <v/>
      </c>
      <c r="G124" s="22" t="str">
        <f t="shared" si="26"/>
        <v/>
      </c>
      <c r="H124" s="22" t="str">
        <f t="shared" si="26"/>
        <v/>
      </c>
      <c r="I124" s="22" t="str">
        <f t="shared" si="26"/>
        <v/>
      </c>
      <c r="J124" s="22" t="str">
        <f t="shared" si="26"/>
        <v/>
      </c>
      <c r="K124" s="22" t="str">
        <f t="shared" si="26"/>
        <v/>
      </c>
      <c r="L124" s="22" t="str">
        <f t="shared" si="26"/>
        <v/>
      </c>
      <c r="M124" s="22" t="str">
        <f t="shared" si="26"/>
        <v/>
      </c>
      <c r="N124" s="22" t="str">
        <f t="shared" si="26"/>
        <v/>
      </c>
      <c r="O124" s="23" t="str">
        <f t="shared" si="26"/>
        <v/>
      </c>
      <c r="P124" s="44">
        <f>SUM(E125:O125)</f>
        <v>10</v>
      </c>
      <c r="Q124" s="24">
        <f>IFERROR(SUM(E123:O123) / (COUNT(E123:O123) - COUNTIF(E123:O123,0)),"")</f>
        <v>0.83399999999999996</v>
      </c>
    </row>
    <row r="125" spans="1:18" ht="10" customHeight="1">
      <c r="A125" s="114"/>
      <c r="B125" s="115"/>
      <c r="C125" s="116"/>
      <c r="D125" s="95"/>
      <c r="E125" s="25">
        <v>2</v>
      </c>
      <c r="F125" s="25">
        <v>2</v>
      </c>
      <c r="G125" s="25">
        <v>2</v>
      </c>
      <c r="H125" s="25">
        <v>2</v>
      </c>
      <c r="I125" s="25">
        <v>2</v>
      </c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64</v>
      </c>
      <c r="B127" s="109"/>
      <c r="C127" s="110"/>
      <c r="D127" s="91">
        <f>'Notes &amp; PRs'!D3</f>
        <v>0</v>
      </c>
      <c r="E127" s="51">
        <v>1.1000000000000001</v>
      </c>
      <c r="F127" s="51">
        <v>1.1499999999999999</v>
      </c>
      <c r="G127" s="51">
        <v>1.2</v>
      </c>
      <c r="H127" s="51">
        <v>1.2</v>
      </c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27">IF($D127,E127*$D127,"")</f>
        <v/>
      </c>
      <c r="F128" s="22" t="str">
        <f t="shared" si="27"/>
        <v/>
      </c>
      <c r="G128" s="22" t="str">
        <f t="shared" si="27"/>
        <v/>
      </c>
      <c r="H128" s="22" t="str">
        <f t="shared" si="27"/>
        <v/>
      </c>
      <c r="I128" s="22" t="str">
        <f t="shared" si="27"/>
        <v/>
      </c>
      <c r="J128" s="22" t="str">
        <f t="shared" si="27"/>
        <v/>
      </c>
      <c r="K128" s="22" t="str">
        <f t="shared" si="27"/>
        <v/>
      </c>
      <c r="L128" s="22" t="str">
        <f t="shared" si="27"/>
        <v/>
      </c>
      <c r="M128" s="22" t="str">
        <f t="shared" si="27"/>
        <v/>
      </c>
      <c r="N128" s="22" t="str">
        <f t="shared" si="27"/>
        <v/>
      </c>
      <c r="O128" s="23" t="str">
        <f t="shared" si="27"/>
        <v/>
      </c>
      <c r="P128" s="44">
        <f>SUM(E129:O129)</f>
        <v>8</v>
      </c>
      <c r="Q128" s="24">
        <f>IFERROR(SUM(E127:O127) / (COUNT(E127:O127) - COUNTIF(E127:O127,0)),"")</f>
        <v>1.1625000000000001</v>
      </c>
    </row>
    <row r="129" spans="1:18" ht="10" customHeight="1">
      <c r="A129" s="114"/>
      <c r="B129" s="115"/>
      <c r="C129" s="116"/>
      <c r="D129" s="95"/>
      <c r="E129" s="25">
        <v>2</v>
      </c>
      <c r="F129" s="25">
        <v>2</v>
      </c>
      <c r="G129" s="25">
        <v>2</v>
      </c>
      <c r="H129" s="25">
        <v>2</v>
      </c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28">IF($D131,F131*$D131,"")</f>
        <v/>
      </c>
      <c r="G132" s="22" t="str">
        <f t="shared" si="28"/>
        <v/>
      </c>
      <c r="H132" s="22" t="str">
        <f t="shared" si="28"/>
        <v/>
      </c>
      <c r="I132" s="22" t="str">
        <f t="shared" si="28"/>
        <v/>
      </c>
      <c r="J132" s="22" t="str">
        <f t="shared" si="28"/>
        <v/>
      </c>
      <c r="K132" s="22" t="str">
        <f t="shared" si="28"/>
        <v/>
      </c>
      <c r="L132" s="22" t="str">
        <f t="shared" si="28"/>
        <v/>
      </c>
      <c r="M132" s="22" t="str">
        <f t="shared" si="28"/>
        <v/>
      </c>
      <c r="N132" s="22" t="str">
        <f t="shared" si="28"/>
        <v/>
      </c>
      <c r="O132" s="23" t="str">
        <f t="shared" si="28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29">IF($D135,F135*$D135,"")</f>
        <v/>
      </c>
      <c r="G136" s="22" t="str">
        <f t="shared" si="29"/>
        <v/>
      </c>
      <c r="H136" s="22" t="str">
        <f t="shared" si="29"/>
        <v/>
      </c>
      <c r="I136" s="22" t="str">
        <f t="shared" si="29"/>
        <v/>
      </c>
      <c r="J136" s="22" t="str">
        <f t="shared" si="29"/>
        <v/>
      </c>
      <c r="K136" s="22" t="str">
        <f t="shared" si="29"/>
        <v/>
      </c>
      <c r="L136" s="22" t="str">
        <f t="shared" si="29"/>
        <v/>
      </c>
      <c r="M136" s="22" t="str">
        <f t="shared" si="29"/>
        <v/>
      </c>
      <c r="N136" s="22" t="str">
        <f t="shared" si="29"/>
        <v/>
      </c>
      <c r="O136" s="23" t="str">
        <f t="shared" si="29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phoneticPr fontId="6" type="noConversion"/>
  <conditionalFormatting sqref="E88:O88 E96:O96 E100:O100 E104:O104 E108:O108 E7:O7 E11:O11 E15:O15 E19:O19 E23:O23 E27:O27 E34:O34 H38:O38 E42:O42 E46:O46 E50:O50 E54:O54 E61:O61 H65:O65 E69:O69 E73:O73 E77:O77 E81:O81 E115:O115 E119:O119 H123:O123 E127:O127 E131:O131 E135:O135 E92:O92">
    <cfRule type="cellIs" dxfId="27" priority="14" stopIfTrue="1" operator="equal">
      <formula>0</formula>
    </cfRule>
  </conditionalFormatting>
  <conditionalFormatting sqref="E24:O24 E28:O28 E43:O43 E47:O47 E51:O51 E55:O55 H66:O66 E78:O78 E82:O82 E101:O101 E105:O105 E109:O109 E132:O132 E136:O136 E20:O20 E62:O62 E70:O70 E74:O74 E116:O116 E120:O120 H124:O124 E128:O128 E35:O35 H39:O39 E8:O8 E12:O12 E16:O16 E97:O97 E93:O93 E89:O89">
    <cfRule type="cellIs" dxfId="26" priority="13" stopIfTrue="1" operator="equal">
      <formula>0</formula>
    </cfRule>
  </conditionalFormatting>
  <conditionalFormatting sqref="E38:G38">
    <cfRule type="cellIs" dxfId="25" priority="12" stopIfTrue="1" operator="equal">
      <formula>0</formula>
    </cfRule>
  </conditionalFormatting>
  <conditionalFormatting sqref="E65:G65">
    <cfRule type="cellIs" dxfId="24" priority="11" stopIfTrue="1" operator="equal">
      <formula>0</formula>
    </cfRule>
  </conditionalFormatting>
  <conditionalFormatting sqref="E123:G123">
    <cfRule type="cellIs" dxfId="23" priority="10" stopIfTrue="1" operator="equal">
      <formula>0</formula>
    </cfRule>
  </conditionalFormatting>
  <conditionalFormatting sqref="E39">
    <cfRule type="cellIs" dxfId="22" priority="9" stopIfTrue="1" operator="equal">
      <formula>0</formula>
    </cfRule>
  </conditionalFormatting>
  <conditionalFormatting sqref="F39">
    <cfRule type="cellIs" dxfId="21" priority="8" stopIfTrue="1" operator="equal">
      <formula>0</formula>
    </cfRule>
  </conditionalFormatting>
  <conditionalFormatting sqref="G39">
    <cfRule type="cellIs" dxfId="20" priority="7" stopIfTrue="1" operator="equal">
      <formula>0</formula>
    </cfRule>
  </conditionalFormatting>
  <conditionalFormatting sqref="E66">
    <cfRule type="cellIs" dxfId="19" priority="6" stopIfTrue="1" operator="equal">
      <formula>0</formula>
    </cfRule>
  </conditionalFormatting>
  <conditionalFormatting sqref="F66">
    <cfRule type="cellIs" dxfId="18" priority="5" stopIfTrue="1" operator="equal">
      <formula>0</formula>
    </cfRule>
  </conditionalFormatting>
  <conditionalFormatting sqref="G66">
    <cfRule type="cellIs" dxfId="17" priority="4" stopIfTrue="1" operator="equal">
      <formula>0</formula>
    </cfRule>
  </conditionalFormatting>
  <conditionalFormatting sqref="E124">
    <cfRule type="cellIs" dxfId="16" priority="3" stopIfTrue="1" operator="equal">
      <formula>0</formula>
    </cfRule>
  </conditionalFormatting>
  <conditionalFormatting sqref="F124">
    <cfRule type="cellIs" dxfId="15" priority="2" stopIfTrue="1" operator="equal">
      <formula>0</formula>
    </cfRule>
  </conditionalFormatting>
  <conditionalFormatting sqref="G124">
    <cfRule type="cellIs" dxfId="14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opLeftCell="A89" zoomScale="175" zoomScaleNormal="175" zoomScalePageLayoutView="175" workbookViewId="0">
      <selection activeCell="F125" sqref="F125:I125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12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0.87062499999999998</v>
      </c>
      <c r="P5" s="16" t="s">
        <v>10</v>
      </c>
      <c r="Q5" s="45">
        <f>SUM(P8,P12,P16,P20,P24,P28)</f>
        <v>24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82</v>
      </c>
      <c r="B7" s="100"/>
      <c r="C7" s="101"/>
      <c r="D7" s="91">
        <f>'Notes &amp; PRs'!D3</f>
        <v>0</v>
      </c>
      <c r="E7" s="63">
        <v>0.8</v>
      </c>
      <c r="F7" s="63">
        <v>0.85</v>
      </c>
      <c r="G7" s="63">
        <v>0.9</v>
      </c>
      <c r="H7" s="63">
        <v>0.9</v>
      </c>
      <c r="I7" s="63">
        <v>0.9</v>
      </c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 t="str">
        <f t="shared" ref="E8" si="0">IF($D7,E7*$D7,"")</f>
        <v/>
      </c>
      <c r="F8" s="22" t="str">
        <f t="shared" ref="F8:O8" si="1">IF($D7,F7*$D7,"")</f>
        <v/>
      </c>
      <c r="G8" s="22" t="str">
        <f t="shared" si="1"/>
        <v/>
      </c>
      <c r="H8" s="22" t="str">
        <f t="shared" si="1"/>
        <v/>
      </c>
      <c r="I8" s="22" t="str">
        <f t="shared" si="1"/>
        <v/>
      </c>
      <c r="J8" s="22" t="str">
        <f t="shared" si="1"/>
        <v/>
      </c>
      <c r="K8" s="22" t="str">
        <f t="shared" si="1"/>
        <v/>
      </c>
      <c r="L8" s="22" t="str">
        <f t="shared" si="1"/>
        <v/>
      </c>
      <c r="M8" s="22" t="str">
        <f t="shared" si="1"/>
        <v/>
      </c>
      <c r="N8" s="22" t="str">
        <f t="shared" si="1"/>
        <v/>
      </c>
      <c r="O8" s="23" t="str">
        <f t="shared" si="1"/>
        <v/>
      </c>
      <c r="P8" s="44">
        <f>SUM(E9:O9)</f>
        <v>5</v>
      </c>
      <c r="Q8" s="24">
        <f>IFERROR(SUM(E7:O7) / (COUNT(E7:O7) - COUNTIF(E7:O7,0)),"")</f>
        <v>0.86999999999999988</v>
      </c>
    </row>
    <row r="9" spans="1:18" ht="10" customHeight="1">
      <c r="A9" s="105"/>
      <c r="B9" s="106"/>
      <c r="C9" s="107"/>
      <c r="D9" s="93"/>
      <c r="E9" s="25">
        <v>1</v>
      </c>
      <c r="F9" s="25">
        <v>1</v>
      </c>
      <c r="G9" s="25">
        <v>1</v>
      </c>
      <c r="H9" s="25">
        <v>1</v>
      </c>
      <c r="I9" s="25">
        <v>1</v>
      </c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63</v>
      </c>
      <c r="B11" s="109"/>
      <c r="C11" s="110"/>
      <c r="D11" s="91">
        <f>'Notes &amp; PRs'!D5</f>
        <v>0</v>
      </c>
      <c r="E11" s="51">
        <v>0.8</v>
      </c>
      <c r="F11" s="51">
        <v>0.85</v>
      </c>
      <c r="G11" s="51">
        <v>0.9</v>
      </c>
      <c r="H11" s="51"/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 t="str">
        <f t="shared" ref="E12" si="2">IF($D11,E11*$D11,"")</f>
        <v/>
      </c>
      <c r="F12" s="22" t="str">
        <f t="shared" ref="F12:O12" si="3">IF($D11,F11*$D11,"")</f>
        <v/>
      </c>
      <c r="G12" s="22" t="str">
        <f t="shared" si="3"/>
        <v/>
      </c>
      <c r="H12" s="22" t="str">
        <f t="shared" si="3"/>
        <v/>
      </c>
      <c r="I12" s="22" t="str">
        <f t="shared" si="3"/>
        <v/>
      </c>
      <c r="J12" s="22" t="str">
        <f t="shared" si="3"/>
        <v/>
      </c>
      <c r="K12" s="22" t="str">
        <f t="shared" si="3"/>
        <v/>
      </c>
      <c r="L12" s="22" t="str">
        <f t="shared" si="3"/>
        <v/>
      </c>
      <c r="M12" s="22" t="str">
        <f t="shared" si="3"/>
        <v/>
      </c>
      <c r="N12" s="22" t="str">
        <f t="shared" si="3"/>
        <v/>
      </c>
      <c r="O12" s="23" t="str">
        <f t="shared" si="3"/>
        <v/>
      </c>
      <c r="P12" s="44">
        <f>SUM(E13:O13)</f>
        <v>6</v>
      </c>
      <c r="Q12" s="24">
        <f>IFERROR(SUM(E11:O11) / (COUNT(E11:O11) - COUNTIF(E11:O11,0)),"")</f>
        <v>0.85</v>
      </c>
    </row>
    <row r="13" spans="1:18" ht="10" customHeight="1">
      <c r="A13" s="114"/>
      <c r="B13" s="115"/>
      <c r="C13" s="116"/>
      <c r="D13" s="93"/>
      <c r="E13" s="25">
        <v>2</v>
      </c>
      <c r="F13" s="25">
        <v>2</v>
      </c>
      <c r="G13" s="25">
        <v>2</v>
      </c>
      <c r="H13" s="25"/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18</v>
      </c>
      <c r="B15" s="109"/>
      <c r="C15" s="110"/>
      <c r="D15" s="91">
        <f>'Notes &amp; PRs'!D17</f>
        <v>0</v>
      </c>
      <c r="E15" s="51">
        <v>0.75</v>
      </c>
      <c r="F15" s="51">
        <v>0.8</v>
      </c>
      <c r="G15" s="51">
        <v>0.85</v>
      </c>
      <c r="H15" s="51">
        <v>0.85</v>
      </c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 t="str">
        <f t="shared" ref="E16:O16" si="4">IF($D15,E15*$D15,"")</f>
        <v/>
      </c>
      <c r="F16" s="22" t="str">
        <f t="shared" si="4"/>
        <v/>
      </c>
      <c r="G16" s="22" t="str">
        <f t="shared" si="4"/>
        <v/>
      </c>
      <c r="H16" s="22" t="str">
        <f t="shared" si="4"/>
        <v/>
      </c>
      <c r="I16" s="22" t="str">
        <f t="shared" si="4"/>
        <v/>
      </c>
      <c r="J16" s="22" t="str">
        <f t="shared" si="4"/>
        <v/>
      </c>
      <c r="K16" s="22" t="str">
        <f t="shared" si="4"/>
        <v/>
      </c>
      <c r="L16" s="22" t="str">
        <f t="shared" si="4"/>
        <v/>
      </c>
      <c r="M16" s="22" t="str">
        <f t="shared" si="4"/>
        <v/>
      </c>
      <c r="N16" s="22" t="str">
        <f t="shared" si="4"/>
        <v/>
      </c>
      <c r="O16" s="23" t="str">
        <f t="shared" si="4"/>
        <v/>
      </c>
      <c r="P16" s="44">
        <f>SUM(E17:O17)</f>
        <v>7</v>
      </c>
      <c r="Q16" s="24">
        <f>IFERROR(SUM(E15:O15) / (COUNT(E15:O15) - COUNTIF(E15:O15,0)),"")</f>
        <v>0.8125</v>
      </c>
    </row>
    <row r="17" spans="1:18" ht="10" customHeight="1">
      <c r="A17" s="114"/>
      <c r="B17" s="115"/>
      <c r="C17" s="116"/>
      <c r="D17" s="93"/>
      <c r="E17" s="25">
        <v>3</v>
      </c>
      <c r="F17" s="25">
        <v>2</v>
      </c>
      <c r="G17" s="25">
        <v>1</v>
      </c>
      <c r="H17" s="25">
        <v>1</v>
      </c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67</v>
      </c>
      <c r="B19" s="109"/>
      <c r="C19" s="110"/>
      <c r="D19" s="91">
        <f>'Notes &amp; PRs'!D7</f>
        <v>0</v>
      </c>
      <c r="E19" s="51">
        <v>0.9</v>
      </c>
      <c r="F19" s="51">
        <v>0.95</v>
      </c>
      <c r="G19" s="51">
        <v>1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 t="str">
        <f t="shared" ref="E20:O20" si="5">IF($D19,E19*$D19,"")</f>
        <v/>
      </c>
      <c r="F20" s="22" t="str">
        <f t="shared" si="5"/>
        <v/>
      </c>
      <c r="G20" s="22" t="str">
        <f t="shared" si="5"/>
        <v/>
      </c>
      <c r="H20" s="22" t="str">
        <f t="shared" si="5"/>
        <v/>
      </c>
      <c r="I20" s="22" t="str">
        <f t="shared" si="5"/>
        <v/>
      </c>
      <c r="J20" s="22" t="str">
        <f t="shared" si="5"/>
        <v/>
      </c>
      <c r="K20" s="22" t="str">
        <f t="shared" si="5"/>
        <v/>
      </c>
      <c r="L20" s="22" t="str">
        <f t="shared" si="5"/>
        <v/>
      </c>
      <c r="M20" s="22" t="str">
        <f t="shared" si="5"/>
        <v/>
      </c>
      <c r="N20" s="22" t="str">
        <f t="shared" si="5"/>
        <v/>
      </c>
      <c r="O20" s="23" t="str">
        <f t="shared" si="5"/>
        <v/>
      </c>
      <c r="P20" s="44">
        <f>SUM(E21:O21)</f>
        <v>6</v>
      </c>
      <c r="Q20" s="24">
        <f>IFERROR(SUM(E19:O19) / (COUNT(E19:O19) - COUNTIF(E19:O19,0)),"")</f>
        <v>0.95000000000000007</v>
      </c>
    </row>
    <row r="21" spans="1:18" ht="10" customHeight="1">
      <c r="A21" s="114"/>
      <c r="B21" s="115"/>
      <c r="C21" s="116"/>
      <c r="D21" s="93"/>
      <c r="E21" s="25">
        <v>2</v>
      </c>
      <c r="F21" s="25">
        <v>2</v>
      </c>
      <c r="G21" s="25">
        <v>2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6">IF($D23,F23*$D23,"")</f>
        <v/>
      </c>
      <c r="G24" s="22" t="str">
        <f t="shared" si="6"/>
        <v/>
      </c>
      <c r="H24" s="22" t="str">
        <f t="shared" si="6"/>
        <v/>
      </c>
      <c r="I24" s="22" t="str">
        <f t="shared" si="6"/>
        <v/>
      </c>
      <c r="J24" s="22" t="str">
        <f t="shared" si="6"/>
        <v/>
      </c>
      <c r="K24" s="22" t="str">
        <f t="shared" si="6"/>
        <v/>
      </c>
      <c r="L24" s="22" t="str">
        <f t="shared" si="6"/>
        <v/>
      </c>
      <c r="M24" s="22" t="str">
        <f t="shared" si="6"/>
        <v/>
      </c>
      <c r="N24" s="22" t="str">
        <f t="shared" si="6"/>
        <v/>
      </c>
      <c r="O24" s="23" t="str">
        <f t="shared" si="6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7">IF($D27,F27*$D27,"")</f>
        <v/>
      </c>
      <c r="G28" s="22" t="str">
        <f t="shared" si="7"/>
        <v/>
      </c>
      <c r="H28" s="22" t="str">
        <f t="shared" si="7"/>
        <v/>
      </c>
      <c r="I28" s="22" t="str">
        <f t="shared" si="7"/>
        <v/>
      </c>
      <c r="J28" s="22" t="str">
        <f t="shared" si="7"/>
        <v/>
      </c>
      <c r="K28" s="22" t="str">
        <f t="shared" si="7"/>
        <v/>
      </c>
      <c r="L28" s="22" t="str">
        <f t="shared" si="7"/>
        <v/>
      </c>
      <c r="M28" s="22" t="str">
        <f t="shared" si="7"/>
        <v/>
      </c>
      <c r="N28" s="22" t="str">
        <f t="shared" si="7"/>
        <v/>
      </c>
      <c r="O28" s="23" t="str">
        <f t="shared" si="7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0.7</v>
      </c>
      <c r="P32" s="16" t="s">
        <v>10</v>
      </c>
      <c r="Q32" s="45">
        <f>SUM(P35,P39,P43,P47,P51,P55)</f>
        <v>15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83</v>
      </c>
      <c r="B34" s="100"/>
      <c r="C34" s="101"/>
      <c r="D34" s="91">
        <f>'Notes &amp; PRs'!D3</f>
        <v>0</v>
      </c>
      <c r="E34" s="51">
        <v>0.7</v>
      </c>
      <c r="F34" s="51">
        <v>0.7</v>
      </c>
      <c r="G34" s="51">
        <v>0.7</v>
      </c>
      <c r="H34" s="51">
        <v>0.7</v>
      </c>
      <c r="I34" s="51">
        <v>0.7</v>
      </c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 t="str">
        <f t="shared" ref="E35" si="8">IF($D34,E34*$D34,"")</f>
        <v/>
      </c>
      <c r="F35" s="22" t="str">
        <f t="shared" ref="F35:O35" si="9">IF($D34,F34*$D34,"")</f>
        <v/>
      </c>
      <c r="G35" s="22" t="str">
        <f t="shared" si="9"/>
        <v/>
      </c>
      <c r="H35" s="22" t="str">
        <f t="shared" si="9"/>
        <v/>
      </c>
      <c r="I35" s="22" t="str">
        <f t="shared" si="9"/>
        <v/>
      </c>
      <c r="J35" s="22" t="str">
        <f t="shared" si="9"/>
        <v/>
      </c>
      <c r="K35" s="22" t="str">
        <f t="shared" si="9"/>
        <v/>
      </c>
      <c r="L35" s="22" t="str">
        <f t="shared" si="9"/>
        <v/>
      </c>
      <c r="M35" s="22" t="str">
        <f t="shared" si="9"/>
        <v/>
      </c>
      <c r="N35" s="22" t="str">
        <f t="shared" si="9"/>
        <v/>
      </c>
      <c r="O35" s="23" t="str">
        <f t="shared" si="9"/>
        <v/>
      </c>
      <c r="P35" s="44">
        <f>SUM(E36:O36)</f>
        <v>5</v>
      </c>
      <c r="Q35" s="24">
        <f>IFERROR(SUM(E34:O34) / (COUNT(E34:O34) - COUNTIF(E34:O34,0)),"")</f>
        <v>0.7</v>
      </c>
    </row>
    <row r="36" spans="1:18" ht="10" customHeight="1">
      <c r="A36" s="105"/>
      <c r="B36" s="106"/>
      <c r="C36" s="107"/>
      <c r="D36" s="93"/>
      <c r="E36" s="25">
        <v>1</v>
      </c>
      <c r="F36" s="25">
        <v>1</v>
      </c>
      <c r="G36" s="25">
        <v>1</v>
      </c>
      <c r="H36" s="25">
        <v>1</v>
      </c>
      <c r="I36" s="25">
        <v>1</v>
      </c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66</v>
      </c>
      <c r="B38" s="109"/>
      <c r="C38" s="110"/>
      <c r="D38" s="91">
        <f>'Notes &amp; PRs'!D13</f>
        <v>0</v>
      </c>
      <c r="E38" s="51">
        <v>0.7</v>
      </c>
      <c r="F38" s="51">
        <v>0.7</v>
      </c>
      <c r="G38" s="51">
        <v>0.7</v>
      </c>
      <c r="H38" s="51">
        <v>0.7</v>
      </c>
      <c r="I38" s="51">
        <v>0.7</v>
      </c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 t="str">
        <f t="shared" ref="E39" si="10">IF($D38,E38*$D38,"")</f>
        <v/>
      </c>
      <c r="F39" s="22" t="str">
        <f t="shared" ref="F39:O39" si="11">IF($D38,F38*$D38,"")</f>
        <v/>
      </c>
      <c r="G39" s="22" t="str">
        <f t="shared" si="11"/>
        <v/>
      </c>
      <c r="H39" s="22" t="str">
        <f t="shared" si="11"/>
        <v/>
      </c>
      <c r="I39" s="22" t="str">
        <f t="shared" si="11"/>
        <v/>
      </c>
      <c r="J39" s="22" t="str">
        <f t="shared" si="11"/>
        <v/>
      </c>
      <c r="K39" s="22" t="str">
        <f t="shared" si="11"/>
        <v/>
      </c>
      <c r="L39" s="22" t="str">
        <f t="shared" si="11"/>
        <v/>
      </c>
      <c r="M39" s="22" t="str">
        <f t="shared" si="11"/>
        <v/>
      </c>
      <c r="N39" s="22" t="str">
        <f t="shared" si="11"/>
        <v/>
      </c>
      <c r="O39" s="23" t="str">
        <f t="shared" si="11"/>
        <v/>
      </c>
      <c r="P39" s="44">
        <f>SUM(E40:O40)</f>
        <v>10</v>
      </c>
      <c r="Q39" s="24">
        <f>IFERROR(SUM(E38:O38) / (COUNT(E38:O38) - COUNTIF(E38:O38,0)),"")</f>
        <v>0.7</v>
      </c>
    </row>
    <row r="40" spans="1:18" ht="10" customHeight="1">
      <c r="A40" s="114"/>
      <c r="B40" s="115"/>
      <c r="C40" s="116"/>
      <c r="D40" s="93"/>
      <c r="E40" s="25">
        <v>2</v>
      </c>
      <c r="F40" s="25">
        <v>2</v>
      </c>
      <c r="G40" s="25">
        <v>2</v>
      </c>
      <c r="H40" s="25">
        <v>2</v>
      </c>
      <c r="I40" s="25">
        <v>2</v>
      </c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/>
      <c r="B42" s="109"/>
      <c r="C42" s="110"/>
      <c r="D42" s="9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12">IF($D42,F42*$D42,"")</f>
        <v/>
      </c>
      <c r="G43" s="22" t="str">
        <f t="shared" si="12"/>
        <v/>
      </c>
      <c r="H43" s="22" t="str">
        <f t="shared" si="12"/>
        <v/>
      </c>
      <c r="I43" s="22" t="str">
        <f t="shared" si="12"/>
        <v/>
      </c>
      <c r="J43" s="22" t="str">
        <f t="shared" si="12"/>
        <v/>
      </c>
      <c r="K43" s="22" t="str">
        <f t="shared" si="12"/>
        <v/>
      </c>
      <c r="L43" s="22" t="str">
        <f t="shared" si="12"/>
        <v/>
      </c>
      <c r="M43" s="22" t="str">
        <f t="shared" si="12"/>
        <v/>
      </c>
      <c r="N43" s="22" t="str">
        <f t="shared" si="12"/>
        <v/>
      </c>
      <c r="O43" s="23" t="str">
        <f t="shared" si="12"/>
        <v/>
      </c>
      <c r="P43" s="44">
        <f>SUM(E44:O44)</f>
        <v>0</v>
      </c>
      <c r="Q43" s="24" t="str">
        <f>IFERROR(SUM(E42:O42) / (COUNT(E42:O42) - COUNTIF(E42:O42,0)),"")</f>
        <v/>
      </c>
    </row>
    <row r="44" spans="1:18" ht="10" customHeight="1">
      <c r="A44" s="114"/>
      <c r="B44" s="115"/>
      <c r="C44" s="116"/>
      <c r="D44" s="93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/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13">IF($D46,F46*$D46,"")</f>
        <v/>
      </c>
      <c r="G47" s="22" t="str">
        <f t="shared" si="13"/>
        <v/>
      </c>
      <c r="H47" s="22" t="str">
        <f t="shared" si="13"/>
        <v/>
      </c>
      <c r="I47" s="22" t="str">
        <f t="shared" si="13"/>
        <v/>
      </c>
      <c r="J47" s="22" t="str">
        <f t="shared" si="13"/>
        <v/>
      </c>
      <c r="K47" s="22" t="str">
        <f t="shared" si="13"/>
        <v/>
      </c>
      <c r="L47" s="22" t="str">
        <f t="shared" si="13"/>
        <v/>
      </c>
      <c r="M47" s="22" t="str">
        <f t="shared" si="13"/>
        <v/>
      </c>
      <c r="N47" s="22" t="str">
        <f t="shared" si="13"/>
        <v/>
      </c>
      <c r="O47" s="23" t="str">
        <f t="shared" si="13"/>
        <v/>
      </c>
      <c r="P47" s="44">
        <f>SUM(E48:O48)</f>
        <v>0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4">IF($D50,F50*$D50,"")</f>
        <v/>
      </c>
      <c r="G51" s="22" t="str">
        <f t="shared" si="14"/>
        <v/>
      </c>
      <c r="H51" s="22" t="str">
        <f t="shared" si="14"/>
        <v/>
      </c>
      <c r="I51" s="22" t="str">
        <f t="shared" si="14"/>
        <v/>
      </c>
      <c r="J51" s="22" t="str">
        <f t="shared" si="14"/>
        <v/>
      </c>
      <c r="K51" s="22" t="str">
        <f t="shared" si="14"/>
        <v/>
      </c>
      <c r="L51" s="22" t="str">
        <f t="shared" si="14"/>
        <v/>
      </c>
      <c r="M51" s="22" t="str">
        <f t="shared" si="14"/>
        <v/>
      </c>
      <c r="N51" s="22" t="str">
        <f t="shared" si="14"/>
        <v/>
      </c>
      <c r="O51" s="23" t="str">
        <f t="shared" si="14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5">IF($D54,F54*$D54,"")</f>
        <v/>
      </c>
      <c r="G55" s="22" t="str">
        <f t="shared" si="15"/>
        <v/>
      </c>
      <c r="H55" s="22" t="str">
        <f t="shared" si="15"/>
        <v/>
      </c>
      <c r="I55" s="22" t="str">
        <f t="shared" si="15"/>
        <v/>
      </c>
      <c r="J55" s="22" t="str">
        <f t="shared" si="15"/>
        <v/>
      </c>
      <c r="K55" s="22" t="str">
        <f t="shared" si="15"/>
        <v/>
      </c>
      <c r="L55" s="22" t="str">
        <f t="shared" si="15"/>
        <v/>
      </c>
      <c r="M55" s="22" t="str">
        <f t="shared" si="15"/>
        <v/>
      </c>
      <c r="N55" s="22" t="str">
        <f t="shared" si="15"/>
        <v/>
      </c>
      <c r="O55" s="23" t="str">
        <f t="shared" si="15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>
        <f>IFERROR(AVERAGE(Q62,Q66,Q70,Q74,Q78,Q82),"")</f>
        <v>0.83333333333333337</v>
      </c>
      <c r="P59" s="16" t="s">
        <v>10</v>
      </c>
      <c r="Q59" s="45">
        <f>SUM(P62,P66,P70,P74,P78,P82)</f>
        <v>16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62</v>
      </c>
      <c r="B61" s="100"/>
      <c r="C61" s="101"/>
      <c r="D61" s="91">
        <f>'Notes &amp; PRs'!D3</f>
        <v>0</v>
      </c>
      <c r="E61" s="51">
        <v>0.7</v>
      </c>
      <c r="F61" s="51">
        <v>0.75</v>
      </c>
      <c r="G61" s="51">
        <v>0.8</v>
      </c>
      <c r="H61" s="51">
        <v>0.85</v>
      </c>
      <c r="I61" s="51">
        <v>0.85</v>
      </c>
      <c r="J61" s="51">
        <v>0.85</v>
      </c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 t="str">
        <f t="shared" ref="E62:O62" si="16">IF($D61,E61*$D61,"")</f>
        <v/>
      </c>
      <c r="F62" s="22" t="str">
        <f t="shared" si="16"/>
        <v/>
      </c>
      <c r="G62" s="22" t="str">
        <f t="shared" si="16"/>
        <v/>
      </c>
      <c r="H62" s="22" t="str">
        <f t="shared" si="16"/>
        <v/>
      </c>
      <c r="I62" s="22" t="str">
        <f t="shared" si="16"/>
        <v/>
      </c>
      <c r="J62" s="22" t="str">
        <f t="shared" si="16"/>
        <v/>
      </c>
      <c r="K62" s="22" t="str">
        <f t="shared" si="16"/>
        <v/>
      </c>
      <c r="L62" s="22" t="str">
        <f t="shared" si="16"/>
        <v/>
      </c>
      <c r="M62" s="22" t="str">
        <f t="shared" si="16"/>
        <v/>
      </c>
      <c r="N62" s="22" t="str">
        <f t="shared" si="16"/>
        <v/>
      </c>
      <c r="O62" s="23" t="str">
        <f t="shared" si="16"/>
        <v/>
      </c>
      <c r="P62" s="44">
        <f>SUM(E63:O63)</f>
        <v>6</v>
      </c>
      <c r="Q62" s="24">
        <f>IFERROR(SUM(E61:O61) / (COUNT(E61:O61) - COUNTIF(E61:O61,0)),"")</f>
        <v>0.79999999999999993</v>
      </c>
    </row>
    <row r="63" spans="1:18" ht="10" customHeight="1">
      <c r="A63" s="105"/>
      <c r="B63" s="106"/>
      <c r="C63" s="107"/>
      <c r="D63" s="93"/>
      <c r="E63" s="25">
        <v>1</v>
      </c>
      <c r="F63" s="25">
        <v>1</v>
      </c>
      <c r="G63" s="25">
        <v>1</v>
      </c>
      <c r="H63" s="25">
        <v>1</v>
      </c>
      <c r="I63" s="25">
        <v>1</v>
      </c>
      <c r="J63" s="25">
        <v>1</v>
      </c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19</v>
      </c>
      <c r="B65" s="109"/>
      <c r="C65" s="110"/>
      <c r="D65" s="91">
        <f>'Notes &amp; PRs'!D3</f>
        <v>0</v>
      </c>
      <c r="E65" s="51">
        <v>0.75</v>
      </c>
      <c r="F65" s="51">
        <v>0.8</v>
      </c>
      <c r="G65" s="51">
        <v>0.85</v>
      </c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 t="str">
        <f t="shared" ref="E66:O66" si="17">IF($D65,E65*$D65,"")</f>
        <v/>
      </c>
      <c r="F66" s="22" t="str">
        <f t="shared" si="17"/>
        <v/>
      </c>
      <c r="G66" s="22" t="str">
        <f t="shared" si="17"/>
        <v/>
      </c>
      <c r="H66" s="22" t="str">
        <f t="shared" si="17"/>
        <v/>
      </c>
      <c r="I66" s="22" t="str">
        <f t="shared" si="17"/>
        <v/>
      </c>
      <c r="J66" s="22" t="str">
        <f t="shared" si="17"/>
        <v/>
      </c>
      <c r="K66" s="22" t="str">
        <f t="shared" si="17"/>
        <v/>
      </c>
      <c r="L66" s="22" t="str">
        <f t="shared" si="17"/>
        <v/>
      </c>
      <c r="M66" s="22" t="str">
        <f t="shared" si="17"/>
        <v/>
      </c>
      <c r="N66" s="22" t="str">
        <f t="shared" si="17"/>
        <v/>
      </c>
      <c r="O66" s="23" t="str">
        <f t="shared" si="17"/>
        <v/>
      </c>
      <c r="P66" s="44">
        <f>SUM(E67:O67)</f>
        <v>4</v>
      </c>
      <c r="Q66" s="24">
        <f>IFERROR(SUM(E65:O65) / (COUNT(E65:O65) - COUNTIF(E65:O65,0)),"")</f>
        <v>0.79999999999999993</v>
      </c>
    </row>
    <row r="67" spans="1:18" ht="10" customHeight="1">
      <c r="A67" s="114"/>
      <c r="B67" s="115"/>
      <c r="C67" s="116"/>
      <c r="D67" s="93"/>
      <c r="E67" s="25">
        <v>2</v>
      </c>
      <c r="F67" s="25">
        <v>1</v>
      </c>
      <c r="G67" s="25">
        <v>1</v>
      </c>
      <c r="H67" s="25"/>
      <c r="I67" s="25"/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64</v>
      </c>
      <c r="B69" s="109"/>
      <c r="C69" s="110"/>
      <c r="D69" s="91">
        <f>'Notes &amp; PRs'!D3</f>
        <v>0</v>
      </c>
      <c r="E69" s="51">
        <v>0.9</v>
      </c>
      <c r="F69" s="51">
        <v>0.9</v>
      </c>
      <c r="G69" s="51">
        <v>0.9</v>
      </c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 t="str">
        <f t="shared" ref="E70:O70" si="18">IF($D69,E69*$D69,"")</f>
        <v/>
      </c>
      <c r="F70" s="22" t="str">
        <f t="shared" si="18"/>
        <v/>
      </c>
      <c r="G70" s="22" t="str">
        <f t="shared" si="18"/>
        <v/>
      </c>
      <c r="H70" s="22" t="str">
        <f t="shared" si="18"/>
        <v/>
      </c>
      <c r="I70" s="22" t="str">
        <f t="shared" si="18"/>
        <v/>
      </c>
      <c r="J70" s="22" t="str">
        <f t="shared" si="18"/>
        <v/>
      </c>
      <c r="K70" s="22" t="str">
        <f t="shared" si="18"/>
        <v/>
      </c>
      <c r="L70" s="22" t="str">
        <f t="shared" si="18"/>
        <v/>
      </c>
      <c r="M70" s="22" t="str">
        <f t="shared" si="18"/>
        <v/>
      </c>
      <c r="N70" s="22" t="str">
        <f t="shared" si="18"/>
        <v/>
      </c>
      <c r="O70" s="23" t="str">
        <f t="shared" si="18"/>
        <v/>
      </c>
      <c r="P70" s="44">
        <f>SUM(E71:O71)</f>
        <v>6</v>
      </c>
      <c r="Q70" s="24">
        <f>IFERROR(SUM(E69:O69) / (COUNT(E69:O69) - COUNTIF(E69:O69,0)),"")</f>
        <v>0.9</v>
      </c>
    </row>
    <row r="71" spans="1:18" ht="10" customHeight="1">
      <c r="A71" s="114"/>
      <c r="B71" s="115"/>
      <c r="C71" s="116"/>
      <c r="D71" s="93"/>
      <c r="E71" s="25">
        <v>2</v>
      </c>
      <c r="F71" s="25">
        <v>2</v>
      </c>
      <c r="G71" s="25">
        <v>2</v>
      </c>
      <c r="H71" s="25"/>
      <c r="I71" s="25"/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/>
      <c r="B73" s="109"/>
      <c r="C73" s="110"/>
      <c r="D73" s="9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 t="str">
        <f t="shared" ref="E74:O74" si="19">IF($D73,E73*$D73,"")</f>
        <v/>
      </c>
      <c r="F74" s="22" t="str">
        <f t="shared" si="19"/>
        <v/>
      </c>
      <c r="G74" s="22" t="str">
        <f t="shared" si="19"/>
        <v/>
      </c>
      <c r="H74" s="22" t="str">
        <f t="shared" si="19"/>
        <v/>
      </c>
      <c r="I74" s="22" t="str">
        <f t="shared" si="19"/>
        <v/>
      </c>
      <c r="J74" s="22" t="str">
        <f t="shared" si="19"/>
        <v/>
      </c>
      <c r="K74" s="22" t="str">
        <f t="shared" si="19"/>
        <v/>
      </c>
      <c r="L74" s="22" t="str">
        <f t="shared" si="19"/>
        <v/>
      </c>
      <c r="M74" s="22" t="str">
        <f t="shared" si="19"/>
        <v/>
      </c>
      <c r="N74" s="22" t="str">
        <f t="shared" si="19"/>
        <v/>
      </c>
      <c r="O74" s="23" t="str">
        <f t="shared" si="19"/>
        <v/>
      </c>
      <c r="P74" s="44">
        <f>SUM(E75:O75)</f>
        <v>0</v>
      </c>
      <c r="Q74" s="24" t="str">
        <f>IFERROR(SUM(E73:O73) / (COUNT(E73:O73) - COUNTIF(E73:O73,0)),"")</f>
        <v/>
      </c>
    </row>
    <row r="75" spans="1:18" ht="10" customHeight="1">
      <c r="A75" s="114"/>
      <c r="B75" s="115"/>
      <c r="C75" s="116"/>
      <c r="D75" s="93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20">IF($D77,F77*$D77,"")</f>
        <v/>
      </c>
      <c r="G78" s="22" t="str">
        <f t="shared" si="20"/>
        <v/>
      </c>
      <c r="H78" s="22" t="str">
        <f t="shared" si="20"/>
        <v/>
      </c>
      <c r="I78" s="22" t="str">
        <f t="shared" si="20"/>
        <v/>
      </c>
      <c r="J78" s="22" t="str">
        <f t="shared" si="20"/>
        <v/>
      </c>
      <c r="K78" s="22" t="str">
        <f t="shared" si="20"/>
        <v/>
      </c>
      <c r="L78" s="22" t="str">
        <f t="shared" si="20"/>
        <v/>
      </c>
      <c r="M78" s="22" t="str">
        <f t="shared" si="20"/>
        <v/>
      </c>
      <c r="N78" s="22" t="str">
        <f t="shared" si="20"/>
        <v/>
      </c>
      <c r="O78" s="23" t="str">
        <f t="shared" si="20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21">IF($D81,F81*$D81,"")</f>
        <v/>
      </c>
      <c r="G82" s="22" t="str">
        <f t="shared" si="21"/>
        <v/>
      </c>
      <c r="H82" s="22" t="str">
        <f t="shared" si="21"/>
        <v/>
      </c>
      <c r="I82" s="22" t="str">
        <f t="shared" si="21"/>
        <v/>
      </c>
      <c r="J82" s="22" t="str">
        <f t="shared" si="21"/>
        <v/>
      </c>
      <c r="K82" s="22" t="str">
        <f t="shared" si="21"/>
        <v/>
      </c>
      <c r="L82" s="22" t="str">
        <f t="shared" si="21"/>
        <v/>
      </c>
      <c r="M82" s="22" t="str">
        <f t="shared" si="21"/>
        <v/>
      </c>
      <c r="N82" s="22" t="str">
        <f t="shared" si="21"/>
        <v/>
      </c>
      <c r="O82" s="23" t="str">
        <f t="shared" si="21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0.6</v>
      </c>
      <c r="P86" s="16" t="s">
        <v>10</v>
      </c>
      <c r="Q86" s="45">
        <f>SUM(P89,P93,P97,P101,P105,P109)</f>
        <v>15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62</v>
      </c>
      <c r="B88" s="100"/>
      <c r="C88" s="101"/>
      <c r="D88" s="91">
        <f>'Notes &amp; PRs'!D3</f>
        <v>0</v>
      </c>
      <c r="E88" s="51">
        <v>0.6</v>
      </c>
      <c r="F88" s="51">
        <v>0.6</v>
      </c>
      <c r="G88" s="51">
        <v>0.6</v>
      </c>
      <c r="H88" s="51">
        <v>0.6</v>
      </c>
      <c r="I88" s="51">
        <v>0.6</v>
      </c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 t="str">
        <f t="shared" ref="E89:O89" si="22">IF($D88,E88*$D88,"")</f>
        <v/>
      </c>
      <c r="F89" s="22" t="str">
        <f t="shared" si="22"/>
        <v/>
      </c>
      <c r="G89" s="22" t="str">
        <f t="shared" si="22"/>
        <v/>
      </c>
      <c r="H89" s="22" t="str">
        <f t="shared" si="22"/>
        <v/>
      </c>
      <c r="I89" s="22" t="str">
        <f t="shared" si="22"/>
        <v/>
      </c>
      <c r="J89" s="22" t="str">
        <f t="shared" si="22"/>
        <v/>
      </c>
      <c r="K89" s="22" t="str">
        <f t="shared" si="22"/>
        <v/>
      </c>
      <c r="L89" s="22" t="str">
        <f t="shared" si="22"/>
        <v/>
      </c>
      <c r="M89" s="22" t="str">
        <f t="shared" si="22"/>
        <v/>
      </c>
      <c r="N89" s="22" t="str">
        <f t="shared" si="22"/>
        <v/>
      </c>
      <c r="O89" s="23" t="str">
        <f t="shared" si="22"/>
        <v/>
      </c>
      <c r="P89" s="44">
        <f>SUM(E90:O90)</f>
        <v>5</v>
      </c>
      <c r="Q89" s="24">
        <f>IFERROR(SUM(E88:O88) / (COUNT(E88:O88) - COUNTIF(E88:O88,0)),"")</f>
        <v>0.6</v>
      </c>
    </row>
    <row r="90" spans="1:18" ht="10" customHeight="1">
      <c r="A90" s="105"/>
      <c r="B90" s="106"/>
      <c r="C90" s="107"/>
      <c r="D90" s="93"/>
      <c r="E90" s="25">
        <v>1</v>
      </c>
      <c r="F90" s="25">
        <v>1</v>
      </c>
      <c r="G90" s="25">
        <v>1</v>
      </c>
      <c r="H90" s="25">
        <v>1</v>
      </c>
      <c r="I90" s="25">
        <v>1</v>
      </c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63</v>
      </c>
      <c r="B92" s="100"/>
      <c r="C92" s="101"/>
      <c r="D92" s="91">
        <f>'Notes &amp; PRs'!D5</f>
        <v>0</v>
      </c>
      <c r="E92" s="51">
        <v>0.6</v>
      </c>
      <c r="F92" s="51">
        <v>0.6</v>
      </c>
      <c r="G92" s="51">
        <v>0.6</v>
      </c>
      <c r="H92" s="51">
        <v>0.6</v>
      </c>
      <c r="I92" s="51">
        <v>0.6</v>
      </c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 t="str">
        <f t="shared" ref="E93:O93" si="23">IF($D92,E92*$D92,"")</f>
        <v/>
      </c>
      <c r="F93" s="22" t="str">
        <f t="shared" si="23"/>
        <v/>
      </c>
      <c r="G93" s="22" t="str">
        <f t="shared" si="23"/>
        <v/>
      </c>
      <c r="H93" s="22" t="str">
        <f t="shared" si="23"/>
        <v/>
      </c>
      <c r="I93" s="22" t="str">
        <f t="shared" si="23"/>
        <v/>
      </c>
      <c r="J93" s="22" t="str">
        <f t="shared" si="23"/>
        <v/>
      </c>
      <c r="K93" s="22" t="str">
        <f t="shared" si="23"/>
        <v/>
      </c>
      <c r="L93" s="22" t="str">
        <f t="shared" si="23"/>
        <v/>
      </c>
      <c r="M93" s="22" t="str">
        <f t="shared" si="23"/>
        <v/>
      </c>
      <c r="N93" s="22" t="str">
        <f t="shared" si="23"/>
        <v/>
      </c>
      <c r="O93" s="23" t="str">
        <f t="shared" si="23"/>
        <v/>
      </c>
      <c r="P93" s="44">
        <f>SUM(E94:O94)</f>
        <v>10</v>
      </c>
      <c r="Q93" s="24">
        <f>IFERROR(SUM(E92:O92) / (COUNT(E92:O92) - COUNTIF(E92:O92,0)),"")</f>
        <v>0.6</v>
      </c>
    </row>
    <row r="94" spans="1:18" ht="10" customHeight="1">
      <c r="A94" s="105"/>
      <c r="B94" s="106"/>
      <c r="C94" s="107"/>
      <c r="D94" s="93"/>
      <c r="E94" s="25">
        <v>2</v>
      </c>
      <c r="F94" s="25">
        <v>2</v>
      </c>
      <c r="G94" s="25">
        <v>2</v>
      </c>
      <c r="H94" s="25">
        <v>2</v>
      </c>
      <c r="I94" s="25">
        <v>2</v>
      </c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/>
      <c r="B96" s="109"/>
      <c r="C96" s="110"/>
      <c r="D96" s="9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 t="str">
        <f t="shared" ref="E97:O97" si="24">IF($D96,E96*$D96,"")</f>
        <v/>
      </c>
      <c r="F97" s="22" t="str">
        <f t="shared" si="24"/>
        <v/>
      </c>
      <c r="G97" s="22" t="str">
        <f t="shared" si="24"/>
        <v/>
      </c>
      <c r="H97" s="22" t="str">
        <f t="shared" si="24"/>
        <v/>
      </c>
      <c r="I97" s="22" t="str">
        <f t="shared" si="24"/>
        <v/>
      </c>
      <c r="J97" s="22" t="str">
        <f t="shared" si="24"/>
        <v/>
      </c>
      <c r="K97" s="22" t="str">
        <f t="shared" si="24"/>
        <v/>
      </c>
      <c r="L97" s="22" t="str">
        <f t="shared" si="24"/>
        <v/>
      </c>
      <c r="M97" s="22" t="str">
        <f t="shared" si="24"/>
        <v/>
      </c>
      <c r="N97" s="22" t="str">
        <f t="shared" si="24"/>
        <v/>
      </c>
      <c r="O97" s="23" t="str">
        <f t="shared" si="24"/>
        <v/>
      </c>
      <c r="P97" s="44">
        <f>SUM(E98:O98)</f>
        <v>0</v>
      </c>
      <c r="Q97" s="24" t="str">
        <f>IFERROR(SUM(E96:O96) / (COUNT(E96:O96) - COUNTIF(E96:O96,0)),"")</f>
        <v/>
      </c>
    </row>
    <row r="98" spans="1:18" ht="10" customHeight="1">
      <c r="A98" s="114"/>
      <c r="B98" s="115"/>
      <c r="C98" s="116"/>
      <c r="D98" s="93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/>
      <c r="B100" s="109"/>
      <c r="C100" s="110"/>
      <c r="D100" s="9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5">IF($D100,F100*$D100,"")</f>
        <v/>
      </c>
      <c r="G101" s="22" t="str">
        <f t="shared" si="25"/>
        <v/>
      </c>
      <c r="H101" s="22" t="str">
        <f t="shared" si="25"/>
        <v/>
      </c>
      <c r="I101" s="22" t="str">
        <f t="shared" si="25"/>
        <v/>
      </c>
      <c r="J101" s="22" t="str">
        <f t="shared" si="25"/>
        <v/>
      </c>
      <c r="K101" s="22" t="str">
        <f t="shared" si="25"/>
        <v/>
      </c>
      <c r="L101" s="22" t="str">
        <f t="shared" si="25"/>
        <v/>
      </c>
      <c r="M101" s="22" t="str">
        <f t="shared" si="25"/>
        <v/>
      </c>
      <c r="N101" s="22" t="str">
        <f t="shared" si="25"/>
        <v/>
      </c>
      <c r="O101" s="23" t="str">
        <f t="shared" si="25"/>
        <v/>
      </c>
      <c r="P101" s="44">
        <f>SUM(E102:O102)</f>
        <v>0</v>
      </c>
      <c r="Q101" s="24" t="str">
        <f>IFERROR(SUM(E100:O100) / (COUNT(E100:O100) - COUNTIF(E100:O100,0)),"")</f>
        <v/>
      </c>
    </row>
    <row r="102" spans="1:18" ht="10" customHeight="1">
      <c r="A102" s="114"/>
      <c r="B102" s="115"/>
      <c r="C102" s="116"/>
      <c r="D102" s="93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6">IF($D104,F104*$D104,"")</f>
        <v/>
      </c>
      <c r="G105" s="22" t="str">
        <f t="shared" si="26"/>
        <v/>
      </c>
      <c r="H105" s="22" t="str">
        <f t="shared" si="26"/>
        <v/>
      </c>
      <c r="I105" s="22" t="str">
        <f t="shared" si="26"/>
        <v/>
      </c>
      <c r="J105" s="22" t="str">
        <f t="shared" si="26"/>
        <v/>
      </c>
      <c r="K105" s="22" t="str">
        <f t="shared" si="26"/>
        <v/>
      </c>
      <c r="L105" s="22" t="str">
        <f t="shared" si="26"/>
        <v/>
      </c>
      <c r="M105" s="22" t="str">
        <f t="shared" si="26"/>
        <v/>
      </c>
      <c r="N105" s="22" t="str">
        <f t="shared" si="26"/>
        <v/>
      </c>
      <c r="O105" s="23" t="str">
        <f t="shared" si="26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7">IF($D108,F108*$D108,"")</f>
        <v/>
      </c>
      <c r="G109" s="22" t="str">
        <f t="shared" si="27"/>
        <v/>
      </c>
      <c r="H109" s="22" t="str">
        <f t="shared" si="27"/>
        <v/>
      </c>
      <c r="I109" s="22" t="str">
        <f t="shared" si="27"/>
        <v/>
      </c>
      <c r="J109" s="22" t="str">
        <f t="shared" si="27"/>
        <v/>
      </c>
      <c r="K109" s="22" t="str">
        <f t="shared" si="27"/>
        <v/>
      </c>
      <c r="L109" s="22" t="str">
        <f t="shared" si="27"/>
        <v/>
      </c>
      <c r="M109" s="22" t="str">
        <f t="shared" si="27"/>
        <v/>
      </c>
      <c r="N109" s="22" t="str">
        <f t="shared" si="27"/>
        <v/>
      </c>
      <c r="O109" s="23" t="str">
        <f t="shared" si="27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84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 t="str">
        <f>IFERROR(AVERAGE(Q116,Q120,Q124,Q128,Q132,Q136),"")</f>
        <v/>
      </c>
      <c r="P113" s="16" t="s">
        <v>10</v>
      </c>
      <c r="Q113" s="45">
        <f>SUM(P116,P120,P124,P128,P132,P136)</f>
        <v>4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62</v>
      </c>
      <c r="B115" s="100"/>
      <c r="C115" s="101"/>
      <c r="D115" s="91">
        <f>'Notes &amp; PRs'!D3</f>
        <v>0</v>
      </c>
      <c r="E115" s="51" t="s">
        <v>85</v>
      </c>
      <c r="F115" s="51"/>
      <c r="G115" s="51"/>
      <c r="H115" s="51"/>
      <c r="I115" s="57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 t="str">
        <f t="shared" ref="E116:O116" si="28">IF($D115,E115*$D115,"")</f>
        <v/>
      </c>
      <c r="F116" s="22" t="str">
        <f t="shared" si="28"/>
        <v/>
      </c>
      <c r="G116" s="22" t="str">
        <f t="shared" si="28"/>
        <v/>
      </c>
      <c r="H116" s="22" t="str">
        <f t="shared" si="28"/>
        <v/>
      </c>
      <c r="I116" s="22" t="str">
        <f t="shared" si="28"/>
        <v/>
      </c>
      <c r="J116" s="22" t="str">
        <f t="shared" si="28"/>
        <v/>
      </c>
      <c r="K116" s="22" t="str">
        <f t="shared" si="28"/>
        <v/>
      </c>
      <c r="L116" s="22" t="str">
        <f t="shared" si="28"/>
        <v/>
      </c>
      <c r="M116" s="22" t="str">
        <f t="shared" si="28"/>
        <v/>
      </c>
      <c r="N116" s="22" t="str">
        <f t="shared" si="28"/>
        <v/>
      </c>
      <c r="O116" s="23" t="str">
        <f t="shared" si="28"/>
        <v/>
      </c>
      <c r="P116" s="44">
        <f>SUM(E117:O117)</f>
        <v>1</v>
      </c>
      <c r="Q116" s="24" t="str">
        <f>IFERROR(SUM(E115:O115) / (COUNT(E115:O115) - COUNTIF(E115:O115,0)),"")</f>
        <v/>
      </c>
    </row>
    <row r="117" spans="1:18" ht="10" customHeight="1">
      <c r="A117" s="105"/>
      <c r="B117" s="106"/>
      <c r="C117" s="107"/>
      <c r="D117" s="93"/>
      <c r="E117" s="25">
        <v>1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63</v>
      </c>
      <c r="B119" s="100"/>
      <c r="C119" s="101"/>
      <c r="D119" s="91">
        <f>'Notes &amp; PRs'!D5</f>
        <v>0</v>
      </c>
      <c r="E119" s="51" t="s">
        <v>85</v>
      </c>
      <c r="F119" s="51"/>
      <c r="G119" s="51"/>
      <c r="H119" s="51"/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 t="str">
        <f t="shared" ref="E120:O120" si="29">IF($D119,E119*$D119,"")</f>
        <v/>
      </c>
      <c r="F120" s="22" t="str">
        <f t="shared" si="29"/>
        <v/>
      </c>
      <c r="G120" s="22" t="str">
        <f t="shared" si="29"/>
        <v/>
      </c>
      <c r="H120" s="22" t="str">
        <f t="shared" si="29"/>
        <v/>
      </c>
      <c r="I120" s="22" t="str">
        <f t="shared" si="29"/>
        <v/>
      </c>
      <c r="J120" s="22" t="str">
        <f t="shared" si="29"/>
        <v/>
      </c>
      <c r="K120" s="22" t="str">
        <f t="shared" si="29"/>
        <v/>
      </c>
      <c r="L120" s="22" t="str">
        <f t="shared" si="29"/>
        <v/>
      </c>
      <c r="M120" s="22" t="str">
        <f t="shared" si="29"/>
        <v/>
      </c>
      <c r="N120" s="22" t="str">
        <f t="shared" si="29"/>
        <v/>
      </c>
      <c r="O120" s="23" t="str">
        <f t="shared" si="29"/>
        <v/>
      </c>
      <c r="P120" s="44">
        <f>SUM(E121:O121)</f>
        <v>2</v>
      </c>
      <c r="Q120" s="24" t="str">
        <f>IFERROR(SUM(E119:O119) / (COUNT(E119:O119) - COUNTIF(E119:O119,0)),"")</f>
        <v/>
      </c>
    </row>
    <row r="121" spans="1:18" ht="10" customHeight="1">
      <c r="A121" s="105"/>
      <c r="B121" s="106"/>
      <c r="C121" s="107"/>
      <c r="D121" s="95"/>
      <c r="E121" s="25">
        <v>2</v>
      </c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 t="s">
        <v>69</v>
      </c>
      <c r="F123" s="51"/>
      <c r="G123" s="51"/>
      <c r="H123" s="51"/>
      <c r="I123" s="51"/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 t="str">
        <f t="shared" ref="E124:O124" si="30">IF($D123,E123*$D123,"")</f>
        <v/>
      </c>
      <c r="F124" s="22" t="str">
        <f t="shared" si="30"/>
        <v/>
      </c>
      <c r="G124" s="22" t="str">
        <f t="shared" si="30"/>
        <v/>
      </c>
      <c r="H124" s="22" t="str">
        <f t="shared" si="30"/>
        <v/>
      </c>
      <c r="I124" s="22" t="str">
        <f t="shared" si="30"/>
        <v/>
      </c>
      <c r="J124" s="22" t="str">
        <f t="shared" si="30"/>
        <v/>
      </c>
      <c r="K124" s="22" t="str">
        <f t="shared" si="30"/>
        <v/>
      </c>
      <c r="L124" s="22" t="str">
        <f t="shared" si="30"/>
        <v/>
      </c>
      <c r="M124" s="22" t="str">
        <f t="shared" si="30"/>
        <v/>
      </c>
      <c r="N124" s="22" t="str">
        <f t="shared" si="30"/>
        <v/>
      </c>
      <c r="O124" s="23" t="str">
        <f t="shared" si="30"/>
        <v/>
      </c>
      <c r="P124" s="44">
        <f>SUM(E125:O125)</f>
        <v>1</v>
      </c>
      <c r="Q124" s="24" t="str">
        <f>IFERROR(SUM(E123:O123) / (COUNT(E123:O123) - COUNTIF(E123:O123,0)),"")</f>
        <v/>
      </c>
    </row>
    <row r="125" spans="1:18" ht="10" customHeight="1">
      <c r="A125" s="114"/>
      <c r="B125" s="115"/>
      <c r="C125" s="116"/>
      <c r="D125" s="95"/>
      <c r="E125" s="25">
        <v>1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/>
      <c r="B127" s="109"/>
      <c r="C127" s="110"/>
      <c r="D127" s="9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31">IF($D127,E127*$D127,"")</f>
        <v/>
      </c>
      <c r="F128" s="22" t="str">
        <f t="shared" si="31"/>
        <v/>
      </c>
      <c r="G128" s="22" t="str">
        <f t="shared" si="31"/>
        <v/>
      </c>
      <c r="H128" s="22" t="str">
        <f t="shared" si="31"/>
        <v/>
      </c>
      <c r="I128" s="22" t="str">
        <f t="shared" si="31"/>
        <v/>
      </c>
      <c r="J128" s="22" t="str">
        <f t="shared" si="31"/>
        <v/>
      </c>
      <c r="K128" s="22" t="str">
        <f t="shared" si="31"/>
        <v/>
      </c>
      <c r="L128" s="22" t="str">
        <f t="shared" si="31"/>
        <v/>
      </c>
      <c r="M128" s="22" t="str">
        <f t="shared" si="31"/>
        <v/>
      </c>
      <c r="N128" s="22" t="str">
        <f t="shared" si="31"/>
        <v/>
      </c>
      <c r="O128" s="23" t="str">
        <f t="shared" si="31"/>
        <v/>
      </c>
      <c r="P128" s="44">
        <f>SUM(E129:O129)</f>
        <v>0</v>
      </c>
      <c r="Q128" s="24" t="str">
        <f>IFERROR(SUM(E127:O127) / (COUNT(E127:O127) - COUNTIF(E127:O127,0)),"")</f>
        <v/>
      </c>
    </row>
    <row r="129" spans="1:18" ht="10" customHeight="1">
      <c r="A129" s="114"/>
      <c r="B129" s="115"/>
      <c r="C129" s="116"/>
      <c r="D129" s="9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32">IF($D131,F131*$D131,"")</f>
        <v/>
      </c>
      <c r="G132" s="22" t="str">
        <f t="shared" si="32"/>
        <v/>
      </c>
      <c r="H132" s="22" t="str">
        <f t="shared" si="32"/>
        <v/>
      </c>
      <c r="I132" s="22" t="str">
        <f t="shared" si="32"/>
        <v/>
      </c>
      <c r="J132" s="22" t="str">
        <f t="shared" si="32"/>
        <v/>
      </c>
      <c r="K132" s="22" t="str">
        <f t="shared" si="32"/>
        <v/>
      </c>
      <c r="L132" s="22" t="str">
        <f t="shared" si="32"/>
        <v/>
      </c>
      <c r="M132" s="22" t="str">
        <f t="shared" si="32"/>
        <v/>
      </c>
      <c r="N132" s="22" t="str">
        <f t="shared" si="32"/>
        <v/>
      </c>
      <c r="O132" s="23" t="str">
        <f t="shared" si="32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33">IF($D135,F135*$D135,"")</f>
        <v/>
      </c>
      <c r="G136" s="22" t="str">
        <f t="shared" si="33"/>
        <v/>
      </c>
      <c r="H136" s="22" t="str">
        <f t="shared" si="33"/>
        <v/>
      </c>
      <c r="I136" s="22" t="str">
        <f t="shared" si="33"/>
        <v/>
      </c>
      <c r="J136" s="22" t="str">
        <f t="shared" si="33"/>
        <v/>
      </c>
      <c r="K136" s="22" t="str">
        <f t="shared" si="33"/>
        <v/>
      </c>
      <c r="L136" s="22" t="str">
        <f t="shared" si="33"/>
        <v/>
      </c>
      <c r="M136" s="22" t="str">
        <f t="shared" si="33"/>
        <v/>
      </c>
      <c r="N136" s="22" t="str">
        <f t="shared" si="33"/>
        <v/>
      </c>
      <c r="O136" s="23" t="str">
        <f t="shared" si="33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phoneticPr fontId="6" type="noConversion"/>
  <conditionalFormatting sqref="E88:O88 E96:O96 E100:O100 E104:O104 E108:O108 E7:O7 E11:O11 E15:O15 E19:O19 E23:O23 E27:O27 E34:O34 H38:O38 E42:O42 E46:O46 E50:O50 E54:O54 E61:O61 H65:O65 E69:O69 E73:O73 E77:O77 E81:O81 E115:O115 E119:O119 H123:O123 E127:O127 E131:O131 E135:O135 E92:O92">
    <cfRule type="cellIs" dxfId="13" priority="17" stopIfTrue="1" operator="equal">
      <formula>0</formula>
    </cfRule>
  </conditionalFormatting>
  <conditionalFormatting sqref="E24:O24 E28:O28 E43:O43 E47:O47 E51:O51 E55:O55 H66:O66 E78:O78 E82:O82 E101:O101 E105:O105 E109:O109 E132:O132 E136:O136 E20:O20 E62:O62 E70:O70 E74:O74 E116:O116 E120:O120 H124:O124 E128:O128 H39:O39 E8:O8 E12:O12 E16:O16 E35:O35 E97:O97 E89:O89 E93:O93">
    <cfRule type="cellIs" dxfId="12" priority="16" stopIfTrue="1" operator="equal">
      <formula>0</formula>
    </cfRule>
  </conditionalFormatting>
  <conditionalFormatting sqref="E38:G38">
    <cfRule type="cellIs" dxfId="11" priority="15" stopIfTrue="1" operator="equal">
      <formula>0</formula>
    </cfRule>
  </conditionalFormatting>
  <conditionalFormatting sqref="E65:G65">
    <cfRule type="cellIs" dxfId="10" priority="14" stopIfTrue="1" operator="equal">
      <formula>0</formula>
    </cfRule>
  </conditionalFormatting>
  <conditionalFormatting sqref="E123:G123">
    <cfRule type="cellIs" dxfId="9" priority="13" stopIfTrue="1" operator="equal">
      <formula>0</formula>
    </cfRule>
  </conditionalFormatting>
  <conditionalFormatting sqref="E66">
    <cfRule type="cellIs" dxfId="8" priority="9" stopIfTrue="1" operator="equal">
      <formula>0</formula>
    </cfRule>
  </conditionalFormatting>
  <conditionalFormatting sqref="F66">
    <cfRule type="cellIs" dxfId="7" priority="8" stopIfTrue="1" operator="equal">
      <formula>0</formula>
    </cfRule>
  </conditionalFormatting>
  <conditionalFormatting sqref="G66">
    <cfRule type="cellIs" dxfId="6" priority="7" stopIfTrue="1" operator="equal">
      <formula>0</formula>
    </cfRule>
  </conditionalFormatting>
  <conditionalFormatting sqref="E124">
    <cfRule type="cellIs" dxfId="5" priority="6" stopIfTrue="1" operator="equal">
      <formula>0</formula>
    </cfRule>
  </conditionalFormatting>
  <conditionalFormatting sqref="F124">
    <cfRule type="cellIs" dxfId="4" priority="5" stopIfTrue="1" operator="equal">
      <formula>0</formula>
    </cfRule>
  </conditionalFormatting>
  <conditionalFormatting sqref="G124">
    <cfRule type="cellIs" dxfId="3" priority="4" stopIfTrue="1" operator="equal">
      <formula>0</formula>
    </cfRule>
  </conditionalFormatting>
  <conditionalFormatting sqref="E39">
    <cfRule type="cellIs" dxfId="2" priority="3" stopIfTrue="1" operator="equal">
      <formula>0</formula>
    </cfRule>
  </conditionalFormatting>
  <conditionalFormatting sqref="F39">
    <cfRule type="cellIs" dxfId="1" priority="2" stopIfTrue="1" operator="equal">
      <formula>0</formula>
    </cfRule>
  </conditionalFormatting>
  <conditionalFormatting sqref="G39">
    <cfRule type="cellIs" dxfId="0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D126" sqref="D126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1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0.68333333333333346</v>
      </c>
      <c r="P5" s="16" t="s">
        <v>10</v>
      </c>
      <c r="Q5" s="45">
        <f>SUM(P8,P12,P16,P20,P24,P28)</f>
        <v>63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25</v>
      </c>
      <c r="B7" s="100"/>
      <c r="C7" s="101"/>
      <c r="D7" s="91">
        <f>'Notes &amp; PRs'!D25</f>
        <v>0</v>
      </c>
      <c r="E7" s="63" t="s">
        <v>26</v>
      </c>
      <c r="F7" s="63">
        <v>0.95</v>
      </c>
      <c r="G7" s="63">
        <v>0.9</v>
      </c>
      <c r="H7" s="63"/>
      <c r="I7" s="63"/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/>
      <c r="F8" s="22"/>
      <c r="G8" s="22"/>
      <c r="H8" s="22" t="str">
        <f t="shared" ref="H8:O8" si="0">IF($D7,H7*$D7,"")</f>
        <v/>
      </c>
      <c r="I8" s="22" t="str">
        <f t="shared" si="0"/>
        <v/>
      </c>
      <c r="J8" s="22" t="str">
        <f t="shared" si="0"/>
        <v/>
      </c>
      <c r="K8" s="22" t="str">
        <f t="shared" si="0"/>
        <v/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3" t="str">
        <f t="shared" si="0"/>
        <v/>
      </c>
      <c r="P8" s="44">
        <f>SUM(E9:O9)</f>
        <v>18</v>
      </c>
      <c r="Q8" s="24">
        <f>IFERROR(SUM(E7:O7) / (COUNT(E7:O7) - COUNTIF(E7:O7,0)),"")</f>
        <v>0.92500000000000004</v>
      </c>
    </row>
    <row r="9" spans="1:18" ht="10" customHeight="1">
      <c r="A9" s="105"/>
      <c r="B9" s="106"/>
      <c r="C9" s="107"/>
      <c r="D9" s="93"/>
      <c r="E9" s="25">
        <v>6</v>
      </c>
      <c r="F9" s="25">
        <v>6</v>
      </c>
      <c r="G9" s="25">
        <v>6</v>
      </c>
      <c r="H9" s="25"/>
      <c r="I9" s="25"/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27</v>
      </c>
      <c r="B11" s="109"/>
      <c r="C11" s="110"/>
      <c r="D11" s="91">
        <f>'Notes &amp; PRs'!D17</f>
        <v>0</v>
      </c>
      <c r="E11" s="51" t="s">
        <v>26</v>
      </c>
      <c r="F11" s="51">
        <v>0.95</v>
      </c>
      <c r="G11" s="51">
        <v>0.9</v>
      </c>
      <c r="H11" s="51"/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/>
      <c r="F12" s="22"/>
      <c r="G12" s="22"/>
      <c r="H12" s="22" t="str">
        <f t="shared" ref="H12:O12" si="1">IF($D11,H11*$D11,"")</f>
        <v/>
      </c>
      <c r="I12" s="22" t="str">
        <f t="shared" si="1"/>
        <v/>
      </c>
      <c r="J12" s="22" t="str">
        <f t="shared" si="1"/>
        <v/>
      </c>
      <c r="K12" s="22" t="str">
        <f t="shared" si="1"/>
        <v/>
      </c>
      <c r="L12" s="22" t="str">
        <f t="shared" si="1"/>
        <v/>
      </c>
      <c r="M12" s="22" t="str">
        <f t="shared" si="1"/>
        <v/>
      </c>
      <c r="N12" s="22" t="str">
        <f t="shared" si="1"/>
        <v/>
      </c>
      <c r="O12" s="23" t="str">
        <f t="shared" si="1"/>
        <v/>
      </c>
      <c r="P12" s="44">
        <f>SUM(E13:O13)</f>
        <v>15</v>
      </c>
      <c r="Q12" s="24">
        <f>IFERROR(SUM(E11:O11) / (COUNT(E11:O11) - COUNTIF(E11:O11,0)),"")</f>
        <v>0.92500000000000004</v>
      </c>
    </row>
    <row r="13" spans="1:18" ht="10" customHeight="1">
      <c r="A13" s="114"/>
      <c r="B13" s="115"/>
      <c r="C13" s="116"/>
      <c r="D13" s="93"/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28</v>
      </c>
      <c r="B15" s="109"/>
      <c r="C15" s="110"/>
      <c r="D15" s="9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>
        <f>(D15*E15)</f>
        <v>0</v>
      </c>
      <c r="F16" s="22" t="str">
        <f t="shared" ref="F16:O16" si="2">IF($D15,F15*$D15,"")</f>
        <v/>
      </c>
      <c r="G16" s="22" t="str">
        <f t="shared" si="2"/>
        <v/>
      </c>
      <c r="H16" s="22" t="str">
        <f t="shared" si="2"/>
        <v/>
      </c>
      <c r="I16" s="22" t="str">
        <f t="shared" si="2"/>
        <v/>
      </c>
      <c r="J16" s="22" t="str">
        <f t="shared" si="2"/>
        <v/>
      </c>
      <c r="K16" s="22" t="str">
        <f t="shared" si="2"/>
        <v/>
      </c>
      <c r="L16" s="22" t="str">
        <f t="shared" si="2"/>
        <v/>
      </c>
      <c r="M16" s="22" t="str">
        <f t="shared" si="2"/>
        <v/>
      </c>
      <c r="N16" s="22" t="str">
        <f t="shared" si="2"/>
        <v/>
      </c>
      <c r="O16" s="23" t="str">
        <f t="shared" si="2"/>
        <v/>
      </c>
      <c r="P16" s="44">
        <f>SUM(E17:O17)</f>
        <v>15</v>
      </c>
      <c r="Q16" s="24" t="str">
        <f>IFERROR(SUM(E15:O15) / (COUNT(E15:O15) - COUNTIF(E15:O15,0)),"")</f>
        <v/>
      </c>
    </row>
    <row r="17" spans="1:18" ht="10" customHeight="1">
      <c r="A17" s="114"/>
      <c r="B17" s="115"/>
      <c r="C17" s="116"/>
      <c r="D17" s="93"/>
      <c r="E17" s="25">
        <v>5</v>
      </c>
      <c r="F17" s="25">
        <v>5</v>
      </c>
      <c r="G17" s="25">
        <v>5</v>
      </c>
      <c r="H17" s="25"/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29</v>
      </c>
      <c r="B19" s="109"/>
      <c r="C19" s="110"/>
      <c r="D19" s="91">
        <f>'Notes &amp; PRs'!D17</f>
        <v>0</v>
      </c>
      <c r="E19" s="51">
        <v>0.2</v>
      </c>
      <c r="F19" s="51">
        <v>0.2</v>
      </c>
      <c r="G19" s="51">
        <v>0.2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>
        <f>(D19*E19)</f>
        <v>0</v>
      </c>
      <c r="F20" s="22" t="str">
        <f t="shared" ref="F20:O20" si="3">IF($D19,F19*$D19,"")</f>
        <v/>
      </c>
      <c r="G20" s="22" t="str">
        <f t="shared" si="3"/>
        <v/>
      </c>
      <c r="H20" s="22" t="str">
        <f t="shared" si="3"/>
        <v/>
      </c>
      <c r="I20" s="22" t="str">
        <f t="shared" si="3"/>
        <v/>
      </c>
      <c r="J20" s="22" t="str">
        <f t="shared" si="3"/>
        <v/>
      </c>
      <c r="K20" s="22" t="str">
        <f t="shared" si="3"/>
        <v/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3" t="str">
        <f t="shared" si="3"/>
        <v/>
      </c>
      <c r="P20" s="44">
        <f>SUM(E21:O21)</f>
        <v>15</v>
      </c>
      <c r="Q20" s="24">
        <f>IFERROR(SUM(E19:O19) / (COUNT(E19:O19) - COUNTIF(E19:O19,0)),"")</f>
        <v>0.20000000000000004</v>
      </c>
    </row>
    <row r="21" spans="1:18" ht="10" customHeight="1">
      <c r="A21" s="114"/>
      <c r="B21" s="115"/>
      <c r="C21" s="116"/>
      <c r="D21" s="93"/>
      <c r="E21" s="25">
        <v>5</v>
      </c>
      <c r="F21" s="25">
        <v>5</v>
      </c>
      <c r="G21" s="25">
        <v>5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4">IF($D23,F23*$D23,"")</f>
        <v/>
      </c>
      <c r="G24" s="22" t="str">
        <f t="shared" si="4"/>
        <v/>
      </c>
      <c r="H24" s="22" t="str">
        <f t="shared" si="4"/>
        <v/>
      </c>
      <c r="I24" s="22" t="str">
        <f t="shared" si="4"/>
        <v/>
      </c>
      <c r="J24" s="22" t="str">
        <f t="shared" si="4"/>
        <v/>
      </c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3" t="str">
        <f t="shared" si="4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5">IF($D27,F27*$D27,"")</f>
        <v/>
      </c>
      <c r="G28" s="22" t="str">
        <f t="shared" si="5"/>
        <v/>
      </c>
      <c r="H28" s="22" t="str">
        <f t="shared" si="5"/>
        <v/>
      </c>
      <c r="I28" s="22" t="str">
        <f t="shared" si="5"/>
        <v/>
      </c>
      <c r="J28" s="22" t="str">
        <f t="shared" si="5"/>
        <v/>
      </c>
      <c r="K28" s="22" t="str">
        <f t="shared" si="5"/>
        <v/>
      </c>
      <c r="L28" s="22" t="str">
        <f t="shared" si="5"/>
        <v/>
      </c>
      <c r="M28" s="22" t="str">
        <f t="shared" si="5"/>
        <v/>
      </c>
      <c r="N28" s="22" t="str">
        <f t="shared" si="5"/>
        <v/>
      </c>
      <c r="O28" s="23" t="str">
        <f t="shared" si="5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0.92500000000000004</v>
      </c>
      <c r="P32" s="16" t="s">
        <v>10</v>
      </c>
      <c r="Q32" s="45">
        <f>SUM(P35,P39,P43,P47,P51,P55)</f>
        <v>54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30</v>
      </c>
      <c r="B34" s="100"/>
      <c r="C34" s="101"/>
      <c r="D34" s="91">
        <f>'Notes &amp; PRs'!D3</f>
        <v>0</v>
      </c>
      <c r="E34" s="51" t="s">
        <v>26</v>
      </c>
      <c r="F34" s="51">
        <v>0.95</v>
      </c>
      <c r="G34" s="51">
        <v>0.9</v>
      </c>
      <c r="H34" s="51"/>
      <c r="I34" s="51"/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/>
      <c r="F35" s="22"/>
      <c r="G35" s="22"/>
      <c r="H35" s="22" t="str">
        <f t="shared" ref="H35:O35" si="6">IF($D34,H34*$D34,"")</f>
        <v/>
      </c>
      <c r="I35" s="22" t="str">
        <f t="shared" si="6"/>
        <v/>
      </c>
      <c r="J35" s="22" t="str">
        <f t="shared" si="6"/>
        <v/>
      </c>
      <c r="K35" s="22" t="str">
        <f t="shared" si="6"/>
        <v/>
      </c>
      <c r="L35" s="22" t="str">
        <f t="shared" si="6"/>
        <v/>
      </c>
      <c r="M35" s="22" t="str">
        <f t="shared" si="6"/>
        <v/>
      </c>
      <c r="N35" s="22" t="str">
        <f t="shared" si="6"/>
        <v/>
      </c>
      <c r="O35" s="23" t="str">
        <f t="shared" si="6"/>
        <v/>
      </c>
      <c r="P35" s="44">
        <f>SUM(E36:O36)</f>
        <v>9</v>
      </c>
      <c r="Q35" s="24">
        <f>IFERROR(SUM(E34:O34) / (COUNT(E34:O34) - COUNTIF(E34:O34,0)),"")</f>
        <v>0.92500000000000004</v>
      </c>
    </row>
    <row r="36" spans="1:18" ht="10" customHeight="1">
      <c r="A36" s="105"/>
      <c r="B36" s="106"/>
      <c r="C36" s="107"/>
      <c r="D36" s="93"/>
      <c r="E36" s="25">
        <v>3</v>
      </c>
      <c r="F36" s="25">
        <v>3</v>
      </c>
      <c r="G36" s="25">
        <v>3</v>
      </c>
      <c r="H36" s="25"/>
      <c r="I36" s="25"/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31</v>
      </c>
      <c r="B38" s="109"/>
      <c r="C38" s="110"/>
      <c r="D38" s="91">
        <f>'Notes &amp; PRs'!D3</f>
        <v>0</v>
      </c>
      <c r="E38" s="51" t="s">
        <v>26</v>
      </c>
      <c r="F38" s="51">
        <v>0.95</v>
      </c>
      <c r="G38" s="51">
        <v>0.9</v>
      </c>
      <c r="H38" s="51"/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/>
      <c r="F39" s="22"/>
      <c r="G39" s="22"/>
      <c r="H39" s="22" t="str">
        <f t="shared" ref="H39:O39" si="7">IF($D38,H38*$D38,"")</f>
        <v/>
      </c>
      <c r="I39" s="22" t="str">
        <f t="shared" si="7"/>
        <v/>
      </c>
      <c r="J39" s="22" t="str">
        <f t="shared" si="7"/>
        <v/>
      </c>
      <c r="K39" s="22" t="str">
        <f t="shared" si="7"/>
        <v/>
      </c>
      <c r="L39" s="22" t="str">
        <f t="shared" si="7"/>
        <v/>
      </c>
      <c r="M39" s="22" t="str">
        <f t="shared" si="7"/>
        <v/>
      </c>
      <c r="N39" s="22" t="str">
        <f t="shared" si="7"/>
        <v/>
      </c>
      <c r="O39" s="23" t="str">
        <f t="shared" si="7"/>
        <v/>
      </c>
      <c r="P39" s="44">
        <f>SUM(E40:O40)</f>
        <v>15</v>
      </c>
      <c r="Q39" s="24">
        <f>IFERROR(SUM(E38:O38) / (COUNT(E38:O38) - COUNTIF(E38:O38,0)),"")</f>
        <v>0.92500000000000004</v>
      </c>
    </row>
    <row r="40" spans="1:18" ht="10" customHeight="1">
      <c r="A40" s="114"/>
      <c r="B40" s="115"/>
      <c r="C40" s="116"/>
      <c r="D40" s="93"/>
      <c r="E40" s="25">
        <v>5</v>
      </c>
      <c r="F40" s="25">
        <v>5</v>
      </c>
      <c r="G40" s="25">
        <v>5</v>
      </c>
      <c r="H40" s="25"/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32</v>
      </c>
      <c r="B42" s="109"/>
      <c r="C42" s="110"/>
      <c r="D42" s="9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8">IF($D42,F42*$D42,"")</f>
        <v/>
      </c>
      <c r="G43" s="22" t="str">
        <f t="shared" si="8"/>
        <v/>
      </c>
      <c r="H43" s="22" t="str">
        <f t="shared" si="8"/>
        <v/>
      </c>
      <c r="I43" s="22" t="str">
        <f t="shared" si="8"/>
        <v/>
      </c>
      <c r="J43" s="22" t="str">
        <f t="shared" si="8"/>
        <v/>
      </c>
      <c r="K43" s="22" t="str">
        <f t="shared" si="8"/>
        <v/>
      </c>
      <c r="L43" s="22" t="str">
        <f t="shared" si="8"/>
        <v/>
      </c>
      <c r="M43" s="22" t="str">
        <f t="shared" si="8"/>
        <v/>
      </c>
      <c r="N43" s="22" t="str">
        <f t="shared" si="8"/>
        <v/>
      </c>
      <c r="O43" s="23" t="str">
        <f t="shared" si="8"/>
        <v/>
      </c>
      <c r="P43" s="44">
        <f>SUM(E44:O44)</f>
        <v>15</v>
      </c>
      <c r="Q43" s="24" t="str">
        <f>IFERROR(SUM(E42:O42) / (COUNT(E42:O42) - COUNTIF(E42:O42,0)),"")</f>
        <v/>
      </c>
    </row>
    <row r="44" spans="1:18" ht="10" customHeight="1">
      <c r="A44" s="114"/>
      <c r="B44" s="115"/>
      <c r="C44" s="116"/>
      <c r="D44" s="93"/>
      <c r="E44" s="25">
        <v>5</v>
      </c>
      <c r="F44" s="25">
        <v>5</v>
      </c>
      <c r="G44" s="25">
        <v>5</v>
      </c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 t="s">
        <v>33</v>
      </c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9">IF($D46,F46*$D46,"")</f>
        <v/>
      </c>
      <c r="G47" s="22" t="str">
        <f t="shared" si="9"/>
        <v/>
      </c>
      <c r="H47" s="22" t="str">
        <f t="shared" si="9"/>
        <v/>
      </c>
      <c r="I47" s="22" t="str">
        <f t="shared" si="9"/>
        <v/>
      </c>
      <c r="J47" s="22" t="str">
        <f t="shared" si="9"/>
        <v/>
      </c>
      <c r="K47" s="22" t="str">
        <f t="shared" si="9"/>
        <v/>
      </c>
      <c r="L47" s="22" t="str">
        <f t="shared" si="9"/>
        <v/>
      </c>
      <c r="M47" s="22" t="str">
        <f t="shared" si="9"/>
        <v/>
      </c>
      <c r="N47" s="22" t="str">
        <f t="shared" si="9"/>
        <v/>
      </c>
      <c r="O47" s="23" t="str">
        <f t="shared" si="9"/>
        <v/>
      </c>
      <c r="P47" s="44">
        <f>SUM(E48:O48)</f>
        <v>15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>
        <v>5</v>
      </c>
      <c r="F48" s="25">
        <v>5</v>
      </c>
      <c r="G48" s="25">
        <v>5</v>
      </c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0">IF($D50,F50*$D50,"")</f>
        <v/>
      </c>
      <c r="G51" s="22" t="str">
        <f t="shared" si="10"/>
        <v/>
      </c>
      <c r="H51" s="22" t="str">
        <f t="shared" si="10"/>
        <v/>
      </c>
      <c r="I51" s="22" t="str">
        <f t="shared" si="10"/>
        <v/>
      </c>
      <c r="J51" s="22" t="str">
        <f t="shared" si="10"/>
        <v/>
      </c>
      <c r="K51" s="22" t="str">
        <f t="shared" si="10"/>
        <v/>
      </c>
      <c r="L51" s="22" t="str">
        <f t="shared" si="10"/>
        <v/>
      </c>
      <c r="M51" s="22" t="str">
        <f t="shared" si="10"/>
        <v/>
      </c>
      <c r="N51" s="22" t="str">
        <f t="shared" si="10"/>
        <v/>
      </c>
      <c r="O51" s="23" t="str">
        <f t="shared" si="10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1">IF($D54,F54*$D54,"")</f>
        <v/>
      </c>
      <c r="G55" s="22" t="str">
        <f t="shared" si="11"/>
        <v/>
      </c>
      <c r="H55" s="22" t="str">
        <f t="shared" si="11"/>
        <v/>
      </c>
      <c r="I55" s="22" t="str">
        <f t="shared" si="11"/>
        <v/>
      </c>
      <c r="J55" s="22" t="str">
        <f t="shared" si="11"/>
        <v/>
      </c>
      <c r="K55" s="22" t="str">
        <f t="shared" si="11"/>
        <v/>
      </c>
      <c r="L55" s="22" t="str">
        <f t="shared" si="11"/>
        <v/>
      </c>
      <c r="M55" s="22" t="str">
        <f t="shared" si="11"/>
        <v/>
      </c>
      <c r="N55" s="22" t="str">
        <f t="shared" si="11"/>
        <v/>
      </c>
      <c r="O55" s="23" t="str">
        <f t="shared" si="11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>
        <f>IFERROR(AVERAGE(Q62,Q66,Q70,Q74,Q78,Q82),"")</f>
        <v>0.81875000000000009</v>
      </c>
      <c r="P59" s="16" t="s">
        <v>10</v>
      </c>
      <c r="Q59" s="45">
        <f>SUM(P62,P66,P70,P74,P78,P82)</f>
        <v>63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34</v>
      </c>
      <c r="B61" s="100"/>
      <c r="C61" s="101"/>
      <c r="D61" s="91">
        <f>'Notes &amp; PRs'!D21</f>
        <v>0</v>
      </c>
      <c r="E61" s="51" t="s">
        <v>26</v>
      </c>
      <c r="F61" s="51">
        <v>0.95</v>
      </c>
      <c r="G61" s="51">
        <v>0.9</v>
      </c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/>
      <c r="F62" s="22"/>
      <c r="G62" s="22"/>
      <c r="H62" s="22" t="str">
        <f t="shared" ref="H62:O62" si="12">IF($D61,H61*$D61,"")</f>
        <v/>
      </c>
      <c r="I62" s="22" t="str">
        <f t="shared" si="12"/>
        <v/>
      </c>
      <c r="J62" s="22" t="str">
        <f t="shared" si="12"/>
        <v/>
      </c>
      <c r="K62" s="22" t="str">
        <f t="shared" si="12"/>
        <v/>
      </c>
      <c r="L62" s="22" t="str">
        <f t="shared" si="12"/>
        <v/>
      </c>
      <c r="M62" s="22" t="str">
        <f t="shared" si="12"/>
        <v/>
      </c>
      <c r="N62" s="22" t="str">
        <f t="shared" si="12"/>
        <v/>
      </c>
      <c r="O62" s="23" t="str">
        <f t="shared" si="12"/>
        <v/>
      </c>
      <c r="P62" s="44">
        <f>SUM(E63:O63)</f>
        <v>18</v>
      </c>
      <c r="Q62" s="24">
        <f>IFERROR(SUM(E61:O61) / (COUNT(E61:O61) - COUNTIF(E61:O61,0)),"")</f>
        <v>0.92500000000000004</v>
      </c>
    </row>
    <row r="63" spans="1:18" ht="10" customHeight="1">
      <c r="A63" s="105"/>
      <c r="B63" s="106"/>
      <c r="C63" s="107"/>
      <c r="D63" s="93"/>
      <c r="E63" s="25">
        <v>6</v>
      </c>
      <c r="F63" s="25">
        <v>6</v>
      </c>
      <c r="G63" s="25">
        <v>6</v>
      </c>
      <c r="H63" s="25"/>
      <c r="I63" s="25"/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35</v>
      </c>
      <c r="B65" s="109"/>
      <c r="C65" s="110"/>
      <c r="D65" s="91">
        <f>'Notes &amp; PRs'!D17</f>
        <v>0</v>
      </c>
      <c r="E65" s="51" t="s">
        <v>26</v>
      </c>
      <c r="F65" s="51">
        <v>0.95</v>
      </c>
      <c r="G65" s="51">
        <v>0.9</v>
      </c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/>
      <c r="F66" s="22"/>
      <c r="G66" s="22"/>
      <c r="H66" s="22" t="str">
        <f t="shared" ref="H66:O66" si="13">IF($D65,H65*$D65,"")</f>
        <v/>
      </c>
      <c r="I66" s="22" t="str">
        <f t="shared" si="13"/>
        <v/>
      </c>
      <c r="J66" s="22" t="str">
        <f t="shared" si="13"/>
        <v/>
      </c>
      <c r="K66" s="22" t="str">
        <f t="shared" si="13"/>
        <v/>
      </c>
      <c r="L66" s="22" t="str">
        <f t="shared" si="13"/>
        <v/>
      </c>
      <c r="M66" s="22" t="str">
        <f t="shared" si="13"/>
        <v/>
      </c>
      <c r="N66" s="22" t="str">
        <f t="shared" si="13"/>
        <v/>
      </c>
      <c r="O66" s="23" t="str">
        <f t="shared" si="13"/>
        <v/>
      </c>
      <c r="P66" s="44">
        <f>SUM(E67:O67)</f>
        <v>15</v>
      </c>
      <c r="Q66" s="24">
        <f>IFERROR(SUM(E65:O65) / (COUNT(E65:O65) - COUNTIF(E65:O65,0)),"")</f>
        <v>0.92500000000000004</v>
      </c>
    </row>
    <row r="67" spans="1:18" ht="10" customHeight="1">
      <c r="A67" s="114"/>
      <c r="B67" s="115"/>
      <c r="C67" s="116"/>
      <c r="D67" s="93"/>
      <c r="E67" s="25">
        <v>5</v>
      </c>
      <c r="F67" s="25">
        <v>5</v>
      </c>
      <c r="G67" s="25">
        <v>5</v>
      </c>
      <c r="H67" s="25"/>
      <c r="I67" s="25"/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36</v>
      </c>
      <c r="B69" s="109"/>
      <c r="C69" s="110"/>
      <c r="D69" s="91">
        <f>'Notes &amp; PRs'!D17</f>
        <v>0</v>
      </c>
      <c r="E69" s="51">
        <v>0.5</v>
      </c>
      <c r="F69" s="51">
        <v>0.5</v>
      </c>
      <c r="G69" s="51">
        <v>0.5</v>
      </c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>
        <f>(D69*E69)</f>
        <v>0</v>
      </c>
      <c r="F70" s="22" t="str">
        <f t="shared" ref="F70:O70" si="14">IF($D69,F69*$D69,"")</f>
        <v/>
      </c>
      <c r="G70" s="22" t="str">
        <f t="shared" si="14"/>
        <v/>
      </c>
      <c r="H70" s="22" t="str">
        <f t="shared" si="14"/>
        <v/>
      </c>
      <c r="I70" s="22" t="str">
        <f t="shared" si="14"/>
        <v/>
      </c>
      <c r="J70" s="22" t="str">
        <f t="shared" si="14"/>
        <v/>
      </c>
      <c r="K70" s="22" t="str">
        <f t="shared" si="14"/>
        <v/>
      </c>
      <c r="L70" s="22" t="str">
        <f t="shared" si="14"/>
        <v/>
      </c>
      <c r="M70" s="22" t="str">
        <f t="shared" si="14"/>
        <v/>
      </c>
      <c r="N70" s="22" t="str">
        <f t="shared" si="14"/>
        <v/>
      </c>
      <c r="O70" s="23" t="str">
        <f t="shared" si="14"/>
        <v/>
      </c>
      <c r="P70" s="44">
        <f>SUM(E71:O71)</f>
        <v>15</v>
      </c>
      <c r="Q70" s="24">
        <f>IFERROR(SUM(E69:O69) / (COUNT(E69:O69) - COUNTIF(E69:O69,0)),"")</f>
        <v>0.5</v>
      </c>
    </row>
    <row r="71" spans="1:18" ht="10" customHeight="1">
      <c r="A71" s="114"/>
      <c r="B71" s="115"/>
      <c r="C71" s="116"/>
      <c r="D71" s="93"/>
      <c r="E71" s="25">
        <v>5</v>
      </c>
      <c r="F71" s="25">
        <v>5</v>
      </c>
      <c r="G71" s="25">
        <v>5</v>
      </c>
      <c r="H71" s="25"/>
      <c r="I71" s="25"/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 t="s">
        <v>37</v>
      </c>
      <c r="B73" s="109"/>
      <c r="C73" s="110"/>
      <c r="D73" s="91"/>
      <c r="E73" s="51" t="s">
        <v>26</v>
      </c>
      <c r="F73" s="51">
        <v>0.95</v>
      </c>
      <c r="G73" s="51">
        <v>0.9</v>
      </c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/>
      <c r="F74" s="22"/>
      <c r="G74" s="22"/>
      <c r="H74" s="22" t="str">
        <f t="shared" ref="H74:O74" si="15">IF($D73,H73*$D73,"")</f>
        <v/>
      </c>
      <c r="I74" s="22" t="str">
        <f t="shared" si="15"/>
        <v/>
      </c>
      <c r="J74" s="22" t="str">
        <f t="shared" si="15"/>
        <v/>
      </c>
      <c r="K74" s="22" t="str">
        <f t="shared" si="15"/>
        <v/>
      </c>
      <c r="L74" s="22" t="str">
        <f t="shared" si="15"/>
        <v/>
      </c>
      <c r="M74" s="22" t="str">
        <f t="shared" si="15"/>
        <v/>
      </c>
      <c r="N74" s="22" t="str">
        <f t="shared" si="15"/>
        <v/>
      </c>
      <c r="O74" s="23" t="str">
        <f t="shared" si="15"/>
        <v/>
      </c>
      <c r="P74" s="44">
        <f>SUM(E75:O75)</f>
        <v>15</v>
      </c>
      <c r="Q74" s="24">
        <f>IFERROR(SUM(E73:O73) / (COUNT(E73:O73) - COUNTIF(E73:O73,0)),"")</f>
        <v>0.92500000000000004</v>
      </c>
    </row>
    <row r="75" spans="1:18" ht="10" customHeight="1">
      <c r="A75" s="114"/>
      <c r="B75" s="115"/>
      <c r="C75" s="116"/>
      <c r="D75" s="93"/>
      <c r="E75" s="25">
        <v>5</v>
      </c>
      <c r="F75" s="25">
        <v>5</v>
      </c>
      <c r="G75" s="25">
        <v>5</v>
      </c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16">IF($D77,F77*$D77,"")</f>
        <v/>
      </c>
      <c r="G78" s="22" t="str">
        <f t="shared" si="16"/>
        <v/>
      </c>
      <c r="H78" s="22" t="str">
        <f t="shared" si="16"/>
        <v/>
      </c>
      <c r="I78" s="22" t="str">
        <f t="shared" si="16"/>
        <v/>
      </c>
      <c r="J78" s="22" t="str">
        <f t="shared" si="16"/>
        <v/>
      </c>
      <c r="K78" s="22" t="str">
        <f t="shared" si="16"/>
        <v/>
      </c>
      <c r="L78" s="22" t="str">
        <f t="shared" si="16"/>
        <v/>
      </c>
      <c r="M78" s="22" t="str">
        <f t="shared" si="16"/>
        <v/>
      </c>
      <c r="N78" s="22" t="str">
        <f t="shared" si="16"/>
        <v/>
      </c>
      <c r="O78" s="23" t="str">
        <f t="shared" si="16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17">IF($D81,F81*$D81,"")</f>
        <v/>
      </c>
      <c r="G82" s="22" t="str">
        <f t="shared" si="17"/>
        <v/>
      </c>
      <c r="H82" s="22" t="str">
        <f t="shared" si="17"/>
        <v/>
      </c>
      <c r="I82" s="22" t="str">
        <f t="shared" si="17"/>
        <v/>
      </c>
      <c r="J82" s="22" t="str">
        <f t="shared" si="17"/>
        <v/>
      </c>
      <c r="K82" s="22" t="str">
        <f t="shared" si="17"/>
        <v/>
      </c>
      <c r="L82" s="22" t="str">
        <f t="shared" si="17"/>
        <v/>
      </c>
      <c r="M82" s="22" t="str">
        <f t="shared" si="17"/>
        <v/>
      </c>
      <c r="N82" s="22" t="str">
        <f t="shared" si="17"/>
        <v/>
      </c>
      <c r="O82" s="23" t="str">
        <f t="shared" si="17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0.92500000000000004</v>
      </c>
      <c r="P86" s="16" t="s">
        <v>10</v>
      </c>
      <c r="Q86" s="45">
        <f>SUM(P89,P93,P97,P101,P105,P109)</f>
        <v>54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38</v>
      </c>
      <c r="B88" s="100"/>
      <c r="C88" s="101"/>
      <c r="D88" s="91">
        <f>'Notes &amp; PRs'!D7</f>
        <v>0</v>
      </c>
      <c r="E88" s="51" t="s">
        <v>26</v>
      </c>
      <c r="F88" s="51">
        <v>0.95</v>
      </c>
      <c r="G88" s="51">
        <v>0.9</v>
      </c>
      <c r="H88" s="51"/>
      <c r="I88" s="51"/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/>
      <c r="F89" s="22"/>
      <c r="G89" s="22"/>
      <c r="H89" s="22" t="str">
        <f t="shared" ref="H89:O89" si="18">IF($D88,H88*$D88,"")</f>
        <v/>
      </c>
      <c r="I89" s="22" t="str">
        <f t="shared" si="18"/>
        <v/>
      </c>
      <c r="J89" s="22" t="str">
        <f t="shared" si="18"/>
        <v/>
      </c>
      <c r="K89" s="22" t="str">
        <f t="shared" si="18"/>
        <v/>
      </c>
      <c r="L89" s="22" t="str">
        <f t="shared" si="18"/>
        <v/>
      </c>
      <c r="M89" s="22" t="str">
        <f t="shared" si="18"/>
        <v/>
      </c>
      <c r="N89" s="22" t="str">
        <f t="shared" si="18"/>
        <v/>
      </c>
      <c r="O89" s="23" t="str">
        <f t="shared" si="18"/>
        <v/>
      </c>
      <c r="P89" s="44">
        <f>SUM(E90:O90)</f>
        <v>9</v>
      </c>
      <c r="Q89" s="24">
        <f>IFERROR(SUM(E88:O88) / (COUNT(E88:O88) - COUNTIF(E88:O88,0)),"")</f>
        <v>0.92500000000000004</v>
      </c>
    </row>
    <row r="90" spans="1:18" ht="10" customHeight="1">
      <c r="A90" s="105"/>
      <c r="B90" s="106"/>
      <c r="C90" s="107"/>
      <c r="D90" s="93"/>
      <c r="E90" s="25">
        <v>3</v>
      </c>
      <c r="F90" s="25">
        <v>3</v>
      </c>
      <c r="G90" s="25">
        <v>3</v>
      </c>
      <c r="H90" s="25"/>
      <c r="I90" s="25"/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39</v>
      </c>
      <c r="B92" s="100"/>
      <c r="C92" s="101"/>
      <c r="D92" s="91">
        <f>'Notes &amp; PRs'!D7</f>
        <v>0</v>
      </c>
      <c r="E92" s="51" t="s">
        <v>26</v>
      </c>
      <c r="F92" s="51">
        <v>0.95</v>
      </c>
      <c r="G92" s="51">
        <v>0.9</v>
      </c>
      <c r="H92" s="51"/>
      <c r="I92" s="51"/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/>
      <c r="F93" s="22"/>
      <c r="G93" s="22"/>
      <c r="H93" s="22" t="str">
        <f t="shared" ref="H93:O93" si="19">IF($D92,H92*$D92,"")</f>
        <v/>
      </c>
      <c r="I93" s="22" t="str">
        <f t="shared" si="19"/>
        <v/>
      </c>
      <c r="J93" s="22" t="str">
        <f t="shared" si="19"/>
        <v/>
      </c>
      <c r="K93" s="22" t="str">
        <f t="shared" si="19"/>
        <v/>
      </c>
      <c r="L93" s="22" t="str">
        <f t="shared" si="19"/>
        <v/>
      </c>
      <c r="M93" s="22" t="str">
        <f t="shared" si="19"/>
        <v/>
      </c>
      <c r="N93" s="22" t="str">
        <f t="shared" si="19"/>
        <v/>
      </c>
      <c r="O93" s="23" t="str">
        <f t="shared" si="19"/>
        <v/>
      </c>
      <c r="P93" s="44">
        <f>SUM(E94:O94)</f>
        <v>15</v>
      </c>
      <c r="Q93" s="24">
        <f>IFERROR(SUM(E92:O92) / (COUNT(E92:O92) - COUNTIF(E92:O92,0)),"")</f>
        <v>0.92500000000000004</v>
      </c>
    </row>
    <row r="94" spans="1:18" ht="10" customHeight="1">
      <c r="A94" s="105"/>
      <c r="B94" s="106"/>
      <c r="C94" s="107"/>
      <c r="D94" s="93"/>
      <c r="E94" s="25">
        <v>5</v>
      </c>
      <c r="F94" s="25">
        <v>5</v>
      </c>
      <c r="G94" s="25">
        <v>5</v>
      </c>
      <c r="H94" s="25"/>
      <c r="I94" s="25"/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40</v>
      </c>
      <c r="B96" s="109"/>
      <c r="C96" s="110"/>
      <c r="D96" s="9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>
        <f>(D96*E96)</f>
        <v>0</v>
      </c>
      <c r="F97" s="22" t="str">
        <f t="shared" ref="F97:O97" si="20">IF($D96,F96*$D96,"")</f>
        <v/>
      </c>
      <c r="G97" s="22" t="str">
        <f t="shared" si="20"/>
        <v/>
      </c>
      <c r="H97" s="22" t="str">
        <f t="shared" si="20"/>
        <v/>
      </c>
      <c r="I97" s="22" t="str">
        <f t="shared" si="20"/>
        <v/>
      </c>
      <c r="J97" s="22" t="str">
        <f t="shared" si="20"/>
        <v/>
      </c>
      <c r="K97" s="22" t="str">
        <f t="shared" si="20"/>
        <v/>
      </c>
      <c r="L97" s="22" t="str">
        <f t="shared" si="20"/>
        <v/>
      </c>
      <c r="M97" s="22" t="str">
        <f t="shared" si="20"/>
        <v/>
      </c>
      <c r="N97" s="22" t="str">
        <f t="shared" si="20"/>
        <v/>
      </c>
      <c r="O97" s="23" t="str">
        <f t="shared" si="20"/>
        <v/>
      </c>
      <c r="P97" s="44">
        <f>SUM(E98:O98)</f>
        <v>15</v>
      </c>
      <c r="Q97" s="24" t="str">
        <f>IFERROR(SUM(E96:O96) / (COUNT(E96:O96) - COUNTIF(E96:O96,0)),"")</f>
        <v/>
      </c>
    </row>
    <row r="98" spans="1:18" ht="10" customHeight="1">
      <c r="A98" s="114"/>
      <c r="B98" s="115"/>
      <c r="C98" s="116"/>
      <c r="D98" s="93"/>
      <c r="E98" s="25">
        <v>5</v>
      </c>
      <c r="F98" s="25">
        <v>5</v>
      </c>
      <c r="G98" s="25">
        <v>5</v>
      </c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41</v>
      </c>
      <c r="B100" s="109"/>
      <c r="C100" s="110"/>
      <c r="D100" s="9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1">IF($D100,F100*$D100,"")</f>
        <v/>
      </c>
      <c r="G101" s="22" t="str">
        <f t="shared" si="21"/>
        <v/>
      </c>
      <c r="H101" s="22" t="str">
        <f t="shared" si="21"/>
        <v/>
      </c>
      <c r="I101" s="22" t="str">
        <f t="shared" si="21"/>
        <v/>
      </c>
      <c r="J101" s="22" t="str">
        <f t="shared" si="21"/>
        <v/>
      </c>
      <c r="K101" s="22" t="str">
        <f t="shared" si="21"/>
        <v/>
      </c>
      <c r="L101" s="22" t="str">
        <f t="shared" si="21"/>
        <v/>
      </c>
      <c r="M101" s="22" t="str">
        <f t="shared" si="21"/>
        <v/>
      </c>
      <c r="N101" s="22" t="str">
        <f t="shared" si="21"/>
        <v/>
      </c>
      <c r="O101" s="23" t="str">
        <f t="shared" si="21"/>
        <v/>
      </c>
      <c r="P101" s="44">
        <f>SUM(E102:O102)</f>
        <v>15</v>
      </c>
      <c r="Q101" s="24" t="str">
        <f>IFERROR(SUM(E100:O100) / (COUNT(E100:O100) - COUNTIF(E100:O100,0)),"")</f>
        <v/>
      </c>
    </row>
    <row r="102" spans="1:18" ht="10" customHeight="1">
      <c r="A102" s="114"/>
      <c r="B102" s="115"/>
      <c r="C102" s="116"/>
      <c r="D102" s="93"/>
      <c r="E102" s="25">
        <v>5</v>
      </c>
      <c r="F102" s="25">
        <v>5</v>
      </c>
      <c r="G102" s="25">
        <v>5</v>
      </c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2">IF($D104,F104*$D104,"")</f>
        <v/>
      </c>
      <c r="G105" s="22" t="str">
        <f t="shared" si="22"/>
        <v/>
      </c>
      <c r="H105" s="22" t="str">
        <f t="shared" si="22"/>
        <v/>
      </c>
      <c r="I105" s="22" t="str">
        <f t="shared" si="22"/>
        <v/>
      </c>
      <c r="J105" s="22" t="str">
        <f t="shared" si="22"/>
        <v/>
      </c>
      <c r="K105" s="22" t="str">
        <f t="shared" si="22"/>
        <v/>
      </c>
      <c r="L105" s="22" t="str">
        <f t="shared" si="22"/>
        <v/>
      </c>
      <c r="M105" s="22" t="str">
        <f t="shared" si="22"/>
        <v/>
      </c>
      <c r="N105" s="22" t="str">
        <f t="shared" si="22"/>
        <v/>
      </c>
      <c r="O105" s="23" t="str">
        <f t="shared" si="22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3">IF($D108,F108*$D108,"")</f>
        <v/>
      </c>
      <c r="G109" s="22" t="str">
        <f t="shared" si="23"/>
        <v/>
      </c>
      <c r="H109" s="22" t="str">
        <f t="shared" si="23"/>
        <v/>
      </c>
      <c r="I109" s="22" t="str">
        <f t="shared" si="23"/>
        <v/>
      </c>
      <c r="J109" s="22" t="str">
        <f t="shared" si="23"/>
        <v/>
      </c>
      <c r="K109" s="22" t="str">
        <f t="shared" si="23"/>
        <v/>
      </c>
      <c r="L109" s="22" t="str">
        <f t="shared" si="23"/>
        <v/>
      </c>
      <c r="M109" s="22" t="str">
        <f t="shared" si="23"/>
        <v/>
      </c>
      <c r="N109" s="22" t="str">
        <f t="shared" si="23"/>
        <v/>
      </c>
      <c r="O109" s="23" t="str">
        <f t="shared" si="23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0.92500000000000016</v>
      </c>
      <c r="P113" s="16" t="s">
        <v>10</v>
      </c>
      <c r="Q113" s="45">
        <f>SUM(P116,P120,P124,P128,P132,P136)</f>
        <v>45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42</v>
      </c>
      <c r="B115" s="100"/>
      <c r="C115" s="101"/>
      <c r="D115" s="91">
        <f>'Notes &amp; PRs'!D3</f>
        <v>0</v>
      </c>
      <c r="E115" s="51" t="s">
        <v>26</v>
      </c>
      <c r="F115" s="51">
        <v>0.95</v>
      </c>
      <c r="G115" s="51">
        <v>0.9</v>
      </c>
      <c r="H115" s="51"/>
      <c r="I115" s="51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/>
      <c r="F116" s="22"/>
      <c r="G116" s="22"/>
      <c r="H116" s="22" t="str">
        <f t="shared" ref="H116:O116" si="24">IF($D115,H115*$D115,"")</f>
        <v/>
      </c>
      <c r="I116" s="22" t="str">
        <f t="shared" si="24"/>
        <v/>
      </c>
      <c r="J116" s="22" t="str">
        <f t="shared" si="24"/>
        <v/>
      </c>
      <c r="K116" s="22" t="str">
        <f t="shared" si="24"/>
        <v/>
      </c>
      <c r="L116" s="22" t="str">
        <f t="shared" si="24"/>
        <v/>
      </c>
      <c r="M116" s="22" t="str">
        <f t="shared" si="24"/>
        <v/>
      </c>
      <c r="N116" s="22" t="str">
        <f t="shared" si="24"/>
        <v/>
      </c>
      <c r="O116" s="23" t="str">
        <f t="shared" si="24"/>
        <v/>
      </c>
      <c r="P116" s="44">
        <f>SUM(E117:O117)</f>
        <v>6</v>
      </c>
      <c r="Q116" s="24">
        <f>IFERROR(SUM(E115:O115) / (COUNT(E115:O115) - COUNTIF(E115:O115,0)),"")</f>
        <v>0.92500000000000004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/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43</v>
      </c>
      <c r="B119" s="100"/>
      <c r="C119" s="101"/>
      <c r="D119" s="91">
        <f>'Notes &amp; PRs'!D5</f>
        <v>0</v>
      </c>
      <c r="E119" s="51" t="s">
        <v>26</v>
      </c>
      <c r="F119" s="51">
        <v>0.95</v>
      </c>
      <c r="G119" s="51">
        <v>0.9</v>
      </c>
      <c r="H119" s="51"/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/>
      <c r="F120" s="22"/>
      <c r="G120" s="22"/>
      <c r="H120" s="22" t="str">
        <f t="shared" ref="H120:O120" si="25">IF($D119,H119*$D119,"")</f>
        <v/>
      </c>
      <c r="I120" s="22" t="str">
        <f t="shared" si="25"/>
        <v/>
      </c>
      <c r="J120" s="22" t="str">
        <f t="shared" si="25"/>
        <v/>
      </c>
      <c r="K120" s="22" t="str">
        <f t="shared" si="25"/>
        <v/>
      </c>
      <c r="L120" s="22" t="str">
        <f t="shared" si="25"/>
        <v/>
      </c>
      <c r="M120" s="22" t="str">
        <f t="shared" si="25"/>
        <v/>
      </c>
      <c r="N120" s="22" t="str">
        <f t="shared" si="25"/>
        <v/>
      </c>
      <c r="O120" s="23" t="str">
        <f t="shared" si="25"/>
        <v/>
      </c>
      <c r="P120" s="44">
        <f>SUM(E121:O121)</f>
        <v>15</v>
      </c>
      <c r="Q120" s="24">
        <f>IFERROR(SUM(E119:O119) / (COUNT(E119:O119) - COUNTIF(E119:O119,0)),"")</f>
        <v>0.92500000000000004</v>
      </c>
    </row>
    <row r="121" spans="1:18" ht="10" customHeight="1">
      <c r="A121" s="105"/>
      <c r="B121" s="106"/>
      <c r="C121" s="107"/>
      <c r="D121" s="95"/>
      <c r="E121" s="25">
        <v>5</v>
      </c>
      <c r="F121" s="25">
        <v>5</v>
      </c>
      <c r="G121" s="25">
        <v>5</v>
      </c>
      <c r="H121" s="25"/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 t="s">
        <v>26</v>
      </c>
      <c r="F123" s="51">
        <v>0.95</v>
      </c>
      <c r="G123" s="51">
        <v>0.9</v>
      </c>
      <c r="H123" s="51"/>
      <c r="I123" s="51"/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/>
      <c r="F124" s="22"/>
      <c r="G124" s="22"/>
      <c r="H124" s="22" t="str">
        <f t="shared" ref="H124:O124" si="26">IF($D123,H123*$D123,"")</f>
        <v/>
      </c>
      <c r="I124" s="22" t="str">
        <f t="shared" si="26"/>
        <v/>
      </c>
      <c r="J124" s="22" t="str">
        <f t="shared" si="26"/>
        <v/>
      </c>
      <c r="K124" s="22" t="str">
        <f t="shared" si="26"/>
        <v/>
      </c>
      <c r="L124" s="22" t="str">
        <f t="shared" si="26"/>
        <v/>
      </c>
      <c r="M124" s="22" t="str">
        <f t="shared" si="26"/>
        <v/>
      </c>
      <c r="N124" s="22" t="str">
        <f t="shared" si="26"/>
        <v/>
      </c>
      <c r="O124" s="23" t="str">
        <f t="shared" si="26"/>
        <v/>
      </c>
      <c r="P124" s="44">
        <f>SUM(E125:O125)</f>
        <v>9</v>
      </c>
      <c r="Q124" s="24">
        <f>IFERROR(SUM(E123:O123) / (COUNT(E123:O123) - COUNTIF(E123:O123,0)),"")</f>
        <v>0.92500000000000004</v>
      </c>
    </row>
    <row r="125" spans="1:18" ht="10" customHeight="1">
      <c r="A125" s="114"/>
      <c r="B125" s="115"/>
      <c r="C125" s="116"/>
      <c r="D125" s="95"/>
      <c r="E125" s="25">
        <v>3</v>
      </c>
      <c r="F125" s="25">
        <v>3</v>
      </c>
      <c r="G125" s="25">
        <v>3</v>
      </c>
      <c r="H125" s="25"/>
      <c r="I125" s="25"/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33</v>
      </c>
      <c r="B127" s="109"/>
      <c r="C127" s="110"/>
      <c r="D127" s="9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27">IF($D127,E127*$D127,"")</f>
        <v/>
      </c>
      <c r="F128" s="22" t="str">
        <f t="shared" si="27"/>
        <v/>
      </c>
      <c r="G128" s="22" t="str">
        <f t="shared" si="27"/>
        <v/>
      </c>
      <c r="H128" s="22" t="str">
        <f t="shared" si="27"/>
        <v/>
      </c>
      <c r="I128" s="22" t="str">
        <f t="shared" si="27"/>
        <v/>
      </c>
      <c r="J128" s="22" t="str">
        <f t="shared" si="27"/>
        <v/>
      </c>
      <c r="K128" s="22" t="str">
        <f t="shared" si="27"/>
        <v/>
      </c>
      <c r="L128" s="22" t="str">
        <f t="shared" si="27"/>
        <v/>
      </c>
      <c r="M128" s="22" t="str">
        <f t="shared" si="27"/>
        <v/>
      </c>
      <c r="N128" s="22" t="str">
        <f t="shared" si="27"/>
        <v/>
      </c>
      <c r="O128" s="23" t="str">
        <f t="shared" si="27"/>
        <v/>
      </c>
      <c r="P128" s="44">
        <f>SUM(E129:O129)</f>
        <v>15</v>
      </c>
      <c r="Q128" s="24" t="str">
        <f>IFERROR(SUM(E127:O127) / (COUNT(E127:O127) - COUNTIF(E127:O127,0)),"")</f>
        <v/>
      </c>
    </row>
    <row r="129" spans="1:18" ht="10" customHeight="1">
      <c r="A129" s="114"/>
      <c r="B129" s="115"/>
      <c r="C129" s="116"/>
      <c r="D129" s="95"/>
      <c r="E129" s="25">
        <v>5</v>
      </c>
      <c r="F129" s="25">
        <v>5</v>
      </c>
      <c r="G129" s="25">
        <v>5</v>
      </c>
      <c r="H129" s="25"/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28">IF($D131,F131*$D131,"")</f>
        <v/>
      </c>
      <c r="G132" s="22" t="str">
        <f t="shared" si="28"/>
        <v/>
      </c>
      <c r="H132" s="22" t="str">
        <f t="shared" si="28"/>
        <v/>
      </c>
      <c r="I132" s="22" t="str">
        <f t="shared" si="28"/>
        <v/>
      </c>
      <c r="J132" s="22" t="str">
        <f t="shared" si="28"/>
        <v/>
      </c>
      <c r="K132" s="22" t="str">
        <f t="shared" si="28"/>
        <v/>
      </c>
      <c r="L132" s="22" t="str">
        <f t="shared" si="28"/>
        <v/>
      </c>
      <c r="M132" s="22" t="str">
        <f t="shared" si="28"/>
        <v/>
      </c>
      <c r="N132" s="22" t="str">
        <f t="shared" si="28"/>
        <v/>
      </c>
      <c r="O132" s="23" t="str">
        <f t="shared" si="28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29">IF($D135,F135*$D135,"")</f>
        <v/>
      </c>
      <c r="G136" s="22" t="str">
        <f t="shared" si="29"/>
        <v/>
      </c>
      <c r="H136" s="22" t="str">
        <f t="shared" si="29"/>
        <v/>
      </c>
      <c r="I136" s="22" t="str">
        <f t="shared" si="29"/>
        <v/>
      </c>
      <c r="J136" s="22" t="str">
        <f t="shared" si="29"/>
        <v/>
      </c>
      <c r="K136" s="22" t="str">
        <f t="shared" si="29"/>
        <v/>
      </c>
      <c r="L136" s="22" t="str">
        <f t="shared" si="29"/>
        <v/>
      </c>
      <c r="M136" s="22" t="str">
        <f t="shared" si="29"/>
        <v/>
      </c>
      <c r="N136" s="22" t="str">
        <f t="shared" si="29"/>
        <v/>
      </c>
      <c r="O136" s="23" t="str">
        <f t="shared" si="29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2:M3"/>
    <mergeCell ref="O2:Q2"/>
    <mergeCell ref="O3:Q3"/>
    <mergeCell ref="A6:Q6"/>
    <mergeCell ref="A33:Q33"/>
    <mergeCell ref="A5:L5"/>
    <mergeCell ref="A7:C9"/>
    <mergeCell ref="A32:L32"/>
    <mergeCell ref="D7:D9"/>
    <mergeCell ref="D11:D13"/>
    <mergeCell ref="D15:D17"/>
    <mergeCell ref="D19:D21"/>
    <mergeCell ref="D23:D25"/>
    <mergeCell ref="D38:D40"/>
    <mergeCell ref="A11:C13"/>
    <mergeCell ref="A15:C17"/>
    <mergeCell ref="A19:C21"/>
    <mergeCell ref="A23:C25"/>
    <mergeCell ref="A27:C29"/>
    <mergeCell ref="A38:C40"/>
    <mergeCell ref="A34:C36"/>
    <mergeCell ref="D27:D29"/>
    <mergeCell ref="D34:D36"/>
    <mergeCell ref="A81:C83"/>
    <mergeCell ref="A86:L86"/>
    <mergeCell ref="D46:D48"/>
    <mergeCell ref="D50:D52"/>
    <mergeCell ref="D54:D56"/>
    <mergeCell ref="D61:D63"/>
    <mergeCell ref="A135:C137"/>
    <mergeCell ref="A113:L113"/>
    <mergeCell ref="A115:C117"/>
    <mergeCell ref="A119:C121"/>
    <mergeCell ref="A123:C125"/>
    <mergeCell ref="A127:C129"/>
    <mergeCell ref="A131:C133"/>
    <mergeCell ref="D123:D125"/>
    <mergeCell ref="D127:D129"/>
    <mergeCell ref="D131:D133"/>
    <mergeCell ref="D135:D137"/>
    <mergeCell ref="A114:Q114"/>
    <mergeCell ref="D42:D44"/>
    <mergeCell ref="D65:D67"/>
    <mergeCell ref="D69:D71"/>
    <mergeCell ref="D73:D75"/>
    <mergeCell ref="D77:D79"/>
    <mergeCell ref="A60:Q60"/>
    <mergeCell ref="A42:C44"/>
    <mergeCell ref="A46:C48"/>
    <mergeCell ref="A50:C52"/>
    <mergeCell ref="A54:C56"/>
    <mergeCell ref="A59:L59"/>
    <mergeCell ref="A61:C63"/>
    <mergeCell ref="A65:C67"/>
    <mergeCell ref="A69:C71"/>
    <mergeCell ref="A73:C75"/>
    <mergeCell ref="A77:C79"/>
    <mergeCell ref="D104:D106"/>
    <mergeCell ref="D115:D117"/>
    <mergeCell ref="D119:D121"/>
    <mergeCell ref="D81:D83"/>
    <mergeCell ref="D88:D90"/>
    <mergeCell ref="D92:D94"/>
    <mergeCell ref="D96:D98"/>
    <mergeCell ref="D100:D102"/>
    <mergeCell ref="D108:D110"/>
    <mergeCell ref="A87:Q87"/>
    <mergeCell ref="A92:C94"/>
    <mergeCell ref="A96:C98"/>
    <mergeCell ref="A100:C102"/>
    <mergeCell ref="A104:C106"/>
    <mergeCell ref="A108:C110"/>
    <mergeCell ref="A88:C90"/>
  </mergeCells>
  <phoneticPr fontId="6" type="noConversion"/>
  <conditionalFormatting sqref="E88:O88 E92:O92 E96:O96 E100:O100 E104:O104 E108:O108 E7:O7 E11:O11 E15:O15 E19:O19 E23:O23 E27:O27 E34:O34 H38:O38 E42:O42 E46:O46 E50:O50 E54:O54 E61:O61 H65:O65 E69:O69 E73:O73 E77:O77 E81:O81 E115:O115 E119:O119 H123:O123 E127:O127 E131:O131 E135:O135">
    <cfRule type="cellIs" dxfId="167" priority="0" stopIfTrue="1" operator="equal">
      <formula>0</formula>
    </cfRule>
  </conditionalFormatting>
  <conditionalFormatting sqref="E8:O8 E16:O16 E20:O20 E24:O24 E28:O28 E35:O35 H39:O39 E43:O43 E47:O47 E51:O51 E55:O55 E62:O62 H66:O66 E70:O70 E74:O74 E78:O78 E82:O82 E89:O89 E93:O93 E97:O97 E101:O101 E105:O105 E109:O109 E116:O116 H124:O124 E132:O132 E136:O136 E12:O12 E120:O120 E128:O128">
    <cfRule type="cellIs" dxfId="166" priority="16" stopIfTrue="1" operator="equal">
      <formula>0</formula>
    </cfRule>
  </conditionalFormatting>
  <conditionalFormatting sqref="E38:G38">
    <cfRule type="cellIs" dxfId="165" priority="15" stopIfTrue="1" operator="equal">
      <formula>0</formula>
    </cfRule>
  </conditionalFormatting>
  <conditionalFormatting sqref="E65:G65">
    <cfRule type="cellIs" dxfId="164" priority="13" stopIfTrue="1" operator="equal">
      <formula>0</formula>
    </cfRule>
  </conditionalFormatting>
  <conditionalFormatting sqref="E123:G123">
    <cfRule type="cellIs" dxfId="163" priority="11" stopIfTrue="1" operator="equal">
      <formula>0</formula>
    </cfRule>
  </conditionalFormatting>
  <conditionalFormatting sqref="E39">
    <cfRule type="cellIs" dxfId="162" priority="9" stopIfTrue="1" operator="equal">
      <formula>0</formula>
    </cfRule>
  </conditionalFormatting>
  <conditionalFormatting sqref="F39">
    <cfRule type="cellIs" dxfId="161" priority="8" stopIfTrue="1" operator="equal">
      <formula>0</formula>
    </cfRule>
  </conditionalFormatting>
  <conditionalFormatting sqref="G39">
    <cfRule type="cellIs" dxfId="160" priority="7" stopIfTrue="1" operator="equal">
      <formula>0</formula>
    </cfRule>
  </conditionalFormatting>
  <conditionalFormatting sqref="E66">
    <cfRule type="cellIs" dxfId="159" priority="6" stopIfTrue="1" operator="equal">
      <formula>0</formula>
    </cfRule>
  </conditionalFormatting>
  <conditionalFormatting sqref="F66">
    <cfRule type="cellIs" dxfId="158" priority="5" stopIfTrue="1" operator="equal">
      <formula>0</formula>
    </cfRule>
  </conditionalFormatting>
  <conditionalFormatting sqref="G66">
    <cfRule type="cellIs" dxfId="157" priority="4" stopIfTrue="1" operator="equal">
      <formula>0</formula>
    </cfRule>
  </conditionalFormatting>
  <conditionalFormatting sqref="E124">
    <cfRule type="cellIs" dxfId="156" priority="3" stopIfTrue="1" operator="equal">
      <formula>0</formula>
    </cfRule>
  </conditionalFormatting>
  <conditionalFormatting sqref="F124">
    <cfRule type="cellIs" dxfId="155" priority="2" stopIfTrue="1" operator="equal">
      <formula>0</formula>
    </cfRule>
  </conditionalFormatting>
  <conditionalFormatting sqref="G124">
    <cfRule type="cellIs" dxfId="154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R5" sqref="R5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2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0.68333333333333346</v>
      </c>
      <c r="P5" s="16" t="s">
        <v>10</v>
      </c>
      <c r="Q5" s="45">
        <f>SUM(P8,P12,P16,P20,P24,P28)</f>
        <v>63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25</v>
      </c>
      <c r="B7" s="100"/>
      <c r="C7" s="101"/>
      <c r="D7" s="91">
        <f>'Notes &amp; PRs'!D25</f>
        <v>0</v>
      </c>
      <c r="E7" s="63" t="s">
        <v>26</v>
      </c>
      <c r="F7" s="63">
        <v>0.95</v>
      </c>
      <c r="G7" s="63">
        <v>0.9</v>
      </c>
      <c r="H7" s="63"/>
      <c r="I7" s="63"/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/>
      <c r="F8" s="22"/>
      <c r="G8" s="22"/>
      <c r="H8" s="22" t="str">
        <f t="shared" ref="H8:O8" si="0">IF($D7,H7*$D7,"")</f>
        <v/>
      </c>
      <c r="I8" s="22" t="str">
        <f t="shared" si="0"/>
        <v/>
      </c>
      <c r="J8" s="22" t="str">
        <f t="shared" si="0"/>
        <v/>
      </c>
      <c r="K8" s="22" t="str">
        <f t="shared" si="0"/>
        <v/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3" t="str">
        <f t="shared" si="0"/>
        <v/>
      </c>
      <c r="P8" s="44">
        <f>SUM(E9:O9)</f>
        <v>18</v>
      </c>
      <c r="Q8" s="24">
        <f>IFERROR(SUM(E7:O7) / (COUNT(E7:O7) - COUNTIF(E7:O7,0)),"")</f>
        <v>0.92500000000000004</v>
      </c>
    </row>
    <row r="9" spans="1:18" ht="10" customHeight="1">
      <c r="A9" s="105"/>
      <c r="B9" s="106"/>
      <c r="C9" s="107"/>
      <c r="D9" s="93"/>
      <c r="E9" s="25">
        <v>6</v>
      </c>
      <c r="F9" s="25">
        <v>6</v>
      </c>
      <c r="G9" s="25">
        <v>6</v>
      </c>
      <c r="H9" s="25"/>
      <c r="I9" s="25"/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27</v>
      </c>
      <c r="B11" s="109"/>
      <c r="C11" s="110"/>
      <c r="D11" s="91">
        <f>'Notes &amp; PRs'!D17</f>
        <v>0</v>
      </c>
      <c r="E11" s="51" t="s">
        <v>26</v>
      </c>
      <c r="F11" s="51">
        <v>0.95</v>
      </c>
      <c r="G11" s="51">
        <v>0.9</v>
      </c>
      <c r="H11" s="51"/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/>
      <c r="F12" s="22"/>
      <c r="G12" s="22"/>
      <c r="H12" s="22" t="str">
        <f t="shared" ref="H12:O12" si="1">IF($D11,H11*$D11,"")</f>
        <v/>
      </c>
      <c r="I12" s="22" t="str">
        <f t="shared" si="1"/>
        <v/>
      </c>
      <c r="J12" s="22" t="str">
        <f t="shared" si="1"/>
        <v/>
      </c>
      <c r="K12" s="22" t="str">
        <f t="shared" si="1"/>
        <v/>
      </c>
      <c r="L12" s="22" t="str">
        <f t="shared" si="1"/>
        <v/>
      </c>
      <c r="M12" s="22" t="str">
        <f t="shared" si="1"/>
        <v/>
      </c>
      <c r="N12" s="22" t="str">
        <f t="shared" si="1"/>
        <v/>
      </c>
      <c r="O12" s="23" t="str">
        <f t="shared" si="1"/>
        <v/>
      </c>
      <c r="P12" s="44">
        <f>SUM(E13:O13)</f>
        <v>15</v>
      </c>
      <c r="Q12" s="24">
        <f>IFERROR(SUM(E11:O11) / (COUNT(E11:O11) - COUNTIF(E11:O11,0)),"")</f>
        <v>0.92500000000000004</v>
      </c>
    </row>
    <row r="13" spans="1:18" ht="10" customHeight="1">
      <c r="A13" s="114"/>
      <c r="B13" s="115"/>
      <c r="C13" s="116"/>
      <c r="D13" s="93"/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28</v>
      </c>
      <c r="B15" s="109"/>
      <c r="C15" s="110"/>
      <c r="D15" s="9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>
        <f>(D15*E15)</f>
        <v>0</v>
      </c>
      <c r="F16" s="22" t="str">
        <f t="shared" ref="F16:O16" si="2">IF($D15,F15*$D15,"")</f>
        <v/>
      </c>
      <c r="G16" s="22" t="str">
        <f t="shared" si="2"/>
        <v/>
      </c>
      <c r="H16" s="22" t="str">
        <f t="shared" si="2"/>
        <v/>
      </c>
      <c r="I16" s="22" t="str">
        <f t="shared" si="2"/>
        <v/>
      </c>
      <c r="J16" s="22" t="str">
        <f t="shared" si="2"/>
        <v/>
      </c>
      <c r="K16" s="22" t="str">
        <f t="shared" si="2"/>
        <v/>
      </c>
      <c r="L16" s="22" t="str">
        <f t="shared" si="2"/>
        <v/>
      </c>
      <c r="M16" s="22" t="str">
        <f t="shared" si="2"/>
        <v/>
      </c>
      <c r="N16" s="22" t="str">
        <f t="shared" si="2"/>
        <v/>
      </c>
      <c r="O16" s="23" t="str">
        <f t="shared" si="2"/>
        <v/>
      </c>
      <c r="P16" s="44">
        <f>SUM(E17:O17)</f>
        <v>15</v>
      </c>
      <c r="Q16" s="24" t="str">
        <f>IFERROR(SUM(E15:O15) / (COUNT(E15:O15) - COUNTIF(E15:O15,0)),"")</f>
        <v/>
      </c>
    </row>
    <row r="17" spans="1:18" ht="10" customHeight="1">
      <c r="A17" s="114"/>
      <c r="B17" s="115"/>
      <c r="C17" s="116"/>
      <c r="D17" s="93"/>
      <c r="E17" s="25">
        <v>5</v>
      </c>
      <c r="F17" s="25">
        <v>5</v>
      </c>
      <c r="G17" s="25">
        <v>5</v>
      </c>
      <c r="H17" s="25"/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29</v>
      </c>
      <c r="B19" s="109"/>
      <c r="C19" s="110"/>
      <c r="D19" s="91">
        <f>'Notes &amp; PRs'!D17</f>
        <v>0</v>
      </c>
      <c r="E19" s="51">
        <v>0.2</v>
      </c>
      <c r="F19" s="51">
        <v>0.2</v>
      </c>
      <c r="G19" s="51">
        <v>0.2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>
        <f>(D19*E19)</f>
        <v>0</v>
      </c>
      <c r="F20" s="22" t="str">
        <f t="shared" ref="F20:O20" si="3">IF($D19,F19*$D19,"")</f>
        <v/>
      </c>
      <c r="G20" s="22" t="str">
        <f t="shared" si="3"/>
        <v/>
      </c>
      <c r="H20" s="22" t="str">
        <f t="shared" si="3"/>
        <v/>
      </c>
      <c r="I20" s="22" t="str">
        <f t="shared" si="3"/>
        <v/>
      </c>
      <c r="J20" s="22" t="str">
        <f t="shared" si="3"/>
        <v/>
      </c>
      <c r="K20" s="22" t="str">
        <f t="shared" si="3"/>
        <v/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3" t="str">
        <f t="shared" si="3"/>
        <v/>
      </c>
      <c r="P20" s="44">
        <f>SUM(E21:O21)</f>
        <v>15</v>
      </c>
      <c r="Q20" s="24">
        <f>IFERROR(SUM(E19:O19) / (COUNT(E19:O19) - COUNTIF(E19:O19,0)),"")</f>
        <v>0.20000000000000004</v>
      </c>
    </row>
    <row r="21" spans="1:18" ht="10" customHeight="1">
      <c r="A21" s="114"/>
      <c r="B21" s="115"/>
      <c r="C21" s="116"/>
      <c r="D21" s="93"/>
      <c r="E21" s="25">
        <v>5</v>
      </c>
      <c r="F21" s="25">
        <v>5</v>
      </c>
      <c r="G21" s="25">
        <v>5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4">IF($D23,F23*$D23,"")</f>
        <v/>
      </c>
      <c r="G24" s="22" t="str">
        <f t="shared" si="4"/>
        <v/>
      </c>
      <c r="H24" s="22" t="str">
        <f t="shared" si="4"/>
        <v/>
      </c>
      <c r="I24" s="22" t="str">
        <f t="shared" si="4"/>
        <v/>
      </c>
      <c r="J24" s="22" t="str">
        <f t="shared" si="4"/>
        <v/>
      </c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3" t="str">
        <f t="shared" si="4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5">IF($D27,F27*$D27,"")</f>
        <v/>
      </c>
      <c r="G28" s="22" t="str">
        <f t="shared" si="5"/>
        <v/>
      </c>
      <c r="H28" s="22" t="str">
        <f t="shared" si="5"/>
        <v/>
      </c>
      <c r="I28" s="22" t="str">
        <f t="shared" si="5"/>
        <v/>
      </c>
      <c r="J28" s="22" t="str">
        <f t="shared" si="5"/>
        <v/>
      </c>
      <c r="K28" s="22" t="str">
        <f t="shared" si="5"/>
        <v/>
      </c>
      <c r="L28" s="22" t="str">
        <f t="shared" si="5"/>
        <v/>
      </c>
      <c r="M28" s="22" t="str">
        <f t="shared" si="5"/>
        <v/>
      </c>
      <c r="N28" s="22" t="str">
        <f t="shared" si="5"/>
        <v/>
      </c>
      <c r="O28" s="23" t="str">
        <f t="shared" si="5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0.92500000000000004</v>
      </c>
      <c r="P32" s="16" t="s">
        <v>10</v>
      </c>
      <c r="Q32" s="45">
        <f>SUM(P35,P39,P43,P47,P51,P55)</f>
        <v>54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30</v>
      </c>
      <c r="B34" s="100"/>
      <c r="C34" s="101"/>
      <c r="D34" s="91">
        <f>'Notes &amp; PRs'!D3</f>
        <v>0</v>
      </c>
      <c r="E34" s="51" t="s">
        <v>26</v>
      </c>
      <c r="F34" s="51">
        <v>0.95</v>
      </c>
      <c r="G34" s="51">
        <v>0.9</v>
      </c>
      <c r="H34" s="51"/>
      <c r="I34" s="51"/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/>
      <c r="F35" s="22"/>
      <c r="G35" s="22"/>
      <c r="H35" s="22" t="str">
        <f t="shared" ref="H35:O35" si="6">IF($D34,H34*$D34,"")</f>
        <v/>
      </c>
      <c r="I35" s="22" t="str">
        <f t="shared" si="6"/>
        <v/>
      </c>
      <c r="J35" s="22" t="str">
        <f t="shared" si="6"/>
        <v/>
      </c>
      <c r="K35" s="22" t="str">
        <f t="shared" si="6"/>
        <v/>
      </c>
      <c r="L35" s="22" t="str">
        <f t="shared" si="6"/>
        <v/>
      </c>
      <c r="M35" s="22" t="str">
        <f t="shared" si="6"/>
        <v/>
      </c>
      <c r="N35" s="22" t="str">
        <f t="shared" si="6"/>
        <v/>
      </c>
      <c r="O35" s="23" t="str">
        <f t="shared" si="6"/>
        <v/>
      </c>
      <c r="P35" s="44">
        <f>SUM(E36:O36)</f>
        <v>9</v>
      </c>
      <c r="Q35" s="24">
        <f>IFERROR(SUM(E34:O34) / (COUNT(E34:O34) - COUNTIF(E34:O34,0)),"")</f>
        <v>0.92500000000000004</v>
      </c>
    </row>
    <row r="36" spans="1:18" ht="10" customHeight="1">
      <c r="A36" s="105"/>
      <c r="B36" s="106"/>
      <c r="C36" s="107"/>
      <c r="D36" s="93"/>
      <c r="E36" s="25">
        <v>3</v>
      </c>
      <c r="F36" s="25">
        <v>3</v>
      </c>
      <c r="G36" s="25">
        <v>3</v>
      </c>
      <c r="H36" s="25"/>
      <c r="I36" s="25"/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31</v>
      </c>
      <c r="B38" s="109"/>
      <c r="C38" s="110"/>
      <c r="D38" s="91">
        <f>'Notes &amp; PRs'!D3</f>
        <v>0</v>
      </c>
      <c r="E38" s="51" t="s">
        <v>26</v>
      </c>
      <c r="F38" s="51">
        <v>0.95</v>
      </c>
      <c r="G38" s="51">
        <v>0.9</v>
      </c>
      <c r="H38" s="51"/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/>
      <c r="F39" s="22"/>
      <c r="G39" s="22"/>
      <c r="H39" s="22" t="str">
        <f t="shared" ref="H39:O39" si="7">IF($D38,H38*$D38,"")</f>
        <v/>
      </c>
      <c r="I39" s="22" t="str">
        <f t="shared" si="7"/>
        <v/>
      </c>
      <c r="J39" s="22" t="str">
        <f t="shared" si="7"/>
        <v/>
      </c>
      <c r="K39" s="22" t="str">
        <f t="shared" si="7"/>
        <v/>
      </c>
      <c r="L39" s="22" t="str">
        <f t="shared" si="7"/>
        <v/>
      </c>
      <c r="M39" s="22" t="str">
        <f t="shared" si="7"/>
        <v/>
      </c>
      <c r="N39" s="22" t="str">
        <f t="shared" si="7"/>
        <v/>
      </c>
      <c r="O39" s="23" t="str">
        <f t="shared" si="7"/>
        <v/>
      </c>
      <c r="P39" s="44">
        <f>SUM(E40:O40)</f>
        <v>15</v>
      </c>
      <c r="Q39" s="24">
        <f>IFERROR(SUM(E38:O38) / (COUNT(E38:O38) - COUNTIF(E38:O38,0)),"")</f>
        <v>0.92500000000000004</v>
      </c>
    </row>
    <row r="40" spans="1:18" ht="10" customHeight="1">
      <c r="A40" s="114"/>
      <c r="B40" s="115"/>
      <c r="C40" s="116"/>
      <c r="D40" s="93"/>
      <c r="E40" s="25">
        <v>5</v>
      </c>
      <c r="F40" s="25">
        <v>5</v>
      </c>
      <c r="G40" s="25">
        <v>5</v>
      </c>
      <c r="H40" s="25"/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32</v>
      </c>
      <c r="B42" s="109"/>
      <c r="C42" s="110"/>
      <c r="D42" s="9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8">IF($D42,F42*$D42,"")</f>
        <v/>
      </c>
      <c r="G43" s="22" t="str">
        <f t="shared" si="8"/>
        <v/>
      </c>
      <c r="H43" s="22" t="str">
        <f t="shared" si="8"/>
        <v/>
      </c>
      <c r="I43" s="22" t="str">
        <f t="shared" si="8"/>
        <v/>
      </c>
      <c r="J43" s="22" t="str">
        <f t="shared" si="8"/>
        <v/>
      </c>
      <c r="K43" s="22" t="str">
        <f t="shared" si="8"/>
        <v/>
      </c>
      <c r="L43" s="22" t="str">
        <f t="shared" si="8"/>
        <v/>
      </c>
      <c r="M43" s="22" t="str">
        <f t="shared" si="8"/>
        <v/>
      </c>
      <c r="N43" s="22" t="str">
        <f t="shared" si="8"/>
        <v/>
      </c>
      <c r="O43" s="23" t="str">
        <f t="shared" si="8"/>
        <v/>
      </c>
      <c r="P43" s="44">
        <f>SUM(E44:O44)</f>
        <v>15</v>
      </c>
      <c r="Q43" s="24" t="str">
        <f>IFERROR(SUM(E42:O42) / (COUNT(E42:O42) - COUNTIF(E42:O42,0)),"")</f>
        <v/>
      </c>
    </row>
    <row r="44" spans="1:18" ht="10" customHeight="1">
      <c r="A44" s="114"/>
      <c r="B44" s="115"/>
      <c r="C44" s="116"/>
      <c r="D44" s="93"/>
      <c r="E44" s="25">
        <v>5</v>
      </c>
      <c r="F44" s="25">
        <v>5</v>
      </c>
      <c r="G44" s="25">
        <v>5</v>
      </c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 t="s">
        <v>33</v>
      </c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9">IF($D46,F46*$D46,"")</f>
        <v/>
      </c>
      <c r="G47" s="22" t="str">
        <f t="shared" si="9"/>
        <v/>
      </c>
      <c r="H47" s="22" t="str">
        <f t="shared" si="9"/>
        <v/>
      </c>
      <c r="I47" s="22" t="str">
        <f t="shared" si="9"/>
        <v/>
      </c>
      <c r="J47" s="22" t="str">
        <f t="shared" si="9"/>
        <v/>
      </c>
      <c r="K47" s="22" t="str">
        <f t="shared" si="9"/>
        <v/>
      </c>
      <c r="L47" s="22" t="str">
        <f t="shared" si="9"/>
        <v/>
      </c>
      <c r="M47" s="22" t="str">
        <f t="shared" si="9"/>
        <v/>
      </c>
      <c r="N47" s="22" t="str">
        <f t="shared" si="9"/>
        <v/>
      </c>
      <c r="O47" s="23" t="str">
        <f t="shared" si="9"/>
        <v/>
      </c>
      <c r="P47" s="44">
        <f>SUM(E48:O48)</f>
        <v>15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>
        <v>5</v>
      </c>
      <c r="F48" s="25">
        <v>5</v>
      </c>
      <c r="G48" s="25">
        <v>5</v>
      </c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0">IF($D50,F50*$D50,"")</f>
        <v/>
      </c>
      <c r="G51" s="22" t="str">
        <f t="shared" si="10"/>
        <v/>
      </c>
      <c r="H51" s="22" t="str">
        <f t="shared" si="10"/>
        <v/>
      </c>
      <c r="I51" s="22" t="str">
        <f t="shared" si="10"/>
        <v/>
      </c>
      <c r="J51" s="22" t="str">
        <f t="shared" si="10"/>
        <v/>
      </c>
      <c r="K51" s="22" t="str">
        <f t="shared" si="10"/>
        <v/>
      </c>
      <c r="L51" s="22" t="str">
        <f t="shared" si="10"/>
        <v/>
      </c>
      <c r="M51" s="22" t="str">
        <f t="shared" si="10"/>
        <v/>
      </c>
      <c r="N51" s="22" t="str">
        <f t="shared" si="10"/>
        <v/>
      </c>
      <c r="O51" s="23" t="str">
        <f t="shared" si="10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1">IF($D54,F54*$D54,"")</f>
        <v/>
      </c>
      <c r="G55" s="22" t="str">
        <f t="shared" si="11"/>
        <v/>
      </c>
      <c r="H55" s="22" t="str">
        <f t="shared" si="11"/>
        <v/>
      </c>
      <c r="I55" s="22" t="str">
        <f t="shared" si="11"/>
        <v/>
      </c>
      <c r="J55" s="22" t="str">
        <f t="shared" si="11"/>
        <v/>
      </c>
      <c r="K55" s="22" t="str">
        <f t="shared" si="11"/>
        <v/>
      </c>
      <c r="L55" s="22" t="str">
        <f t="shared" si="11"/>
        <v/>
      </c>
      <c r="M55" s="22" t="str">
        <f t="shared" si="11"/>
        <v/>
      </c>
      <c r="N55" s="22" t="str">
        <f t="shared" si="11"/>
        <v/>
      </c>
      <c r="O55" s="23" t="str">
        <f t="shared" si="11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>
        <f>IFERROR(AVERAGE(Q62,Q66,Q70,Q74,Q78,Q82),"")</f>
        <v>0.81875000000000009</v>
      </c>
      <c r="P59" s="16" t="s">
        <v>10</v>
      </c>
      <c r="Q59" s="45">
        <f>SUM(P62,P66,P70,P74,P78,P82)</f>
        <v>63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34</v>
      </c>
      <c r="B61" s="100"/>
      <c r="C61" s="101"/>
      <c r="D61" s="91">
        <f>'Notes &amp; PRs'!D21</f>
        <v>0</v>
      </c>
      <c r="E61" s="51" t="s">
        <v>26</v>
      </c>
      <c r="F61" s="51">
        <v>0.95</v>
      </c>
      <c r="G61" s="51">
        <v>0.9</v>
      </c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/>
      <c r="F62" s="22"/>
      <c r="G62" s="22"/>
      <c r="H62" s="22" t="str">
        <f t="shared" ref="H62:O62" si="12">IF($D61,H61*$D61,"")</f>
        <v/>
      </c>
      <c r="I62" s="22" t="str">
        <f t="shared" si="12"/>
        <v/>
      </c>
      <c r="J62" s="22" t="str">
        <f t="shared" si="12"/>
        <v/>
      </c>
      <c r="K62" s="22" t="str">
        <f t="shared" si="12"/>
        <v/>
      </c>
      <c r="L62" s="22" t="str">
        <f t="shared" si="12"/>
        <v/>
      </c>
      <c r="M62" s="22" t="str">
        <f t="shared" si="12"/>
        <v/>
      </c>
      <c r="N62" s="22" t="str">
        <f t="shared" si="12"/>
        <v/>
      </c>
      <c r="O62" s="23" t="str">
        <f t="shared" si="12"/>
        <v/>
      </c>
      <c r="P62" s="44">
        <f>SUM(E63:O63)</f>
        <v>18</v>
      </c>
      <c r="Q62" s="24">
        <f>IFERROR(SUM(E61:O61) / (COUNT(E61:O61) - COUNTIF(E61:O61,0)),"")</f>
        <v>0.92500000000000004</v>
      </c>
    </row>
    <row r="63" spans="1:18" ht="10" customHeight="1">
      <c r="A63" s="105"/>
      <c r="B63" s="106"/>
      <c r="C63" s="107"/>
      <c r="D63" s="93"/>
      <c r="E63" s="25">
        <v>6</v>
      </c>
      <c r="F63" s="25">
        <v>6</v>
      </c>
      <c r="G63" s="25">
        <v>6</v>
      </c>
      <c r="H63" s="25"/>
      <c r="I63" s="25"/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35</v>
      </c>
      <c r="B65" s="109"/>
      <c r="C65" s="110"/>
      <c r="D65" s="91">
        <f>'Notes &amp; PRs'!D17</f>
        <v>0</v>
      </c>
      <c r="E65" s="51" t="s">
        <v>26</v>
      </c>
      <c r="F65" s="51">
        <v>0.95</v>
      </c>
      <c r="G65" s="51">
        <v>0.9</v>
      </c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/>
      <c r="F66" s="22"/>
      <c r="G66" s="22"/>
      <c r="H66" s="22" t="str">
        <f t="shared" ref="H66:O66" si="13">IF($D65,H65*$D65,"")</f>
        <v/>
      </c>
      <c r="I66" s="22" t="str">
        <f t="shared" si="13"/>
        <v/>
      </c>
      <c r="J66" s="22" t="str">
        <f t="shared" si="13"/>
        <v/>
      </c>
      <c r="K66" s="22" t="str">
        <f t="shared" si="13"/>
        <v/>
      </c>
      <c r="L66" s="22" t="str">
        <f t="shared" si="13"/>
        <v/>
      </c>
      <c r="M66" s="22" t="str">
        <f t="shared" si="13"/>
        <v/>
      </c>
      <c r="N66" s="22" t="str">
        <f t="shared" si="13"/>
        <v/>
      </c>
      <c r="O66" s="23" t="str">
        <f t="shared" si="13"/>
        <v/>
      </c>
      <c r="P66" s="44">
        <f>SUM(E67:O67)</f>
        <v>15</v>
      </c>
      <c r="Q66" s="24">
        <f>IFERROR(SUM(E65:O65) / (COUNT(E65:O65) - COUNTIF(E65:O65,0)),"")</f>
        <v>0.92500000000000004</v>
      </c>
    </row>
    <row r="67" spans="1:18" ht="10" customHeight="1">
      <c r="A67" s="114"/>
      <c r="B67" s="115"/>
      <c r="C67" s="116"/>
      <c r="D67" s="93"/>
      <c r="E67" s="25">
        <v>5</v>
      </c>
      <c r="F67" s="25">
        <v>5</v>
      </c>
      <c r="G67" s="25">
        <v>5</v>
      </c>
      <c r="H67" s="25"/>
      <c r="I67" s="25"/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36</v>
      </c>
      <c r="B69" s="109"/>
      <c r="C69" s="110"/>
      <c r="D69" s="91">
        <f>'Notes &amp; PRs'!D17</f>
        <v>0</v>
      </c>
      <c r="E69" s="51">
        <v>0.5</v>
      </c>
      <c r="F69" s="51">
        <v>0.5</v>
      </c>
      <c r="G69" s="51">
        <v>0.5</v>
      </c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>
        <f>(D69*E69)</f>
        <v>0</v>
      </c>
      <c r="F70" s="22" t="str">
        <f t="shared" ref="F70:O70" si="14">IF($D69,F69*$D69,"")</f>
        <v/>
      </c>
      <c r="G70" s="22" t="str">
        <f t="shared" si="14"/>
        <v/>
      </c>
      <c r="H70" s="22" t="str">
        <f t="shared" si="14"/>
        <v/>
      </c>
      <c r="I70" s="22" t="str">
        <f t="shared" si="14"/>
        <v/>
      </c>
      <c r="J70" s="22" t="str">
        <f t="shared" si="14"/>
        <v/>
      </c>
      <c r="K70" s="22" t="str">
        <f t="shared" si="14"/>
        <v/>
      </c>
      <c r="L70" s="22" t="str">
        <f t="shared" si="14"/>
        <v/>
      </c>
      <c r="M70" s="22" t="str">
        <f t="shared" si="14"/>
        <v/>
      </c>
      <c r="N70" s="22" t="str">
        <f t="shared" si="14"/>
        <v/>
      </c>
      <c r="O70" s="23" t="str">
        <f t="shared" si="14"/>
        <v/>
      </c>
      <c r="P70" s="44">
        <f>SUM(E71:O71)</f>
        <v>15</v>
      </c>
      <c r="Q70" s="24">
        <f>IFERROR(SUM(E69:O69) / (COUNT(E69:O69) - COUNTIF(E69:O69,0)),"")</f>
        <v>0.5</v>
      </c>
    </row>
    <row r="71" spans="1:18" ht="10" customHeight="1">
      <c r="A71" s="114"/>
      <c r="B71" s="115"/>
      <c r="C71" s="116"/>
      <c r="D71" s="93"/>
      <c r="E71" s="25">
        <v>5</v>
      </c>
      <c r="F71" s="25">
        <v>5</v>
      </c>
      <c r="G71" s="25">
        <v>5</v>
      </c>
      <c r="H71" s="25"/>
      <c r="I71" s="25"/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 t="s">
        <v>37</v>
      </c>
      <c r="B73" s="109"/>
      <c r="C73" s="110"/>
      <c r="D73" s="91"/>
      <c r="E73" s="51" t="s">
        <v>26</v>
      </c>
      <c r="F73" s="51">
        <v>0.95</v>
      </c>
      <c r="G73" s="51">
        <v>0.9</v>
      </c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/>
      <c r="F74" s="22"/>
      <c r="G74" s="22"/>
      <c r="H74" s="22" t="str">
        <f t="shared" ref="H74:O74" si="15">IF($D73,H73*$D73,"")</f>
        <v/>
      </c>
      <c r="I74" s="22" t="str">
        <f t="shared" si="15"/>
        <v/>
      </c>
      <c r="J74" s="22" t="str">
        <f t="shared" si="15"/>
        <v/>
      </c>
      <c r="K74" s="22" t="str">
        <f t="shared" si="15"/>
        <v/>
      </c>
      <c r="L74" s="22" t="str">
        <f t="shared" si="15"/>
        <v/>
      </c>
      <c r="M74" s="22" t="str">
        <f t="shared" si="15"/>
        <v/>
      </c>
      <c r="N74" s="22" t="str">
        <f t="shared" si="15"/>
        <v/>
      </c>
      <c r="O74" s="23" t="str">
        <f t="shared" si="15"/>
        <v/>
      </c>
      <c r="P74" s="44">
        <f>SUM(E75:O75)</f>
        <v>15</v>
      </c>
      <c r="Q74" s="24">
        <f>IFERROR(SUM(E73:O73) / (COUNT(E73:O73) - COUNTIF(E73:O73,0)),"")</f>
        <v>0.92500000000000004</v>
      </c>
    </row>
    <row r="75" spans="1:18" ht="10" customHeight="1">
      <c r="A75" s="114"/>
      <c r="B75" s="115"/>
      <c r="C75" s="116"/>
      <c r="D75" s="93"/>
      <c r="E75" s="25">
        <v>5</v>
      </c>
      <c r="F75" s="25">
        <v>5</v>
      </c>
      <c r="G75" s="25">
        <v>5</v>
      </c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16">IF($D77,F77*$D77,"")</f>
        <v/>
      </c>
      <c r="G78" s="22" t="str">
        <f t="shared" si="16"/>
        <v/>
      </c>
      <c r="H78" s="22" t="str">
        <f t="shared" si="16"/>
        <v/>
      </c>
      <c r="I78" s="22" t="str">
        <f t="shared" si="16"/>
        <v/>
      </c>
      <c r="J78" s="22" t="str">
        <f t="shared" si="16"/>
        <v/>
      </c>
      <c r="K78" s="22" t="str">
        <f t="shared" si="16"/>
        <v/>
      </c>
      <c r="L78" s="22" t="str">
        <f t="shared" si="16"/>
        <v/>
      </c>
      <c r="M78" s="22" t="str">
        <f t="shared" si="16"/>
        <v/>
      </c>
      <c r="N78" s="22" t="str">
        <f t="shared" si="16"/>
        <v/>
      </c>
      <c r="O78" s="23" t="str">
        <f t="shared" si="16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17">IF($D81,F81*$D81,"")</f>
        <v/>
      </c>
      <c r="G82" s="22" t="str">
        <f t="shared" si="17"/>
        <v/>
      </c>
      <c r="H82" s="22" t="str">
        <f t="shared" si="17"/>
        <v/>
      </c>
      <c r="I82" s="22" t="str">
        <f t="shared" si="17"/>
        <v/>
      </c>
      <c r="J82" s="22" t="str">
        <f t="shared" si="17"/>
        <v/>
      </c>
      <c r="K82" s="22" t="str">
        <f t="shared" si="17"/>
        <v/>
      </c>
      <c r="L82" s="22" t="str">
        <f t="shared" si="17"/>
        <v/>
      </c>
      <c r="M82" s="22" t="str">
        <f t="shared" si="17"/>
        <v/>
      </c>
      <c r="N82" s="22" t="str">
        <f t="shared" si="17"/>
        <v/>
      </c>
      <c r="O82" s="23" t="str">
        <f t="shared" si="17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0.92500000000000004</v>
      </c>
      <c r="P86" s="16" t="s">
        <v>10</v>
      </c>
      <c r="Q86" s="45">
        <f>SUM(P89,P93,P97,P101,P105,P109)</f>
        <v>54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38</v>
      </c>
      <c r="B88" s="100"/>
      <c r="C88" s="101"/>
      <c r="D88" s="91">
        <f>'Notes &amp; PRs'!D7</f>
        <v>0</v>
      </c>
      <c r="E88" s="51" t="s">
        <v>26</v>
      </c>
      <c r="F88" s="51">
        <v>0.95</v>
      </c>
      <c r="G88" s="51">
        <v>0.9</v>
      </c>
      <c r="H88" s="51"/>
      <c r="I88" s="51"/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/>
      <c r="F89" s="22"/>
      <c r="G89" s="22"/>
      <c r="H89" s="22" t="str">
        <f t="shared" ref="H89:O89" si="18">IF($D88,H88*$D88,"")</f>
        <v/>
      </c>
      <c r="I89" s="22" t="str">
        <f t="shared" si="18"/>
        <v/>
      </c>
      <c r="J89" s="22" t="str">
        <f t="shared" si="18"/>
        <v/>
      </c>
      <c r="K89" s="22" t="str">
        <f t="shared" si="18"/>
        <v/>
      </c>
      <c r="L89" s="22" t="str">
        <f t="shared" si="18"/>
        <v/>
      </c>
      <c r="M89" s="22" t="str">
        <f t="shared" si="18"/>
        <v/>
      </c>
      <c r="N89" s="22" t="str">
        <f t="shared" si="18"/>
        <v/>
      </c>
      <c r="O89" s="23" t="str">
        <f t="shared" si="18"/>
        <v/>
      </c>
      <c r="P89" s="44">
        <f>SUM(E90:O90)</f>
        <v>9</v>
      </c>
      <c r="Q89" s="24">
        <f>IFERROR(SUM(E88:O88) / (COUNT(E88:O88) - COUNTIF(E88:O88,0)),"")</f>
        <v>0.92500000000000004</v>
      </c>
    </row>
    <row r="90" spans="1:18" ht="10" customHeight="1">
      <c r="A90" s="105"/>
      <c r="B90" s="106"/>
      <c r="C90" s="107"/>
      <c r="D90" s="93"/>
      <c r="E90" s="25">
        <v>3</v>
      </c>
      <c r="F90" s="25">
        <v>3</v>
      </c>
      <c r="G90" s="25">
        <v>3</v>
      </c>
      <c r="H90" s="25"/>
      <c r="I90" s="25"/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39</v>
      </c>
      <c r="B92" s="100"/>
      <c r="C92" s="101"/>
      <c r="D92" s="91">
        <f>'Notes &amp; PRs'!D7</f>
        <v>0</v>
      </c>
      <c r="E92" s="51" t="s">
        <v>26</v>
      </c>
      <c r="F92" s="51">
        <v>0.95</v>
      </c>
      <c r="G92" s="51">
        <v>0.9</v>
      </c>
      <c r="H92" s="51"/>
      <c r="I92" s="51"/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/>
      <c r="F93" s="22"/>
      <c r="G93" s="22"/>
      <c r="H93" s="22" t="str">
        <f t="shared" ref="H93:O93" si="19">IF($D92,H92*$D92,"")</f>
        <v/>
      </c>
      <c r="I93" s="22" t="str">
        <f t="shared" si="19"/>
        <v/>
      </c>
      <c r="J93" s="22" t="str">
        <f t="shared" si="19"/>
        <v/>
      </c>
      <c r="K93" s="22" t="str">
        <f t="shared" si="19"/>
        <v/>
      </c>
      <c r="L93" s="22" t="str">
        <f t="shared" si="19"/>
        <v/>
      </c>
      <c r="M93" s="22" t="str">
        <f t="shared" si="19"/>
        <v/>
      </c>
      <c r="N93" s="22" t="str">
        <f t="shared" si="19"/>
        <v/>
      </c>
      <c r="O93" s="23" t="str">
        <f t="shared" si="19"/>
        <v/>
      </c>
      <c r="P93" s="44">
        <f>SUM(E94:O94)</f>
        <v>15</v>
      </c>
      <c r="Q93" s="24">
        <f>IFERROR(SUM(E92:O92) / (COUNT(E92:O92) - COUNTIF(E92:O92,0)),"")</f>
        <v>0.92500000000000004</v>
      </c>
    </row>
    <row r="94" spans="1:18" ht="10" customHeight="1">
      <c r="A94" s="105"/>
      <c r="B94" s="106"/>
      <c r="C94" s="107"/>
      <c r="D94" s="93"/>
      <c r="E94" s="25">
        <v>5</v>
      </c>
      <c r="F94" s="25">
        <v>5</v>
      </c>
      <c r="G94" s="25">
        <v>5</v>
      </c>
      <c r="H94" s="25"/>
      <c r="I94" s="25"/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40</v>
      </c>
      <c r="B96" s="109"/>
      <c r="C96" s="110"/>
      <c r="D96" s="9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>
        <f>(D96*E96)</f>
        <v>0</v>
      </c>
      <c r="F97" s="22" t="str">
        <f t="shared" ref="F97:O97" si="20">IF($D96,F96*$D96,"")</f>
        <v/>
      </c>
      <c r="G97" s="22" t="str">
        <f t="shared" si="20"/>
        <v/>
      </c>
      <c r="H97" s="22" t="str">
        <f t="shared" si="20"/>
        <v/>
      </c>
      <c r="I97" s="22" t="str">
        <f t="shared" si="20"/>
        <v/>
      </c>
      <c r="J97" s="22" t="str">
        <f t="shared" si="20"/>
        <v/>
      </c>
      <c r="K97" s="22" t="str">
        <f t="shared" si="20"/>
        <v/>
      </c>
      <c r="L97" s="22" t="str">
        <f t="shared" si="20"/>
        <v/>
      </c>
      <c r="M97" s="22" t="str">
        <f t="shared" si="20"/>
        <v/>
      </c>
      <c r="N97" s="22" t="str">
        <f t="shared" si="20"/>
        <v/>
      </c>
      <c r="O97" s="23" t="str">
        <f t="shared" si="20"/>
        <v/>
      </c>
      <c r="P97" s="44">
        <f>SUM(E98:O98)</f>
        <v>15</v>
      </c>
      <c r="Q97" s="24" t="str">
        <f>IFERROR(SUM(E96:O96) / (COUNT(E96:O96) - COUNTIF(E96:O96,0)),"")</f>
        <v/>
      </c>
    </row>
    <row r="98" spans="1:18" ht="10" customHeight="1">
      <c r="A98" s="114"/>
      <c r="B98" s="115"/>
      <c r="C98" s="116"/>
      <c r="D98" s="93"/>
      <c r="E98" s="25">
        <v>5</v>
      </c>
      <c r="F98" s="25">
        <v>5</v>
      </c>
      <c r="G98" s="25">
        <v>5</v>
      </c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41</v>
      </c>
      <c r="B100" s="109"/>
      <c r="C100" s="110"/>
      <c r="D100" s="9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1">IF($D100,F100*$D100,"")</f>
        <v/>
      </c>
      <c r="G101" s="22" t="str">
        <f t="shared" si="21"/>
        <v/>
      </c>
      <c r="H101" s="22" t="str">
        <f t="shared" si="21"/>
        <v/>
      </c>
      <c r="I101" s="22" t="str">
        <f t="shared" si="21"/>
        <v/>
      </c>
      <c r="J101" s="22" t="str">
        <f t="shared" si="21"/>
        <v/>
      </c>
      <c r="K101" s="22" t="str">
        <f t="shared" si="21"/>
        <v/>
      </c>
      <c r="L101" s="22" t="str">
        <f t="shared" si="21"/>
        <v/>
      </c>
      <c r="M101" s="22" t="str">
        <f t="shared" si="21"/>
        <v/>
      </c>
      <c r="N101" s="22" t="str">
        <f t="shared" si="21"/>
        <v/>
      </c>
      <c r="O101" s="23" t="str">
        <f t="shared" si="21"/>
        <v/>
      </c>
      <c r="P101" s="44">
        <f>SUM(E102:O102)</f>
        <v>15</v>
      </c>
      <c r="Q101" s="24" t="str">
        <f>IFERROR(SUM(E100:O100) / (COUNT(E100:O100) - COUNTIF(E100:O100,0)),"")</f>
        <v/>
      </c>
    </row>
    <row r="102" spans="1:18" ht="10" customHeight="1">
      <c r="A102" s="114"/>
      <c r="B102" s="115"/>
      <c r="C102" s="116"/>
      <c r="D102" s="93"/>
      <c r="E102" s="25">
        <v>5</v>
      </c>
      <c r="F102" s="25">
        <v>5</v>
      </c>
      <c r="G102" s="25">
        <v>5</v>
      </c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2">IF($D104,F104*$D104,"")</f>
        <v/>
      </c>
      <c r="G105" s="22" t="str">
        <f t="shared" si="22"/>
        <v/>
      </c>
      <c r="H105" s="22" t="str">
        <f t="shared" si="22"/>
        <v/>
      </c>
      <c r="I105" s="22" t="str">
        <f t="shared" si="22"/>
        <v/>
      </c>
      <c r="J105" s="22" t="str">
        <f t="shared" si="22"/>
        <v/>
      </c>
      <c r="K105" s="22" t="str">
        <f t="shared" si="22"/>
        <v/>
      </c>
      <c r="L105" s="22" t="str">
        <f t="shared" si="22"/>
        <v/>
      </c>
      <c r="M105" s="22" t="str">
        <f t="shared" si="22"/>
        <v/>
      </c>
      <c r="N105" s="22" t="str">
        <f t="shared" si="22"/>
        <v/>
      </c>
      <c r="O105" s="23" t="str">
        <f t="shared" si="22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3">IF($D108,F108*$D108,"")</f>
        <v/>
      </c>
      <c r="G109" s="22" t="str">
        <f t="shared" si="23"/>
        <v/>
      </c>
      <c r="H109" s="22" t="str">
        <f t="shared" si="23"/>
        <v/>
      </c>
      <c r="I109" s="22" t="str">
        <f t="shared" si="23"/>
        <v/>
      </c>
      <c r="J109" s="22" t="str">
        <f t="shared" si="23"/>
        <v/>
      </c>
      <c r="K109" s="22" t="str">
        <f t="shared" si="23"/>
        <v/>
      </c>
      <c r="L109" s="22" t="str">
        <f t="shared" si="23"/>
        <v/>
      </c>
      <c r="M109" s="22" t="str">
        <f t="shared" si="23"/>
        <v/>
      </c>
      <c r="N109" s="22" t="str">
        <f t="shared" si="23"/>
        <v/>
      </c>
      <c r="O109" s="23" t="str">
        <f t="shared" si="23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0.92500000000000016</v>
      </c>
      <c r="P113" s="16" t="s">
        <v>10</v>
      </c>
      <c r="Q113" s="45">
        <f>SUM(P116,P120,P124,P128,P132,P136)</f>
        <v>45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42</v>
      </c>
      <c r="B115" s="100"/>
      <c r="C115" s="101"/>
      <c r="D115" s="91">
        <f>'Notes &amp; PRs'!D3</f>
        <v>0</v>
      </c>
      <c r="E115" s="51" t="s">
        <v>26</v>
      </c>
      <c r="F115" s="51">
        <v>0.95</v>
      </c>
      <c r="G115" s="51">
        <v>0.9</v>
      </c>
      <c r="H115" s="51"/>
      <c r="I115" s="51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/>
      <c r="F116" s="22"/>
      <c r="G116" s="22"/>
      <c r="H116" s="22" t="str">
        <f t="shared" ref="H116:O116" si="24">IF($D115,H115*$D115,"")</f>
        <v/>
      </c>
      <c r="I116" s="22" t="str">
        <f t="shared" si="24"/>
        <v/>
      </c>
      <c r="J116" s="22" t="str">
        <f t="shared" si="24"/>
        <v/>
      </c>
      <c r="K116" s="22" t="str">
        <f t="shared" si="24"/>
        <v/>
      </c>
      <c r="L116" s="22" t="str">
        <f t="shared" si="24"/>
        <v/>
      </c>
      <c r="M116" s="22" t="str">
        <f t="shared" si="24"/>
        <v/>
      </c>
      <c r="N116" s="22" t="str">
        <f t="shared" si="24"/>
        <v/>
      </c>
      <c r="O116" s="23" t="str">
        <f t="shared" si="24"/>
        <v/>
      </c>
      <c r="P116" s="44">
        <f>SUM(E117:O117)</f>
        <v>6</v>
      </c>
      <c r="Q116" s="24">
        <f>IFERROR(SUM(E115:O115) / (COUNT(E115:O115) - COUNTIF(E115:O115,0)),"")</f>
        <v>0.92500000000000004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/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43</v>
      </c>
      <c r="B119" s="100"/>
      <c r="C119" s="101"/>
      <c r="D119" s="91">
        <f>'Notes &amp; PRs'!D5</f>
        <v>0</v>
      </c>
      <c r="E119" s="51" t="s">
        <v>26</v>
      </c>
      <c r="F119" s="51">
        <v>0.95</v>
      </c>
      <c r="G119" s="51">
        <v>0.9</v>
      </c>
      <c r="H119" s="51"/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/>
      <c r="F120" s="22"/>
      <c r="G120" s="22"/>
      <c r="H120" s="22" t="str">
        <f t="shared" ref="H120:O120" si="25">IF($D119,H119*$D119,"")</f>
        <v/>
      </c>
      <c r="I120" s="22" t="str">
        <f t="shared" si="25"/>
        <v/>
      </c>
      <c r="J120" s="22" t="str">
        <f t="shared" si="25"/>
        <v/>
      </c>
      <c r="K120" s="22" t="str">
        <f t="shared" si="25"/>
        <v/>
      </c>
      <c r="L120" s="22" t="str">
        <f t="shared" si="25"/>
        <v/>
      </c>
      <c r="M120" s="22" t="str">
        <f t="shared" si="25"/>
        <v/>
      </c>
      <c r="N120" s="22" t="str">
        <f t="shared" si="25"/>
        <v/>
      </c>
      <c r="O120" s="23" t="str">
        <f t="shared" si="25"/>
        <v/>
      </c>
      <c r="P120" s="44">
        <f>SUM(E121:O121)</f>
        <v>15</v>
      </c>
      <c r="Q120" s="24">
        <f>IFERROR(SUM(E119:O119) / (COUNT(E119:O119) - COUNTIF(E119:O119,0)),"")</f>
        <v>0.92500000000000004</v>
      </c>
    </row>
    <row r="121" spans="1:18" ht="10" customHeight="1">
      <c r="A121" s="105"/>
      <c r="B121" s="106"/>
      <c r="C121" s="107"/>
      <c r="D121" s="95"/>
      <c r="E121" s="25">
        <v>5</v>
      </c>
      <c r="F121" s="25">
        <v>5</v>
      </c>
      <c r="G121" s="25">
        <v>5</v>
      </c>
      <c r="H121" s="25"/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 t="s">
        <v>26</v>
      </c>
      <c r="F123" s="51">
        <v>0.95</v>
      </c>
      <c r="G123" s="51">
        <v>0.9</v>
      </c>
      <c r="H123" s="51"/>
      <c r="I123" s="51"/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/>
      <c r="F124" s="22"/>
      <c r="G124" s="22"/>
      <c r="H124" s="22" t="str">
        <f t="shared" ref="H124:O124" si="26">IF($D123,H123*$D123,"")</f>
        <v/>
      </c>
      <c r="I124" s="22" t="str">
        <f t="shared" si="26"/>
        <v/>
      </c>
      <c r="J124" s="22" t="str">
        <f t="shared" si="26"/>
        <v/>
      </c>
      <c r="K124" s="22" t="str">
        <f t="shared" si="26"/>
        <v/>
      </c>
      <c r="L124" s="22" t="str">
        <f t="shared" si="26"/>
        <v/>
      </c>
      <c r="M124" s="22" t="str">
        <f t="shared" si="26"/>
        <v/>
      </c>
      <c r="N124" s="22" t="str">
        <f t="shared" si="26"/>
        <v/>
      </c>
      <c r="O124" s="23" t="str">
        <f t="shared" si="26"/>
        <v/>
      </c>
      <c r="P124" s="44">
        <f>SUM(E125:O125)</f>
        <v>9</v>
      </c>
      <c r="Q124" s="24">
        <f>IFERROR(SUM(E123:O123) / (COUNT(E123:O123) - COUNTIF(E123:O123,0)),"")</f>
        <v>0.92500000000000004</v>
      </c>
    </row>
    <row r="125" spans="1:18" ht="10" customHeight="1">
      <c r="A125" s="114"/>
      <c r="B125" s="115"/>
      <c r="C125" s="116"/>
      <c r="D125" s="95"/>
      <c r="E125" s="25">
        <v>3</v>
      </c>
      <c r="F125" s="25">
        <v>3</v>
      </c>
      <c r="G125" s="25">
        <v>3</v>
      </c>
      <c r="H125" s="25"/>
      <c r="I125" s="25"/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33</v>
      </c>
      <c r="B127" s="109"/>
      <c r="C127" s="110"/>
      <c r="D127" s="9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27">IF($D127,E127*$D127,"")</f>
        <v/>
      </c>
      <c r="F128" s="22" t="str">
        <f t="shared" si="27"/>
        <v/>
      </c>
      <c r="G128" s="22" t="str">
        <f t="shared" si="27"/>
        <v/>
      </c>
      <c r="H128" s="22" t="str">
        <f t="shared" si="27"/>
        <v/>
      </c>
      <c r="I128" s="22" t="str">
        <f t="shared" si="27"/>
        <v/>
      </c>
      <c r="J128" s="22" t="str">
        <f t="shared" si="27"/>
        <v/>
      </c>
      <c r="K128" s="22" t="str">
        <f t="shared" si="27"/>
        <v/>
      </c>
      <c r="L128" s="22" t="str">
        <f t="shared" si="27"/>
        <v/>
      </c>
      <c r="M128" s="22" t="str">
        <f t="shared" si="27"/>
        <v/>
      </c>
      <c r="N128" s="22" t="str">
        <f t="shared" si="27"/>
        <v/>
      </c>
      <c r="O128" s="23" t="str">
        <f t="shared" si="27"/>
        <v/>
      </c>
      <c r="P128" s="44">
        <f>SUM(E129:O129)</f>
        <v>15</v>
      </c>
      <c r="Q128" s="24" t="str">
        <f>IFERROR(SUM(E127:O127) / (COUNT(E127:O127) - COUNTIF(E127:O127,0)),"")</f>
        <v/>
      </c>
    </row>
    <row r="129" spans="1:18" ht="10" customHeight="1">
      <c r="A129" s="114"/>
      <c r="B129" s="115"/>
      <c r="C129" s="116"/>
      <c r="D129" s="95"/>
      <c r="E129" s="25">
        <v>5</v>
      </c>
      <c r="F129" s="25">
        <v>5</v>
      </c>
      <c r="G129" s="25">
        <v>5</v>
      </c>
      <c r="H129" s="25"/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28">IF($D131,F131*$D131,"")</f>
        <v/>
      </c>
      <c r="G132" s="22" t="str">
        <f t="shared" si="28"/>
        <v/>
      </c>
      <c r="H132" s="22" t="str">
        <f t="shared" si="28"/>
        <v/>
      </c>
      <c r="I132" s="22" t="str">
        <f t="shared" si="28"/>
        <v/>
      </c>
      <c r="J132" s="22" t="str">
        <f t="shared" si="28"/>
        <v/>
      </c>
      <c r="K132" s="22" t="str">
        <f t="shared" si="28"/>
        <v/>
      </c>
      <c r="L132" s="22" t="str">
        <f t="shared" si="28"/>
        <v/>
      </c>
      <c r="M132" s="22" t="str">
        <f t="shared" si="28"/>
        <v/>
      </c>
      <c r="N132" s="22" t="str">
        <f t="shared" si="28"/>
        <v/>
      </c>
      <c r="O132" s="23" t="str">
        <f t="shared" si="28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29">IF($D135,F135*$D135,"")</f>
        <v/>
      </c>
      <c r="G136" s="22" t="str">
        <f t="shared" si="29"/>
        <v/>
      </c>
      <c r="H136" s="22" t="str">
        <f t="shared" si="29"/>
        <v/>
      </c>
      <c r="I136" s="22" t="str">
        <f t="shared" si="29"/>
        <v/>
      </c>
      <c r="J136" s="22" t="str">
        <f t="shared" si="29"/>
        <v/>
      </c>
      <c r="K136" s="22" t="str">
        <f t="shared" si="29"/>
        <v/>
      </c>
      <c r="L136" s="22" t="str">
        <f t="shared" si="29"/>
        <v/>
      </c>
      <c r="M136" s="22" t="str">
        <f t="shared" si="29"/>
        <v/>
      </c>
      <c r="N136" s="22" t="str">
        <f t="shared" si="29"/>
        <v/>
      </c>
      <c r="O136" s="23" t="str">
        <f t="shared" si="29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conditionalFormatting sqref="E88:O88 E92:O92 E96:O96 E100:O100 E104:O104 E108:O108 E7:O7 E11:O11 E15:O15 E19:O19 E23:O23 E27:O27 E34:O34 H38:O38 E42:O42 E46:O46 E50:O50 E54:O54 E61:O61 H65:O65 E69:O69 E73:O73 E77:O77 E81:O81 E115:O115 E119:O119 H123:O123 E127:O127 E131:O131 E135:O135">
    <cfRule type="cellIs" dxfId="153" priority="14" stopIfTrue="1" operator="equal">
      <formula>0</formula>
    </cfRule>
  </conditionalFormatting>
  <conditionalFormatting sqref="E8:O8 E16:O16 E20:O20 E24:O24 E28:O28 E35:O35 H39:O39 E43:O43 E47:O47 E51:O51 E55:O55 E62:O62 H66:O66 E70:O70 E74:O74 E78:O78 E82:O82 E89:O89 E93:O93 E97:O97 E101:O101 E105:O105 E109:O109 E116:O116 H124:O124 E132:O132 E136:O136 E12:O12 E120:O120 E128:O128">
    <cfRule type="cellIs" dxfId="152" priority="13" stopIfTrue="1" operator="equal">
      <formula>0</formula>
    </cfRule>
  </conditionalFormatting>
  <conditionalFormatting sqref="E38:G38">
    <cfRule type="cellIs" dxfId="151" priority="12" stopIfTrue="1" operator="equal">
      <formula>0</formula>
    </cfRule>
  </conditionalFormatting>
  <conditionalFormatting sqref="E65:G65">
    <cfRule type="cellIs" dxfId="150" priority="11" stopIfTrue="1" operator="equal">
      <formula>0</formula>
    </cfRule>
  </conditionalFormatting>
  <conditionalFormatting sqref="E123:G123">
    <cfRule type="cellIs" dxfId="149" priority="10" stopIfTrue="1" operator="equal">
      <formula>0</formula>
    </cfRule>
  </conditionalFormatting>
  <conditionalFormatting sqref="E39">
    <cfRule type="cellIs" dxfId="148" priority="9" stopIfTrue="1" operator="equal">
      <formula>0</formula>
    </cfRule>
  </conditionalFormatting>
  <conditionalFormatting sqref="F39">
    <cfRule type="cellIs" dxfId="147" priority="8" stopIfTrue="1" operator="equal">
      <formula>0</formula>
    </cfRule>
  </conditionalFormatting>
  <conditionalFormatting sqref="G39">
    <cfRule type="cellIs" dxfId="146" priority="7" stopIfTrue="1" operator="equal">
      <formula>0</formula>
    </cfRule>
  </conditionalFormatting>
  <conditionalFormatting sqref="E66">
    <cfRule type="cellIs" dxfId="145" priority="6" stopIfTrue="1" operator="equal">
      <formula>0</formula>
    </cfRule>
  </conditionalFormatting>
  <conditionalFormatting sqref="F66">
    <cfRule type="cellIs" dxfId="144" priority="5" stopIfTrue="1" operator="equal">
      <formula>0</formula>
    </cfRule>
  </conditionalFormatting>
  <conditionalFormatting sqref="G66">
    <cfRule type="cellIs" dxfId="143" priority="4" stopIfTrue="1" operator="equal">
      <formula>0</formula>
    </cfRule>
  </conditionalFormatting>
  <conditionalFormatting sqref="E124">
    <cfRule type="cellIs" dxfId="142" priority="3" stopIfTrue="1" operator="equal">
      <formula>0</formula>
    </cfRule>
  </conditionalFormatting>
  <conditionalFormatting sqref="F124">
    <cfRule type="cellIs" dxfId="141" priority="2" stopIfTrue="1" operator="equal">
      <formula>0</formula>
    </cfRule>
  </conditionalFormatting>
  <conditionalFormatting sqref="G124">
    <cfRule type="cellIs" dxfId="140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R6" sqref="R6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3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0.68333333333333346</v>
      </c>
      <c r="P5" s="16" t="s">
        <v>10</v>
      </c>
      <c r="Q5" s="45">
        <f>SUM(P8,P12,P16,P20,P24,P28)</f>
        <v>63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25</v>
      </c>
      <c r="B7" s="100"/>
      <c r="C7" s="101"/>
      <c r="D7" s="91">
        <f>'Notes &amp; PRs'!D25</f>
        <v>0</v>
      </c>
      <c r="E7" s="63" t="s">
        <v>26</v>
      </c>
      <c r="F7" s="63">
        <v>0.95</v>
      </c>
      <c r="G7" s="63">
        <v>0.9</v>
      </c>
      <c r="H7" s="63"/>
      <c r="I7" s="63"/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/>
      <c r="F8" s="22"/>
      <c r="G8" s="22"/>
      <c r="H8" s="22" t="str">
        <f t="shared" ref="H8:O8" si="0">IF($D7,H7*$D7,"")</f>
        <v/>
      </c>
      <c r="I8" s="22" t="str">
        <f t="shared" si="0"/>
        <v/>
      </c>
      <c r="J8" s="22" t="str">
        <f t="shared" si="0"/>
        <v/>
      </c>
      <c r="K8" s="22" t="str">
        <f t="shared" si="0"/>
        <v/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3" t="str">
        <f t="shared" si="0"/>
        <v/>
      </c>
      <c r="P8" s="44">
        <f>SUM(E9:O9)</f>
        <v>18</v>
      </c>
      <c r="Q8" s="24">
        <f>IFERROR(SUM(E7:O7) / (COUNT(E7:O7) - COUNTIF(E7:O7,0)),"")</f>
        <v>0.92500000000000004</v>
      </c>
    </row>
    <row r="9" spans="1:18" ht="10" customHeight="1">
      <c r="A9" s="105"/>
      <c r="B9" s="106"/>
      <c r="C9" s="107"/>
      <c r="D9" s="93"/>
      <c r="E9" s="25">
        <v>6</v>
      </c>
      <c r="F9" s="25">
        <v>6</v>
      </c>
      <c r="G9" s="25">
        <v>6</v>
      </c>
      <c r="H9" s="25"/>
      <c r="I9" s="25"/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27</v>
      </c>
      <c r="B11" s="109"/>
      <c r="C11" s="110"/>
      <c r="D11" s="91">
        <f>'Notes &amp; PRs'!D17</f>
        <v>0</v>
      </c>
      <c r="E11" s="51" t="s">
        <v>26</v>
      </c>
      <c r="F11" s="51">
        <v>0.95</v>
      </c>
      <c r="G11" s="51">
        <v>0.9</v>
      </c>
      <c r="H11" s="51"/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/>
      <c r="F12" s="22"/>
      <c r="G12" s="22"/>
      <c r="H12" s="22" t="str">
        <f t="shared" ref="H12:O12" si="1">IF($D11,H11*$D11,"")</f>
        <v/>
      </c>
      <c r="I12" s="22" t="str">
        <f t="shared" si="1"/>
        <v/>
      </c>
      <c r="J12" s="22" t="str">
        <f t="shared" si="1"/>
        <v/>
      </c>
      <c r="K12" s="22" t="str">
        <f t="shared" si="1"/>
        <v/>
      </c>
      <c r="L12" s="22" t="str">
        <f t="shared" si="1"/>
        <v/>
      </c>
      <c r="M12" s="22" t="str">
        <f t="shared" si="1"/>
        <v/>
      </c>
      <c r="N12" s="22" t="str">
        <f t="shared" si="1"/>
        <v/>
      </c>
      <c r="O12" s="23" t="str">
        <f t="shared" si="1"/>
        <v/>
      </c>
      <c r="P12" s="44">
        <f>SUM(E13:O13)</f>
        <v>15</v>
      </c>
      <c r="Q12" s="24">
        <f>IFERROR(SUM(E11:O11) / (COUNT(E11:O11) - COUNTIF(E11:O11,0)),"")</f>
        <v>0.92500000000000004</v>
      </c>
    </row>
    <row r="13" spans="1:18" ht="10" customHeight="1">
      <c r="A13" s="114"/>
      <c r="B13" s="115"/>
      <c r="C13" s="116"/>
      <c r="D13" s="93"/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28</v>
      </c>
      <c r="B15" s="109"/>
      <c r="C15" s="110"/>
      <c r="D15" s="9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>
        <f>(D15*E15)</f>
        <v>0</v>
      </c>
      <c r="F16" s="22" t="str">
        <f t="shared" ref="F16:O16" si="2">IF($D15,F15*$D15,"")</f>
        <v/>
      </c>
      <c r="G16" s="22" t="str">
        <f t="shared" si="2"/>
        <v/>
      </c>
      <c r="H16" s="22" t="str">
        <f t="shared" si="2"/>
        <v/>
      </c>
      <c r="I16" s="22" t="str">
        <f t="shared" si="2"/>
        <v/>
      </c>
      <c r="J16" s="22" t="str">
        <f t="shared" si="2"/>
        <v/>
      </c>
      <c r="K16" s="22" t="str">
        <f t="shared" si="2"/>
        <v/>
      </c>
      <c r="L16" s="22" t="str">
        <f t="shared" si="2"/>
        <v/>
      </c>
      <c r="M16" s="22" t="str">
        <f t="shared" si="2"/>
        <v/>
      </c>
      <c r="N16" s="22" t="str">
        <f t="shared" si="2"/>
        <v/>
      </c>
      <c r="O16" s="23" t="str">
        <f t="shared" si="2"/>
        <v/>
      </c>
      <c r="P16" s="44">
        <f>SUM(E17:O17)</f>
        <v>15</v>
      </c>
      <c r="Q16" s="24" t="str">
        <f>IFERROR(SUM(E15:O15) / (COUNT(E15:O15) - COUNTIF(E15:O15,0)),"")</f>
        <v/>
      </c>
    </row>
    <row r="17" spans="1:18" ht="10" customHeight="1">
      <c r="A17" s="114"/>
      <c r="B17" s="115"/>
      <c r="C17" s="116"/>
      <c r="D17" s="93"/>
      <c r="E17" s="25">
        <v>5</v>
      </c>
      <c r="F17" s="25">
        <v>5</v>
      </c>
      <c r="G17" s="25">
        <v>5</v>
      </c>
      <c r="H17" s="25"/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29</v>
      </c>
      <c r="B19" s="109"/>
      <c r="C19" s="110"/>
      <c r="D19" s="91">
        <f>'Notes &amp; PRs'!D17</f>
        <v>0</v>
      </c>
      <c r="E19" s="51">
        <v>0.2</v>
      </c>
      <c r="F19" s="51">
        <v>0.2</v>
      </c>
      <c r="G19" s="51">
        <v>0.2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>
        <f>(D19*E19)</f>
        <v>0</v>
      </c>
      <c r="F20" s="22" t="str">
        <f t="shared" ref="F20:O20" si="3">IF($D19,F19*$D19,"")</f>
        <v/>
      </c>
      <c r="G20" s="22" t="str">
        <f t="shared" si="3"/>
        <v/>
      </c>
      <c r="H20" s="22" t="str">
        <f t="shared" si="3"/>
        <v/>
      </c>
      <c r="I20" s="22" t="str">
        <f t="shared" si="3"/>
        <v/>
      </c>
      <c r="J20" s="22" t="str">
        <f t="shared" si="3"/>
        <v/>
      </c>
      <c r="K20" s="22" t="str">
        <f t="shared" si="3"/>
        <v/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3" t="str">
        <f t="shared" si="3"/>
        <v/>
      </c>
      <c r="P20" s="44">
        <f>SUM(E21:O21)</f>
        <v>15</v>
      </c>
      <c r="Q20" s="24">
        <f>IFERROR(SUM(E19:O19) / (COUNT(E19:O19) - COUNTIF(E19:O19,0)),"")</f>
        <v>0.20000000000000004</v>
      </c>
    </row>
    <row r="21" spans="1:18" ht="10" customHeight="1">
      <c r="A21" s="114"/>
      <c r="B21" s="115"/>
      <c r="C21" s="116"/>
      <c r="D21" s="93"/>
      <c r="E21" s="25">
        <v>5</v>
      </c>
      <c r="F21" s="25">
        <v>5</v>
      </c>
      <c r="G21" s="25">
        <v>5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4">IF($D23,F23*$D23,"")</f>
        <v/>
      </c>
      <c r="G24" s="22" t="str">
        <f t="shared" si="4"/>
        <v/>
      </c>
      <c r="H24" s="22" t="str">
        <f t="shared" si="4"/>
        <v/>
      </c>
      <c r="I24" s="22" t="str">
        <f t="shared" si="4"/>
        <v/>
      </c>
      <c r="J24" s="22" t="str">
        <f t="shared" si="4"/>
        <v/>
      </c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3" t="str">
        <f t="shared" si="4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5">IF($D27,F27*$D27,"")</f>
        <v/>
      </c>
      <c r="G28" s="22" t="str">
        <f t="shared" si="5"/>
        <v/>
      </c>
      <c r="H28" s="22" t="str">
        <f t="shared" si="5"/>
        <v/>
      </c>
      <c r="I28" s="22" t="str">
        <f t="shared" si="5"/>
        <v/>
      </c>
      <c r="J28" s="22" t="str">
        <f t="shared" si="5"/>
        <v/>
      </c>
      <c r="K28" s="22" t="str">
        <f t="shared" si="5"/>
        <v/>
      </c>
      <c r="L28" s="22" t="str">
        <f t="shared" si="5"/>
        <v/>
      </c>
      <c r="M28" s="22" t="str">
        <f t="shared" si="5"/>
        <v/>
      </c>
      <c r="N28" s="22" t="str">
        <f t="shared" si="5"/>
        <v/>
      </c>
      <c r="O28" s="23" t="str">
        <f t="shared" si="5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0.92500000000000004</v>
      </c>
      <c r="P32" s="16" t="s">
        <v>10</v>
      </c>
      <c r="Q32" s="45">
        <f>SUM(P35,P39,P43,P47,P51,P55)</f>
        <v>54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30</v>
      </c>
      <c r="B34" s="100"/>
      <c r="C34" s="101"/>
      <c r="D34" s="91">
        <f>'Notes &amp; PRs'!D3</f>
        <v>0</v>
      </c>
      <c r="E34" s="51" t="s">
        <v>26</v>
      </c>
      <c r="F34" s="51">
        <v>0.95</v>
      </c>
      <c r="G34" s="51">
        <v>0.9</v>
      </c>
      <c r="H34" s="51"/>
      <c r="I34" s="51"/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/>
      <c r="F35" s="22"/>
      <c r="G35" s="22"/>
      <c r="H35" s="22" t="str">
        <f t="shared" ref="H35:O35" si="6">IF($D34,H34*$D34,"")</f>
        <v/>
      </c>
      <c r="I35" s="22" t="str">
        <f t="shared" si="6"/>
        <v/>
      </c>
      <c r="J35" s="22" t="str">
        <f t="shared" si="6"/>
        <v/>
      </c>
      <c r="K35" s="22" t="str">
        <f t="shared" si="6"/>
        <v/>
      </c>
      <c r="L35" s="22" t="str">
        <f t="shared" si="6"/>
        <v/>
      </c>
      <c r="M35" s="22" t="str">
        <f t="shared" si="6"/>
        <v/>
      </c>
      <c r="N35" s="22" t="str">
        <f t="shared" si="6"/>
        <v/>
      </c>
      <c r="O35" s="23" t="str">
        <f t="shared" si="6"/>
        <v/>
      </c>
      <c r="P35" s="44">
        <f>SUM(E36:O36)</f>
        <v>9</v>
      </c>
      <c r="Q35" s="24">
        <f>IFERROR(SUM(E34:O34) / (COUNT(E34:O34) - COUNTIF(E34:O34,0)),"")</f>
        <v>0.92500000000000004</v>
      </c>
    </row>
    <row r="36" spans="1:18" ht="10" customHeight="1">
      <c r="A36" s="105"/>
      <c r="B36" s="106"/>
      <c r="C36" s="107"/>
      <c r="D36" s="93"/>
      <c r="E36" s="25">
        <v>3</v>
      </c>
      <c r="F36" s="25">
        <v>3</v>
      </c>
      <c r="G36" s="25">
        <v>3</v>
      </c>
      <c r="H36" s="25"/>
      <c r="I36" s="25"/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31</v>
      </c>
      <c r="B38" s="109"/>
      <c r="C38" s="110"/>
      <c r="D38" s="91">
        <f>'Notes &amp; PRs'!D3</f>
        <v>0</v>
      </c>
      <c r="E38" s="51" t="s">
        <v>26</v>
      </c>
      <c r="F38" s="51">
        <v>0.95</v>
      </c>
      <c r="G38" s="51">
        <v>0.9</v>
      </c>
      <c r="H38" s="51"/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/>
      <c r="F39" s="22"/>
      <c r="G39" s="22"/>
      <c r="H39" s="22" t="str">
        <f t="shared" ref="H39:O39" si="7">IF($D38,H38*$D38,"")</f>
        <v/>
      </c>
      <c r="I39" s="22" t="str">
        <f t="shared" si="7"/>
        <v/>
      </c>
      <c r="J39" s="22" t="str">
        <f t="shared" si="7"/>
        <v/>
      </c>
      <c r="K39" s="22" t="str">
        <f t="shared" si="7"/>
        <v/>
      </c>
      <c r="L39" s="22" t="str">
        <f t="shared" si="7"/>
        <v/>
      </c>
      <c r="M39" s="22" t="str">
        <f t="shared" si="7"/>
        <v/>
      </c>
      <c r="N39" s="22" t="str">
        <f t="shared" si="7"/>
        <v/>
      </c>
      <c r="O39" s="23" t="str">
        <f t="shared" si="7"/>
        <v/>
      </c>
      <c r="P39" s="44">
        <f>SUM(E40:O40)</f>
        <v>15</v>
      </c>
      <c r="Q39" s="24">
        <f>IFERROR(SUM(E38:O38) / (COUNT(E38:O38) - COUNTIF(E38:O38,0)),"")</f>
        <v>0.92500000000000004</v>
      </c>
    </row>
    <row r="40" spans="1:18" ht="10" customHeight="1">
      <c r="A40" s="114"/>
      <c r="B40" s="115"/>
      <c r="C40" s="116"/>
      <c r="D40" s="93"/>
      <c r="E40" s="25">
        <v>5</v>
      </c>
      <c r="F40" s="25">
        <v>5</v>
      </c>
      <c r="G40" s="25">
        <v>5</v>
      </c>
      <c r="H40" s="25"/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32</v>
      </c>
      <c r="B42" s="109"/>
      <c r="C42" s="110"/>
      <c r="D42" s="9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8">IF($D42,F42*$D42,"")</f>
        <v/>
      </c>
      <c r="G43" s="22" t="str">
        <f t="shared" si="8"/>
        <v/>
      </c>
      <c r="H43" s="22" t="str">
        <f t="shared" si="8"/>
        <v/>
      </c>
      <c r="I43" s="22" t="str">
        <f t="shared" si="8"/>
        <v/>
      </c>
      <c r="J43" s="22" t="str">
        <f t="shared" si="8"/>
        <v/>
      </c>
      <c r="K43" s="22" t="str">
        <f t="shared" si="8"/>
        <v/>
      </c>
      <c r="L43" s="22" t="str">
        <f t="shared" si="8"/>
        <v/>
      </c>
      <c r="M43" s="22" t="str">
        <f t="shared" si="8"/>
        <v/>
      </c>
      <c r="N43" s="22" t="str">
        <f t="shared" si="8"/>
        <v/>
      </c>
      <c r="O43" s="23" t="str">
        <f t="shared" si="8"/>
        <v/>
      </c>
      <c r="P43" s="44">
        <f>SUM(E44:O44)</f>
        <v>15</v>
      </c>
      <c r="Q43" s="24" t="str">
        <f>IFERROR(SUM(E42:O42) / (COUNT(E42:O42) - COUNTIF(E42:O42,0)),"")</f>
        <v/>
      </c>
    </row>
    <row r="44" spans="1:18" ht="10" customHeight="1">
      <c r="A44" s="114"/>
      <c r="B44" s="115"/>
      <c r="C44" s="116"/>
      <c r="D44" s="93"/>
      <c r="E44" s="25">
        <v>5</v>
      </c>
      <c r="F44" s="25">
        <v>5</v>
      </c>
      <c r="G44" s="25">
        <v>5</v>
      </c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 t="s">
        <v>33</v>
      </c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9">IF($D46,F46*$D46,"")</f>
        <v/>
      </c>
      <c r="G47" s="22" t="str">
        <f t="shared" si="9"/>
        <v/>
      </c>
      <c r="H47" s="22" t="str">
        <f t="shared" si="9"/>
        <v/>
      </c>
      <c r="I47" s="22" t="str">
        <f t="shared" si="9"/>
        <v/>
      </c>
      <c r="J47" s="22" t="str">
        <f t="shared" si="9"/>
        <v/>
      </c>
      <c r="K47" s="22" t="str">
        <f t="shared" si="9"/>
        <v/>
      </c>
      <c r="L47" s="22" t="str">
        <f t="shared" si="9"/>
        <v/>
      </c>
      <c r="M47" s="22" t="str">
        <f t="shared" si="9"/>
        <v/>
      </c>
      <c r="N47" s="22" t="str">
        <f t="shared" si="9"/>
        <v/>
      </c>
      <c r="O47" s="23" t="str">
        <f t="shared" si="9"/>
        <v/>
      </c>
      <c r="P47" s="44">
        <f>SUM(E48:O48)</f>
        <v>15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>
        <v>5</v>
      </c>
      <c r="F48" s="25">
        <v>5</v>
      </c>
      <c r="G48" s="25">
        <v>5</v>
      </c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0">IF($D50,F50*$D50,"")</f>
        <v/>
      </c>
      <c r="G51" s="22" t="str">
        <f t="shared" si="10"/>
        <v/>
      </c>
      <c r="H51" s="22" t="str">
        <f t="shared" si="10"/>
        <v/>
      </c>
      <c r="I51" s="22" t="str">
        <f t="shared" si="10"/>
        <v/>
      </c>
      <c r="J51" s="22" t="str">
        <f t="shared" si="10"/>
        <v/>
      </c>
      <c r="K51" s="22" t="str">
        <f t="shared" si="10"/>
        <v/>
      </c>
      <c r="L51" s="22" t="str">
        <f t="shared" si="10"/>
        <v/>
      </c>
      <c r="M51" s="22" t="str">
        <f t="shared" si="10"/>
        <v/>
      </c>
      <c r="N51" s="22" t="str">
        <f t="shared" si="10"/>
        <v/>
      </c>
      <c r="O51" s="23" t="str">
        <f t="shared" si="10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1">IF($D54,F54*$D54,"")</f>
        <v/>
      </c>
      <c r="G55" s="22" t="str">
        <f t="shared" si="11"/>
        <v/>
      </c>
      <c r="H55" s="22" t="str">
        <f t="shared" si="11"/>
        <v/>
      </c>
      <c r="I55" s="22" t="str">
        <f t="shared" si="11"/>
        <v/>
      </c>
      <c r="J55" s="22" t="str">
        <f t="shared" si="11"/>
        <v/>
      </c>
      <c r="K55" s="22" t="str">
        <f t="shared" si="11"/>
        <v/>
      </c>
      <c r="L55" s="22" t="str">
        <f t="shared" si="11"/>
        <v/>
      </c>
      <c r="M55" s="22" t="str">
        <f t="shared" si="11"/>
        <v/>
      </c>
      <c r="N55" s="22" t="str">
        <f t="shared" si="11"/>
        <v/>
      </c>
      <c r="O55" s="23" t="str">
        <f t="shared" si="11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>
        <f>IFERROR(AVERAGE(Q62,Q66,Q70,Q74,Q78,Q82),"")</f>
        <v>0.81875000000000009</v>
      </c>
      <c r="P59" s="16" t="s">
        <v>10</v>
      </c>
      <c r="Q59" s="45">
        <f>SUM(P62,P66,P70,P74,P78,P82)</f>
        <v>63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34</v>
      </c>
      <c r="B61" s="100"/>
      <c r="C61" s="101"/>
      <c r="D61" s="91">
        <f>'Notes &amp; PRs'!D21</f>
        <v>0</v>
      </c>
      <c r="E61" s="51" t="s">
        <v>26</v>
      </c>
      <c r="F61" s="51">
        <v>0.95</v>
      </c>
      <c r="G61" s="51">
        <v>0.9</v>
      </c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/>
      <c r="F62" s="22"/>
      <c r="G62" s="22"/>
      <c r="H62" s="22" t="str">
        <f t="shared" ref="H62:O62" si="12">IF($D61,H61*$D61,"")</f>
        <v/>
      </c>
      <c r="I62" s="22" t="str">
        <f t="shared" si="12"/>
        <v/>
      </c>
      <c r="J62" s="22" t="str">
        <f t="shared" si="12"/>
        <v/>
      </c>
      <c r="K62" s="22" t="str">
        <f t="shared" si="12"/>
        <v/>
      </c>
      <c r="L62" s="22" t="str">
        <f t="shared" si="12"/>
        <v/>
      </c>
      <c r="M62" s="22" t="str">
        <f t="shared" si="12"/>
        <v/>
      </c>
      <c r="N62" s="22" t="str">
        <f t="shared" si="12"/>
        <v/>
      </c>
      <c r="O62" s="23" t="str">
        <f t="shared" si="12"/>
        <v/>
      </c>
      <c r="P62" s="44">
        <f>SUM(E63:O63)</f>
        <v>18</v>
      </c>
      <c r="Q62" s="24">
        <f>IFERROR(SUM(E61:O61) / (COUNT(E61:O61) - COUNTIF(E61:O61,0)),"")</f>
        <v>0.92500000000000004</v>
      </c>
    </row>
    <row r="63" spans="1:18" ht="10" customHeight="1">
      <c r="A63" s="105"/>
      <c r="B63" s="106"/>
      <c r="C63" s="107"/>
      <c r="D63" s="93"/>
      <c r="E63" s="25">
        <v>6</v>
      </c>
      <c r="F63" s="25">
        <v>6</v>
      </c>
      <c r="G63" s="25">
        <v>6</v>
      </c>
      <c r="H63" s="25"/>
      <c r="I63" s="25"/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35</v>
      </c>
      <c r="B65" s="109"/>
      <c r="C65" s="110"/>
      <c r="D65" s="91">
        <f>'Notes &amp; PRs'!D17</f>
        <v>0</v>
      </c>
      <c r="E65" s="51" t="s">
        <v>26</v>
      </c>
      <c r="F65" s="51">
        <v>0.95</v>
      </c>
      <c r="G65" s="51">
        <v>0.9</v>
      </c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/>
      <c r="F66" s="22"/>
      <c r="G66" s="22"/>
      <c r="H66" s="22" t="str">
        <f t="shared" ref="H66:O66" si="13">IF($D65,H65*$D65,"")</f>
        <v/>
      </c>
      <c r="I66" s="22" t="str">
        <f t="shared" si="13"/>
        <v/>
      </c>
      <c r="J66" s="22" t="str">
        <f t="shared" si="13"/>
        <v/>
      </c>
      <c r="K66" s="22" t="str">
        <f t="shared" si="13"/>
        <v/>
      </c>
      <c r="L66" s="22" t="str">
        <f t="shared" si="13"/>
        <v/>
      </c>
      <c r="M66" s="22" t="str">
        <f t="shared" si="13"/>
        <v/>
      </c>
      <c r="N66" s="22" t="str">
        <f t="shared" si="13"/>
        <v/>
      </c>
      <c r="O66" s="23" t="str">
        <f t="shared" si="13"/>
        <v/>
      </c>
      <c r="P66" s="44">
        <f>SUM(E67:O67)</f>
        <v>15</v>
      </c>
      <c r="Q66" s="24">
        <f>IFERROR(SUM(E65:O65) / (COUNT(E65:O65) - COUNTIF(E65:O65,0)),"")</f>
        <v>0.92500000000000004</v>
      </c>
    </row>
    <row r="67" spans="1:18" ht="10" customHeight="1">
      <c r="A67" s="114"/>
      <c r="B67" s="115"/>
      <c r="C67" s="116"/>
      <c r="D67" s="93"/>
      <c r="E67" s="25">
        <v>5</v>
      </c>
      <c r="F67" s="25">
        <v>5</v>
      </c>
      <c r="G67" s="25">
        <v>5</v>
      </c>
      <c r="H67" s="25"/>
      <c r="I67" s="25"/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36</v>
      </c>
      <c r="B69" s="109"/>
      <c r="C69" s="110"/>
      <c r="D69" s="91">
        <f>'Notes &amp; PRs'!D17</f>
        <v>0</v>
      </c>
      <c r="E69" s="51">
        <v>0.5</v>
      </c>
      <c r="F69" s="51">
        <v>0.5</v>
      </c>
      <c r="G69" s="51">
        <v>0.5</v>
      </c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>
        <f>(D69*E69)</f>
        <v>0</v>
      </c>
      <c r="F70" s="22" t="str">
        <f t="shared" ref="F70:O70" si="14">IF($D69,F69*$D69,"")</f>
        <v/>
      </c>
      <c r="G70" s="22" t="str">
        <f t="shared" si="14"/>
        <v/>
      </c>
      <c r="H70" s="22" t="str">
        <f t="shared" si="14"/>
        <v/>
      </c>
      <c r="I70" s="22" t="str">
        <f t="shared" si="14"/>
        <v/>
      </c>
      <c r="J70" s="22" t="str">
        <f t="shared" si="14"/>
        <v/>
      </c>
      <c r="K70" s="22" t="str">
        <f t="shared" si="14"/>
        <v/>
      </c>
      <c r="L70" s="22" t="str">
        <f t="shared" si="14"/>
        <v/>
      </c>
      <c r="M70" s="22" t="str">
        <f t="shared" si="14"/>
        <v/>
      </c>
      <c r="N70" s="22" t="str">
        <f t="shared" si="14"/>
        <v/>
      </c>
      <c r="O70" s="23" t="str">
        <f t="shared" si="14"/>
        <v/>
      </c>
      <c r="P70" s="44">
        <f>SUM(E71:O71)</f>
        <v>15</v>
      </c>
      <c r="Q70" s="24">
        <f>IFERROR(SUM(E69:O69) / (COUNT(E69:O69) - COUNTIF(E69:O69,0)),"")</f>
        <v>0.5</v>
      </c>
    </row>
    <row r="71" spans="1:18" ht="10" customHeight="1">
      <c r="A71" s="114"/>
      <c r="B71" s="115"/>
      <c r="C71" s="116"/>
      <c r="D71" s="93"/>
      <c r="E71" s="25">
        <v>5</v>
      </c>
      <c r="F71" s="25">
        <v>5</v>
      </c>
      <c r="G71" s="25">
        <v>5</v>
      </c>
      <c r="H71" s="25"/>
      <c r="I71" s="25"/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 t="s">
        <v>37</v>
      </c>
      <c r="B73" s="109"/>
      <c r="C73" s="110"/>
      <c r="D73" s="91"/>
      <c r="E73" s="51" t="s">
        <v>26</v>
      </c>
      <c r="F73" s="51">
        <v>0.95</v>
      </c>
      <c r="G73" s="51">
        <v>0.9</v>
      </c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/>
      <c r="F74" s="22"/>
      <c r="G74" s="22"/>
      <c r="H74" s="22" t="str">
        <f t="shared" ref="H74:O74" si="15">IF($D73,H73*$D73,"")</f>
        <v/>
      </c>
      <c r="I74" s="22" t="str">
        <f t="shared" si="15"/>
        <v/>
      </c>
      <c r="J74" s="22" t="str">
        <f t="shared" si="15"/>
        <v/>
      </c>
      <c r="K74" s="22" t="str">
        <f t="shared" si="15"/>
        <v/>
      </c>
      <c r="L74" s="22" t="str">
        <f t="shared" si="15"/>
        <v/>
      </c>
      <c r="M74" s="22" t="str">
        <f t="shared" si="15"/>
        <v/>
      </c>
      <c r="N74" s="22" t="str">
        <f t="shared" si="15"/>
        <v/>
      </c>
      <c r="O74" s="23" t="str">
        <f t="shared" si="15"/>
        <v/>
      </c>
      <c r="P74" s="44">
        <f>SUM(E75:O75)</f>
        <v>15</v>
      </c>
      <c r="Q74" s="24">
        <f>IFERROR(SUM(E73:O73) / (COUNT(E73:O73) - COUNTIF(E73:O73,0)),"")</f>
        <v>0.92500000000000004</v>
      </c>
    </row>
    <row r="75" spans="1:18" ht="10" customHeight="1">
      <c r="A75" s="114"/>
      <c r="B75" s="115"/>
      <c r="C75" s="116"/>
      <c r="D75" s="93"/>
      <c r="E75" s="25">
        <v>5</v>
      </c>
      <c r="F75" s="25">
        <v>5</v>
      </c>
      <c r="G75" s="25">
        <v>5</v>
      </c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16">IF($D77,F77*$D77,"")</f>
        <v/>
      </c>
      <c r="G78" s="22" t="str">
        <f t="shared" si="16"/>
        <v/>
      </c>
      <c r="H78" s="22" t="str">
        <f t="shared" si="16"/>
        <v/>
      </c>
      <c r="I78" s="22" t="str">
        <f t="shared" si="16"/>
        <v/>
      </c>
      <c r="J78" s="22" t="str">
        <f t="shared" si="16"/>
        <v/>
      </c>
      <c r="K78" s="22" t="str">
        <f t="shared" si="16"/>
        <v/>
      </c>
      <c r="L78" s="22" t="str">
        <f t="shared" si="16"/>
        <v/>
      </c>
      <c r="M78" s="22" t="str">
        <f t="shared" si="16"/>
        <v/>
      </c>
      <c r="N78" s="22" t="str">
        <f t="shared" si="16"/>
        <v/>
      </c>
      <c r="O78" s="23" t="str">
        <f t="shared" si="16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17">IF($D81,F81*$D81,"")</f>
        <v/>
      </c>
      <c r="G82" s="22" t="str">
        <f t="shared" si="17"/>
        <v/>
      </c>
      <c r="H82" s="22" t="str">
        <f t="shared" si="17"/>
        <v/>
      </c>
      <c r="I82" s="22" t="str">
        <f t="shared" si="17"/>
        <v/>
      </c>
      <c r="J82" s="22" t="str">
        <f t="shared" si="17"/>
        <v/>
      </c>
      <c r="K82" s="22" t="str">
        <f t="shared" si="17"/>
        <v/>
      </c>
      <c r="L82" s="22" t="str">
        <f t="shared" si="17"/>
        <v/>
      </c>
      <c r="M82" s="22" t="str">
        <f t="shared" si="17"/>
        <v/>
      </c>
      <c r="N82" s="22" t="str">
        <f t="shared" si="17"/>
        <v/>
      </c>
      <c r="O82" s="23" t="str">
        <f t="shared" si="17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0.92500000000000004</v>
      </c>
      <c r="P86" s="16" t="s">
        <v>10</v>
      </c>
      <c r="Q86" s="45">
        <f>SUM(P89,P93,P97,P101,P105,P109)</f>
        <v>54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38</v>
      </c>
      <c r="B88" s="100"/>
      <c r="C88" s="101"/>
      <c r="D88" s="91">
        <f>'Notes &amp; PRs'!D7</f>
        <v>0</v>
      </c>
      <c r="E88" s="51" t="s">
        <v>26</v>
      </c>
      <c r="F88" s="51">
        <v>0.95</v>
      </c>
      <c r="G88" s="51">
        <v>0.9</v>
      </c>
      <c r="H88" s="51"/>
      <c r="I88" s="51"/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/>
      <c r="F89" s="22"/>
      <c r="G89" s="22"/>
      <c r="H89" s="22" t="str">
        <f t="shared" ref="H89:O89" si="18">IF($D88,H88*$D88,"")</f>
        <v/>
      </c>
      <c r="I89" s="22" t="str">
        <f t="shared" si="18"/>
        <v/>
      </c>
      <c r="J89" s="22" t="str">
        <f t="shared" si="18"/>
        <v/>
      </c>
      <c r="K89" s="22" t="str">
        <f t="shared" si="18"/>
        <v/>
      </c>
      <c r="L89" s="22" t="str">
        <f t="shared" si="18"/>
        <v/>
      </c>
      <c r="M89" s="22" t="str">
        <f t="shared" si="18"/>
        <v/>
      </c>
      <c r="N89" s="22" t="str">
        <f t="shared" si="18"/>
        <v/>
      </c>
      <c r="O89" s="23" t="str">
        <f t="shared" si="18"/>
        <v/>
      </c>
      <c r="P89" s="44">
        <f>SUM(E90:O90)</f>
        <v>9</v>
      </c>
      <c r="Q89" s="24">
        <f>IFERROR(SUM(E88:O88) / (COUNT(E88:O88) - COUNTIF(E88:O88,0)),"")</f>
        <v>0.92500000000000004</v>
      </c>
    </row>
    <row r="90" spans="1:18" ht="10" customHeight="1">
      <c r="A90" s="105"/>
      <c r="B90" s="106"/>
      <c r="C90" s="107"/>
      <c r="D90" s="93"/>
      <c r="E90" s="25">
        <v>3</v>
      </c>
      <c r="F90" s="25">
        <v>3</v>
      </c>
      <c r="G90" s="25">
        <v>3</v>
      </c>
      <c r="H90" s="25"/>
      <c r="I90" s="25"/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39</v>
      </c>
      <c r="B92" s="100"/>
      <c r="C92" s="101"/>
      <c r="D92" s="91">
        <f>'Notes &amp; PRs'!D7</f>
        <v>0</v>
      </c>
      <c r="E92" s="51" t="s">
        <v>26</v>
      </c>
      <c r="F92" s="51">
        <v>0.95</v>
      </c>
      <c r="G92" s="51">
        <v>0.9</v>
      </c>
      <c r="H92" s="51"/>
      <c r="I92" s="51"/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/>
      <c r="F93" s="22"/>
      <c r="G93" s="22"/>
      <c r="H93" s="22" t="str">
        <f t="shared" ref="H93:O93" si="19">IF($D92,H92*$D92,"")</f>
        <v/>
      </c>
      <c r="I93" s="22" t="str">
        <f t="shared" si="19"/>
        <v/>
      </c>
      <c r="J93" s="22" t="str">
        <f t="shared" si="19"/>
        <v/>
      </c>
      <c r="K93" s="22" t="str">
        <f t="shared" si="19"/>
        <v/>
      </c>
      <c r="L93" s="22" t="str">
        <f t="shared" si="19"/>
        <v/>
      </c>
      <c r="M93" s="22" t="str">
        <f t="shared" si="19"/>
        <v/>
      </c>
      <c r="N93" s="22" t="str">
        <f t="shared" si="19"/>
        <v/>
      </c>
      <c r="O93" s="23" t="str">
        <f t="shared" si="19"/>
        <v/>
      </c>
      <c r="P93" s="44">
        <f>SUM(E94:O94)</f>
        <v>15</v>
      </c>
      <c r="Q93" s="24">
        <f>IFERROR(SUM(E92:O92) / (COUNT(E92:O92) - COUNTIF(E92:O92,0)),"")</f>
        <v>0.92500000000000004</v>
      </c>
    </row>
    <row r="94" spans="1:18" ht="10" customHeight="1">
      <c r="A94" s="105"/>
      <c r="B94" s="106"/>
      <c r="C94" s="107"/>
      <c r="D94" s="93"/>
      <c r="E94" s="25">
        <v>5</v>
      </c>
      <c r="F94" s="25">
        <v>5</v>
      </c>
      <c r="G94" s="25">
        <v>5</v>
      </c>
      <c r="H94" s="25"/>
      <c r="I94" s="25"/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40</v>
      </c>
      <c r="B96" s="109"/>
      <c r="C96" s="110"/>
      <c r="D96" s="9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>
        <f>(D96*E96)</f>
        <v>0</v>
      </c>
      <c r="F97" s="22" t="str">
        <f t="shared" ref="F97:O97" si="20">IF($D96,F96*$D96,"")</f>
        <v/>
      </c>
      <c r="G97" s="22" t="str">
        <f t="shared" si="20"/>
        <v/>
      </c>
      <c r="H97" s="22" t="str">
        <f t="shared" si="20"/>
        <v/>
      </c>
      <c r="I97" s="22" t="str">
        <f t="shared" si="20"/>
        <v/>
      </c>
      <c r="J97" s="22" t="str">
        <f t="shared" si="20"/>
        <v/>
      </c>
      <c r="K97" s="22" t="str">
        <f t="shared" si="20"/>
        <v/>
      </c>
      <c r="L97" s="22" t="str">
        <f t="shared" si="20"/>
        <v/>
      </c>
      <c r="M97" s="22" t="str">
        <f t="shared" si="20"/>
        <v/>
      </c>
      <c r="N97" s="22" t="str">
        <f t="shared" si="20"/>
        <v/>
      </c>
      <c r="O97" s="23" t="str">
        <f t="shared" si="20"/>
        <v/>
      </c>
      <c r="P97" s="44">
        <f>SUM(E98:O98)</f>
        <v>15</v>
      </c>
      <c r="Q97" s="24" t="str">
        <f>IFERROR(SUM(E96:O96) / (COUNT(E96:O96) - COUNTIF(E96:O96,0)),"")</f>
        <v/>
      </c>
    </row>
    <row r="98" spans="1:18" ht="10" customHeight="1">
      <c r="A98" s="114"/>
      <c r="B98" s="115"/>
      <c r="C98" s="116"/>
      <c r="D98" s="93"/>
      <c r="E98" s="25">
        <v>5</v>
      </c>
      <c r="F98" s="25">
        <v>5</v>
      </c>
      <c r="G98" s="25">
        <v>5</v>
      </c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41</v>
      </c>
      <c r="B100" s="109"/>
      <c r="C100" s="110"/>
      <c r="D100" s="9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1">IF($D100,F100*$D100,"")</f>
        <v/>
      </c>
      <c r="G101" s="22" t="str">
        <f t="shared" si="21"/>
        <v/>
      </c>
      <c r="H101" s="22" t="str">
        <f t="shared" si="21"/>
        <v/>
      </c>
      <c r="I101" s="22" t="str">
        <f t="shared" si="21"/>
        <v/>
      </c>
      <c r="J101" s="22" t="str">
        <f t="shared" si="21"/>
        <v/>
      </c>
      <c r="K101" s="22" t="str">
        <f t="shared" si="21"/>
        <v/>
      </c>
      <c r="L101" s="22" t="str">
        <f t="shared" si="21"/>
        <v/>
      </c>
      <c r="M101" s="22" t="str">
        <f t="shared" si="21"/>
        <v/>
      </c>
      <c r="N101" s="22" t="str">
        <f t="shared" si="21"/>
        <v/>
      </c>
      <c r="O101" s="23" t="str">
        <f t="shared" si="21"/>
        <v/>
      </c>
      <c r="P101" s="44">
        <f>SUM(E102:O102)</f>
        <v>15</v>
      </c>
      <c r="Q101" s="24" t="str">
        <f>IFERROR(SUM(E100:O100) / (COUNT(E100:O100) - COUNTIF(E100:O100,0)),"")</f>
        <v/>
      </c>
    </row>
    <row r="102" spans="1:18" ht="10" customHeight="1">
      <c r="A102" s="114"/>
      <c r="B102" s="115"/>
      <c r="C102" s="116"/>
      <c r="D102" s="93"/>
      <c r="E102" s="25">
        <v>5</v>
      </c>
      <c r="F102" s="25">
        <v>5</v>
      </c>
      <c r="G102" s="25">
        <v>5</v>
      </c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2">IF($D104,F104*$D104,"")</f>
        <v/>
      </c>
      <c r="G105" s="22" t="str">
        <f t="shared" si="22"/>
        <v/>
      </c>
      <c r="H105" s="22" t="str">
        <f t="shared" si="22"/>
        <v/>
      </c>
      <c r="I105" s="22" t="str">
        <f t="shared" si="22"/>
        <v/>
      </c>
      <c r="J105" s="22" t="str">
        <f t="shared" si="22"/>
        <v/>
      </c>
      <c r="K105" s="22" t="str">
        <f t="shared" si="22"/>
        <v/>
      </c>
      <c r="L105" s="22" t="str">
        <f t="shared" si="22"/>
        <v/>
      </c>
      <c r="M105" s="22" t="str">
        <f t="shared" si="22"/>
        <v/>
      </c>
      <c r="N105" s="22" t="str">
        <f t="shared" si="22"/>
        <v/>
      </c>
      <c r="O105" s="23" t="str">
        <f t="shared" si="22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3">IF($D108,F108*$D108,"")</f>
        <v/>
      </c>
      <c r="G109" s="22" t="str">
        <f t="shared" si="23"/>
        <v/>
      </c>
      <c r="H109" s="22" t="str">
        <f t="shared" si="23"/>
        <v/>
      </c>
      <c r="I109" s="22" t="str">
        <f t="shared" si="23"/>
        <v/>
      </c>
      <c r="J109" s="22" t="str">
        <f t="shared" si="23"/>
        <v/>
      </c>
      <c r="K109" s="22" t="str">
        <f t="shared" si="23"/>
        <v/>
      </c>
      <c r="L109" s="22" t="str">
        <f t="shared" si="23"/>
        <v/>
      </c>
      <c r="M109" s="22" t="str">
        <f t="shared" si="23"/>
        <v/>
      </c>
      <c r="N109" s="22" t="str">
        <f t="shared" si="23"/>
        <v/>
      </c>
      <c r="O109" s="23" t="str">
        <f t="shared" si="23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0.92500000000000016</v>
      </c>
      <c r="P113" s="16" t="s">
        <v>10</v>
      </c>
      <c r="Q113" s="45">
        <f>SUM(P116,P120,P124,P128,P132,P136)</f>
        <v>45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42</v>
      </c>
      <c r="B115" s="100"/>
      <c r="C115" s="101"/>
      <c r="D115" s="91">
        <f>'Notes &amp; PRs'!D3</f>
        <v>0</v>
      </c>
      <c r="E115" s="51" t="s">
        <v>26</v>
      </c>
      <c r="F115" s="51">
        <v>0.95</v>
      </c>
      <c r="G115" s="51">
        <v>0.9</v>
      </c>
      <c r="H115" s="51"/>
      <c r="I115" s="51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/>
      <c r="F116" s="22"/>
      <c r="G116" s="22"/>
      <c r="H116" s="22" t="str">
        <f t="shared" ref="H116:O116" si="24">IF($D115,H115*$D115,"")</f>
        <v/>
      </c>
      <c r="I116" s="22" t="str">
        <f t="shared" si="24"/>
        <v/>
      </c>
      <c r="J116" s="22" t="str">
        <f t="shared" si="24"/>
        <v/>
      </c>
      <c r="K116" s="22" t="str">
        <f t="shared" si="24"/>
        <v/>
      </c>
      <c r="L116" s="22" t="str">
        <f t="shared" si="24"/>
        <v/>
      </c>
      <c r="M116" s="22" t="str">
        <f t="shared" si="24"/>
        <v/>
      </c>
      <c r="N116" s="22" t="str">
        <f t="shared" si="24"/>
        <v/>
      </c>
      <c r="O116" s="23" t="str">
        <f t="shared" si="24"/>
        <v/>
      </c>
      <c r="P116" s="44">
        <f>SUM(E117:O117)</f>
        <v>6</v>
      </c>
      <c r="Q116" s="24">
        <f>IFERROR(SUM(E115:O115) / (COUNT(E115:O115) - COUNTIF(E115:O115,0)),"")</f>
        <v>0.92500000000000004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/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43</v>
      </c>
      <c r="B119" s="100"/>
      <c r="C119" s="101"/>
      <c r="D119" s="91">
        <f>'Notes &amp; PRs'!D5</f>
        <v>0</v>
      </c>
      <c r="E119" s="51" t="s">
        <v>26</v>
      </c>
      <c r="F119" s="51">
        <v>0.95</v>
      </c>
      <c r="G119" s="51">
        <v>0.9</v>
      </c>
      <c r="H119" s="51"/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/>
      <c r="F120" s="22"/>
      <c r="G120" s="22"/>
      <c r="H120" s="22" t="str">
        <f t="shared" ref="H120:O120" si="25">IF($D119,H119*$D119,"")</f>
        <v/>
      </c>
      <c r="I120" s="22" t="str">
        <f t="shared" si="25"/>
        <v/>
      </c>
      <c r="J120" s="22" t="str">
        <f t="shared" si="25"/>
        <v/>
      </c>
      <c r="K120" s="22" t="str">
        <f t="shared" si="25"/>
        <v/>
      </c>
      <c r="L120" s="22" t="str">
        <f t="shared" si="25"/>
        <v/>
      </c>
      <c r="M120" s="22" t="str">
        <f t="shared" si="25"/>
        <v/>
      </c>
      <c r="N120" s="22" t="str">
        <f t="shared" si="25"/>
        <v/>
      </c>
      <c r="O120" s="23" t="str">
        <f t="shared" si="25"/>
        <v/>
      </c>
      <c r="P120" s="44">
        <f>SUM(E121:O121)</f>
        <v>15</v>
      </c>
      <c r="Q120" s="24">
        <f>IFERROR(SUM(E119:O119) / (COUNT(E119:O119) - COUNTIF(E119:O119,0)),"")</f>
        <v>0.92500000000000004</v>
      </c>
    </row>
    <row r="121" spans="1:18" ht="10" customHeight="1">
      <c r="A121" s="105"/>
      <c r="B121" s="106"/>
      <c r="C121" s="107"/>
      <c r="D121" s="95"/>
      <c r="E121" s="25">
        <v>5</v>
      </c>
      <c r="F121" s="25">
        <v>5</v>
      </c>
      <c r="G121" s="25">
        <v>5</v>
      </c>
      <c r="H121" s="25"/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 t="s">
        <v>26</v>
      </c>
      <c r="F123" s="51">
        <v>0.95</v>
      </c>
      <c r="G123" s="51">
        <v>0.9</v>
      </c>
      <c r="H123" s="51"/>
      <c r="I123" s="51"/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/>
      <c r="F124" s="22"/>
      <c r="G124" s="22"/>
      <c r="H124" s="22" t="str">
        <f t="shared" ref="H124:O124" si="26">IF($D123,H123*$D123,"")</f>
        <v/>
      </c>
      <c r="I124" s="22" t="str">
        <f t="shared" si="26"/>
        <v/>
      </c>
      <c r="J124" s="22" t="str">
        <f t="shared" si="26"/>
        <v/>
      </c>
      <c r="K124" s="22" t="str">
        <f t="shared" si="26"/>
        <v/>
      </c>
      <c r="L124" s="22" t="str">
        <f t="shared" si="26"/>
        <v/>
      </c>
      <c r="M124" s="22" t="str">
        <f t="shared" si="26"/>
        <v/>
      </c>
      <c r="N124" s="22" t="str">
        <f t="shared" si="26"/>
        <v/>
      </c>
      <c r="O124" s="23" t="str">
        <f t="shared" si="26"/>
        <v/>
      </c>
      <c r="P124" s="44">
        <f>SUM(E125:O125)</f>
        <v>9</v>
      </c>
      <c r="Q124" s="24">
        <f>IFERROR(SUM(E123:O123) / (COUNT(E123:O123) - COUNTIF(E123:O123,0)),"")</f>
        <v>0.92500000000000004</v>
      </c>
    </row>
    <row r="125" spans="1:18" ht="10" customHeight="1">
      <c r="A125" s="114"/>
      <c r="B125" s="115"/>
      <c r="C125" s="116"/>
      <c r="D125" s="95"/>
      <c r="E125" s="25">
        <v>3</v>
      </c>
      <c r="F125" s="25">
        <v>3</v>
      </c>
      <c r="G125" s="25">
        <v>3</v>
      </c>
      <c r="H125" s="25"/>
      <c r="I125" s="25"/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33</v>
      </c>
      <c r="B127" s="109"/>
      <c r="C127" s="110"/>
      <c r="D127" s="9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27">IF($D127,E127*$D127,"")</f>
        <v/>
      </c>
      <c r="F128" s="22" t="str">
        <f t="shared" si="27"/>
        <v/>
      </c>
      <c r="G128" s="22" t="str">
        <f t="shared" si="27"/>
        <v/>
      </c>
      <c r="H128" s="22" t="str">
        <f t="shared" si="27"/>
        <v/>
      </c>
      <c r="I128" s="22" t="str">
        <f t="shared" si="27"/>
        <v/>
      </c>
      <c r="J128" s="22" t="str">
        <f t="shared" si="27"/>
        <v/>
      </c>
      <c r="K128" s="22" t="str">
        <f t="shared" si="27"/>
        <v/>
      </c>
      <c r="L128" s="22" t="str">
        <f t="shared" si="27"/>
        <v/>
      </c>
      <c r="M128" s="22" t="str">
        <f t="shared" si="27"/>
        <v/>
      </c>
      <c r="N128" s="22" t="str">
        <f t="shared" si="27"/>
        <v/>
      </c>
      <c r="O128" s="23" t="str">
        <f t="shared" si="27"/>
        <v/>
      </c>
      <c r="P128" s="44">
        <f>SUM(E129:O129)</f>
        <v>15</v>
      </c>
      <c r="Q128" s="24" t="str">
        <f>IFERROR(SUM(E127:O127) / (COUNT(E127:O127) - COUNTIF(E127:O127,0)),"")</f>
        <v/>
      </c>
    </row>
    <row r="129" spans="1:18" ht="10" customHeight="1">
      <c r="A129" s="114"/>
      <c r="B129" s="115"/>
      <c r="C129" s="116"/>
      <c r="D129" s="95"/>
      <c r="E129" s="25">
        <v>5</v>
      </c>
      <c r="F129" s="25">
        <v>5</v>
      </c>
      <c r="G129" s="25">
        <v>5</v>
      </c>
      <c r="H129" s="25"/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28">IF($D131,F131*$D131,"")</f>
        <v/>
      </c>
      <c r="G132" s="22" t="str">
        <f t="shared" si="28"/>
        <v/>
      </c>
      <c r="H132" s="22" t="str">
        <f t="shared" si="28"/>
        <v/>
      </c>
      <c r="I132" s="22" t="str">
        <f t="shared" si="28"/>
        <v/>
      </c>
      <c r="J132" s="22" t="str">
        <f t="shared" si="28"/>
        <v/>
      </c>
      <c r="K132" s="22" t="str">
        <f t="shared" si="28"/>
        <v/>
      </c>
      <c r="L132" s="22" t="str">
        <f t="shared" si="28"/>
        <v/>
      </c>
      <c r="M132" s="22" t="str">
        <f t="shared" si="28"/>
        <v/>
      </c>
      <c r="N132" s="22" t="str">
        <f t="shared" si="28"/>
        <v/>
      </c>
      <c r="O132" s="23" t="str">
        <f t="shared" si="28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29">IF($D135,F135*$D135,"")</f>
        <v/>
      </c>
      <c r="G136" s="22" t="str">
        <f t="shared" si="29"/>
        <v/>
      </c>
      <c r="H136" s="22" t="str">
        <f t="shared" si="29"/>
        <v/>
      </c>
      <c r="I136" s="22" t="str">
        <f t="shared" si="29"/>
        <v/>
      </c>
      <c r="J136" s="22" t="str">
        <f t="shared" si="29"/>
        <v/>
      </c>
      <c r="K136" s="22" t="str">
        <f t="shared" si="29"/>
        <v/>
      </c>
      <c r="L136" s="22" t="str">
        <f t="shared" si="29"/>
        <v/>
      </c>
      <c r="M136" s="22" t="str">
        <f t="shared" si="29"/>
        <v/>
      </c>
      <c r="N136" s="22" t="str">
        <f t="shared" si="29"/>
        <v/>
      </c>
      <c r="O136" s="23" t="str">
        <f t="shared" si="29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conditionalFormatting sqref="E88:O88 E92:O92 E96:O96 E100:O100 E104:O104 E108:O108 E7:O7 E11:O11 E15:O15 E19:O19 E23:O23 E27:O27 E34:O34 H38:O38 E42:O42 E46:O46 E50:O50 E54:O54 E61:O61 H65:O65 E69:O69 E73:O73 E77:O77 E81:O81 E115:O115 E119:O119 H123:O123 E127:O127 E131:O131 E135:O135">
    <cfRule type="cellIs" dxfId="139" priority="14" stopIfTrue="1" operator="equal">
      <formula>0</formula>
    </cfRule>
  </conditionalFormatting>
  <conditionalFormatting sqref="E8:O8 E16:O16 E20:O20 E24:O24 E28:O28 E35:O35 H39:O39 E43:O43 E47:O47 E51:O51 E55:O55 E62:O62 H66:O66 E70:O70 E74:O74 E78:O78 E82:O82 E89:O89 E93:O93 E97:O97 E101:O101 E105:O105 E109:O109 E116:O116 H124:O124 E132:O132 E136:O136 E12:O12 E120:O120 E128:O128">
    <cfRule type="cellIs" dxfId="138" priority="13" stopIfTrue="1" operator="equal">
      <formula>0</formula>
    </cfRule>
  </conditionalFormatting>
  <conditionalFormatting sqref="E38:G38">
    <cfRule type="cellIs" dxfId="137" priority="12" stopIfTrue="1" operator="equal">
      <formula>0</formula>
    </cfRule>
  </conditionalFormatting>
  <conditionalFormatting sqref="E65:G65">
    <cfRule type="cellIs" dxfId="136" priority="11" stopIfTrue="1" operator="equal">
      <formula>0</formula>
    </cfRule>
  </conditionalFormatting>
  <conditionalFormatting sqref="E123:G123">
    <cfRule type="cellIs" dxfId="135" priority="10" stopIfTrue="1" operator="equal">
      <formula>0</formula>
    </cfRule>
  </conditionalFormatting>
  <conditionalFormatting sqref="E39">
    <cfRule type="cellIs" dxfId="134" priority="9" stopIfTrue="1" operator="equal">
      <formula>0</formula>
    </cfRule>
  </conditionalFormatting>
  <conditionalFormatting sqref="F39">
    <cfRule type="cellIs" dxfId="133" priority="8" stopIfTrue="1" operator="equal">
      <formula>0</formula>
    </cfRule>
  </conditionalFormatting>
  <conditionalFormatting sqref="G39">
    <cfRule type="cellIs" dxfId="132" priority="7" stopIfTrue="1" operator="equal">
      <formula>0</formula>
    </cfRule>
  </conditionalFormatting>
  <conditionalFormatting sqref="E66">
    <cfRule type="cellIs" dxfId="131" priority="6" stopIfTrue="1" operator="equal">
      <formula>0</formula>
    </cfRule>
  </conditionalFormatting>
  <conditionalFormatting sqref="F66">
    <cfRule type="cellIs" dxfId="130" priority="5" stopIfTrue="1" operator="equal">
      <formula>0</formula>
    </cfRule>
  </conditionalFormatting>
  <conditionalFormatting sqref="G66">
    <cfRule type="cellIs" dxfId="129" priority="4" stopIfTrue="1" operator="equal">
      <formula>0</formula>
    </cfRule>
  </conditionalFormatting>
  <conditionalFormatting sqref="E124">
    <cfRule type="cellIs" dxfId="128" priority="3" stopIfTrue="1" operator="equal">
      <formula>0</formula>
    </cfRule>
  </conditionalFormatting>
  <conditionalFormatting sqref="F124">
    <cfRule type="cellIs" dxfId="127" priority="2" stopIfTrue="1" operator="equal">
      <formula>0</formula>
    </cfRule>
  </conditionalFormatting>
  <conditionalFormatting sqref="G124">
    <cfRule type="cellIs" dxfId="126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A11" sqref="A11:C13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4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0.53333333333333333</v>
      </c>
      <c r="P5" s="16" t="s">
        <v>10</v>
      </c>
      <c r="Q5" s="45">
        <f>SUM(P8,P12,P16,P20,P24,P28)</f>
        <v>43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86</v>
      </c>
      <c r="B7" s="100"/>
      <c r="C7" s="101"/>
      <c r="D7" s="91">
        <f>'Notes &amp; PRs'!D9</f>
        <v>0</v>
      </c>
      <c r="E7" s="63">
        <v>0.7</v>
      </c>
      <c r="F7" s="63">
        <v>0.7</v>
      </c>
      <c r="G7" s="63">
        <v>0.7</v>
      </c>
      <c r="H7" s="63">
        <v>0.7</v>
      </c>
      <c r="I7" s="63">
        <v>0.7</v>
      </c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 t="str">
        <f t="shared" ref="E8" si="0">IF($D7,E7*$D7,"")</f>
        <v/>
      </c>
      <c r="F8" s="22" t="str">
        <f t="shared" ref="F8:O8" si="1">IF($D7,F7*$D7,"")</f>
        <v/>
      </c>
      <c r="G8" s="22" t="str">
        <f t="shared" si="1"/>
        <v/>
      </c>
      <c r="H8" s="22" t="str">
        <f t="shared" si="1"/>
        <v/>
      </c>
      <c r="I8" s="22" t="str">
        <f t="shared" si="1"/>
        <v/>
      </c>
      <c r="J8" s="22" t="str">
        <f t="shared" si="1"/>
        <v/>
      </c>
      <c r="K8" s="22" t="str">
        <f t="shared" si="1"/>
        <v/>
      </c>
      <c r="L8" s="22" t="str">
        <f t="shared" si="1"/>
        <v/>
      </c>
      <c r="M8" s="22" t="str">
        <f t="shared" si="1"/>
        <v/>
      </c>
      <c r="N8" s="22" t="str">
        <f t="shared" si="1"/>
        <v/>
      </c>
      <c r="O8" s="23" t="str">
        <f t="shared" si="1"/>
        <v/>
      </c>
      <c r="P8" s="44">
        <f>SUM(E9:O9)</f>
        <v>10</v>
      </c>
      <c r="Q8" s="24">
        <f>IFERROR(SUM(E7:O7) / (COUNT(E7:O7) - COUNTIF(E7:O7,0)),"")</f>
        <v>0.7</v>
      </c>
    </row>
    <row r="9" spans="1:18" ht="10" customHeight="1">
      <c r="A9" s="105"/>
      <c r="B9" s="106"/>
      <c r="C9" s="107"/>
      <c r="D9" s="93"/>
      <c r="E9" s="25">
        <v>2</v>
      </c>
      <c r="F9" s="25">
        <v>2</v>
      </c>
      <c r="G9" s="25">
        <v>2</v>
      </c>
      <c r="H9" s="25">
        <v>2</v>
      </c>
      <c r="I9" s="25">
        <v>2</v>
      </c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18</v>
      </c>
      <c r="B11" s="109"/>
      <c r="C11" s="110"/>
      <c r="D11" s="91">
        <f>'Notes &amp; PRs'!D17</f>
        <v>0</v>
      </c>
      <c r="E11" s="51">
        <v>0.7</v>
      </c>
      <c r="F11" s="51">
        <v>0.7</v>
      </c>
      <c r="G11" s="51">
        <v>0.7</v>
      </c>
      <c r="H11" s="51"/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 t="str">
        <f t="shared" ref="E12" si="2">IF($D11,E11*$D11,"")</f>
        <v/>
      </c>
      <c r="F12" s="22" t="str">
        <f t="shared" ref="F12:O12" si="3">IF($D11,F11*$D11,"")</f>
        <v/>
      </c>
      <c r="G12" s="22" t="str">
        <f t="shared" si="3"/>
        <v/>
      </c>
      <c r="H12" s="22" t="str">
        <f t="shared" si="3"/>
        <v/>
      </c>
      <c r="I12" s="22" t="str">
        <f t="shared" si="3"/>
        <v/>
      </c>
      <c r="J12" s="22" t="str">
        <f t="shared" si="3"/>
        <v/>
      </c>
      <c r="K12" s="22" t="str">
        <f t="shared" si="3"/>
        <v/>
      </c>
      <c r="L12" s="22" t="str">
        <f t="shared" si="3"/>
        <v/>
      </c>
      <c r="M12" s="22" t="str">
        <f t="shared" si="3"/>
        <v/>
      </c>
      <c r="N12" s="22" t="str">
        <f t="shared" si="3"/>
        <v/>
      </c>
      <c r="O12" s="23" t="str">
        <f t="shared" si="3"/>
        <v/>
      </c>
      <c r="P12" s="44">
        <f>SUM(E13:O13)</f>
        <v>9</v>
      </c>
      <c r="Q12" s="24">
        <f>IFERROR(SUM(E11:O11) / (COUNT(E11:O11) - COUNTIF(E11:O11,0)),"")</f>
        <v>0.69999999999999984</v>
      </c>
    </row>
    <row r="13" spans="1:18" ht="10" customHeight="1">
      <c r="A13" s="114"/>
      <c r="B13" s="115"/>
      <c r="C13" s="116"/>
      <c r="D13" s="93"/>
      <c r="E13" s="25">
        <v>3</v>
      </c>
      <c r="F13" s="25">
        <v>3</v>
      </c>
      <c r="G13" s="25">
        <v>3</v>
      </c>
      <c r="H13" s="25"/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44</v>
      </c>
      <c r="B15" s="109"/>
      <c r="C15" s="110"/>
      <c r="D15" s="9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>
        <f>(D15*E15)</f>
        <v>0</v>
      </c>
      <c r="F16" s="22" t="str">
        <f t="shared" ref="F16:O16" si="4">IF($D15,F15*$D15,"")</f>
        <v/>
      </c>
      <c r="G16" s="22" t="str">
        <f t="shared" si="4"/>
        <v/>
      </c>
      <c r="H16" s="22" t="str">
        <f t="shared" si="4"/>
        <v/>
      </c>
      <c r="I16" s="22" t="str">
        <f t="shared" si="4"/>
        <v/>
      </c>
      <c r="J16" s="22" t="str">
        <f t="shared" si="4"/>
        <v/>
      </c>
      <c r="K16" s="22" t="str">
        <f t="shared" si="4"/>
        <v/>
      </c>
      <c r="L16" s="22" t="str">
        <f t="shared" si="4"/>
        <v/>
      </c>
      <c r="M16" s="22" t="str">
        <f t="shared" si="4"/>
        <v/>
      </c>
      <c r="N16" s="22" t="str">
        <f t="shared" si="4"/>
        <v/>
      </c>
      <c r="O16" s="23" t="str">
        <f t="shared" si="4"/>
        <v/>
      </c>
      <c r="P16" s="44">
        <f>SUM(E17:O17)</f>
        <v>15</v>
      </c>
      <c r="Q16" s="24" t="str">
        <f>IFERROR(SUM(E15:O15) / (COUNT(E15:O15) - COUNTIF(E15:O15,0)),"")</f>
        <v/>
      </c>
    </row>
    <row r="17" spans="1:18" ht="10" customHeight="1">
      <c r="A17" s="114"/>
      <c r="B17" s="115"/>
      <c r="C17" s="116"/>
      <c r="D17" s="93"/>
      <c r="E17" s="25">
        <v>5</v>
      </c>
      <c r="F17" s="25">
        <v>5</v>
      </c>
      <c r="G17" s="25">
        <v>5</v>
      </c>
      <c r="H17" s="25"/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29</v>
      </c>
      <c r="B19" s="109"/>
      <c r="C19" s="110"/>
      <c r="D19" s="91">
        <f>'Notes &amp; PRs'!D17</f>
        <v>0</v>
      </c>
      <c r="E19" s="51">
        <v>0.2</v>
      </c>
      <c r="F19" s="51">
        <v>0.2</v>
      </c>
      <c r="G19" s="51">
        <v>0.2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>
        <f>(D19*E19)</f>
        <v>0</v>
      </c>
      <c r="F20" s="22" t="str">
        <f t="shared" ref="F20:O20" si="5">IF($D19,F19*$D19,"")</f>
        <v/>
      </c>
      <c r="G20" s="22" t="str">
        <f t="shared" si="5"/>
        <v/>
      </c>
      <c r="H20" s="22" t="str">
        <f t="shared" si="5"/>
        <v/>
      </c>
      <c r="I20" s="22" t="str">
        <f t="shared" si="5"/>
        <v/>
      </c>
      <c r="J20" s="22" t="str">
        <f t="shared" si="5"/>
        <v/>
      </c>
      <c r="K20" s="22" t="str">
        <f t="shared" si="5"/>
        <v/>
      </c>
      <c r="L20" s="22" t="str">
        <f t="shared" si="5"/>
        <v/>
      </c>
      <c r="M20" s="22" t="str">
        <f t="shared" si="5"/>
        <v/>
      </c>
      <c r="N20" s="22" t="str">
        <f t="shared" si="5"/>
        <v/>
      </c>
      <c r="O20" s="23" t="str">
        <f t="shared" si="5"/>
        <v/>
      </c>
      <c r="P20" s="44">
        <f>SUM(E21:O21)</f>
        <v>9</v>
      </c>
      <c r="Q20" s="24">
        <f>IFERROR(SUM(E19:O19) / (COUNT(E19:O19) - COUNTIF(E19:O19,0)),"")</f>
        <v>0.20000000000000004</v>
      </c>
    </row>
    <row r="21" spans="1:18" ht="10" customHeight="1">
      <c r="A21" s="114"/>
      <c r="B21" s="115"/>
      <c r="C21" s="116"/>
      <c r="D21" s="93"/>
      <c r="E21" s="25">
        <v>3</v>
      </c>
      <c r="F21" s="25">
        <v>3</v>
      </c>
      <c r="G21" s="25">
        <v>3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6">IF($D23,F23*$D23,"")</f>
        <v/>
      </c>
      <c r="G24" s="22" t="str">
        <f t="shared" si="6"/>
        <v/>
      </c>
      <c r="H24" s="22" t="str">
        <f t="shared" si="6"/>
        <v/>
      </c>
      <c r="I24" s="22" t="str">
        <f t="shared" si="6"/>
        <v/>
      </c>
      <c r="J24" s="22" t="str">
        <f t="shared" si="6"/>
        <v/>
      </c>
      <c r="K24" s="22" t="str">
        <f t="shared" si="6"/>
        <v/>
      </c>
      <c r="L24" s="22" t="str">
        <f t="shared" si="6"/>
        <v/>
      </c>
      <c r="M24" s="22" t="str">
        <f t="shared" si="6"/>
        <v/>
      </c>
      <c r="N24" s="22" t="str">
        <f t="shared" si="6"/>
        <v/>
      </c>
      <c r="O24" s="23" t="str">
        <f t="shared" si="6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7">IF($D27,F27*$D27,"")</f>
        <v/>
      </c>
      <c r="G28" s="22" t="str">
        <f t="shared" si="7"/>
        <v/>
      </c>
      <c r="H28" s="22" t="str">
        <f t="shared" si="7"/>
        <v/>
      </c>
      <c r="I28" s="22" t="str">
        <f t="shared" si="7"/>
        <v/>
      </c>
      <c r="J28" s="22" t="str">
        <f t="shared" si="7"/>
        <v/>
      </c>
      <c r="K28" s="22" t="str">
        <f t="shared" si="7"/>
        <v/>
      </c>
      <c r="L28" s="22" t="str">
        <f t="shared" si="7"/>
        <v/>
      </c>
      <c r="M28" s="22" t="str">
        <f t="shared" si="7"/>
        <v/>
      </c>
      <c r="N28" s="22" t="str">
        <f t="shared" si="7"/>
        <v/>
      </c>
      <c r="O28" s="23" t="str">
        <f t="shared" si="7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0.75</v>
      </c>
      <c r="P32" s="16" t="s">
        <v>10</v>
      </c>
      <c r="Q32" s="45">
        <f>SUM(P35,P39,P43,P47,P51,P55)</f>
        <v>28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45</v>
      </c>
      <c r="B34" s="100"/>
      <c r="C34" s="101"/>
      <c r="D34" s="91">
        <f>'Notes &amp; PRs'!D3</f>
        <v>0</v>
      </c>
      <c r="E34" s="51">
        <v>0.7</v>
      </c>
      <c r="F34" s="51">
        <v>0.7</v>
      </c>
      <c r="G34" s="51">
        <v>0.7</v>
      </c>
      <c r="H34" s="51">
        <v>0.7</v>
      </c>
      <c r="I34" s="51">
        <v>0.7</v>
      </c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 t="str">
        <f t="shared" ref="E35" si="8">IF($D34,E34*$D34,"")</f>
        <v/>
      </c>
      <c r="F35" s="22" t="str">
        <f t="shared" ref="F35:O35" si="9">IF($D34,F34*$D34,"")</f>
        <v/>
      </c>
      <c r="G35" s="22" t="str">
        <f t="shared" si="9"/>
        <v/>
      </c>
      <c r="H35" s="22" t="str">
        <f t="shared" si="9"/>
        <v/>
      </c>
      <c r="I35" s="22" t="str">
        <f t="shared" si="9"/>
        <v/>
      </c>
      <c r="J35" s="22" t="str">
        <f t="shared" si="9"/>
        <v/>
      </c>
      <c r="K35" s="22" t="str">
        <f t="shared" si="9"/>
        <v/>
      </c>
      <c r="L35" s="22" t="str">
        <f t="shared" si="9"/>
        <v/>
      </c>
      <c r="M35" s="22" t="str">
        <f t="shared" si="9"/>
        <v/>
      </c>
      <c r="N35" s="22" t="str">
        <f t="shared" si="9"/>
        <v/>
      </c>
      <c r="O35" s="23" t="str">
        <f t="shared" si="9"/>
        <v/>
      </c>
      <c r="P35" s="44">
        <f>SUM(E36:O36)</f>
        <v>10</v>
      </c>
      <c r="Q35" s="24">
        <f>IFERROR(SUM(E34:O34) / (COUNT(E34:O34) - COUNTIF(E34:O34,0)),"")</f>
        <v>0.7</v>
      </c>
    </row>
    <row r="36" spans="1:18" ht="10" customHeight="1">
      <c r="A36" s="105"/>
      <c r="B36" s="106"/>
      <c r="C36" s="107"/>
      <c r="D36" s="93"/>
      <c r="E36" s="25">
        <v>2</v>
      </c>
      <c r="F36" s="25">
        <v>2</v>
      </c>
      <c r="G36" s="25">
        <v>2</v>
      </c>
      <c r="H36" s="25">
        <v>2</v>
      </c>
      <c r="I36" s="25">
        <v>2</v>
      </c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46</v>
      </c>
      <c r="B38" s="109"/>
      <c r="C38" s="110"/>
      <c r="D38" s="91">
        <f>'Notes &amp; PRs'!D3</f>
        <v>0</v>
      </c>
      <c r="E38" s="51">
        <v>0.8</v>
      </c>
      <c r="F38" s="51">
        <v>0.8</v>
      </c>
      <c r="G38" s="51">
        <v>0.8</v>
      </c>
      <c r="H38" s="51"/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 t="str">
        <f t="shared" ref="E39" si="10">IF($D38,E38*$D38,"")</f>
        <v/>
      </c>
      <c r="F39" s="22" t="str">
        <f t="shared" ref="F39:O39" si="11">IF($D38,F38*$D38,"")</f>
        <v/>
      </c>
      <c r="G39" s="22" t="str">
        <f t="shared" si="11"/>
        <v/>
      </c>
      <c r="H39" s="22" t="str">
        <f t="shared" si="11"/>
        <v/>
      </c>
      <c r="I39" s="22" t="str">
        <f t="shared" si="11"/>
        <v/>
      </c>
      <c r="J39" s="22" t="str">
        <f t="shared" si="11"/>
        <v/>
      </c>
      <c r="K39" s="22" t="str">
        <f t="shared" si="11"/>
        <v/>
      </c>
      <c r="L39" s="22" t="str">
        <f t="shared" si="11"/>
        <v/>
      </c>
      <c r="M39" s="22" t="str">
        <f t="shared" si="11"/>
        <v/>
      </c>
      <c r="N39" s="22" t="str">
        <f t="shared" si="11"/>
        <v/>
      </c>
      <c r="O39" s="23" t="str">
        <f t="shared" si="11"/>
        <v/>
      </c>
      <c r="P39" s="44">
        <f>SUM(E40:O40)</f>
        <v>9</v>
      </c>
      <c r="Q39" s="24">
        <f>IFERROR(SUM(E38:O38) / (COUNT(E38:O38) - COUNTIF(E38:O38,0)),"")</f>
        <v>0.80000000000000016</v>
      </c>
    </row>
    <row r="40" spans="1:18" ht="10" customHeight="1">
      <c r="A40" s="114"/>
      <c r="B40" s="115"/>
      <c r="C40" s="116"/>
      <c r="D40" s="93"/>
      <c r="E40" s="25">
        <v>3</v>
      </c>
      <c r="F40" s="25">
        <v>3</v>
      </c>
      <c r="G40" s="25">
        <v>3</v>
      </c>
      <c r="H40" s="25"/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32</v>
      </c>
      <c r="B42" s="109"/>
      <c r="C42" s="110"/>
      <c r="D42" s="9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12">IF($D42,F42*$D42,"")</f>
        <v/>
      </c>
      <c r="G43" s="22" t="str">
        <f t="shared" si="12"/>
        <v/>
      </c>
      <c r="H43" s="22" t="str">
        <f t="shared" si="12"/>
        <v/>
      </c>
      <c r="I43" s="22" t="str">
        <f t="shared" si="12"/>
        <v/>
      </c>
      <c r="J43" s="22" t="str">
        <f t="shared" si="12"/>
        <v/>
      </c>
      <c r="K43" s="22" t="str">
        <f t="shared" si="12"/>
        <v/>
      </c>
      <c r="L43" s="22" t="str">
        <f t="shared" si="12"/>
        <v/>
      </c>
      <c r="M43" s="22" t="str">
        <f t="shared" si="12"/>
        <v/>
      </c>
      <c r="N43" s="22" t="str">
        <f t="shared" si="12"/>
        <v/>
      </c>
      <c r="O43" s="23" t="str">
        <f t="shared" si="12"/>
        <v/>
      </c>
      <c r="P43" s="44">
        <f>SUM(E44:O44)</f>
        <v>9</v>
      </c>
      <c r="Q43" s="24" t="str">
        <f>IFERROR(SUM(E42:O42) / (COUNT(E42:O42) - COUNTIF(E42:O42,0)),"")</f>
        <v/>
      </c>
    </row>
    <row r="44" spans="1:18" ht="10" customHeight="1">
      <c r="A44" s="114"/>
      <c r="B44" s="115"/>
      <c r="C44" s="116"/>
      <c r="D44" s="93"/>
      <c r="E44" s="25">
        <v>3</v>
      </c>
      <c r="F44" s="25">
        <v>3</v>
      </c>
      <c r="G44" s="25">
        <v>3</v>
      </c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/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13">IF($D46,F46*$D46,"")</f>
        <v/>
      </c>
      <c r="G47" s="22" t="str">
        <f t="shared" si="13"/>
        <v/>
      </c>
      <c r="H47" s="22" t="str">
        <f t="shared" si="13"/>
        <v/>
      </c>
      <c r="I47" s="22" t="str">
        <f t="shared" si="13"/>
        <v/>
      </c>
      <c r="J47" s="22" t="str">
        <f t="shared" si="13"/>
        <v/>
      </c>
      <c r="K47" s="22" t="str">
        <f t="shared" si="13"/>
        <v/>
      </c>
      <c r="L47" s="22" t="str">
        <f t="shared" si="13"/>
        <v/>
      </c>
      <c r="M47" s="22" t="str">
        <f t="shared" si="13"/>
        <v/>
      </c>
      <c r="N47" s="22" t="str">
        <f t="shared" si="13"/>
        <v/>
      </c>
      <c r="O47" s="23" t="str">
        <f t="shared" si="13"/>
        <v/>
      </c>
      <c r="P47" s="44">
        <f>SUM(E48:O48)</f>
        <v>0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4">IF($D50,F50*$D50,"")</f>
        <v/>
      </c>
      <c r="G51" s="22" t="str">
        <f t="shared" si="14"/>
        <v/>
      </c>
      <c r="H51" s="22" t="str">
        <f t="shared" si="14"/>
        <v/>
      </c>
      <c r="I51" s="22" t="str">
        <f t="shared" si="14"/>
        <v/>
      </c>
      <c r="J51" s="22" t="str">
        <f t="shared" si="14"/>
        <v/>
      </c>
      <c r="K51" s="22" t="str">
        <f t="shared" si="14"/>
        <v/>
      </c>
      <c r="L51" s="22" t="str">
        <f t="shared" si="14"/>
        <v/>
      </c>
      <c r="M51" s="22" t="str">
        <f t="shared" si="14"/>
        <v/>
      </c>
      <c r="N51" s="22" t="str">
        <f t="shared" si="14"/>
        <v/>
      </c>
      <c r="O51" s="23" t="str">
        <f t="shared" si="14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5">IF($D54,F54*$D54,"")</f>
        <v/>
      </c>
      <c r="G55" s="22" t="str">
        <f t="shared" si="15"/>
        <v/>
      </c>
      <c r="H55" s="22" t="str">
        <f t="shared" si="15"/>
        <v/>
      </c>
      <c r="I55" s="22" t="str">
        <f t="shared" si="15"/>
        <v/>
      </c>
      <c r="J55" s="22" t="str">
        <f t="shared" si="15"/>
        <v/>
      </c>
      <c r="K55" s="22" t="str">
        <f t="shared" si="15"/>
        <v/>
      </c>
      <c r="L55" s="22" t="str">
        <f t="shared" si="15"/>
        <v/>
      </c>
      <c r="M55" s="22" t="str">
        <f t="shared" si="15"/>
        <v/>
      </c>
      <c r="N55" s="22" t="str">
        <f t="shared" si="15"/>
        <v/>
      </c>
      <c r="O55" s="23" t="str">
        <f t="shared" si="15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>
        <f>IFERROR(AVERAGE(Q62,Q66,Q70,Q74,Q78,Q82),"")</f>
        <v>0.58333333333333337</v>
      </c>
      <c r="P59" s="16" t="s">
        <v>10</v>
      </c>
      <c r="Q59" s="45">
        <f>SUM(P62,P66,P70,P74,P78,P82)</f>
        <v>28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47</v>
      </c>
      <c r="B61" s="100"/>
      <c r="C61" s="101"/>
      <c r="D61" s="91">
        <f>'Notes &amp; PRs'!D23</f>
        <v>0</v>
      </c>
      <c r="E61" s="51">
        <v>0.7</v>
      </c>
      <c r="F61" s="51">
        <v>0.7</v>
      </c>
      <c r="G61" s="51">
        <v>0.7</v>
      </c>
      <c r="H61" s="51">
        <v>0.7</v>
      </c>
      <c r="I61" s="51">
        <v>0.7</v>
      </c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 t="str">
        <f t="shared" ref="E62" si="16">IF($D61,E61*$D61,"")</f>
        <v/>
      </c>
      <c r="F62" s="22" t="str">
        <f t="shared" ref="F62:O62" si="17">IF($D61,F61*$D61,"")</f>
        <v/>
      </c>
      <c r="G62" s="22" t="str">
        <f t="shared" si="17"/>
        <v/>
      </c>
      <c r="H62" s="22" t="str">
        <f t="shared" si="17"/>
        <v/>
      </c>
      <c r="I62" s="22" t="str">
        <f t="shared" si="17"/>
        <v/>
      </c>
      <c r="J62" s="22" t="str">
        <f t="shared" si="17"/>
        <v/>
      </c>
      <c r="K62" s="22" t="str">
        <f t="shared" si="17"/>
        <v/>
      </c>
      <c r="L62" s="22" t="str">
        <f t="shared" si="17"/>
        <v/>
      </c>
      <c r="M62" s="22" t="str">
        <f t="shared" si="17"/>
        <v/>
      </c>
      <c r="N62" s="22" t="str">
        <f t="shared" si="17"/>
        <v/>
      </c>
      <c r="O62" s="23" t="str">
        <f t="shared" si="17"/>
        <v/>
      </c>
      <c r="P62" s="44">
        <f>SUM(E63:O63)</f>
        <v>10</v>
      </c>
      <c r="Q62" s="24">
        <f>IFERROR(SUM(E61:O61) / (COUNT(E61:O61) - COUNTIF(E61:O61,0)),"")</f>
        <v>0.7</v>
      </c>
    </row>
    <row r="63" spans="1:18" ht="10" customHeight="1">
      <c r="A63" s="105"/>
      <c r="B63" s="106"/>
      <c r="C63" s="107"/>
      <c r="D63" s="93"/>
      <c r="E63" s="25">
        <v>2</v>
      </c>
      <c r="F63" s="25">
        <v>2</v>
      </c>
      <c r="G63" s="25">
        <v>2</v>
      </c>
      <c r="H63" s="25">
        <v>2</v>
      </c>
      <c r="I63" s="25">
        <v>2</v>
      </c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35</v>
      </c>
      <c r="B65" s="109"/>
      <c r="C65" s="110"/>
      <c r="D65" s="91">
        <f>'Notes &amp; PRs'!D17</f>
        <v>0</v>
      </c>
      <c r="E65" s="51">
        <v>0.65</v>
      </c>
      <c r="F65" s="51">
        <v>0.65</v>
      </c>
      <c r="G65" s="51">
        <v>0.65</v>
      </c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 t="str">
        <f t="shared" ref="E66" si="18">IF($D65,E65*$D65,"")</f>
        <v/>
      </c>
      <c r="F66" s="22" t="str">
        <f t="shared" ref="F66:O66" si="19">IF($D65,F65*$D65,"")</f>
        <v/>
      </c>
      <c r="G66" s="22" t="str">
        <f t="shared" si="19"/>
        <v/>
      </c>
      <c r="H66" s="22" t="str">
        <f t="shared" si="19"/>
        <v/>
      </c>
      <c r="I66" s="22" t="str">
        <f t="shared" si="19"/>
        <v/>
      </c>
      <c r="J66" s="22" t="str">
        <f t="shared" si="19"/>
        <v/>
      </c>
      <c r="K66" s="22" t="str">
        <f t="shared" si="19"/>
        <v/>
      </c>
      <c r="L66" s="22" t="str">
        <f t="shared" si="19"/>
        <v/>
      </c>
      <c r="M66" s="22" t="str">
        <f t="shared" si="19"/>
        <v/>
      </c>
      <c r="N66" s="22" t="str">
        <f t="shared" si="19"/>
        <v/>
      </c>
      <c r="O66" s="23" t="str">
        <f t="shared" si="19"/>
        <v/>
      </c>
      <c r="P66" s="44">
        <f>SUM(E67:O67)</f>
        <v>9</v>
      </c>
      <c r="Q66" s="24">
        <f>IFERROR(SUM(E65:O65) / (COUNT(E65:O65) - COUNTIF(E65:O65,0)),"")</f>
        <v>0.65</v>
      </c>
    </row>
    <row r="67" spans="1:18" ht="10" customHeight="1">
      <c r="A67" s="114"/>
      <c r="B67" s="115"/>
      <c r="C67" s="116"/>
      <c r="D67" s="93"/>
      <c r="E67" s="25">
        <v>3</v>
      </c>
      <c r="F67" s="25">
        <v>3</v>
      </c>
      <c r="G67" s="25">
        <v>3</v>
      </c>
      <c r="H67" s="25"/>
      <c r="I67" s="25"/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36</v>
      </c>
      <c r="B69" s="109"/>
      <c r="C69" s="110"/>
      <c r="D69" s="91">
        <f>'Notes &amp; PRs'!D17</f>
        <v>0</v>
      </c>
      <c r="E69" s="51">
        <v>0.4</v>
      </c>
      <c r="F69" s="51">
        <v>0.4</v>
      </c>
      <c r="G69" s="51">
        <v>0.4</v>
      </c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>
        <f>(D69*E69)</f>
        <v>0</v>
      </c>
      <c r="F70" s="22" t="str">
        <f t="shared" ref="F70:O70" si="20">IF($D69,F69*$D69,"")</f>
        <v/>
      </c>
      <c r="G70" s="22" t="str">
        <f t="shared" si="20"/>
        <v/>
      </c>
      <c r="H70" s="22" t="str">
        <f t="shared" si="20"/>
        <v/>
      </c>
      <c r="I70" s="22" t="str">
        <f t="shared" si="20"/>
        <v/>
      </c>
      <c r="J70" s="22" t="str">
        <f t="shared" si="20"/>
        <v/>
      </c>
      <c r="K70" s="22" t="str">
        <f t="shared" si="20"/>
        <v/>
      </c>
      <c r="L70" s="22" t="str">
        <f t="shared" si="20"/>
        <v/>
      </c>
      <c r="M70" s="22" t="str">
        <f t="shared" si="20"/>
        <v/>
      </c>
      <c r="N70" s="22" t="str">
        <f t="shared" si="20"/>
        <v/>
      </c>
      <c r="O70" s="23" t="str">
        <f t="shared" si="20"/>
        <v/>
      </c>
      <c r="P70" s="44">
        <f>SUM(E71:O71)</f>
        <v>9</v>
      </c>
      <c r="Q70" s="24">
        <f>IFERROR(SUM(E69:O69) / (COUNT(E69:O69) - COUNTIF(E69:O69,0)),"")</f>
        <v>0.40000000000000008</v>
      </c>
    </row>
    <row r="71" spans="1:18" ht="10" customHeight="1">
      <c r="A71" s="114"/>
      <c r="B71" s="115"/>
      <c r="C71" s="116"/>
      <c r="D71" s="93"/>
      <c r="E71" s="25">
        <v>3</v>
      </c>
      <c r="F71" s="25">
        <v>3</v>
      </c>
      <c r="G71" s="25">
        <v>3</v>
      </c>
      <c r="H71" s="25"/>
      <c r="I71" s="25"/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/>
      <c r="B73" s="109"/>
      <c r="C73" s="110"/>
      <c r="D73" s="9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 t="str">
        <f t="shared" ref="E74" si="21">IF($D73,E73*$D73,"")</f>
        <v/>
      </c>
      <c r="F74" s="22" t="str">
        <f t="shared" ref="F74:O74" si="22">IF($D73,F73*$D73,"")</f>
        <v/>
      </c>
      <c r="G74" s="22" t="str">
        <f t="shared" si="22"/>
        <v/>
      </c>
      <c r="H74" s="22" t="str">
        <f t="shared" si="22"/>
        <v/>
      </c>
      <c r="I74" s="22" t="str">
        <f t="shared" si="22"/>
        <v/>
      </c>
      <c r="J74" s="22" t="str">
        <f t="shared" si="22"/>
        <v/>
      </c>
      <c r="K74" s="22" t="str">
        <f t="shared" si="22"/>
        <v/>
      </c>
      <c r="L74" s="22" t="str">
        <f t="shared" si="22"/>
        <v/>
      </c>
      <c r="M74" s="22" t="str">
        <f t="shared" si="22"/>
        <v/>
      </c>
      <c r="N74" s="22" t="str">
        <f t="shared" si="22"/>
        <v/>
      </c>
      <c r="O74" s="23" t="str">
        <f t="shared" si="22"/>
        <v/>
      </c>
      <c r="P74" s="44">
        <f>SUM(E75:O75)</f>
        <v>0</v>
      </c>
      <c r="Q74" s="24" t="str">
        <f>IFERROR(SUM(E73:O73) / (COUNT(E73:O73) - COUNTIF(E73:O73,0)),"")</f>
        <v/>
      </c>
    </row>
    <row r="75" spans="1:18" ht="10" customHeight="1">
      <c r="A75" s="114"/>
      <c r="B75" s="115"/>
      <c r="C75" s="116"/>
      <c r="D75" s="93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23">IF($D77,F77*$D77,"")</f>
        <v/>
      </c>
      <c r="G78" s="22" t="str">
        <f t="shared" si="23"/>
        <v/>
      </c>
      <c r="H78" s="22" t="str">
        <f t="shared" si="23"/>
        <v/>
      </c>
      <c r="I78" s="22" t="str">
        <f t="shared" si="23"/>
        <v/>
      </c>
      <c r="J78" s="22" t="str">
        <f t="shared" si="23"/>
        <v/>
      </c>
      <c r="K78" s="22" t="str">
        <f t="shared" si="23"/>
        <v/>
      </c>
      <c r="L78" s="22" t="str">
        <f t="shared" si="23"/>
        <v/>
      </c>
      <c r="M78" s="22" t="str">
        <f t="shared" si="23"/>
        <v/>
      </c>
      <c r="N78" s="22" t="str">
        <f t="shared" si="23"/>
        <v/>
      </c>
      <c r="O78" s="23" t="str">
        <f t="shared" si="23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24">IF($D81,F81*$D81,"")</f>
        <v/>
      </c>
      <c r="G82" s="22" t="str">
        <f t="shared" si="24"/>
        <v/>
      </c>
      <c r="H82" s="22" t="str">
        <f t="shared" si="24"/>
        <v/>
      </c>
      <c r="I82" s="22" t="str">
        <f t="shared" si="24"/>
        <v/>
      </c>
      <c r="J82" s="22" t="str">
        <f t="shared" si="24"/>
        <v/>
      </c>
      <c r="K82" s="22" t="str">
        <f t="shared" si="24"/>
        <v/>
      </c>
      <c r="L82" s="22" t="str">
        <f t="shared" si="24"/>
        <v/>
      </c>
      <c r="M82" s="22" t="str">
        <f t="shared" si="24"/>
        <v/>
      </c>
      <c r="N82" s="22" t="str">
        <f t="shared" si="24"/>
        <v/>
      </c>
      <c r="O82" s="23" t="str">
        <f t="shared" si="24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0.75</v>
      </c>
      <c r="P86" s="16" t="s">
        <v>10</v>
      </c>
      <c r="Q86" s="45">
        <f>SUM(P89,P93,P97,P101,P105,P109)</f>
        <v>28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48</v>
      </c>
      <c r="B88" s="100"/>
      <c r="C88" s="101"/>
      <c r="D88" s="91">
        <f>'Notes &amp; PRs'!D7</f>
        <v>0</v>
      </c>
      <c r="E88" s="51">
        <v>0.7</v>
      </c>
      <c r="F88" s="51">
        <v>0.7</v>
      </c>
      <c r="G88" s="51">
        <v>0.7</v>
      </c>
      <c r="H88" s="51">
        <v>0.7</v>
      </c>
      <c r="I88" s="51">
        <v>0.7</v>
      </c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 t="str">
        <f t="shared" ref="E89" si="25">IF($D88,E88*$D88,"")</f>
        <v/>
      </c>
      <c r="F89" s="22" t="str">
        <f t="shared" ref="F89:O89" si="26">IF($D88,F88*$D88,"")</f>
        <v/>
      </c>
      <c r="G89" s="22" t="str">
        <f t="shared" si="26"/>
        <v/>
      </c>
      <c r="H89" s="22" t="str">
        <f t="shared" si="26"/>
        <v/>
      </c>
      <c r="I89" s="22" t="str">
        <f t="shared" si="26"/>
        <v/>
      </c>
      <c r="J89" s="22" t="str">
        <f t="shared" si="26"/>
        <v/>
      </c>
      <c r="K89" s="22" t="str">
        <f t="shared" si="26"/>
        <v/>
      </c>
      <c r="L89" s="22" t="str">
        <f t="shared" si="26"/>
        <v/>
      </c>
      <c r="M89" s="22" t="str">
        <f t="shared" si="26"/>
        <v/>
      </c>
      <c r="N89" s="22" t="str">
        <f t="shared" si="26"/>
        <v/>
      </c>
      <c r="O89" s="23" t="str">
        <f t="shared" si="26"/>
        <v/>
      </c>
      <c r="P89" s="44">
        <f>SUM(E90:O90)</f>
        <v>10</v>
      </c>
      <c r="Q89" s="24">
        <f>IFERROR(SUM(E88:O88) / (COUNT(E88:O88) - COUNTIF(E88:O88,0)),"")</f>
        <v>0.7</v>
      </c>
    </row>
    <row r="90" spans="1:18" ht="10" customHeight="1">
      <c r="A90" s="105"/>
      <c r="B90" s="106"/>
      <c r="C90" s="107"/>
      <c r="D90" s="93"/>
      <c r="E90" s="25">
        <v>2</v>
      </c>
      <c r="F90" s="25">
        <v>2</v>
      </c>
      <c r="G90" s="25">
        <v>2</v>
      </c>
      <c r="H90" s="25">
        <v>2</v>
      </c>
      <c r="I90" s="25">
        <v>2</v>
      </c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49</v>
      </c>
      <c r="B92" s="100"/>
      <c r="C92" s="101"/>
      <c r="D92" s="91">
        <f>'Notes &amp; PRs'!D7</f>
        <v>0</v>
      </c>
      <c r="E92" s="51">
        <v>0.8</v>
      </c>
      <c r="F92" s="51">
        <v>0.8</v>
      </c>
      <c r="G92" s="51">
        <v>0.8</v>
      </c>
      <c r="H92" s="51"/>
      <c r="I92" s="51"/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 t="str">
        <f t="shared" ref="E93:O93" si="27">IF($D92,E92*$D92,"")</f>
        <v/>
      </c>
      <c r="F93" s="22" t="str">
        <f t="shared" si="27"/>
        <v/>
      </c>
      <c r="G93" s="22" t="str">
        <f t="shared" si="27"/>
        <v/>
      </c>
      <c r="H93" s="22" t="str">
        <f t="shared" si="27"/>
        <v/>
      </c>
      <c r="I93" s="22" t="str">
        <f t="shared" si="27"/>
        <v/>
      </c>
      <c r="J93" s="22" t="str">
        <f t="shared" si="27"/>
        <v/>
      </c>
      <c r="K93" s="22" t="str">
        <f t="shared" si="27"/>
        <v/>
      </c>
      <c r="L93" s="22" t="str">
        <f t="shared" si="27"/>
        <v/>
      </c>
      <c r="M93" s="22" t="str">
        <f t="shared" si="27"/>
        <v/>
      </c>
      <c r="N93" s="22" t="str">
        <f t="shared" si="27"/>
        <v/>
      </c>
      <c r="O93" s="23" t="str">
        <f t="shared" si="27"/>
        <v/>
      </c>
      <c r="P93" s="44">
        <f>SUM(E94:O94)</f>
        <v>9</v>
      </c>
      <c r="Q93" s="24">
        <f>IFERROR(SUM(E92:O92) / (COUNT(E92:O92) - COUNTIF(E92:O92,0)),"")</f>
        <v>0.80000000000000016</v>
      </c>
    </row>
    <row r="94" spans="1:18" ht="10" customHeight="1">
      <c r="A94" s="105"/>
      <c r="B94" s="106"/>
      <c r="C94" s="107"/>
      <c r="D94" s="93"/>
      <c r="E94" s="25">
        <v>3</v>
      </c>
      <c r="F94" s="25">
        <v>3</v>
      </c>
      <c r="G94" s="25">
        <v>3</v>
      </c>
      <c r="H94" s="25"/>
      <c r="I94" s="25"/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40</v>
      </c>
      <c r="B96" s="109"/>
      <c r="C96" s="110"/>
      <c r="D96" s="9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>
        <f>(D96*E96)</f>
        <v>0</v>
      </c>
      <c r="F97" s="22" t="str">
        <f t="shared" ref="F97:O97" si="28">IF($D96,F96*$D96,"")</f>
        <v/>
      </c>
      <c r="G97" s="22" t="str">
        <f t="shared" si="28"/>
        <v/>
      </c>
      <c r="H97" s="22" t="str">
        <f t="shared" si="28"/>
        <v/>
      </c>
      <c r="I97" s="22" t="str">
        <f t="shared" si="28"/>
        <v/>
      </c>
      <c r="J97" s="22" t="str">
        <f t="shared" si="28"/>
        <v/>
      </c>
      <c r="K97" s="22" t="str">
        <f t="shared" si="28"/>
        <v/>
      </c>
      <c r="L97" s="22" t="str">
        <f t="shared" si="28"/>
        <v/>
      </c>
      <c r="M97" s="22" t="str">
        <f t="shared" si="28"/>
        <v/>
      </c>
      <c r="N97" s="22" t="str">
        <f t="shared" si="28"/>
        <v/>
      </c>
      <c r="O97" s="23" t="str">
        <f t="shared" si="28"/>
        <v/>
      </c>
      <c r="P97" s="44">
        <f>SUM(E98:O98)</f>
        <v>9</v>
      </c>
      <c r="Q97" s="24" t="str">
        <f>IFERROR(SUM(E96:O96) / (COUNT(E96:O96) - COUNTIF(E96:O96,0)),"")</f>
        <v/>
      </c>
    </row>
    <row r="98" spans="1:18" ht="10" customHeight="1">
      <c r="A98" s="114"/>
      <c r="B98" s="115"/>
      <c r="C98" s="116"/>
      <c r="D98" s="93"/>
      <c r="E98" s="25">
        <v>3</v>
      </c>
      <c r="F98" s="25">
        <v>3</v>
      </c>
      <c r="G98" s="25">
        <v>3</v>
      </c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/>
      <c r="B100" s="109"/>
      <c r="C100" s="110"/>
      <c r="D100" s="9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9">IF($D100,F100*$D100,"")</f>
        <v/>
      </c>
      <c r="G101" s="22" t="str">
        <f t="shared" si="29"/>
        <v/>
      </c>
      <c r="H101" s="22" t="str">
        <f t="shared" si="29"/>
        <v/>
      </c>
      <c r="I101" s="22" t="str">
        <f t="shared" si="29"/>
        <v/>
      </c>
      <c r="J101" s="22" t="str">
        <f t="shared" si="29"/>
        <v/>
      </c>
      <c r="K101" s="22" t="str">
        <f t="shared" si="29"/>
        <v/>
      </c>
      <c r="L101" s="22" t="str">
        <f t="shared" si="29"/>
        <v/>
      </c>
      <c r="M101" s="22" t="str">
        <f t="shared" si="29"/>
        <v/>
      </c>
      <c r="N101" s="22" t="str">
        <f t="shared" si="29"/>
        <v/>
      </c>
      <c r="O101" s="23" t="str">
        <f t="shared" si="29"/>
        <v/>
      </c>
      <c r="P101" s="44">
        <f>SUM(E102:O102)</f>
        <v>0</v>
      </c>
      <c r="Q101" s="24" t="str">
        <f>IFERROR(SUM(E100:O100) / (COUNT(E100:O100) - COUNTIF(E100:O100,0)),"")</f>
        <v/>
      </c>
    </row>
    <row r="102" spans="1:18" ht="10" customHeight="1">
      <c r="A102" s="114"/>
      <c r="B102" s="115"/>
      <c r="C102" s="116"/>
      <c r="D102" s="93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30">IF($D104,F104*$D104,"")</f>
        <v/>
      </c>
      <c r="G105" s="22" t="str">
        <f t="shared" si="30"/>
        <v/>
      </c>
      <c r="H105" s="22" t="str">
        <f t="shared" si="30"/>
        <v/>
      </c>
      <c r="I105" s="22" t="str">
        <f t="shared" si="30"/>
        <v/>
      </c>
      <c r="J105" s="22" t="str">
        <f t="shared" si="30"/>
        <v/>
      </c>
      <c r="K105" s="22" t="str">
        <f t="shared" si="30"/>
        <v/>
      </c>
      <c r="L105" s="22" t="str">
        <f t="shared" si="30"/>
        <v/>
      </c>
      <c r="M105" s="22" t="str">
        <f t="shared" si="30"/>
        <v/>
      </c>
      <c r="N105" s="22" t="str">
        <f t="shared" si="30"/>
        <v/>
      </c>
      <c r="O105" s="23" t="str">
        <f t="shared" si="30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31">IF($D108,F108*$D108,"")</f>
        <v/>
      </c>
      <c r="G109" s="22" t="str">
        <f t="shared" si="31"/>
        <v/>
      </c>
      <c r="H109" s="22" t="str">
        <f t="shared" si="31"/>
        <v/>
      </c>
      <c r="I109" s="22" t="str">
        <f t="shared" si="31"/>
        <v/>
      </c>
      <c r="J109" s="22" t="str">
        <f t="shared" si="31"/>
        <v/>
      </c>
      <c r="K109" s="22" t="str">
        <f t="shared" si="31"/>
        <v/>
      </c>
      <c r="L109" s="22" t="str">
        <f t="shared" si="31"/>
        <v/>
      </c>
      <c r="M109" s="22" t="str">
        <f t="shared" si="31"/>
        <v/>
      </c>
      <c r="N109" s="22" t="str">
        <f t="shared" si="31"/>
        <v/>
      </c>
      <c r="O109" s="23" t="str">
        <f t="shared" si="31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0.72083333333333321</v>
      </c>
      <c r="P113" s="16" t="s">
        <v>10</v>
      </c>
      <c r="Q113" s="45">
        <f>SUM(P116,P120,P124,P128,P132,P136)</f>
        <v>30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50</v>
      </c>
      <c r="B115" s="100"/>
      <c r="C115" s="101"/>
      <c r="D115" s="91">
        <f>'Notes &amp; PRs'!D3</f>
        <v>0</v>
      </c>
      <c r="E115" s="51">
        <v>0.7</v>
      </c>
      <c r="F115" s="51">
        <v>0.7</v>
      </c>
      <c r="G115" s="51">
        <v>0.7</v>
      </c>
      <c r="H115" s="51">
        <v>0.7</v>
      </c>
      <c r="I115" s="51">
        <v>0.7</v>
      </c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 t="str">
        <f t="shared" ref="E116" si="32">IF($D115,E115*$D115,"")</f>
        <v/>
      </c>
      <c r="F116" s="22" t="str">
        <f t="shared" ref="F116:O116" si="33">IF($D115,F115*$D115,"")</f>
        <v/>
      </c>
      <c r="G116" s="22" t="str">
        <f t="shared" si="33"/>
        <v/>
      </c>
      <c r="H116" s="22" t="str">
        <f t="shared" si="33"/>
        <v/>
      </c>
      <c r="I116" s="22" t="str">
        <f t="shared" si="33"/>
        <v/>
      </c>
      <c r="J116" s="22" t="str">
        <f t="shared" si="33"/>
        <v/>
      </c>
      <c r="K116" s="22" t="str">
        <f t="shared" si="33"/>
        <v/>
      </c>
      <c r="L116" s="22" t="str">
        <f t="shared" si="33"/>
        <v/>
      </c>
      <c r="M116" s="22" t="str">
        <f t="shared" si="33"/>
        <v/>
      </c>
      <c r="N116" s="22" t="str">
        <f t="shared" si="33"/>
        <v/>
      </c>
      <c r="O116" s="23" t="str">
        <f t="shared" si="33"/>
        <v/>
      </c>
      <c r="P116" s="44">
        <f>SUM(E117:O117)</f>
        <v>10</v>
      </c>
      <c r="Q116" s="24">
        <f>IFERROR(SUM(E115:O115) / (COUNT(E115:O115) - COUNTIF(E115:O115,0)),"")</f>
        <v>0.7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>
        <v>2</v>
      </c>
      <c r="I117" s="25">
        <v>2</v>
      </c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51</v>
      </c>
      <c r="B119" s="100"/>
      <c r="C119" s="101"/>
      <c r="D119" s="91">
        <f>'Notes &amp; PRs'!D5</f>
        <v>0</v>
      </c>
      <c r="E119" s="51">
        <v>0.7</v>
      </c>
      <c r="F119" s="51">
        <v>0.7</v>
      </c>
      <c r="G119" s="51">
        <v>0.7</v>
      </c>
      <c r="H119" s="51">
        <v>0.7</v>
      </c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 t="str">
        <f t="shared" ref="E120" si="34">IF($D119,E119*$D119,"")</f>
        <v/>
      </c>
      <c r="F120" s="22" t="str">
        <f t="shared" ref="F120:O120" si="35">IF($D119,F119*$D119,"")</f>
        <v/>
      </c>
      <c r="G120" s="22" t="str">
        <f t="shared" si="35"/>
        <v/>
      </c>
      <c r="H120" s="22" t="str">
        <f t="shared" si="35"/>
        <v/>
      </c>
      <c r="I120" s="22" t="str">
        <f t="shared" si="35"/>
        <v/>
      </c>
      <c r="J120" s="22" t="str">
        <f t="shared" si="35"/>
        <v/>
      </c>
      <c r="K120" s="22" t="str">
        <f t="shared" si="35"/>
        <v/>
      </c>
      <c r="L120" s="22" t="str">
        <f t="shared" si="35"/>
        <v/>
      </c>
      <c r="M120" s="22" t="str">
        <f t="shared" si="35"/>
        <v/>
      </c>
      <c r="N120" s="22" t="str">
        <f t="shared" si="35"/>
        <v/>
      </c>
      <c r="O120" s="23" t="str">
        <f t="shared" si="35"/>
        <v/>
      </c>
      <c r="P120" s="44">
        <f>SUM(E121:O121)</f>
        <v>12</v>
      </c>
      <c r="Q120" s="24">
        <f>IFERROR(SUM(E119:O119) / (COUNT(E119:O119) - COUNTIF(E119:O119,0)),"")</f>
        <v>0.7</v>
      </c>
    </row>
    <row r="121" spans="1:18" ht="10" customHeight="1">
      <c r="A121" s="105"/>
      <c r="B121" s="106"/>
      <c r="C121" s="107"/>
      <c r="D121" s="95"/>
      <c r="E121" s="25">
        <v>3</v>
      </c>
      <c r="F121" s="25">
        <v>3</v>
      </c>
      <c r="G121" s="25">
        <v>3</v>
      </c>
      <c r="H121" s="25">
        <v>3</v>
      </c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>
        <v>0.7</v>
      </c>
      <c r="F123" s="51">
        <v>0.75</v>
      </c>
      <c r="G123" s="51">
        <v>0.8</v>
      </c>
      <c r="H123" s="51">
        <v>0.8</v>
      </c>
      <c r="I123" s="51"/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 t="str">
        <f t="shared" ref="E124" si="36">IF($D123,E123*$D123,"")</f>
        <v/>
      </c>
      <c r="F124" s="22" t="str">
        <f t="shared" ref="F124:O124" si="37">IF($D123,F123*$D123,"")</f>
        <v/>
      </c>
      <c r="G124" s="22" t="str">
        <f t="shared" si="37"/>
        <v/>
      </c>
      <c r="H124" s="22" t="str">
        <f t="shared" si="37"/>
        <v/>
      </c>
      <c r="I124" s="22" t="str">
        <f t="shared" si="37"/>
        <v/>
      </c>
      <c r="J124" s="22" t="str">
        <f t="shared" si="37"/>
        <v/>
      </c>
      <c r="K124" s="22" t="str">
        <f t="shared" si="37"/>
        <v/>
      </c>
      <c r="L124" s="22" t="str">
        <f t="shared" si="37"/>
        <v/>
      </c>
      <c r="M124" s="22" t="str">
        <f t="shared" si="37"/>
        <v/>
      </c>
      <c r="N124" s="22" t="str">
        <f t="shared" si="37"/>
        <v/>
      </c>
      <c r="O124" s="23" t="str">
        <f t="shared" si="37"/>
        <v/>
      </c>
      <c r="P124" s="44">
        <f>SUM(E125:O125)</f>
        <v>8</v>
      </c>
      <c r="Q124" s="24">
        <f>IFERROR(SUM(E123:O123) / (COUNT(E123:O123) - COUNTIF(E123:O123,0)),"")</f>
        <v>0.76249999999999996</v>
      </c>
    </row>
    <row r="125" spans="1:18" ht="10" customHeight="1">
      <c r="A125" s="114"/>
      <c r="B125" s="115"/>
      <c r="C125" s="116"/>
      <c r="D125" s="95"/>
      <c r="E125" s="25">
        <v>2</v>
      </c>
      <c r="F125" s="25">
        <v>2</v>
      </c>
      <c r="G125" s="25">
        <v>2</v>
      </c>
      <c r="H125" s="25">
        <v>2</v>
      </c>
      <c r="I125" s="25"/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/>
      <c r="B127" s="109"/>
      <c r="C127" s="110"/>
      <c r="D127" s="9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38">IF($D127,E127*$D127,"")</f>
        <v/>
      </c>
      <c r="F128" s="22" t="str">
        <f t="shared" si="38"/>
        <v/>
      </c>
      <c r="G128" s="22" t="str">
        <f t="shared" si="38"/>
        <v/>
      </c>
      <c r="H128" s="22" t="str">
        <f t="shared" si="38"/>
        <v/>
      </c>
      <c r="I128" s="22" t="str">
        <f t="shared" si="38"/>
        <v/>
      </c>
      <c r="J128" s="22" t="str">
        <f t="shared" si="38"/>
        <v/>
      </c>
      <c r="K128" s="22" t="str">
        <f t="shared" si="38"/>
        <v/>
      </c>
      <c r="L128" s="22" t="str">
        <f t="shared" si="38"/>
        <v/>
      </c>
      <c r="M128" s="22" t="str">
        <f t="shared" si="38"/>
        <v/>
      </c>
      <c r="N128" s="22" t="str">
        <f t="shared" si="38"/>
        <v/>
      </c>
      <c r="O128" s="23" t="str">
        <f t="shared" si="38"/>
        <v/>
      </c>
      <c r="P128" s="44">
        <f>SUM(E129:O129)</f>
        <v>0</v>
      </c>
      <c r="Q128" s="24" t="str">
        <f>IFERROR(SUM(E127:O127) / (COUNT(E127:O127) - COUNTIF(E127:O127,0)),"")</f>
        <v/>
      </c>
    </row>
    <row r="129" spans="1:18" ht="10" customHeight="1">
      <c r="A129" s="114"/>
      <c r="B129" s="115"/>
      <c r="C129" s="116"/>
      <c r="D129" s="9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39">IF($D131,F131*$D131,"")</f>
        <v/>
      </c>
      <c r="G132" s="22" t="str">
        <f t="shared" si="39"/>
        <v/>
      </c>
      <c r="H132" s="22" t="str">
        <f t="shared" si="39"/>
        <v/>
      </c>
      <c r="I132" s="22" t="str">
        <f t="shared" si="39"/>
        <v/>
      </c>
      <c r="J132" s="22" t="str">
        <f t="shared" si="39"/>
        <v/>
      </c>
      <c r="K132" s="22" t="str">
        <f t="shared" si="39"/>
        <v/>
      </c>
      <c r="L132" s="22" t="str">
        <f t="shared" si="39"/>
        <v/>
      </c>
      <c r="M132" s="22" t="str">
        <f t="shared" si="39"/>
        <v/>
      </c>
      <c r="N132" s="22" t="str">
        <f t="shared" si="39"/>
        <v/>
      </c>
      <c r="O132" s="23" t="str">
        <f t="shared" si="39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40">IF($D135,F135*$D135,"")</f>
        <v/>
      </c>
      <c r="G136" s="22" t="str">
        <f t="shared" si="40"/>
        <v/>
      </c>
      <c r="H136" s="22" t="str">
        <f t="shared" si="40"/>
        <v/>
      </c>
      <c r="I136" s="22" t="str">
        <f t="shared" si="40"/>
        <v/>
      </c>
      <c r="J136" s="22" t="str">
        <f t="shared" si="40"/>
        <v/>
      </c>
      <c r="K136" s="22" t="str">
        <f t="shared" si="40"/>
        <v/>
      </c>
      <c r="L136" s="22" t="str">
        <f t="shared" si="40"/>
        <v/>
      </c>
      <c r="M136" s="22" t="str">
        <f t="shared" si="40"/>
        <v/>
      </c>
      <c r="N136" s="22" t="str">
        <f t="shared" si="40"/>
        <v/>
      </c>
      <c r="O136" s="23" t="str">
        <f t="shared" si="40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phoneticPr fontId="6" type="noConversion"/>
  <conditionalFormatting sqref="E88:O88 E92:O92 E96:O96 E100:O100 E104:O104 E108:O108 E7:O7 E11:O11 E15:O15 E19:O19 E23:O23 E27:O27 E34:O34 H38:O38 E42:O42 E46:O46 E50:O50 E54:O54 E61:O61 H65:O65 E69:O69 E73:O73 E77:O77 E81:O81 E115:O115 E119:O119 H123:O123 E127:O127 E131:O131 E135:O135">
    <cfRule type="cellIs" dxfId="125" priority="23" stopIfTrue="1" operator="equal">
      <formula>0</formula>
    </cfRule>
  </conditionalFormatting>
  <conditionalFormatting sqref="E16:O16 E20:O20 E24:O24 E28:O28 H39:O39 E43:O43 E47:O47 E51:O51 E55:O55 H66:O66 E70:O70 E78:O78 E82:O82 E97:O97 E101:O101 E105:O105 E109:O109 E132:O132 E136:O136 E128:O128 E8:O8 E12:O12 E35:O35 E62:O62 E74:O74 E89:O89 E93:O93 E116:O116 E120:O120 H124:O124">
    <cfRule type="cellIs" dxfId="124" priority="22" stopIfTrue="1" operator="equal">
      <formula>0</formula>
    </cfRule>
  </conditionalFormatting>
  <conditionalFormatting sqref="E38:G38">
    <cfRule type="cellIs" dxfId="123" priority="21" stopIfTrue="1" operator="equal">
      <formula>0</formula>
    </cfRule>
  </conditionalFormatting>
  <conditionalFormatting sqref="E65:G65">
    <cfRule type="cellIs" dxfId="122" priority="20" stopIfTrue="1" operator="equal">
      <formula>0</formula>
    </cfRule>
  </conditionalFormatting>
  <conditionalFormatting sqref="E123:G123">
    <cfRule type="cellIs" dxfId="121" priority="19" stopIfTrue="1" operator="equal">
      <formula>0</formula>
    </cfRule>
  </conditionalFormatting>
  <conditionalFormatting sqref="E39">
    <cfRule type="cellIs" dxfId="120" priority="9" stopIfTrue="1" operator="equal">
      <formula>0</formula>
    </cfRule>
  </conditionalFormatting>
  <conditionalFormatting sqref="F39">
    <cfRule type="cellIs" dxfId="119" priority="8" stopIfTrue="1" operator="equal">
      <formula>0</formula>
    </cfRule>
  </conditionalFormatting>
  <conditionalFormatting sqref="G39">
    <cfRule type="cellIs" dxfId="118" priority="7" stopIfTrue="1" operator="equal">
      <formula>0</formula>
    </cfRule>
  </conditionalFormatting>
  <conditionalFormatting sqref="E66">
    <cfRule type="cellIs" dxfId="117" priority="6" stopIfTrue="1" operator="equal">
      <formula>0</formula>
    </cfRule>
  </conditionalFormatting>
  <conditionalFormatting sqref="F66">
    <cfRule type="cellIs" dxfId="116" priority="5" stopIfTrue="1" operator="equal">
      <formula>0</formula>
    </cfRule>
  </conditionalFormatting>
  <conditionalFormatting sqref="G66">
    <cfRule type="cellIs" dxfId="115" priority="4" stopIfTrue="1" operator="equal">
      <formula>0</formula>
    </cfRule>
  </conditionalFormatting>
  <conditionalFormatting sqref="E124">
    <cfRule type="cellIs" dxfId="114" priority="3" stopIfTrue="1" operator="equal">
      <formula>0</formula>
    </cfRule>
  </conditionalFormatting>
  <conditionalFormatting sqref="F124">
    <cfRule type="cellIs" dxfId="113" priority="2" stopIfTrue="1" operator="equal">
      <formula>0</formula>
    </cfRule>
  </conditionalFormatting>
  <conditionalFormatting sqref="G124">
    <cfRule type="cellIs" dxfId="112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A11" sqref="A11:C13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5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0.68333333333333346</v>
      </c>
      <c r="P5" s="16" t="s">
        <v>10</v>
      </c>
      <c r="Q5" s="45">
        <f>SUM(P8,P12,P16,P20,P24,P28)</f>
        <v>39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88</v>
      </c>
      <c r="B7" s="100"/>
      <c r="C7" s="101"/>
      <c r="D7" s="91">
        <f>'Notes &amp; PRs'!D9</f>
        <v>0</v>
      </c>
      <c r="E7" s="63" t="s">
        <v>26</v>
      </c>
      <c r="F7" s="63">
        <v>0.95</v>
      </c>
      <c r="G7" s="63">
        <v>0.9</v>
      </c>
      <c r="H7" s="63"/>
      <c r="I7" s="63"/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/>
      <c r="F8" s="22"/>
      <c r="G8" s="22"/>
      <c r="H8" s="22" t="str">
        <f t="shared" ref="H8:O8" si="0">IF($D7,H7*$D7,"")</f>
        <v/>
      </c>
      <c r="I8" s="22" t="str">
        <f t="shared" si="0"/>
        <v/>
      </c>
      <c r="J8" s="22" t="str">
        <f t="shared" si="0"/>
        <v/>
      </c>
      <c r="K8" s="22" t="str">
        <f t="shared" si="0"/>
        <v/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3" t="str">
        <f t="shared" si="0"/>
        <v/>
      </c>
      <c r="P8" s="44">
        <f>SUM(E9:O9)</f>
        <v>6</v>
      </c>
      <c r="Q8" s="24">
        <f>IFERROR(SUM(E7:O7) / (COUNT(E7:O7) - COUNTIF(E7:O7,0)),"")</f>
        <v>0.92500000000000004</v>
      </c>
    </row>
    <row r="9" spans="1:18" ht="10" customHeight="1">
      <c r="A9" s="105"/>
      <c r="B9" s="106"/>
      <c r="C9" s="107"/>
      <c r="D9" s="93"/>
      <c r="E9" s="25">
        <v>2</v>
      </c>
      <c r="F9" s="25">
        <v>2</v>
      </c>
      <c r="G9" s="25">
        <v>2</v>
      </c>
      <c r="H9" s="25"/>
      <c r="I9" s="25"/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27</v>
      </c>
      <c r="B11" s="109"/>
      <c r="C11" s="110"/>
      <c r="D11" s="91">
        <f>'Notes &amp; PRs'!D17</f>
        <v>0</v>
      </c>
      <c r="E11" s="51" t="s">
        <v>26</v>
      </c>
      <c r="F11" s="51">
        <v>0.95</v>
      </c>
      <c r="G11" s="51">
        <v>0.9</v>
      </c>
      <c r="H11" s="51"/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/>
      <c r="F12" s="22"/>
      <c r="G12" s="22"/>
      <c r="H12" s="22" t="str">
        <f t="shared" ref="H12:O12" si="1">IF($D11,H11*$D11,"")</f>
        <v/>
      </c>
      <c r="I12" s="22" t="str">
        <f t="shared" si="1"/>
        <v/>
      </c>
      <c r="J12" s="22" t="str">
        <f t="shared" si="1"/>
        <v/>
      </c>
      <c r="K12" s="22" t="str">
        <f t="shared" si="1"/>
        <v/>
      </c>
      <c r="L12" s="22" t="str">
        <f t="shared" si="1"/>
        <v/>
      </c>
      <c r="M12" s="22" t="str">
        <f t="shared" si="1"/>
        <v/>
      </c>
      <c r="N12" s="22" t="str">
        <f t="shared" si="1"/>
        <v/>
      </c>
      <c r="O12" s="23" t="str">
        <f t="shared" si="1"/>
        <v/>
      </c>
      <c r="P12" s="44">
        <f>SUM(E13:O13)</f>
        <v>9</v>
      </c>
      <c r="Q12" s="24">
        <f>IFERROR(SUM(E11:O11) / (COUNT(E11:O11) - COUNTIF(E11:O11,0)),"")</f>
        <v>0.92500000000000004</v>
      </c>
    </row>
    <row r="13" spans="1:18" ht="10" customHeight="1">
      <c r="A13" s="114"/>
      <c r="B13" s="115"/>
      <c r="C13" s="116"/>
      <c r="D13" s="93"/>
      <c r="E13" s="25">
        <v>3</v>
      </c>
      <c r="F13" s="25">
        <v>3</v>
      </c>
      <c r="G13" s="25">
        <v>3</v>
      </c>
      <c r="H13" s="25"/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52</v>
      </c>
      <c r="B15" s="109"/>
      <c r="C15" s="110"/>
      <c r="D15" s="9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>
        <f>(D15*E15)</f>
        <v>0</v>
      </c>
      <c r="F16" s="22" t="str">
        <f t="shared" ref="F16:O16" si="2">IF($D15,F15*$D15,"")</f>
        <v/>
      </c>
      <c r="G16" s="22" t="str">
        <f t="shared" si="2"/>
        <v/>
      </c>
      <c r="H16" s="22" t="str">
        <f t="shared" si="2"/>
        <v/>
      </c>
      <c r="I16" s="22" t="str">
        <f t="shared" si="2"/>
        <v/>
      </c>
      <c r="J16" s="22" t="str">
        <f t="shared" si="2"/>
        <v/>
      </c>
      <c r="K16" s="22" t="str">
        <f t="shared" si="2"/>
        <v/>
      </c>
      <c r="L16" s="22" t="str">
        <f t="shared" si="2"/>
        <v/>
      </c>
      <c r="M16" s="22" t="str">
        <f t="shared" si="2"/>
        <v/>
      </c>
      <c r="N16" s="22" t="str">
        <f t="shared" si="2"/>
        <v/>
      </c>
      <c r="O16" s="23" t="str">
        <f t="shared" si="2"/>
        <v/>
      </c>
      <c r="P16" s="44">
        <f>SUM(E17:O17)</f>
        <v>15</v>
      </c>
      <c r="Q16" s="24" t="str">
        <f>IFERROR(SUM(E15:O15) / (COUNT(E15:O15) - COUNTIF(E15:O15,0)),"")</f>
        <v/>
      </c>
    </row>
    <row r="17" spans="1:18" ht="10" customHeight="1">
      <c r="A17" s="114"/>
      <c r="B17" s="115"/>
      <c r="C17" s="116"/>
      <c r="D17" s="93"/>
      <c r="E17" s="25">
        <v>5</v>
      </c>
      <c r="F17" s="25">
        <v>5</v>
      </c>
      <c r="G17" s="25">
        <v>5</v>
      </c>
      <c r="H17" s="25"/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29</v>
      </c>
      <c r="B19" s="109"/>
      <c r="C19" s="110"/>
      <c r="D19" s="91">
        <f>'Notes &amp; PRs'!D17</f>
        <v>0</v>
      </c>
      <c r="E19" s="51">
        <v>0.2</v>
      </c>
      <c r="F19" s="51">
        <v>0.2</v>
      </c>
      <c r="G19" s="51">
        <v>0.2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>
        <f>(D19*E19)</f>
        <v>0</v>
      </c>
      <c r="F20" s="22" t="str">
        <f t="shared" ref="F20:O20" si="3">IF($D19,F19*$D19,"")</f>
        <v/>
      </c>
      <c r="G20" s="22" t="str">
        <f t="shared" si="3"/>
        <v/>
      </c>
      <c r="H20" s="22" t="str">
        <f t="shared" si="3"/>
        <v/>
      </c>
      <c r="I20" s="22" t="str">
        <f t="shared" si="3"/>
        <v/>
      </c>
      <c r="J20" s="22" t="str">
        <f t="shared" si="3"/>
        <v/>
      </c>
      <c r="K20" s="22" t="str">
        <f t="shared" si="3"/>
        <v/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3" t="str">
        <f t="shared" si="3"/>
        <v/>
      </c>
      <c r="P20" s="44">
        <f>SUM(E21:O21)</f>
        <v>9</v>
      </c>
      <c r="Q20" s="24">
        <f>IFERROR(SUM(E19:O19) / (COUNT(E19:O19) - COUNTIF(E19:O19,0)),"")</f>
        <v>0.20000000000000004</v>
      </c>
    </row>
    <row r="21" spans="1:18" ht="10" customHeight="1">
      <c r="A21" s="114"/>
      <c r="B21" s="115"/>
      <c r="C21" s="116"/>
      <c r="D21" s="93"/>
      <c r="E21" s="25">
        <v>3</v>
      </c>
      <c r="F21" s="25">
        <v>3</v>
      </c>
      <c r="G21" s="25">
        <v>3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4">IF($D23,F23*$D23,"")</f>
        <v/>
      </c>
      <c r="G24" s="22" t="str">
        <f t="shared" si="4"/>
        <v/>
      </c>
      <c r="H24" s="22" t="str">
        <f t="shared" si="4"/>
        <v/>
      </c>
      <c r="I24" s="22" t="str">
        <f t="shared" si="4"/>
        <v/>
      </c>
      <c r="J24" s="22" t="str">
        <f t="shared" si="4"/>
        <v/>
      </c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3" t="str">
        <f t="shared" si="4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5">IF($D27,F27*$D27,"")</f>
        <v/>
      </c>
      <c r="G28" s="22" t="str">
        <f t="shared" si="5"/>
        <v/>
      </c>
      <c r="H28" s="22" t="str">
        <f t="shared" si="5"/>
        <v/>
      </c>
      <c r="I28" s="22" t="str">
        <f t="shared" si="5"/>
        <v/>
      </c>
      <c r="J28" s="22" t="str">
        <f t="shared" si="5"/>
        <v/>
      </c>
      <c r="K28" s="22" t="str">
        <f t="shared" si="5"/>
        <v/>
      </c>
      <c r="L28" s="22" t="str">
        <f t="shared" si="5"/>
        <v/>
      </c>
      <c r="M28" s="22" t="str">
        <f t="shared" si="5"/>
        <v/>
      </c>
      <c r="N28" s="22" t="str">
        <f t="shared" si="5"/>
        <v/>
      </c>
      <c r="O28" s="23" t="str">
        <f t="shared" si="5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0.92500000000000004</v>
      </c>
      <c r="P32" s="16" t="s">
        <v>10</v>
      </c>
      <c r="Q32" s="45">
        <f>SUM(P35,P39,P43,P47,P51,P55)</f>
        <v>36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53</v>
      </c>
      <c r="B34" s="100"/>
      <c r="C34" s="101"/>
      <c r="D34" s="91">
        <f>'Notes &amp; PRs'!D3</f>
        <v>0</v>
      </c>
      <c r="E34" s="51" t="s">
        <v>26</v>
      </c>
      <c r="F34" s="51">
        <v>0.95</v>
      </c>
      <c r="G34" s="51">
        <v>0.9</v>
      </c>
      <c r="H34" s="51"/>
      <c r="I34" s="51"/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/>
      <c r="F35" s="22"/>
      <c r="G35" s="22"/>
      <c r="H35" s="22" t="str">
        <f t="shared" ref="H35:O35" si="6">IF($D34,H34*$D34,"")</f>
        <v/>
      </c>
      <c r="I35" s="22" t="str">
        <f t="shared" si="6"/>
        <v/>
      </c>
      <c r="J35" s="22" t="str">
        <f t="shared" si="6"/>
        <v/>
      </c>
      <c r="K35" s="22" t="str">
        <f t="shared" si="6"/>
        <v/>
      </c>
      <c r="L35" s="22" t="str">
        <f t="shared" si="6"/>
        <v/>
      </c>
      <c r="M35" s="22" t="str">
        <f t="shared" si="6"/>
        <v/>
      </c>
      <c r="N35" s="22" t="str">
        <f t="shared" si="6"/>
        <v/>
      </c>
      <c r="O35" s="23" t="str">
        <f t="shared" si="6"/>
        <v/>
      </c>
      <c r="P35" s="44">
        <f>SUM(E36:O36)</f>
        <v>6</v>
      </c>
      <c r="Q35" s="24">
        <f>IFERROR(SUM(E34:O34) / (COUNT(E34:O34) - COUNTIF(E34:O34,0)),"")</f>
        <v>0.92500000000000004</v>
      </c>
    </row>
    <row r="36" spans="1:18" ht="10" customHeight="1">
      <c r="A36" s="105"/>
      <c r="B36" s="106"/>
      <c r="C36" s="107"/>
      <c r="D36" s="93"/>
      <c r="E36" s="25">
        <v>2</v>
      </c>
      <c r="F36" s="25">
        <v>2</v>
      </c>
      <c r="G36" s="25">
        <v>2</v>
      </c>
      <c r="H36" s="25"/>
      <c r="I36" s="25"/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54</v>
      </c>
      <c r="B38" s="109"/>
      <c r="C38" s="110"/>
      <c r="D38" s="91">
        <f>'Notes &amp; PRs'!D3</f>
        <v>0</v>
      </c>
      <c r="E38" s="51" t="s">
        <v>26</v>
      </c>
      <c r="F38" s="51">
        <v>0.95</v>
      </c>
      <c r="G38" s="51">
        <v>0.9</v>
      </c>
      <c r="H38" s="51"/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/>
      <c r="F39" s="22"/>
      <c r="G39" s="22"/>
      <c r="H39" s="22" t="str">
        <f t="shared" ref="H39:O39" si="7">IF($D38,H38*$D38,"")</f>
        <v/>
      </c>
      <c r="I39" s="22" t="str">
        <f t="shared" si="7"/>
        <v/>
      </c>
      <c r="J39" s="22" t="str">
        <f t="shared" si="7"/>
        <v/>
      </c>
      <c r="K39" s="22" t="str">
        <f t="shared" si="7"/>
        <v/>
      </c>
      <c r="L39" s="22" t="str">
        <f t="shared" si="7"/>
        <v/>
      </c>
      <c r="M39" s="22" t="str">
        <f t="shared" si="7"/>
        <v/>
      </c>
      <c r="N39" s="22" t="str">
        <f t="shared" si="7"/>
        <v/>
      </c>
      <c r="O39" s="23" t="str">
        <f t="shared" si="7"/>
        <v/>
      </c>
      <c r="P39" s="44">
        <f>SUM(E40:O40)</f>
        <v>9</v>
      </c>
      <c r="Q39" s="24">
        <f>IFERROR(SUM(E38:O38) / (COUNT(E38:O38) - COUNTIF(E38:O38,0)),"")</f>
        <v>0.92500000000000004</v>
      </c>
    </row>
    <row r="40" spans="1:18" ht="10" customHeight="1">
      <c r="A40" s="114"/>
      <c r="B40" s="115"/>
      <c r="C40" s="116"/>
      <c r="D40" s="93"/>
      <c r="E40" s="25">
        <v>3</v>
      </c>
      <c r="F40" s="25">
        <v>3</v>
      </c>
      <c r="G40" s="25">
        <v>3</v>
      </c>
      <c r="H40" s="25"/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32</v>
      </c>
      <c r="B42" s="109"/>
      <c r="C42" s="110"/>
      <c r="D42" s="9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8">IF($D42,F42*$D42,"")</f>
        <v/>
      </c>
      <c r="G43" s="22" t="str">
        <f t="shared" si="8"/>
        <v/>
      </c>
      <c r="H43" s="22" t="str">
        <f t="shared" si="8"/>
        <v/>
      </c>
      <c r="I43" s="22" t="str">
        <f t="shared" si="8"/>
        <v/>
      </c>
      <c r="J43" s="22" t="str">
        <f t="shared" si="8"/>
        <v/>
      </c>
      <c r="K43" s="22" t="str">
        <f t="shared" si="8"/>
        <v/>
      </c>
      <c r="L43" s="22" t="str">
        <f t="shared" si="8"/>
        <v/>
      </c>
      <c r="M43" s="22" t="str">
        <f t="shared" si="8"/>
        <v/>
      </c>
      <c r="N43" s="22" t="str">
        <f t="shared" si="8"/>
        <v/>
      </c>
      <c r="O43" s="23" t="str">
        <f t="shared" si="8"/>
        <v/>
      </c>
      <c r="P43" s="44">
        <f>SUM(E44:O44)</f>
        <v>9</v>
      </c>
      <c r="Q43" s="24" t="str">
        <f>IFERROR(SUM(E42:O42) / (COUNT(E42:O42) - COUNTIF(E42:O42,0)),"")</f>
        <v/>
      </c>
    </row>
    <row r="44" spans="1:18" ht="10" customHeight="1">
      <c r="A44" s="114"/>
      <c r="B44" s="115"/>
      <c r="C44" s="116"/>
      <c r="D44" s="93"/>
      <c r="E44" s="25">
        <v>3</v>
      </c>
      <c r="F44" s="25">
        <v>3</v>
      </c>
      <c r="G44" s="25">
        <v>3</v>
      </c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 t="s">
        <v>33</v>
      </c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9">IF($D46,F46*$D46,"")</f>
        <v/>
      </c>
      <c r="G47" s="22" t="str">
        <f t="shared" si="9"/>
        <v/>
      </c>
      <c r="H47" s="22" t="str">
        <f t="shared" si="9"/>
        <v/>
      </c>
      <c r="I47" s="22" t="str">
        <f t="shared" si="9"/>
        <v/>
      </c>
      <c r="J47" s="22" t="str">
        <f t="shared" si="9"/>
        <v/>
      </c>
      <c r="K47" s="22" t="str">
        <f t="shared" si="9"/>
        <v/>
      </c>
      <c r="L47" s="22" t="str">
        <f t="shared" si="9"/>
        <v/>
      </c>
      <c r="M47" s="22" t="str">
        <f t="shared" si="9"/>
        <v/>
      </c>
      <c r="N47" s="22" t="str">
        <f t="shared" si="9"/>
        <v/>
      </c>
      <c r="O47" s="23" t="str">
        <f t="shared" si="9"/>
        <v/>
      </c>
      <c r="P47" s="44">
        <f>SUM(E48:O48)</f>
        <v>12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>
        <v>4</v>
      </c>
      <c r="F48" s="25">
        <v>4</v>
      </c>
      <c r="G48" s="25">
        <v>4</v>
      </c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0">IF($D50,F50*$D50,"")</f>
        <v/>
      </c>
      <c r="G51" s="22" t="str">
        <f t="shared" si="10"/>
        <v/>
      </c>
      <c r="H51" s="22" t="str">
        <f t="shared" si="10"/>
        <v/>
      </c>
      <c r="I51" s="22" t="str">
        <f t="shared" si="10"/>
        <v/>
      </c>
      <c r="J51" s="22" t="str">
        <f t="shared" si="10"/>
        <v/>
      </c>
      <c r="K51" s="22" t="str">
        <f t="shared" si="10"/>
        <v/>
      </c>
      <c r="L51" s="22" t="str">
        <f t="shared" si="10"/>
        <v/>
      </c>
      <c r="M51" s="22" t="str">
        <f t="shared" si="10"/>
        <v/>
      </c>
      <c r="N51" s="22" t="str">
        <f t="shared" si="10"/>
        <v/>
      </c>
      <c r="O51" s="23" t="str">
        <f t="shared" si="10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1">IF($D54,F54*$D54,"")</f>
        <v/>
      </c>
      <c r="G55" s="22" t="str">
        <f t="shared" si="11"/>
        <v/>
      </c>
      <c r="H55" s="22" t="str">
        <f t="shared" si="11"/>
        <v/>
      </c>
      <c r="I55" s="22" t="str">
        <f t="shared" si="11"/>
        <v/>
      </c>
      <c r="J55" s="22" t="str">
        <f t="shared" si="11"/>
        <v/>
      </c>
      <c r="K55" s="22" t="str">
        <f t="shared" si="11"/>
        <v/>
      </c>
      <c r="L55" s="22" t="str">
        <f t="shared" si="11"/>
        <v/>
      </c>
      <c r="M55" s="22" t="str">
        <f t="shared" si="11"/>
        <v/>
      </c>
      <c r="N55" s="22" t="str">
        <f t="shared" si="11"/>
        <v/>
      </c>
      <c r="O55" s="23" t="str">
        <f t="shared" si="11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>
        <f>IFERROR(AVERAGE(Q62,Q66,Q70,Q74,Q78,Q82),"")</f>
        <v>0.79374999999999996</v>
      </c>
      <c r="P59" s="16" t="s">
        <v>10</v>
      </c>
      <c r="Q59" s="45">
        <f>SUM(P62,P66,P70,P74,P78,P82)</f>
        <v>33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57</v>
      </c>
      <c r="B61" s="100"/>
      <c r="C61" s="101"/>
      <c r="D61" s="91">
        <f>'Notes &amp; PRs'!D23</f>
        <v>0</v>
      </c>
      <c r="E61" s="51" t="s">
        <v>26</v>
      </c>
      <c r="F61" s="51">
        <v>0.95</v>
      </c>
      <c r="G61" s="51">
        <v>0.9</v>
      </c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/>
      <c r="F62" s="22"/>
      <c r="G62" s="22"/>
      <c r="H62" s="22" t="str">
        <f t="shared" ref="H62:O62" si="12">IF($D61,H61*$D61,"")</f>
        <v/>
      </c>
      <c r="I62" s="22" t="str">
        <f t="shared" si="12"/>
        <v/>
      </c>
      <c r="J62" s="22" t="str">
        <f t="shared" si="12"/>
        <v/>
      </c>
      <c r="K62" s="22" t="str">
        <f t="shared" si="12"/>
        <v/>
      </c>
      <c r="L62" s="22" t="str">
        <f t="shared" si="12"/>
        <v/>
      </c>
      <c r="M62" s="22" t="str">
        <f t="shared" si="12"/>
        <v/>
      </c>
      <c r="N62" s="22" t="str">
        <f t="shared" si="12"/>
        <v/>
      </c>
      <c r="O62" s="23" t="str">
        <f t="shared" si="12"/>
        <v/>
      </c>
      <c r="P62" s="44">
        <f>SUM(E63:O63)</f>
        <v>6</v>
      </c>
      <c r="Q62" s="24">
        <f>IFERROR(SUM(E61:O61) / (COUNT(E61:O61) - COUNTIF(E61:O61,0)),"")</f>
        <v>0.92500000000000004</v>
      </c>
    </row>
    <row r="63" spans="1:18" ht="10" customHeight="1">
      <c r="A63" s="105"/>
      <c r="B63" s="106"/>
      <c r="C63" s="107"/>
      <c r="D63" s="93"/>
      <c r="E63" s="25">
        <v>2</v>
      </c>
      <c r="F63" s="25">
        <v>2</v>
      </c>
      <c r="G63" s="25">
        <v>2</v>
      </c>
      <c r="H63" s="25"/>
      <c r="I63" s="25"/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56</v>
      </c>
      <c r="B65" s="109"/>
      <c r="C65" s="110"/>
      <c r="D65" s="91">
        <f>'Notes &amp; PRs'!D17</f>
        <v>0</v>
      </c>
      <c r="E65" s="51" t="s">
        <v>26</v>
      </c>
      <c r="F65" s="51">
        <v>0.95</v>
      </c>
      <c r="G65" s="51">
        <v>0.9</v>
      </c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/>
      <c r="F66" s="22"/>
      <c r="G66" s="22"/>
      <c r="H66" s="22" t="str">
        <f t="shared" ref="H66:O66" si="13">IF($D65,H65*$D65,"")</f>
        <v/>
      </c>
      <c r="I66" s="22" t="str">
        <f t="shared" si="13"/>
        <v/>
      </c>
      <c r="J66" s="22" t="str">
        <f t="shared" si="13"/>
        <v/>
      </c>
      <c r="K66" s="22" t="str">
        <f t="shared" si="13"/>
        <v/>
      </c>
      <c r="L66" s="22" t="str">
        <f t="shared" si="13"/>
        <v/>
      </c>
      <c r="M66" s="22" t="str">
        <f t="shared" si="13"/>
        <v/>
      </c>
      <c r="N66" s="22" t="str">
        <f t="shared" si="13"/>
        <v/>
      </c>
      <c r="O66" s="23" t="str">
        <f t="shared" si="13"/>
        <v/>
      </c>
      <c r="P66" s="44">
        <f>SUM(E67:O67)</f>
        <v>9</v>
      </c>
      <c r="Q66" s="24">
        <f>IFERROR(SUM(E65:O65) / (COUNT(E65:O65) - COUNTIF(E65:O65,0)),"")</f>
        <v>0.92500000000000004</v>
      </c>
    </row>
    <row r="67" spans="1:18" ht="10" customHeight="1">
      <c r="A67" s="114"/>
      <c r="B67" s="115"/>
      <c r="C67" s="116"/>
      <c r="D67" s="93"/>
      <c r="E67" s="25">
        <v>3</v>
      </c>
      <c r="F67" s="25">
        <v>3</v>
      </c>
      <c r="G67" s="25">
        <v>3</v>
      </c>
      <c r="H67" s="25"/>
      <c r="I67" s="25"/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36</v>
      </c>
      <c r="B69" s="109"/>
      <c r="C69" s="110"/>
      <c r="D69" s="91">
        <f>'Notes &amp; PRs'!D17</f>
        <v>0</v>
      </c>
      <c r="E69" s="51">
        <v>0.4</v>
      </c>
      <c r="F69" s="51">
        <v>0.4</v>
      </c>
      <c r="G69" s="51">
        <v>0.4</v>
      </c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>
        <f>(D69*E69)</f>
        <v>0</v>
      </c>
      <c r="F70" s="22" t="str">
        <f t="shared" ref="F70:O70" si="14">IF($D69,F69*$D69,"")</f>
        <v/>
      </c>
      <c r="G70" s="22" t="str">
        <f t="shared" si="14"/>
        <v/>
      </c>
      <c r="H70" s="22" t="str">
        <f t="shared" si="14"/>
        <v/>
      </c>
      <c r="I70" s="22" t="str">
        <f t="shared" si="14"/>
        <v/>
      </c>
      <c r="J70" s="22" t="str">
        <f t="shared" si="14"/>
        <v/>
      </c>
      <c r="K70" s="22" t="str">
        <f t="shared" si="14"/>
        <v/>
      </c>
      <c r="L70" s="22" t="str">
        <f t="shared" si="14"/>
        <v/>
      </c>
      <c r="M70" s="22" t="str">
        <f t="shared" si="14"/>
        <v/>
      </c>
      <c r="N70" s="22" t="str">
        <f t="shared" si="14"/>
        <v/>
      </c>
      <c r="O70" s="23" t="str">
        <f t="shared" si="14"/>
        <v/>
      </c>
      <c r="P70" s="44">
        <f>SUM(E71:O71)</f>
        <v>9</v>
      </c>
      <c r="Q70" s="24">
        <f>IFERROR(SUM(E69:O69) / (COUNT(E69:O69) - COUNTIF(E69:O69,0)),"")</f>
        <v>0.40000000000000008</v>
      </c>
    </row>
    <row r="71" spans="1:18" ht="10" customHeight="1">
      <c r="A71" s="114"/>
      <c r="B71" s="115"/>
      <c r="C71" s="116"/>
      <c r="D71" s="93"/>
      <c r="E71" s="25">
        <v>3</v>
      </c>
      <c r="F71" s="25">
        <v>3</v>
      </c>
      <c r="G71" s="25">
        <v>3</v>
      </c>
      <c r="H71" s="25"/>
      <c r="I71" s="25"/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 t="s">
        <v>55</v>
      </c>
      <c r="B73" s="109"/>
      <c r="C73" s="110"/>
      <c r="D73" s="91"/>
      <c r="E73" s="51" t="s">
        <v>26</v>
      </c>
      <c r="F73" s="51">
        <v>0.95</v>
      </c>
      <c r="G73" s="51">
        <v>0.9</v>
      </c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/>
      <c r="F74" s="22"/>
      <c r="G74" s="22"/>
      <c r="H74" s="22" t="str">
        <f t="shared" ref="H74:O74" si="15">IF($D73,H73*$D73,"")</f>
        <v/>
      </c>
      <c r="I74" s="22" t="str">
        <f t="shared" si="15"/>
        <v/>
      </c>
      <c r="J74" s="22" t="str">
        <f t="shared" si="15"/>
        <v/>
      </c>
      <c r="K74" s="22" t="str">
        <f t="shared" si="15"/>
        <v/>
      </c>
      <c r="L74" s="22" t="str">
        <f t="shared" si="15"/>
        <v/>
      </c>
      <c r="M74" s="22" t="str">
        <f t="shared" si="15"/>
        <v/>
      </c>
      <c r="N74" s="22" t="str">
        <f t="shared" si="15"/>
        <v/>
      </c>
      <c r="O74" s="23" t="str">
        <f t="shared" si="15"/>
        <v/>
      </c>
      <c r="P74" s="44">
        <f>SUM(E75:O75)</f>
        <v>9</v>
      </c>
      <c r="Q74" s="24">
        <f>IFERROR(SUM(E73:O73) / (COUNT(E73:O73) - COUNTIF(E73:O73,0)),"")</f>
        <v>0.92500000000000004</v>
      </c>
    </row>
    <row r="75" spans="1:18" ht="10" customHeight="1">
      <c r="A75" s="114"/>
      <c r="B75" s="115"/>
      <c r="C75" s="116"/>
      <c r="D75" s="93"/>
      <c r="E75" s="25">
        <v>3</v>
      </c>
      <c r="F75" s="25">
        <v>3</v>
      </c>
      <c r="G75" s="25">
        <v>3</v>
      </c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16">IF($D77,F77*$D77,"")</f>
        <v/>
      </c>
      <c r="G78" s="22" t="str">
        <f t="shared" si="16"/>
        <v/>
      </c>
      <c r="H78" s="22" t="str">
        <f t="shared" si="16"/>
        <v/>
      </c>
      <c r="I78" s="22" t="str">
        <f t="shared" si="16"/>
        <v/>
      </c>
      <c r="J78" s="22" t="str">
        <f t="shared" si="16"/>
        <v/>
      </c>
      <c r="K78" s="22" t="str">
        <f t="shared" si="16"/>
        <v/>
      </c>
      <c r="L78" s="22" t="str">
        <f t="shared" si="16"/>
        <v/>
      </c>
      <c r="M78" s="22" t="str">
        <f t="shared" si="16"/>
        <v/>
      </c>
      <c r="N78" s="22" t="str">
        <f t="shared" si="16"/>
        <v/>
      </c>
      <c r="O78" s="23" t="str">
        <f t="shared" si="16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17">IF($D81,F81*$D81,"")</f>
        <v/>
      </c>
      <c r="G82" s="22" t="str">
        <f t="shared" si="17"/>
        <v/>
      </c>
      <c r="H82" s="22" t="str">
        <f t="shared" si="17"/>
        <v/>
      </c>
      <c r="I82" s="22" t="str">
        <f t="shared" si="17"/>
        <v/>
      </c>
      <c r="J82" s="22" t="str">
        <f t="shared" si="17"/>
        <v/>
      </c>
      <c r="K82" s="22" t="str">
        <f t="shared" si="17"/>
        <v/>
      </c>
      <c r="L82" s="22" t="str">
        <f t="shared" si="17"/>
        <v/>
      </c>
      <c r="M82" s="22" t="str">
        <f t="shared" si="17"/>
        <v/>
      </c>
      <c r="N82" s="22" t="str">
        <f t="shared" si="17"/>
        <v/>
      </c>
      <c r="O82" s="23" t="str">
        <f t="shared" si="17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0.92500000000000004</v>
      </c>
      <c r="P86" s="16" t="s">
        <v>10</v>
      </c>
      <c r="Q86" s="45">
        <f>SUM(P89,P93,P97,P101,P105,P109)</f>
        <v>36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58</v>
      </c>
      <c r="B88" s="100"/>
      <c r="C88" s="101"/>
      <c r="D88" s="91">
        <f>'Notes &amp; PRs'!D7</f>
        <v>0</v>
      </c>
      <c r="E88" s="51" t="s">
        <v>26</v>
      </c>
      <c r="F88" s="51">
        <v>0.95</v>
      </c>
      <c r="G88" s="51">
        <v>0.9</v>
      </c>
      <c r="H88" s="51"/>
      <c r="I88" s="51"/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/>
      <c r="F89" s="22"/>
      <c r="G89" s="22"/>
      <c r="H89" s="22" t="str">
        <f t="shared" ref="H89:O89" si="18">IF($D88,H88*$D88,"")</f>
        <v/>
      </c>
      <c r="I89" s="22" t="str">
        <f t="shared" si="18"/>
        <v/>
      </c>
      <c r="J89" s="22" t="str">
        <f t="shared" si="18"/>
        <v/>
      </c>
      <c r="K89" s="22" t="str">
        <f t="shared" si="18"/>
        <v/>
      </c>
      <c r="L89" s="22" t="str">
        <f t="shared" si="18"/>
        <v/>
      </c>
      <c r="M89" s="22" t="str">
        <f t="shared" si="18"/>
        <v/>
      </c>
      <c r="N89" s="22" t="str">
        <f t="shared" si="18"/>
        <v/>
      </c>
      <c r="O89" s="23" t="str">
        <f t="shared" si="18"/>
        <v/>
      </c>
      <c r="P89" s="44">
        <f>SUM(E90:O90)</f>
        <v>6</v>
      </c>
      <c r="Q89" s="24">
        <f>IFERROR(SUM(E88:O88) / (COUNT(E88:O88) - COUNTIF(E88:O88,0)),"")</f>
        <v>0.92500000000000004</v>
      </c>
    </row>
    <row r="90" spans="1:18" ht="10" customHeight="1">
      <c r="A90" s="105"/>
      <c r="B90" s="106"/>
      <c r="C90" s="107"/>
      <c r="D90" s="93"/>
      <c r="E90" s="25">
        <v>2</v>
      </c>
      <c r="F90" s="25">
        <v>2</v>
      </c>
      <c r="G90" s="25">
        <v>2</v>
      </c>
      <c r="H90" s="25"/>
      <c r="I90" s="25"/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59</v>
      </c>
      <c r="B92" s="100"/>
      <c r="C92" s="101"/>
      <c r="D92" s="91">
        <f>'Notes &amp; PRs'!D7</f>
        <v>0</v>
      </c>
      <c r="E92" s="51" t="s">
        <v>26</v>
      </c>
      <c r="F92" s="51">
        <v>0.95</v>
      </c>
      <c r="G92" s="51">
        <v>0.9</v>
      </c>
      <c r="H92" s="51"/>
      <c r="I92" s="51"/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/>
      <c r="F93" s="22"/>
      <c r="G93" s="22"/>
      <c r="H93" s="22" t="str">
        <f t="shared" ref="H93:O93" si="19">IF($D92,H92*$D92,"")</f>
        <v/>
      </c>
      <c r="I93" s="22" t="str">
        <f t="shared" si="19"/>
        <v/>
      </c>
      <c r="J93" s="22" t="str">
        <f t="shared" si="19"/>
        <v/>
      </c>
      <c r="K93" s="22" t="str">
        <f t="shared" si="19"/>
        <v/>
      </c>
      <c r="L93" s="22" t="str">
        <f t="shared" si="19"/>
        <v/>
      </c>
      <c r="M93" s="22" t="str">
        <f t="shared" si="19"/>
        <v/>
      </c>
      <c r="N93" s="22" t="str">
        <f t="shared" si="19"/>
        <v/>
      </c>
      <c r="O93" s="23" t="str">
        <f t="shared" si="19"/>
        <v/>
      </c>
      <c r="P93" s="44">
        <f>SUM(E94:O94)</f>
        <v>9</v>
      </c>
      <c r="Q93" s="24">
        <f>IFERROR(SUM(E92:O92) / (COUNT(E92:O92) - COUNTIF(E92:O92,0)),"")</f>
        <v>0.92500000000000004</v>
      </c>
    </row>
    <row r="94" spans="1:18" ht="10" customHeight="1">
      <c r="A94" s="105"/>
      <c r="B94" s="106"/>
      <c r="C94" s="107"/>
      <c r="D94" s="93"/>
      <c r="E94" s="25">
        <v>3</v>
      </c>
      <c r="F94" s="25">
        <v>3</v>
      </c>
      <c r="G94" s="25">
        <v>3</v>
      </c>
      <c r="H94" s="25"/>
      <c r="I94" s="25"/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40</v>
      </c>
      <c r="B96" s="109"/>
      <c r="C96" s="110"/>
      <c r="D96" s="9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>
        <f>(D96*E96)</f>
        <v>0</v>
      </c>
      <c r="F97" s="22" t="str">
        <f t="shared" ref="F97:O97" si="20">IF($D96,F96*$D96,"")</f>
        <v/>
      </c>
      <c r="G97" s="22" t="str">
        <f t="shared" si="20"/>
        <v/>
      </c>
      <c r="H97" s="22" t="str">
        <f t="shared" si="20"/>
        <v/>
      </c>
      <c r="I97" s="22" t="str">
        <f t="shared" si="20"/>
        <v/>
      </c>
      <c r="J97" s="22" t="str">
        <f t="shared" si="20"/>
        <v/>
      </c>
      <c r="K97" s="22" t="str">
        <f t="shared" si="20"/>
        <v/>
      </c>
      <c r="L97" s="22" t="str">
        <f t="shared" si="20"/>
        <v/>
      </c>
      <c r="M97" s="22" t="str">
        <f t="shared" si="20"/>
        <v/>
      </c>
      <c r="N97" s="22" t="str">
        <f t="shared" si="20"/>
        <v/>
      </c>
      <c r="O97" s="23" t="str">
        <f t="shared" si="20"/>
        <v/>
      </c>
      <c r="P97" s="44">
        <f>SUM(E98:O98)</f>
        <v>9</v>
      </c>
      <c r="Q97" s="24" t="str">
        <f>IFERROR(SUM(E96:O96) / (COUNT(E96:O96) - COUNTIF(E96:O96,0)),"")</f>
        <v/>
      </c>
    </row>
    <row r="98" spans="1:18" ht="10" customHeight="1">
      <c r="A98" s="114"/>
      <c r="B98" s="115"/>
      <c r="C98" s="116"/>
      <c r="D98" s="93"/>
      <c r="E98" s="25">
        <v>3</v>
      </c>
      <c r="F98" s="25">
        <v>3</v>
      </c>
      <c r="G98" s="25">
        <v>3</v>
      </c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41</v>
      </c>
      <c r="B100" s="109"/>
      <c r="C100" s="110"/>
      <c r="D100" s="9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1">IF($D100,F100*$D100,"")</f>
        <v/>
      </c>
      <c r="G101" s="22" t="str">
        <f t="shared" si="21"/>
        <v/>
      </c>
      <c r="H101" s="22" t="str">
        <f t="shared" si="21"/>
        <v/>
      </c>
      <c r="I101" s="22" t="str">
        <f t="shared" si="21"/>
        <v/>
      </c>
      <c r="J101" s="22" t="str">
        <f t="shared" si="21"/>
        <v/>
      </c>
      <c r="K101" s="22" t="str">
        <f t="shared" si="21"/>
        <v/>
      </c>
      <c r="L101" s="22" t="str">
        <f t="shared" si="21"/>
        <v/>
      </c>
      <c r="M101" s="22" t="str">
        <f t="shared" si="21"/>
        <v/>
      </c>
      <c r="N101" s="22" t="str">
        <f t="shared" si="21"/>
        <v/>
      </c>
      <c r="O101" s="23" t="str">
        <f t="shared" si="21"/>
        <v/>
      </c>
      <c r="P101" s="44">
        <f>SUM(E102:O102)</f>
        <v>12</v>
      </c>
      <c r="Q101" s="24" t="str">
        <f>IFERROR(SUM(E100:O100) / (COUNT(E100:O100) - COUNTIF(E100:O100,0)),"")</f>
        <v/>
      </c>
    </row>
    <row r="102" spans="1:18" ht="10" customHeight="1">
      <c r="A102" s="114"/>
      <c r="B102" s="115"/>
      <c r="C102" s="116"/>
      <c r="D102" s="93"/>
      <c r="E102" s="25">
        <v>4</v>
      </c>
      <c r="F102" s="25">
        <v>4</v>
      </c>
      <c r="G102" s="25">
        <v>4</v>
      </c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2">IF($D104,F104*$D104,"")</f>
        <v/>
      </c>
      <c r="G105" s="22" t="str">
        <f t="shared" si="22"/>
        <v/>
      </c>
      <c r="H105" s="22" t="str">
        <f t="shared" si="22"/>
        <v/>
      </c>
      <c r="I105" s="22" t="str">
        <f t="shared" si="22"/>
        <v/>
      </c>
      <c r="J105" s="22" t="str">
        <f t="shared" si="22"/>
        <v/>
      </c>
      <c r="K105" s="22" t="str">
        <f t="shared" si="22"/>
        <v/>
      </c>
      <c r="L105" s="22" t="str">
        <f t="shared" si="22"/>
        <v/>
      </c>
      <c r="M105" s="22" t="str">
        <f t="shared" si="22"/>
        <v/>
      </c>
      <c r="N105" s="22" t="str">
        <f t="shared" si="22"/>
        <v/>
      </c>
      <c r="O105" s="23" t="str">
        <f t="shared" si="22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3">IF($D108,F108*$D108,"")</f>
        <v/>
      </c>
      <c r="G109" s="22" t="str">
        <f t="shared" si="23"/>
        <v/>
      </c>
      <c r="H109" s="22" t="str">
        <f t="shared" si="23"/>
        <v/>
      </c>
      <c r="I109" s="22" t="str">
        <f t="shared" si="23"/>
        <v/>
      </c>
      <c r="J109" s="22" t="str">
        <f t="shared" si="23"/>
        <v/>
      </c>
      <c r="K109" s="22" t="str">
        <f t="shared" si="23"/>
        <v/>
      </c>
      <c r="L109" s="22" t="str">
        <f t="shared" si="23"/>
        <v/>
      </c>
      <c r="M109" s="22" t="str">
        <f t="shared" si="23"/>
        <v/>
      </c>
      <c r="N109" s="22" t="str">
        <f t="shared" si="23"/>
        <v/>
      </c>
      <c r="O109" s="23" t="str">
        <f t="shared" si="23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0.92500000000000016</v>
      </c>
      <c r="P113" s="16" t="s">
        <v>10</v>
      </c>
      <c r="Q113" s="45">
        <f>SUM(P116,P120,P124,P128,P132,P136)</f>
        <v>33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60</v>
      </c>
      <c r="B115" s="100"/>
      <c r="C115" s="101"/>
      <c r="D115" s="91">
        <f>'Notes &amp; PRs'!D3</f>
        <v>0</v>
      </c>
      <c r="E115" s="51" t="s">
        <v>26</v>
      </c>
      <c r="F115" s="51">
        <v>0.95</v>
      </c>
      <c r="G115" s="51">
        <v>0.9</v>
      </c>
      <c r="H115" s="51"/>
      <c r="I115" s="51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/>
      <c r="F116" s="22"/>
      <c r="G116" s="22"/>
      <c r="H116" s="22" t="str">
        <f t="shared" ref="H116:O116" si="24">IF($D115,H115*$D115,"")</f>
        <v/>
      </c>
      <c r="I116" s="22" t="str">
        <f t="shared" si="24"/>
        <v/>
      </c>
      <c r="J116" s="22" t="str">
        <f t="shared" si="24"/>
        <v/>
      </c>
      <c r="K116" s="22" t="str">
        <f t="shared" si="24"/>
        <v/>
      </c>
      <c r="L116" s="22" t="str">
        <f t="shared" si="24"/>
        <v/>
      </c>
      <c r="M116" s="22" t="str">
        <f t="shared" si="24"/>
        <v/>
      </c>
      <c r="N116" s="22" t="str">
        <f t="shared" si="24"/>
        <v/>
      </c>
      <c r="O116" s="23" t="str">
        <f t="shared" si="24"/>
        <v/>
      </c>
      <c r="P116" s="44">
        <f>SUM(E117:O117)</f>
        <v>6</v>
      </c>
      <c r="Q116" s="24">
        <f>IFERROR(SUM(E115:O115) / (COUNT(E115:O115) - COUNTIF(E115:O115,0)),"")</f>
        <v>0.92500000000000004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/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61</v>
      </c>
      <c r="B119" s="100"/>
      <c r="C119" s="101"/>
      <c r="D119" s="91">
        <f>'Notes &amp; PRs'!D5</f>
        <v>0</v>
      </c>
      <c r="E119" s="51" t="s">
        <v>26</v>
      </c>
      <c r="F119" s="51">
        <v>0.95</v>
      </c>
      <c r="G119" s="51">
        <v>0.9</v>
      </c>
      <c r="H119" s="51"/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/>
      <c r="F120" s="22"/>
      <c r="G120" s="22"/>
      <c r="H120" s="22" t="str">
        <f t="shared" ref="H120:O120" si="25">IF($D119,H119*$D119,"")</f>
        <v/>
      </c>
      <c r="I120" s="22" t="str">
        <f t="shared" si="25"/>
        <v/>
      </c>
      <c r="J120" s="22" t="str">
        <f t="shared" si="25"/>
        <v/>
      </c>
      <c r="K120" s="22" t="str">
        <f t="shared" si="25"/>
        <v/>
      </c>
      <c r="L120" s="22" t="str">
        <f t="shared" si="25"/>
        <v/>
      </c>
      <c r="M120" s="22" t="str">
        <f t="shared" si="25"/>
        <v/>
      </c>
      <c r="N120" s="22" t="str">
        <f t="shared" si="25"/>
        <v/>
      </c>
      <c r="O120" s="23" t="str">
        <f t="shared" si="25"/>
        <v/>
      </c>
      <c r="P120" s="44">
        <f>SUM(E121:O121)</f>
        <v>9</v>
      </c>
      <c r="Q120" s="24">
        <f>IFERROR(SUM(E119:O119) / (COUNT(E119:O119) - COUNTIF(E119:O119,0)),"")</f>
        <v>0.92500000000000004</v>
      </c>
    </row>
    <row r="121" spans="1:18" ht="10" customHeight="1">
      <c r="A121" s="105"/>
      <c r="B121" s="106"/>
      <c r="C121" s="107"/>
      <c r="D121" s="95"/>
      <c r="E121" s="25">
        <v>3</v>
      </c>
      <c r="F121" s="25">
        <v>3</v>
      </c>
      <c r="G121" s="25">
        <v>3</v>
      </c>
      <c r="H121" s="25"/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 t="s">
        <v>26</v>
      </c>
      <c r="F123" s="51">
        <v>0.95</v>
      </c>
      <c r="G123" s="51">
        <v>0.9</v>
      </c>
      <c r="H123" s="51"/>
      <c r="I123" s="51"/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/>
      <c r="F124" s="22"/>
      <c r="G124" s="22"/>
      <c r="H124" s="22" t="str">
        <f t="shared" ref="H124:O124" si="26">IF($D123,H123*$D123,"")</f>
        <v/>
      </c>
      <c r="I124" s="22" t="str">
        <f t="shared" si="26"/>
        <v/>
      </c>
      <c r="J124" s="22" t="str">
        <f t="shared" si="26"/>
        <v/>
      </c>
      <c r="K124" s="22" t="str">
        <f t="shared" si="26"/>
        <v/>
      </c>
      <c r="L124" s="22" t="str">
        <f t="shared" si="26"/>
        <v/>
      </c>
      <c r="M124" s="22" t="str">
        <f t="shared" si="26"/>
        <v/>
      </c>
      <c r="N124" s="22" t="str">
        <f t="shared" si="26"/>
        <v/>
      </c>
      <c r="O124" s="23" t="str">
        <f t="shared" si="26"/>
        <v/>
      </c>
      <c r="P124" s="44">
        <f>SUM(E125:O125)</f>
        <v>6</v>
      </c>
      <c r="Q124" s="24">
        <f>IFERROR(SUM(E123:O123) / (COUNT(E123:O123) - COUNTIF(E123:O123,0)),"")</f>
        <v>0.92500000000000004</v>
      </c>
    </row>
    <row r="125" spans="1:18" ht="10" customHeight="1">
      <c r="A125" s="114"/>
      <c r="B125" s="115"/>
      <c r="C125" s="116"/>
      <c r="D125" s="95"/>
      <c r="E125" s="25">
        <v>2</v>
      </c>
      <c r="F125" s="25">
        <v>2</v>
      </c>
      <c r="G125" s="25">
        <v>2</v>
      </c>
      <c r="H125" s="25"/>
      <c r="I125" s="25"/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33</v>
      </c>
      <c r="B127" s="109"/>
      <c r="C127" s="110"/>
      <c r="D127" s="9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27">IF($D127,E127*$D127,"")</f>
        <v/>
      </c>
      <c r="F128" s="22" t="str">
        <f t="shared" si="27"/>
        <v/>
      </c>
      <c r="G128" s="22" t="str">
        <f t="shared" si="27"/>
        <v/>
      </c>
      <c r="H128" s="22" t="str">
        <f t="shared" si="27"/>
        <v/>
      </c>
      <c r="I128" s="22" t="str">
        <f t="shared" si="27"/>
        <v/>
      </c>
      <c r="J128" s="22" t="str">
        <f t="shared" si="27"/>
        <v/>
      </c>
      <c r="K128" s="22" t="str">
        <f t="shared" si="27"/>
        <v/>
      </c>
      <c r="L128" s="22" t="str">
        <f t="shared" si="27"/>
        <v/>
      </c>
      <c r="M128" s="22" t="str">
        <f t="shared" si="27"/>
        <v/>
      </c>
      <c r="N128" s="22" t="str">
        <f t="shared" si="27"/>
        <v/>
      </c>
      <c r="O128" s="23" t="str">
        <f t="shared" si="27"/>
        <v/>
      </c>
      <c r="P128" s="44">
        <f>SUM(E129:O129)</f>
        <v>12</v>
      </c>
      <c r="Q128" s="24" t="str">
        <f>IFERROR(SUM(E127:O127) / (COUNT(E127:O127) - COUNTIF(E127:O127,0)),"")</f>
        <v/>
      </c>
    </row>
    <row r="129" spans="1:18" ht="10" customHeight="1">
      <c r="A129" s="114"/>
      <c r="B129" s="115"/>
      <c r="C129" s="116"/>
      <c r="D129" s="95"/>
      <c r="E129" s="25">
        <v>4</v>
      </c>
      <c r="F129" s="25">
        <v>4</v>
      </c>
      <c r="G129" s="25">
        <v>4</v>
      </c>
      <c r="H129" s="25"/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28">IF($D131,F131*$D131,"")</f>
        <v/>
      </c>
      <c r="G132" s="22" t="str">
        <f t="shared" si="28"/>
        <v/>
      </c>
      <c r="H132" s="22" t="str">
        <f t="shared" si="28"/>
        <v/>
      </c>
      <c r="I132" s="22" t="str">
        <f t="shared" si="28"/>
        <v/>
      </c>
      <c r="J132" s="22" t="str">
        <f t="shared" si="28"/>
        <v/>
      </c>
      <c r="K132" s="22" t="str">
        <f t="shared" si="28"/>
        <v/>
      </c>
      <c r="L132" s="22" t="str">
        <f t="shared" si="28"/>
        <v/>
      </c>
      <c r="M132" s="22" t="str">
        <f t="shared" si="28"/>
        <v/>
      </c>
      <c r="N132" s="22" t="str">
        <f t="shared" si="28"/>
        <v/>
      </c>
      <c r="O132" s="23" t="str">
        <f t="shared" si="28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29">IF($D135,F135*$D135,"")</f>
        <v/>
      </c>
      <c r="G136" s="22" t="str">
        <f t="shared" si="29"/>
        <v/>
      </c>
      <c r="H136" s="22" t="str">
        <f t="shared" si="29"/>
        <v/>
      </c>
      <c r="I136" s="22" t="str">
        <f t="shared" si="29"/>
        <v/>
      </c>
      <c r="J136" s="22" t="str">
        <f t="shared" si="29"/>
        <v/>
      </c>
      <c r="K136" s="22" t="str">
        <f t="shared" si="29"/>
        <v/>
      </c>
      <c r="L136" s="22" t="str">
        <f t="shared" si="29"/>
        <v/>
      </c>
      <c r="M136" s="22" t="str">
        <f t="shared" si="29"/>
        <v/>
      </c>
      <c r="N136" s="22" t="str">
        <f t="shared" si="29"/>
        <v/>
      </c>
      <c r="O136" s="23" t="str">
        <f t="shared" si="29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conditionalFormatting sqref="E88:O88 E92:O92 E96:O96 E100:O100 E104:O104 E108:O108 E7:O7 E11:O11 E15:O15 E19:O19 E23:O23 E27:O27 E34:O34 H38:O38 E42:O42 E46:O46 E50:O50 E54:O54 E61:O61 H65:O65 E69:O69 E73:O73 E77:O77 E81:O81 E115:O115 E119:O119 H123:O123 E127:O127 E131:O131 E135:O135">
    <cfRule type="cellIs" dxfId="111" priority="14" stopIfTrue="1" operator="equal">
      <formula>0</formula>
    </cfRule>
  </conditionalFormatting>
  <conditionalFormatting sqref="E16:O16 E20:O20 E24:O24 E28:O28 H39:O39 E43:O43 E47:O47 E51:O51 E55:O55 H66:O66 E70:O70 E78:O78 E82:O82 E97:O97 E101:O101 E105:O105 E109:O109 E132:O132 E136:O136 E128:O128 E8:O8 E12:O12 E35:O35 E62:O62 E74:O74 E89:O89 E93:O93 E116:O116 E120:O120 H124:O124">
    <cfRule type="cellIs" dxfId="110" priority="13" stopIfTrue="1" operator="equal">
      <formula>0</formula>
    </cfRule>
  </conditionalFormatting>
  <conditionalFormatting sqref="E38:G38">
    <cfRule type="cellIs" dxfId="109" priority="12" stopIfTrue="1" operator="equal">
      <formula>0</formula>
    </cfRule>
  </conditionalFormatting>
  <conditionalFormatting sqref="E65:G65">
    <cfRule type="cellIs" dxfId="108" priority="11" stopIfTrue="1" operator="equal">
      <formula>0</formula>
    </cfRule>
  </conditionalFormatting>
  <conditionalFormatting sqref="E123:G123">
    <cfRule type="cellIs" dxfId="107" priority="10" stopIfTrue="1" operator="equal">
      <formula>0</formula>
    </cfRule>
  </conditionalFormatting>
  <conditionalFormatting sqref="E39">
    <cfRule type="cellIs" dxfId="106" priority="9" stopIfTrue="1" operator="equal">
      <formula>0</formula>
    </cfRule>
  </conditionalFormatting>
  <conditionalFormatting sqref="F39">
    <cfRule type="cellIs" dxfId="105" priority="8" stopIfTrue="1" operator="equal">
      <formula>0</formula>
    </cfRule>
  </conditionalFormatting>
  <conditionalFormatting sqref="G39">
    <cfRule type="cellIs" dxfId="104" priority="7" stopIfTrue="1" operator="equal">
      <formula>0</formula>
    </cfRule>
  </conditionalFormatting>
  <conditionalFormatting sqref="E66">
    <cfRule type="cellIs" dxfId="103" priority="6" stopIfTrue="1" operator="equal">
      <formula>0</formula>
    </cfRule>
  </conditionalFormatting>
  <conditionalFormatting sqref="F66">
    <cfRule type="cellIs" dxfId="102" priority="5" stopIfTrue="1" operator="equal">
      <formula>0</formula>
    </cfRule>
  </conditionalFormatting>
  <conditionalFormatting sqref="G66">
    <cfRule type="cellIs" dxfId="101" priority="4" stopIfTrue="1" operator="equal">
      <formula>0</formula>
    </cfRule>
  </conditionalFormatting>
  <conditionalFormatting sqref="E124">
    <cfRule type="cellIs" dxfId="100" priority="3" stopIfTrue="1" operator="equal">
      <formula>0</formula>
    </cfRule>
  </conditionalFormatting>
  <conditionalFormatting sqref="F124">
    <cfRule type="cellIs" dxfId="99" priority="2" stopIfTrue="1" operator="equal">
      <formula>0</formula>
    </cfRule>
  </conditionalFormatting>
  <conditionalFormatting sqref="G124">
    <cfRule type="cellIs" dxfId="98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A11" sqref="A11:C13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6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0.68333333333333346</v>
      </c>
      <c r="P5" s="16" t="s">
        <v>10</v>
      </c>
      <c r="Q5" s="45">
        <f>SUM(P8,P12,P16,P20,P24,P28)</f>
        <v>39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88</v>
      </c>
      <c r="B7" s="100"/>
      <c r="C7" s="101"/>
      <c r="D7" s="91">
        <f>'Notes &amp; PRs'!D9</f>
        <v>0</v>
      </c>
      <c r="E7" s="63" t="s">
        <v>26</v>
      </c>
      <c r="F7" s="63">
        <v>0.95</v>
      </c>
      <c r="G7" s="63">
        <v>0.9</v>
      </c>
      <c r="H7" s="63"/>
      <c r="I7" s="63"/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/>
      <c r="F8" s="22"/>
      <c r="G8" s="22"/>
      <c r="H8" s="22" t="str">
        <f t="shared" ref="H8:O8" si="0">IF($D7,H7*$D7,"")</f>
        <v/>
      </c>
      <c r="I8" s="22" t="str">
        <f t="shared" si="0"/>
        <v/>
      </c>
      <c r="J8" s="22" t="str">
        <f t="shared" si="0"/>
        <v/>
      </c>
      <c r="K8" s="22" t="str">
        <f t="shared" si="0"/>
        <v/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3" t="str">
        <f t="shared" si="0"/>
        <v/>
      </c>
      <c r="P8" s="44">
        <f>SUM(E9:O9)</f>
        <v>6</v>
      </c>
      <c r="Q8" s="24">
        <f>IFERROR(SUM(E7:O7) / (COUNT(E7:O7) - COUNTIF(E7:O7,0)),"")</f>
        <v>0.92500000000000004</v>
      </c>
    </row>
    <row r="9" spans="1:18" ht="10" customHeight="1">
      <c r="A9" s="105"/>
      <c r="B9" s="106"/>
      <c r="C9" s="107"/>
      <c r="D9" s="93"/>
      <c r="E9" s="25">
        <v>2</v>
      </c>
      <c r="F9" s="25">
        <v>2</v>
      </c>
      <c r="G9" s="25">
        <v>2</v>
      </c>
      <c r="H9" s="25"/>
      <c r="I9" s="25"/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27</v>
      </c>
      <c r="B11" s="109"/>
      <c r="C11" s="110"/>
      <c r="D11" s="91">
        <f>'Notes &amp; PRs'!D17</f>
        <v>0</v>
      </c>
      <c r="E11" s="51" t="s">
        <v>26</v>
      </c>
      <c r="F11" s="51">
        <v>0.95</v>
      </c>
      <c r="G11" s="51">
        <v>0.9</v>
      </c>
      <c r="H11" s="51"/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/>
      <c r="F12" s="22"/>
      <c r="G12" s="22"/>
      <c r="H12" s="22" t="str">
        <f t="shared" ref="H12:O12" si="1">IF($D11,H11*$D11,"")</f>
        <v/>
      </c>
      <c r="I12" s="22" t="str">
        <f t="shared" si="1"/>
        <v/>
      </c>
      <c r="J12" s="22" t="str">
        <f t="shared" si="1"/>
        <v/>
      </c>
      <c r="K12" s="22" t="str">
        <f t="shared" si="1"/>
        <v/>
      </c>
      <c r="L12" s="22" t="str">
        <f t="shared" si="1"/>
        <v/>
      </c>
      <c r="M12" s="22" t="str">
        <f t="shared" si="1"/>
        <v/>
      </c>
      <c r="N12" s="22" t="str">
        <f t="shared" si="1"/>
        <v/>
      </c>
      <c r="O12" s="23" t="str">
        <f t="shared" si="1"/>
        <v/>
      </c>
      <c r="P12" s="44">
        <f>SUM(E13:O13)</f>
        <v>9</v>
      </c>
      <c r="Q12" s="24">
        <f>IFERROR(SUM(E11:O11) / (COUNT(E11:O11) - COUNTIF(E11:O11,0)),"")</f>
        <v>0.92500000000000004</v>
      </c>
    </row>
    <row r="13" spans="1:18" ht="10" customHeight="1">
      <c r="A13" s="114"/>
      <c r="B13" s="115"/>
      <c r="C13" s="116"/>
      <c r="D13" s="93"/>
      <c r="E13" s="25">
        <v>3</v>
      </c>
      <c r="F13" s="25">
        <v>3</v>
      </c>
      <c r="G13" s="25">
        <v>3</v>
      </c>
      <c r="H13" s="25"/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52</v>
      </c>
      <c r="B15" s="109"/>
      <c r="C15" s="110"/>
      <c r="D15" s="9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>
        <f>(D15*E15)</f>
        <v>0</v>
      </c>
      <c r="F16" s="22" t="str">
        <f t="shared" ref="F16:O16" si="2">IF($D15,F15*$D15,"")</f>
        <v/>
      </c>
      <c r="G16" s="22" t="str">
        <f t="shared" si="2"/>
        <v/>
      </c>
      <c r="H16" s="22" t="str">
        <f t="shared" si="2"/>
        <v/>
      </c>
      <c r="I16" s="22" t="str">
        <f t="shared" si="2"/>
        <v/>
      </c>
      <c r="J16" s="22" t="str">
        <f t="shared" si="2"/>
        <v/>
      </c>
      <c r="K16" s="22" t="str">
        <f t="shared" si="2"/>
        <v/>
      </c>
      <c r="L16" s="22" t="str">
        <f t="shared" si="2"/>
        <v/>
      </c>
      <c r="M16" s="22" t="str">
        <f t="shared" si="2"/>
        <v/>
      </c>
      <c r="N16" s="22" t="str">
        <f t="shared" si="2"/>
        <v/>
      </c>
      <c r="O16" s="23" t="str">
        <f t="shared" si="2"/>
        <v/>
      </c>
      <c r="P16" s="44">
        <f>SUM(E17:O17)</f>
        <v>15</v>
      </c>
      <c r="Q16" s="24" t="str">
        <f>IFERROR(SUM(E15:O15) / (COUNT(E15:O15) - COUNTIF(E15:O15,0)),"")</f>
        <v/>
      </c>
    </row>
    <row r="17" spans="1:18" ht="10" customHeight="1">
      <c r="A17" s="114"/>
      <c r="B17" s="115"/>
      <c r="C17" s="116"/>
      <c r="D17" s="93"/>
      <c r="E17" s="25">
        <v>5</v>
      </c>
      <c r="F17" s="25">
        <v>5</v>
      </c>
      <c r="G17" s="25">
        <v>5</v>
      </c>
      <c r="H17" s="25"/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29</v>
      </c>
      <c r="B19" s="109"/>
      <c r="C19" s="110"/>
      <c r="D19" s="91">
        <f>'Notes &amp; PRs'!D17</f>
        <v>0</v>
      </c>
      <c r="E19" s="51">
        <v>0.2</v>
      </c>
      <c r="F19" s="51">
        <v>0.2</v>
      </c>
      <c r="G19" s="51">
        <v>0.2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>
        <f>(D19*E19)</f>
        <v>0</v>
      </c>
      <c r="F20" s="22" t="str">
        <f t="shared" ref="F20:O20" si="3">IF($D19,F19*$D19,"")</f>
        <v/>
      </c>
      <c r="G20" s="22" t="str">
        <f t="shared" si="3"/>
        <v/>
      </c>
      <c r="H20" s="22" t="str">
        <f t="shared" si="3"/>
        <v/>
      </c>
      <c r="I20" s="22" t="str">
        <f t="shared" si="3"/>
        <v/>
      </c>
      <c r="J20" s="22" t="str">
        <f t="shared" si="3"/>
        <v/>
      </c>
      <c r="K20" s="22" t="str">
        <f t="shared" si="3"/>
        <v/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3" t="str">
        <f t="shared" si="3"/>
        <v/>
      </c>
      <c r="P20" s="44">
        <f>SUM(E21:O21)</f>
        <v>9</v>
      </c>
      <c r="Q20" s="24">
        <f>IFERROR(SUM(E19:O19) / (COUNT(E19:O19) - COUNTIF(E19:O19,0)),"")</f>
        <v>0.20000000000000004</v>
      </c>
    </row>
    <row r="21" spans="1:18" ht="10" customHeight="1">
      <c r="A21" s="114"/>
      <c r="B21" s="115"/>
      <c r="C21" s="116"/>
      <c r="D21" s="93"/>
      <c r="E21" s="25">
        <v>3</v>
      </c>
      <c r="F21" s="25">
        <v>3</v>
      </c>
      <c r="G21" s="25">
        <v>3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4">IF($D23,F23*$D23,"")</f>
        <v/>
      </c>
      <c r="G24" s="22" t="str">
        <f t="shared" si="4"/>
        <v/>
      </c>
      <c r="H24" s="22" t="str">
        <f t="shared" si="4"/>
        <v/>
      </c>
      <c r="I24" s="22" t="str">
        <f t="shared" si="4"/>
        <v/>
      </c>
      <c r="J24" s="22" t="str">
        <f t="shared" si="4"/>
        <v/>
      </c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3" t="str">
        <f t="shared" si="4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5">IF($D27,F27*$D27,"")</f>
        <v/>
      </c>
      <c r="G28" s="22" t="str">
        <f t="shared" si="5"/>
        <v/>
      </c>
      <c r="H28" s="22" t="str">
        <f t="shared" si="5"/>
        <v/>
      </c>
      <c r="I28" s="22" t="str">
        <f t="shared" si="5"/>
        <v/>
      </c>
      <c r="J28" s="22" t="str">
        <f t="shared" si="5"/>
        <v/>
      </c>
      <c r="K28" s="22" t="str">
        <f t="shared" si="5"/>
        <v/>
      </c>
      <c r="L28" s="22" t="str">
        <f t="shared" si="5"/>
        <v/>
      </c>
      <c r="M28" s="22" t="str">
        <f t="shared" si="5"/>
        <v/>
      </c>
      <c r="N28" s="22" t="str">
        <f t="shared" si="5"/>
        <v/>
      </c>
      <c r="O28" s="23" t="str">
        <f t="shared" si="5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0.92500000000000004</v>
      </c>
      <c r="P32" s="16" t="s">
        <v>10</v>
      </c>
      <c r="Q32" s="45">
        <f>SUM(P35,P39,P43,P47,P51,P55)</f>
        <v>36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53</v>
      </c>
      <c r="B34" s="100"/>
      <c r="C34" s="101"/>
      <c r="D34" s="91">
        <f>'Notes &amp; PRs'!D3</f>
        <v>0</v>
      </c>
      <c r="E34" s="51" t="s">
        <v>26</v>
      </c>
      <c r="F34" s="51">
        <v>0.95</v>
      </c>
      <c r="G34" s="51">
        <v>0.9</v>
      </c>
      <c r="H34" s="51"/>
      <c r="I34" s="51"/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/>
      <c r="F35" s="22"/>
      <c r="G35" s="22"/>
      <c r="H35" s="22" t="str">
        <f t="shared" ref="H35:O35" si="6">IF($D34,H34*$D34,"")</f>
        <v/>
      </c>
      <c r="I35" s="22" t="str">
        <f t="shared" si="6"/>
        <v/>
      </c>
      <c r="J35" s="22" t="str">
        <f t="shared" si="6"/>
        <v/>
      </c>
      <c r="K35" s="22" t="str">
        <f t="shared" si="6"/>
        <v/>
      </c>
      <c r="L35" s="22" t="str">
        <f t="shared" si="6"/>
        <v/>
      </c>
      <c r="M35" s="22" t="str">
        <f t="shared" si="6"/>
        <v/>
      </c>
      <c r="N35" s="22" t="str">
        <f t="shared" si="6"/>
        <v/>
      </c>
      <c r="O35" s="23" t="str">
        <f t="shared" si="6"/>
        <v/>
      </c>
      <c r="P35" s="44">
        <f>SUM(E36:O36)</f>
        <v>6</v>
      </c>
      <c r="Q35" s="24">
        <f>IFERROR(SUM(E34:O34) / (COUNT(E34:O34) - COUNTIF(E34:O34,0)),"")</f>
        <v>0.92500000000000004</v>
      </c>
    </row>
    <row r="36" spans="1:18" ht="10" customHeight="1">
      <c r="A36" s="105"/>
      <c r="B36" s="106"/>
      <c r="C36" s="107"/>
      <c r="D36" s="93"/>
      <c r="E36" s="25">
        <v>2</v>
      </c>
      <c r="F36" s="25">
        <v>2</v>
      </c>
      <c r="G36" s="25">
        <v>2</v>
      </c>
      <c r="H36" s="25"/>
      <c r="I36" s="25"/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54</v>
      </c>
      <c r="B38" s="109"/>
      <c r="C38" s="110"/>
      <c r="D38" s="91">
        <f>'Notes &amp; PRs'!D3</f>
        <v>0</v>
      </c>
      <c r="E38" s="51" t="s">
        <v>26</v>
      </c>
      <c r="F38" s="51">
        <v>0.95</v>
      </c>
      <c r="G38" s="51">
        <v>0.9</v>
      </c>
      <c r="H38" s="51"/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/>
      <c r="F39" s="22"/>
      <c r="G39" s="22"/>
      <c r="H39" s="22" t="str">
        <f t="shared" ref="H39:O39" si="7">IF($D38,H38*$D38,"")</f>
        <v/>
      </c>
      <c r="I39" s="22" t="str">
        <f t="shared" si="7"/>
        <v/>
      </c>
      <c r="J39" s="22" t="str">
        <f t="shared" si="7"/>
        <v/>
      </c>
      <c r="K39" s="22" t="str">
        <f t="shared" si="7"/>
        <v/>
      </c>
      <c r="L39" s="22" t="str">
        <f t="shared" si="7"/>
        <v/>
      </c>
      <c r="M39" s="22" t="str">
        <f t="shared" si="7"/>
        <v/>
      </c>
      <c r="N39" s="22" t="str">
        <f t="shared" si="7"/>
        <v/>
      </c>
      <c r="O39" s="23" t="str">
        <f t="shared" si="7"/>
        <v/>
      </c>
      <c r="P39" s="44">
        <f>SUM(E40:O40)</f>
        <v>9</v>
      </c>
      <c r="Q39" s="24">
        <f>IFERROR(SUM(E38:O38) / (COUNT(E38:O38) - COUNTIF(E38:O38,0)),"")</f>
        <v>0.92500000000000004</v>
      </c>
    </row>
    <row r="40" spans="1:18" ht="10" customHeight="1">
      <c r="A40" s="114"/>
      <c r="B40" s="115"/>
      <c r="C40" s="116"/>
      <c r="D40" s="93"/>
      <c r="E40" s="25">
        <v>3</v>
      </c>
      <c r="F40" s="25">
        <v>3</v>
      </c>
      <c r="G40" s="25">
        <v>3</v>
      </c>
      <c r="H40" s="25"/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32</v>
      </c>
      <c r="B42" s="109"/>
      <c r="C42" s="110"/>
      <c r="D42" s="9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8">IF($D42,F42*$D42,"")</f>
        <v/>
      </c>
      <c r="G43" s="22" t="str">
        <f t="shared" si="8"/>
        <v/>
      </c>
      <c r="H43" s="22" t="str">
        <f t="shared" si="8"/>
        <v/>
      </c>
      <c r="I43" s="22" t="str">
        <f t="shared" si="8"/>
        <v/>
      </c>
      <c r="J43" s="22" t="str">
        <f t="shared" si="8"/>
        <v/>
      </c>
      <c r="K43" s="22" t="str">
        <f t="shared" si="8"/>
        <v/>
      </c>
      <c r="L43" s="22" t="str">
        <f t="shared" si="8"/>
        <v/>
      </c>
      <c r="M43" s="22" t="str">
        <f t="shared" si="8"/>
        <v/>
      </c>
      <c r="N43" s="22" t="str">
        <f t="shared" si="8"/>
        <v/>
      </c>
      <c r="O43" s="23" t="str">
        <f t="shared" si="8"/>
        <v/>
      </c>
      <c r="P43" s="44">
        <f>SUM(E44:O44)</f>
        <v>9</v>
      </c>
      <c r="Q43" s="24" t="str">
        <f>IFERROR(SUM(E42:O42) / (COUNT(E42:O42) - COUNTIF(E42:O42,0)),"")</f>
        <v/>
      </c>
    </row>
    <row r="44" spans="1:18" ht="10" customHeight="1">
      <c r="A44" s="114"/>
      <c r="B44" s="115"/>
      <c r="C44" s="116"/>
      <c r="D44" s="93"/>
      <c r="E44" s="25">
        <v>3</v>
      </c>
      <c r="F44" s="25">
        <v>3</v>
      </c>
      <c r="G44" s="25">
        <v>3</v>
      </c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 t="s">
        <v>33</v>
      </c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9">IF($D46,F46*$D46,"")</f>
        <v/>
      </c>
      <c r="G47" s="22" t="str">
        <f t="shared" si="9"/>
        <v/>
      </c>
      <c r="H47" s="22" t="str">
        <f t="shared" si="9"/>
        <v/>
      </c>
      <c r="I47" s="22" t="str">
        <f t="shared" si="9"/>
        <v/>
      </c>
      <c r="J47" s="22" t="str">
        <f t="shared" si="9"/>
        <v/>
      </c>
      <c r="K47" s="22" t="str">
        <f t="shared" si="9"/>
        <v/>
      </c>
      <c r="L47" s="22" t="str">
        <f t="shared" si="9"/>
        <v/>
      </c>
      <c r="M47" s="22" t="str">
        <f t="shared" si="9"/>
        <v/>
      </c>
      <c r="N47" s="22" t="str">
        <f t="shared" si="9"/>
        <v/>
      </c>
      <c r="O47" s="23" t="str">
        <f t="shared" si="9"/>
        <v/>
      </c>
      <c r="P47" s="44">
        <f>SUM(E48:O48)</f>
        <v>12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>
        <v>4</v>
      </c>
      <c r="F48" s="25">
        <v>4</v>
      </c>
      <c r="G48" s="25">
        <v>4</v>
      </c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0">IF($D50,F50*$D50,"")</f>
        <v/>
      </c>
      <c r="G51" s="22" t="str">
        <f t="shared" si="10"/>
        <v/>
      </c>
      <c r="H51" s="22" t="str">
        <f t="shared" si="10"/>
        <v/>
      </c>
      <c r="I51" s="22" t="str">
        <f t="shared" si="10"/>
        <v/>
      </c>
      <c r="J51" s="22" t="str">
        <f t="shared" si="10"/>
        <v/>
      </c>
      <c r="K51" s="22" t="str">
        <f t="shared" si="10"/>
        <v/>
      </c>
      <c r="L51" s="22" t="str">
        <f t="shared" si="10"/>
        <v/>
      </c>
      <c r="M51" s="22" t="str">
        <f t="shared" si="10"/>
        <v/>
      </c>
      <c r="N51" s="22" t="str">
        <f t="shared" si="10"/>
        <v/>
      </c>
      <c r="O51" s="23" t="str">
        <f t="shared" si="10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1">IF($D54,F54*$D54,"")</f>
        <v/>
      </c>
      <c r="G55" s="22" t="str">
        <f t="shared" si="11"/>
        <v/>
      </c>
      <c r="H55" s="22" t="str">
        <f t="shared" si="11"/>
        <v/>
      </c>
      <c r="I55" s="22" t="str">
        <f t="shared" si="11"/>
        <v/>
      </c>
      <c r="J55" s="22" t="str">
        <f t="shared" si="11"/>
        <v/>
      </c>
      <c r="K55" s="22" t="str">
        <f t="shared" si="11"/>
        <v/>
      </c>
      <c r="L55" s="22" t="str">
        <f t="shared" si="11"/>
        <v/>
      </c>
      <c r="M55" s="22" t="str">
        <f t="shared" si="11"/>
        <v/>
      </c>
      <c r="N55" s="22" t="str">
        <f t="shared" si="11"/>
        <v/>
      </c>
      <c r="O55" s="23" t="str">
        <f t="shared" si="11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>
        <f>IFERROR(AVERAGE(Q62,Q66,Q70,Q74,Q78,Q82),"")</f>
        <v>0.79374999999999996</v>
      </c>
      <c r="P59" s="16" t="s">
        <v>10</v>
      </c>
      <c r="Q59" s="45">
        <f>SUM(P62,P66,P70,P74,P78,P82)</f>
        <v>33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57</v>
      </c>
      <c r="B61" s="100"/>
      <c r="C61" s="101"/>
      <c r="D61" s="91">
        <f>'Notes &amp; PRs'!D23</f>
        <v>0</v>
      </c>
      <c r="E61" s="51" t="s">
        <v>26</v>
      </c>
      <c r="F61" s="51">
        <v>0.95</v>
      </c>
      <c r="G61" s="51">
        <v>0.9</v>
      </c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/>
      <c r="F62" s="22"/>
      <c r="G62" s="22"/>
      <c r="H62" s="22" t="str">
        <f t="shared" ref="H62:O62" si="12">IF($D61,H61*$D61,"")</f>
        <v/>
      </c>
      <c r="I62" s="22" t="str">
        <f t="shared" si="12"/>
        <v/>
      </c>
      <c r="J62" s="22" t="str">
        <f t="shared" si="12"/>
        <v/>
      </c>
      <c r="K62" s="22" t="str">
        <f t="shared" si="12"/>
        <v/>
      </c>
      <c r="L62" s="22" t="str">
        <f t="shared" si="12"/>
        <v/>
      </c>
      <c r="M62" s="22" t="str">
        <f t="shared" si="12"/>
        <v/>
      </c>
      <c r="N62" s="22" t="str">
        <f t="shared" si="12"/>
        <v/>
      </c>
      <c r="O62" s="23" t="str">
        <f t="shared" si="12"/>
        <v/>
      </c>
      <c r="P62" s="44">
        <f>SUM(E63:O63)</f>
        <v>6</v>
      </c>
      <c r="Q62" s="24">
        <f>IFERROR(SUM(E61:O61) / (COUNT(E61:O61) - COUNTIF(E61:O61,0)),"")</f>
        <v>0.92500000000000004</v>
      </c>
    </row>
    <row r="63" spans="1:18" ht="10" customHeight="1">
      <c r="A63" s="105"/>
      <c r="B63" s="106"/>
      <c r="C63" s="107"/>
      <c r="D63" s="93"/>
      <c r="E63" s="25">
        <v>2</v>
      </c>
      <c r="F63" s="25">
        <v>2</v>
      </c>
      <c r="G63" s="25">
        <v>2</v>
      </c>
      <c r="H63" s="25"/>
      <c r="I63" s="25"/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56</v>
      </c>
      <c r="B65" s="109"/>
      <c r="C65" s="110"/>
      <c r="D65" s="91">
        <f>'Notes &amp; PRs'!D17</f>
        <v>0</v>
      </c>
      <c r="E65" s="51" t="s">
        <v>26</v>
      </c>
      <c r="F65" s="51">
        <v>0.95</v>
      </c>
      <c r="G65" s="51">
        <v>0.9</v>
      </c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/>
      <c r="F66" s="22"/>
      <c r="G66" s="22"/>
      <c r="H66" s="22" t="str">
        <f t="shared" ref="H66:O66" si="13">IF($D65,H65*$D65,"")</f>
        <v/>
      </c>
      <c r="I66" s="22" t="str">
        <f t="shared" si="13"/>
        <v/>
      </c>
      <c r="J66" s="22" t="str">
        <f t="shared" si="13"/>
        <v/>
      </c>
      <c r="K66" s="22" t="str">
        <f t="shared" si="13"/>
        <v/>
      </c>
      <c r="L66" s="22" t="str">
        <f t="shared" si="13"/>
        <v/>
      </c>
      <c r="M66" s="22" t="str">
        <f t="shared" si="13"/>
        <v/>
      </c>
      <c r="N66" s="22" t="str">
        <f t="shared" si="13"/>
        <v/>
      </c>
      <c r="O66" s="23" t="str">
        <f t="shared" si="13"/>
        <v/>
      </c>
      <c r="P66" s="44">
        <f>SUM(E67:O67)</f>
        <v>9</v>
      </c>
      <c r="Q66" s="24">
        <f>IFERROR(SUM(E65:O65) / (COUNT(E65:O65) - COUNTIF(E65:O65,0)),"")</f>
        <v>0.92500000000000004</v>
      </c>
    </row>
    <row r="67" spans="1:18" ht="10" customHeight="1">
      <c r="A67" s="114"/>
      <c r="B67" s="115"/>
      <c r="C67" s="116"/>
      <c r="D67" s="93"/>
      <c r="E67" s="25">
        <v>3</v>
      </c>
      <c r="F67" s="25">
        <v>3</v>
      </c>
      <c r="G67" s="25">
        <v>3</v>
      </c>
      <c r="H67" s="25"/>
      <c r="I67" s="25"/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36</v>
      </c>
      <c r="B69" s="109"/>
      <c r="C69" s="110"/>
      <c r="D69" s="91">
        <f>'Notes &amp; PRs'!D17</f>
        <v>0</v>
      </c>
      <c r="E69" s="51">
        <v>0.4</v>
      </c>
      <c r="F69" s="51">
        <v>0.4</v>
      </c>
      <c r="G69" s="51">
        <v>0.4</v>
      </c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>
        <f>(D69*E69)</f>
        <v>0</v>
      </c>
      <c r="F70" s="22" t="str">
        <f t="shared" ref="F70:O70" si="14">IF($D69,F69*$D69,"")</f>
        <v/>
      </c>
      <c r="G70" s="22" t="str">
        <f t="shared" si="14"/>
        <v/>
      </c>
      <c r="H70" s="22" t="str">
        <f t="shared" si="14"/>
        <v/>
      </c>
      <c r="I70" s="22" t="str">
        <f t="shared" si="14"/>
        <v/>
      </c>
      <c r="J70" s="22" t="str">
        <f t="shared" si="14"/>
        <v/>
      </c>
      <c r="K70" s="22" t="str">
        <f t="shared" si="14"/>
        <v/>
      </c>
      <c r="L70" s="22" t="str">
        <f t="shared" si="14"/>
        <v/>
      </c>
      <c r="M70" s="22" t="str">
        <f t="shared" si="14"/>
        <v/>
      </c>
      <c r="N70" s="22" t="str">
        <f t="shared" si="14"/>
        <v/>
      </c>
      <c r="O70" s="23" t="str">
        <f t="shared" si="14"/>
        <v/>
      </c>
      <c r="P70" s="44">
        <f>SUM(E71:O71)</f>
        <v>9</v>
      </c>
      <c r="Q70" s="24">
        <f>IFERROR(SUM(E69:O69) / (COUNT(E69:O69) - COUNTIF(E69:O69,0)),"")</f>
        <v>0.40000000000000008</v>
      </c>
    </row>
    <row r="71" spans="1:18" ht="10" customHeight="1">
      <c r="A71" s="114"/>
      <c r="B71" s="115"/>
      <c r="C71" s="116"/>
      <c r="D71" s="93"/>
      <c r="E71" s="25">
        <v>3</v>
      </c>
      <c r="F71" s="25">
        <v>3</v>
      </c>
      <c r="G71" s="25">
        <v>3</v>
      </c>
      <c r="H71" s="25"/>
      <c r="I71" s="25"/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 t="s">
        <v>55</v>
      </c>
      <c r="B73" s="109"/>
      <c r="C73" s="110"/>
      <c r="D73" s="91"/>
      <c r="E73" s="51" t="s">
        <v>26</v>
      </c>
      <c r="F73" s="51">
        <v>0.95</v>
      </c>
      <c r="G73" s="51">
        <v>0.9</v>
      </c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/>
      <c r="F74" s="22"/>
      <c r="G74" s="22"/>
      <c r="H74" s="22" t="str">
        <f t="shared" ref="H74:O74" si="15">IF($D73,H73*$D73,"")</f>
        <v/>
      </c>
      <c r="I74" s="22" t="str">
        <f t="shared" si="15"/>
        <v/>
      </c>
      <c r="J74" s="22" t="str">
        <f t="shared" si="15"/>
        <v/>
      </c>
      <c r="K74" s="22" t="str">
        <f t="shared" si="15"/>
        <v/>
      </c>
      <c r="L74" s="22" t="str">
        <f t="shared" si="15"/>
        <v/>
      </c>
      <c r="M74" s="22" t="str">
        <f t="shared" si="15"/>
        <v/>
      </c>
      <c r="N74" s="22" t="str">
        <f t="shared" si="15"/>
        <v/>
      </c>
      <c r="O74" s="23" t="str">
        <f t="shared" si="15"/>
        <v/>
      </c>
      <c r="P74" s="44">
        <f>SUM(E75:O75)</f>
        <v>9</v>
      </c>
      <c r="Q74" s="24">
        <f>IFERROR(SUM(E73:O73) / (COUNT(E73:O73) - COUNTIF(E73:O73,0)),"")</f>
        <v>0.92500000000000004</v>
      </c>
    </row>
    <row r="75" spans="1:18" ht="10" customHeight="1">
      <c r="A75" s="114"/>
      <c r="B75" s="115"/>
      <c r="C75" s="116"/>
      <c r="D75" s="93"/>
      <c r="E75" s="25">
        <v>3</v>
      </c>
      <c r="F75" s="25">
        <v>3</v>
      </c>
      <c r="G75" s="25">
        <v>3</v>
      </c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16">IF($D77,F77*$D77,"")</f>
        <v/>
      </c>
      <c r="G78" s="22" t="str">
        <f t="shared" si="16"/>
        <v/>
      </c>
      <c r="H78" s="22" t="str">
        <f t="shared" si="16"/>
        <v/>
      </c>
      <c r="I78" s="22" t="str">
        <f t="shared" si="16"/>
        <v/>
      </c>
      <c r="J78" s="22" t="str">
        <f t="shared" si="16"/>
        <v/>
      </c>
      <c r="K78" s="22" t="str">
        <f t="shared" si="16"/>
        <v/>
      </c>
      <c r="L78" s="22" t="str">
        <f t="shared" si="16"/>
        <v/>
      </c>
      <c r="M78" s="22" t="str">
        <f t="shared" si="16"/>
        <v/>
      </c>
      <c r="N78" s="22" t="str">
        <f t="shared" si="16"/>
        <v/>
      </c>
      <c r="O78" s="23" t="str">
        <f t="shared" si="16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17">IF($D81,F81*$D81,"")</f>
        <v/>
      </c>
      <c r="G82" s="22" t="str">
        <f t="shared" si="17"/>
        <v/>
      </c>
      <c r="H82" s="22" t="str">
        <f t="shared" si="17"/>
        <v/>
      </c>
      <c r="I82" s="22" t="str">
        <f t="shared" si="17"/>
        <v/>
      </c>
      <c r="J82" s="22" t="str">
        <f t="shared" si="17"/>
        <v/>
      </c>
      <c r="K82" s="22" t="str">
        <f t="shared" si="17"/>
        <v/>
      </c>
      <c r="L82" s="22" t="str">
        <f t="shared" si="17"/>
        <v/>
      </c>
      <c r="M82" s="22" t="str">
        <f t="shared" si="17"/>
        <v/>
      </c>
      <c r="N82" s="22" t="str">
        <f t="shared" si="17"/>
        <v/>
      </c>
      <c r="O82" s="23" t="str">
        <f t="shared" si="17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0.92500000000000004</v>
      </c>
      <c r="P86" s="16" t="s">
        <v>10</v>
      </c>
      <c r="Q86" s="45">
        <f>SUM(P89,P93,P97,P101,P105,P109)</f>
        <v>36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58</v>
      </c>
      <c r="B88" s="100"/>
      <c r="C88" s="101"/>
      <c r="D88" s="91">
        <f>'Notes &amp; PRs'!D7</f>
        <v>0</v>
      </c>
      <c r="E88" s="51" t="s">
        <v>26</v>
      </c>
      <c r="F88" s="51">
        <v>0.95</v>
      </c>
      <c r="G88" s="51">
        <v>0.9</v>
      </c>
      <c r="H88" s="51"/>
      <c r="I88" s="51"/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/>
      <c r="F89" s="22"/>
      <c r="G89" s="22"/>
      <c r="H89" s="22" t="str">
        <f t="shared" ref="H89:O89" si="18">IF($D88,H88*$D88,"")</f>
        <v/>
      </c>
      <c r="I89" s="22" t="str">
        <f t="shared" si="18"/>
        <v/>
      </c>
      <c r="J89" s="22" t="str">
        <f t="shared" si="18"/>
        <v/>
      </c>
      <c r="K89" s="22" t="str">
        <f t="shared" si="18"/>
        <v/>
      </c>
      <c r="L89" s="22" t="str">
        <f t="shared" si="18"/>
        <v/>
      </c>
      <c r="M89" s="22" t="str">
        <f t="shared" si="18"/>
        <v/>
      </c>
      <c r="N89" s="22" t="str">
        <f t="shared" si="18"/>
        <v/>
      </c>
      <c r="O89" s="23" t="str">
        <f t="shared" si="18"/>
        <v/>
      </c>
      <c r="P89" s="44">
        <f>SUM(E90:O90)</f>
        <v>6</v>
      </c>
      <c r="Q89" s="24">
        <f>IFERROR(SUM(E88:O88) / (COUNT(E88:O88) - COUNTIF(E88:O88,0)),"")</f>
        <v>0.92500000000000004</v>
      </c>
    </row>
    <row r="90" spans="1:18" ht="10" customHeight="1">
      <c r="A90" s="105"/>
      <c r="B90" s="106"/>
      <c r="C90" s="107"/>
      <c r="D90" s="93"/>
      <c r="E90" s="25">
        <v>2</v>
      </c>
      <c r="F90" s="25">
        <v>2</v>
      </c>
      <c r="G90" s="25">
        <v>2</v>
      </c>
      <c r="H90" s="25"/>
      <c r="I90" s="25"/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59</v>
      </c>
      <c r="B92" s="100"/>
      <c r="C92" s="101"/>
      <c r="D92" s="91">
        <f>'Notes &amp; PRs'!D7</f>
        <v>0</v>
      </c>
      <c r="E92" s="51" t="s">
        <v>26</v>
      </c>
      <c r="F92" s="51">
        <v>0.95</v>
      </c>
      <c r="G92" s="51">
        <v>0.9</v>
      </c>
      <c r="H92" s="51"/>
      <c r="I92" s="51"/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/>
      <c r="F93" s="22"/>
      <c r="G93" s="22"/>
      <c r="H93" s="22" t="str">
        <f t="shared" ref="H93:O93" si="19">IF($D92,H92*$D92,"")</f>
        <v/>
      </c>
      <c r="I93" s="22" t="str">
        <f t="shared" si="19"/>
        <v/>
      </c>
      <c r="J93" s="22" t="str">
        <f t="shared" si="19"/>
        <v/>
      </c>
      <c r="K93" s="22" t="str">
        <f t="shared" si="19"/>
        <v/>
      </c>
      <c r="L93" s="22" t="str">
        <f t="shared" si="19"/>
        <v/>
      </c>
      <c r="M93" s="22" t="str">
        <f t="shared" si="19"/>
        <v/>
      </c>
      <c r="N93" s="22" t="str">
        <f t="shared" si="19"/>
        <v/>
      </c>
      <c r="O93" s="23" t="str">
        <f t="shared" si="19"/>
        <v/>
      </c>
      <c r="P93" s="44">
        <f>SUM(E94:O94)</f>
        <v>9</v>
      </c>
      <c r="Q93" s="24">
        <f>IFERROR(SUM(E92:O92) / (COUNT(E92:O92) - COUNTIF(E92:O92,0)),"")</f>
        <v>0.92500000000000004</v>
      </c>
    </row>
    <row r="94" spans="1:18" ht="10" customHeight="1">
      <c r="A94" s="105"/>
      <c r="B94" s="106"/>
      <c r="C94" s="107"/>
      <c r="D94" s="93"/>
      <c r="E94" s="25">
        <v>3</v>
      </c>
      <c r="F94" s="25">
        <v>3</v>
      </c>
      <c r="G94" s="25">
        <v>3</v>
      </c>
      <c r="H94" s="25"/>
      <c r="I94" s="25"/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40</v>
      </c>
      <c r="B96" s="109"/>
      <c r="C96" s="110"/>
      <c r="D96" s="9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>
        <f>(D96*E96)</f>
        <v>0</v>
      </c>
      <c r="F97" s="22" t="str">
        <f t="shared" ref="F97:O97" si="20">IF($D96,F96*$D96,"")</f>
        <v/>
      </c>
      <c r="G97" s="22" t="str">
        <f t="shared" si="20"/>
        <v/>
      </c>
      <c r="H97" s="22" t="str">
        <f t="shared" si="20"/>
        <v/>
      </c>
      <c r="I97" s="22" t="str">
        <f t="shared" si="20"/>
        <v/>
      </c>
      <c r="J97" s="22" t="str">
        <f t="shared" si="20"/>
        <v/>
      </c>
      <c r="K97" s="22" t="str">
        <f t="shared" si="20"/>
        <v/>
      </c>
      <c r="L97" s="22" t="str">
        <f t="shared" si="20"/>
        <v/>
      </c>
      <c r="M97" s="22" t="str">
        <f t="shared" si="20"/>
        <v/>
      </c>
      <c r="N97" s="22" t="str">
        <f t="shared" si="20"/>
        <v/>
      </c>
      <c r="O97" s="23" t="str">
        <f t="shared" si="20"/>
        <v/>
      </c>
      <c r="P97" s="44">
        <f>SUM(E98:O98)</f>
        <v>9</v>
      </c>
      <c r="Q97" s="24" t="str">
        <f>IFERROR(SUM(E96:O96) / (COUNT(E96:O96) - COUNTIF(E96:O96,0)),"")</f>
        <v/>
      </c>
    </row>
    <row r="98" spans="1:18" ht="10" customHeight="1">
      <c r="A98" s="114"/>
      <c r="B98" s="115"/>
      <c r="C98" s="116"/>
      <c r="D98" s="93"/>
      <c r="E98" s="25">
        <v>3</v>
      </c>
      <c r="F98" s="25">
        <v>3</v>
      </c>
      <c r="G98" s="25">
        <v>3</v>
      </c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41</v>
      </c>
      <c r="B100" s="109"/>
      <c r="C100" s="110"/>
      <c r="D100" s="9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1">IF($D100,F100*$D100,"")</f>
        <v/>
      </c>
      <c r="G101" s="22" t="str">
        <f t="shared" si="21"/>
        <v/>
      </c>
      <c r="H101" s="22" t="str">
        <f t="shared" si="21"/>
        <v/>
      </c>
      <c r="I101" s="22" t="str">
        <f t="shared" si="21"/>
        <v/>
      </c>
      <c r="J101" s="22" t="str">
        <f t="shared" si="21"/>
        <v/>
      </c>
      <c r="K101" s="22" t="str">
        <f t="shared" si="21"/>
        <v/>
      </c>
      <c r="L101" s="22" t="str">
        <f t="shared" si="21"/>
        <v/>
      </c>
      <c r="M101" s="22" t="str">
        <f t="shared" si="21"/>
        <v/>
      </c>
      <c r="N101" s="22" t="str">
        <f t="shared" si="21"/>
        <v/>
      </c>
      <c r="O101" s="23" t="str">
        <f t="shared" si="21"/>
        <v/>
      </c>
      <c r="P101" s="44">
        <f>SUM(E102:O102)</f>
        <v>12</v>
      </c>
      <c r="Q101" s="24" t="str">
        <f>IFERROR(SUM(E100:O100) / (COUNT(E100:O100) - COUNTIF(E100:O100,0)),"")</f>
        <v/>
      </c>
    </row>
    <row r="102" spans="1:18" ht="10" customHeight="1">
      <c r="A102" s="114"/>
      <c r="B102" s="115"/>
      <c r="C102" s="116"/>
      <c r="D102" s="93"/>
      <c r="E102" s="25">
        <v>4</v>
      </c>
      <c r="F102" s="25">
        <v>4</v>
      </c>
      <c r="G102" s="25">
        <v>4</v>
      </c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2">IF($D104,F104*$D104,"")</f>
        <v/>
      </c>
      <c r="G105" s="22" t="str">
        <f t="shared" si="22"/>
        <v/>
      </c>
      <c r="H105" s="22" t="str">
        <f t="shared" si="22"/>
        <v/>
      </c>
      <c r="I105" s="22" t="str">
        <f t="shared" si="22"/>
        <v/>
      </c>
      <c r="J105" s="22" t="str">
        <f t="shared" si="22"/>
        <v/>
      </c>
      <c r="K105" s="22" t="str">
        <f t="shared" si="22"/>
        <v/>
      </c>
      <c r="L105" s="22" t="str">
        <f t="shared" si="22"/>
        <v/>
      </c>
      <c r="M105" s="22" t="str">
        <f t="shared" si="22"/>
        <v/>
      </c>
      <c r="N105" s="22" t="str">
        <f t="shared" si="22"/>
        <v/>
      </c>
      <c r="O105" s="23" t="str">
        <f t="shared" si="22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3">IF($D108,F108*$D108,"")</f>
        <v/>
      </c>
      <c r="G109" s="22" t="str">
        <f t="shared" si="23"/>
        <v/>
      </c>
      <c r="H109" s="22" t="str">
        <f t="shared" si="23"/>
        <v/>
      </c>
      <c r="I109" s="22" t="str">
        <f t="shared" si="23"/>
        <v/>
      </c>
      <c r="J109" s="22" t="str">
        <f t="shared" si="23"/>
        <v/>
      </c>
      <c r="K109" s="22" t="str">
        <f t="shared" si="23"/>
        <v/>
      </c>
      <c r="L109" s="22" t="str">
        <f t="shared" si="23"/>
        <v/>
      </c>
      <c r="M109" s="22" t="str">
        <f t="shared" si="23"/>
        <v/>
      </c>
      <c r="N109" s="22" t="str">
        <f t="shared" si="23"/>
        <v/>
      </c>
      <c r="O109" s="23" t="str">
        <f t="shared" si="23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0.92500000000000016</v>
      </c>
      <c r="P113" s="16" t="s">
        <v>10</v>
      </c>
      <c r="Q113" s="45">
        <f>SUM(P116,P120,P124,P128,P132,P136)</f>
        <v>33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60</v>
      </c>
      <c r="B115" s="100"/>
      <c r="C115" s="101"/>
      <c r="D115" s="91">
        <f>'Notes &amp; PRs'!D3</f>
        <v>0</v>
      </c>
      <c r="E115" s="51" t="s">
        <v>26</v>
      </c>
      <c r="F115" s="51">
        <v>0.95</v>
      </c>
      <c r="G115" s="51">
        <v>0.9</v>
      </c>
      <c r="H115" s="51"/>
      <c r="I115" s="51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/>
      <c r="F116" s="22"/>
      <c r="G116" s="22"/>
      <c r="H116" s="22" t="str">
        <f t="shared" ref="H116:O116" si="24">IF($D115,H115*$D115,"")</f>
        <v/>
      </c>
      <c r="I116" s="22" t="str">
        <f t="shared" si="24"/>
        <v/>
      </c>
      <c r="J116" s="22" t="str">
        <f t="shared" si="24"/>
        <v/>
      </c>
      <c r="K116" s="22" t="str">
        <f t="shared" si="24"/>
        <v/>
      </c>
      <c r="L116" s="22" t="str">
        <f t="shared" si="24"/>
        <v/>
      </c>
      <c r="M116" s="22" t="str">
        <f t="shared" si="24"/>
        <v/>
      </c>
      <c r="N116" s="22" t="str">
        <f t="shared" si="24"/>
        <v/>
      </c>
      <c r="O116" s="23" t="str">
        <f t="shared" si="24"/>
        <v/>
      </c>
      <c r="P116" s="44">
        <f>SUM(E117:O117)</f>
        <v>6</v>
      </c>
      <c r="Q116" s="24">
        <f>IFERROR(SUM(E115:O115) / (COUNT(E115:O115) - COUNTIF(E115:O115,0)),"")</f>
        <v>0.92500000000000004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/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61</v>
      </c>
      <c r="B119" s="100"/>
      <c r="C119" s="101"/>
      <c r="D119" s="91">
        <f>'Notes &amp; PRs'!D5</f>
        <v>0</v>
      </c>
      <c r="E119" s="51" t="s">
        <v>26</v>
      </c>
      <c r="F119" s="51">
        <v>0.95</v>
      </c>
      <c r="G119" s="51">
        <v>0.9</v>
      </c>
      <c r="H119" s="51"/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/>
      <c r="F120" s="22"/>
      <c r="G120" s="22"/>
      <c r="H120" s="22" t="str">
        <f t="shared" ref="H120:O120" si="25">IF($D119,H119*$D119,"")</f>
        <v/>
      </c>
      <c r="I120" s="22" t="str">
        <f t="shared" si="25"/>
        <v/>
      </c>
      <c r="J120" s="22" t="str">
        <f t="shared" si="25"/>
        <v/>
      </c>
      <c r="K120" s="22" t="str">
        <f t="shared" si="25"/>
        <v/>
      </c>
      <c r="L120" s="22" t="str">
        <f t="shared" si="25"/>
        <v/>
      </c>
      <c r="M120" s="22" t="str">
        <f t="shared" si="25"/>
        <v/>
      </c>
      <c r="N120" s="22" t="str">
        <f t="shared" si="25"/>
        <v/>
      </c>
      <c r="O120" s="23" t="str">
        <f t="shared" si="25"/>
        <v/>
      </c>
      <c r="P120" s="44">
        <f>SUM(E121:O121)</f>
        <v>9</v>
      </c>
      <c r="Q120" s="24">
        <f>IFERROR(SUM(E119:O119) / (COUNT(E119:O119) - COUNTIF(E119:O119,0)),"")</f>
        <v>0.92500000000000004</v>
      </c>
    </row>
    <row r="121" spans="1:18" ht="10" customHeight="1">
      <c r="A121" s="105"/>
      <c r="B121" s="106"/>
      <c r="C121" s="107"/>
      <c r="D121" s="95"/>
      <c r="E121" s="25">
        <v>3</v>
      </c>
      <c r="F121" s="25">
        <v>3</v>
      </c>
      <c r="G121" s="25">
        <v>3</v>
      </c>
      <c r="H121" s="25"/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 t="s">
        <v>26</v>
      </c>
      <c r="F123" s="51">
        <v>0.95</v>
      </c>
      <c r="G123" s="51">
        <v>0.9</v>
      </c>
      <c r="H123" s="51"/>
      <c r="I123" s="51"/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/>
      <c r="F124" s="22"/>
      <c r="G124" s="22"/>
      <c r="H124" s="22" t="str">
        <f t="shared" ref="H124:O124" si="26">IF($D123,H123*$D123,"")</f>
        <v/>
      </c>
      <c r="I124" s="22" t="str">
        <f t="shared" si="26"/>
        <v/>
      </c>
      <c r="J124" s="22" t="str">
        <f t="shared" si="26"/>
        <v/>
      </c>
      <c r="K124" s="22" t="str">
        <f t="shared" si="26"/>
        <v/>
      </c>
      <c r="L124" s="22" t="str">
        <f t="shared" si="26"/>
        <v/>
      </c>
      <c r="M124" s="22" t="str">
        <f t="shared" si="26"/>
        <v/>
      </c>
      <c r="N124" s="22" t="str">
        <f t="shared" si="26"/>
        <v/>
      </c>
      <c r="O124" s="23" t="str">
        <f t="shared" si="26"/>
        <v/>
      </c>
      <c r="P124" s="44">
        <f>SUM(E125:O125)</f>
        <v>6</v>
      </c>
      <c r="Q124" s="24">
        <f>IFERROR(SUM(E123:O123) / (COUNT(E123:O123) - COUNTIF(E123:O123,0)),"")</f>
        <v>0.92500000000000004</v>
      </c>
    </row>
    <row r="125" spans="1:18" ht="10" customHeight="1">
      <c r="A125" s="114"/>
      <c r="B125" s="115"/>
      <c r="C125" s="116"/>
      <c r="D125" s="95"/>
      <c r="E125" s="25">
        <v>2</v>
      </c>
      <c r="F125" s="25">
        <v>2</v>
      </c>
      <c r="G125" s="25">
        <v>2</v>
      </c>
      <c r="H125" s="25"/>
      <c r="I125" s="25"/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33</v>
      </c>
      <c r="B127" s="109"/>
      <c r="C127" s="110"/>
      <c r="D127" s="9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27">IF($D127,E127*$D127,"")</f>
        <v/>
      </c>
      <c r="F128" s="22" t="str">
        <f t="shared" si="27"/>
        <v/>
      </c>
      <c r="G128" s="22" t="str">
        <f t="shared" si="27"/>
        <v/>
      </c>
      <c r="H128" s="22" t="str">
        <f t="shared" si="27"/>
        <v/>
      </c>
      <c r="I128" s="22" t="str">
        <f t="shared" si="27"/>
        <v/>
      </c>
      <c r="J128" s="22" t="str">
        <f t="shared" si="27"/>
        <v/>
      </c>
      <c r="K128" s="22" t="str">
        <f t="shared" si="27"/>
        <v/>
      </c>
      <c r="L128" s="22" t="str">
        <f t="shared" si="27"/>
        <v/>
      </c>
      <c r="M128" s="22" t="str">
        <f t="shared" si="27"/>
        <v/>
      </c>
      <c r="N128" s="22" t="str">
        <f t="shared" si="27"/>
        <v/>
      </c>
      <c r="O128" s="23" t="str">
        <f t="shared" si="27"/>
        <v/>
      </c>
      <c r="P128" s="44">
        <f>SUM(E129:O129)</f>
        <v>12</v>
      </c>
      <c r="Q128" s="24" t="str">
        <f>IFERROR(SUM(E127:O127) / (COUNT(E127:O127) - COUNTIF(E127:O127,0)),"")</f>
        <v/>
      </c>
    </row>
    <row r="129" spans="1:18" ht="10" customHeight="1">
      <c r="A129" s="114"/>
      <c r="B129" s="115"/>
      <c r="C129" s="116"/>
      <c r="D129" s="95"/>
      <c r="E129" s="25">
        <v>4</v>
      </c>
      <c r="F129" s="25">
        <v>4</v>
      </c>
      <c r="G129" s="25">
        <v>4</v>
      </c>
      <c r="H129" s="25"/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28">IF($D131,F131*$D131,"")</f>
        <v/>
      </c>
      <c r="G132" s="22" t="str">
        <f t="shared" si="28"/>
        <v/>
      </c>
      <c r="H132" s="22" t="str">
        <f t="shared" si="28"/>
        <v/>
      </c>
      <c r="I132" s="22" t="str">
        <f t="shared" si="28"/>
        <v/>
      </c>
      <c r="J132" s="22" t="str">
        <f t="shared" si="28"/>
        <v/>
      </c>
      <c r="K132" s="22" t="str">
        <f t="shared" si="28"/>
        <v/>
      </c>
      <c r="L132" s="22" t="str">
        <f t="shared" si="28"/>
        <v/>
      </c>
      <c r="M132" s="22" t="str">
        <f t="shared" si="28"/>
        <v/>
      </c>
      <c r="N132" s="22" t="str">
        <f t="shared" si="28"/>
        <v/>
      </c>
      <c r="O132" s="23" t="str">
        <f t="shared" si="28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29">IF($D135,F135*$D135,"")</f>
        <v/>
      </c>
      <c r="G136" s="22" t="str">
        <f t="shared" si="29"/>
        <v/>
      </c>
      <c r="H136" s="22" t="str">
        <f t="shared" si="29"/>
        <v/>
      </c>
      <c r="I136" s="22" t="str">
        <f t="shared" si="29"/>
        <v/>
      </c>
      <c r="J136" s="22" t="str">
        <f t="shared" si="29"/>
        <v/>
      </c>
      <c r="K136" s="22" t="str">
        <f t="shared" si="29"/>
        <v/>
      </c>
      <c r="L136" s="22" t="str">
        <f t="shared" si="29"/>
        <v/>
      </c>
      <c r="M136" s="22" t="str">
        <f t="shared" si="29"/>
        <v/>
      </c>
      <c r="N136" s="22" t="str">
        <f t="shared" si="29"/>
        <v/>
      </c>
      <c r="O136" s="23" t="str">
        <f t="shared" si="29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conditionalFormatting sqref="E88:O88 E92:O92 E96:O96 E100:O100 E104:O104 E108:O108 E7:O7 E11:O11 E15:O15 E19:O19 E23:O23 E27:O27 E34:O34 H38:O38 E42:O42 E46:O46 E50:O50 E54:O54 E61:O61 H65:O65 E69:O69 E73:O73 E77:O77 E81:O81 E115:O115 E119:O119 H123:O123 E127:O127 E131:O131 E135:O135">
    <cfRule type="cellIs" dxfId="97" priority="14" stopIfTrue="1" operator="equal">
      <formula>0</formula>
    </cfRule>
  </conditionalFormatting>
  <conditionalFormatting sqref="E16:O16 E20:O20 E24:O24 E28:O28 H39:O39 E43:O43 E47:O47 E51:O51 E55:O55 H66:O66 E70:O70 E78:O78 E82:O82 E97:O97 E101:O101 E105:O105 E109:O109 E132:O132 E136:O136 E128:O128 E8:O8 E12:O12 E35:O35 E62:O62 E74:O74 E89:O89 E93:O93 E116:O116 E120:O120 H124:O124">
    <cfRule type="cellIs" dxfId="96" priority="13" stopIfTrue="1" operator="equal">
      <formula>0</formula>
    </cfRule>
  </conditionalFormatting>
  <conditionalFormatting sqref="E38:G38">
    <cfRule type="cellIs" dxfId="95" priority="12" stopIfTrue="1" operator="equal">
      <formula>0</formula>
    </cfRule>
  </conditionalFormatting>
  <conditionalFormatting sqref="E65:G65">
    <cfRule type="cellIs" dxfId="94" priority="11" stopIfTrue="1" operator="equal">
      <formula>0</formula>
    </cfRule>
  </conditionalFormatting>
  <conditionalFormatting sqref="E123:G123">
    <cfRule type="cellIs" dxfId="93" priority="10" stopIfTrue="1" operator="equal">
      <formula>0</formula>
    </cfRule>
  </conditionalFormatting>
  <conditionalFormatting sqref="E39">
    <cfRule type="cellIs" dxfId="92" priority="9" stopIfTrue="1" operator="equal">
      <formula>0</formula>
    </cfRule>
  </conditionalFormatting>
  <conditionalFormatting sqref="F39">
    <cfRule type="cellIs" dxfId="91" priority="8" stopIfTrue="1" operator="equal">
      <formula>0</formula>
    </cfRule>
  </conditionalFormatting>
  <conditionalFormatting sqref="G39">
    <cfRule type="cellIs" dxfId="90" priority="7" stopIfTrue="1" operator="equal">
      <formula>0</formula>
    </cfRule>
  </conditionalFormatting>
  <conditionalFormatting sqref="E66">
    <cfRule type="cellIs" dxfId="89" priority="6" stopIfTrue="1" operator="equal">
      <formula>0</formula>
    </cfRule>
  </conditionalFormatting>
  <conditionalFormatting sqref="F66">
    <cfRule type="cellIs" dxfId="88" priority="5" stopIfTrue="1" operator="equal">
      <formula>0</formula>
    </cfRule>
  </conditionalFormatting>
  <conditionalFormatting sqref="G66">
    <cfRule type="cellIs" dxfId="87" priority="4" stopIfTrue="1" operator="equal">
      <formula>0</formula>
    </cfRule>
  </conditionalFormatting>
  <conditionalFormatting sqref="E124">
    <cfRule type="cellIs" dxfId="86" priority="3" stopIfTrue="1" operator="equal">
      <formula>0</formula>
    </cfRule>
  </conditionalFormatting>
  <conditionalFormatting sqref="F124">
    <cfRule type="cellIs" dxfId="85" priority="2" stopIfTrue="1" operator="equal">
      <formula>0</formula>
    </cfRule>
  </conditionalFormatting>
  <conditionalFormatting sqref="G124">
    <cfRule type="cellIs" dxfId="84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A11" sqref="A11:C13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7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0.68333333333333346</v>
      </c>
      <c r="P5" s="16" t="s">
        <v>10</v>
      </c>
      <c r="Q5" s="45">
        <f>SUM(P8,P12,P16,P20,P24,P28)</f>
        <v>39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87</v>
      </c>
      <c r="B7" s="100"/>
      <c r="C7" s="101"/>
      <c r="D7" s="91">
        <f>'Notes &amp; PRs'!D9</f>
        <v>0</v>
      </c>
      <c r="E7" s="63" t="s">
        <v>26</v>
      </c>
      <c r="F7" s="63">
        <v>0.95</v>
      </c>
      <c r="G7" s="63">
        <v>0.9</v>
      </c>
      <c r="H7" s="63"/>
      <c r="I7" s="63"/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/>
      <c r="F8" s="22"/>
      <c r="G8" s="22"/>
      <c r="H8" s="22" t="str">
        <f t="shared" ref="H8:O8" si="0">IF($D7,H7*$D7,"")</f>
        <v/>
      </c>
      <c r="I8" s="22" t="str">
        <f t="shared" si="0"/>
        <v/>
      </c>
      <c r="J8" s="22" t="str">
        <f t="shared" si="0"/>
        <v/>
      </c>
      <c r="K8" s="22" t="str">
        <f t="shared" si="0"/>
        <v/>
      </c>
      <c r="L8" s="22" t="str">
        <f t="shared" si="0"/>
        <v/>
      </c>
      <c r="M8" s="22" t="str">
        <f t="shared" si="0"/>
        <v/>
      </c>
      <c r="N8" s="22" t="str">
        <f t="shared" si="0"/>
        <v/>
      </c>
      <c r="O8" s="23" t="str">
        <f t="shared" si="0"/>
        <v/>
      </c>
      <c r="P8" s="44">
        <f>SUM(E9:O9)</f>
        <v>6</v>
      </c>
      <c r="Q8" s="24">
        <f>IFERROR(SUM(E7:O7) / (COUNT(E7:O7) - COUNTIF(E7:O7,0)),"")</f>
        <v>0.92500000000000004</v>
      </c>
    </row>
    <row r="9" spans="1:18" ht="10" customHeight="1">
      <c r="A9" s="105"/>
      <c r="B9" s="106"/>
      <c r="C9" s="107"/>
      <c r="D9" s="93"/>
      <c r="E9" s="25">
        <v>2</v>
      </c>
      <c r="F9" s="25">
        <v>2</v>
      </c>
      <c r="G9" s="25">
        <v>2</v>
      </c>
      <c r="H9" s="25"/>
      <c r="I9" s="25"/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27</v>
      </c>
      <c r="B11" s="109"/>
      <c r="C11" s="110"/>
      <c r="D11" s="91">
        <f>'Notes &amp; PRs'!D17</f>
        <v>0</v>
      </c>
      <c r="E11" s="51" t="s">
        <v>26</v>
      </c>
      <c r="F11" s="51">
        <v>0.95</v>
      </c>
      <c r="G11" s="51">
        <v>0.9</v>
      </c>
      <c r="H11" s="51"/>
      <c r="I11" s="51"/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/>
      <c r="F12" s="22"/>
      <c r="G12" s="22"/>
      <c r="H12" s="22" t="str">
        <f t="shared" ref="H12:O12" si="1">IF($D11,H11*$D11,"")</f>
        <v/>
      </c>
      <c r="I12" s="22" t="str">
        <f t="shared" si="1"/>
        <v/>
      </c>
      <c r="J12" s="22" t="str">
        <f t="shared" si="1"/>
        <v/>
      </c>
      <c r="K12" s="22" t="str">
        <f t="shared" si="1"/>
        <v/>
      </c>
      <c r="L12" s="22" t="str">
        <f t="shared" si="1"/>
        <v/>
      </c>
      <c r="M12" s="22" t="str">
        <f t="shared" si="1"/>
        <v/>
      </c>
      <c r="N12" s="22" t="str">
        <f t="shared" si="1"/>
        <v/>
      </c>
      <c r="O12" s="23" t="str">
        <f t="shared" si="1"/>
        <v/>
      </c>
      <c r="P12" s="44">
        <f>SUM(E13:O13)</f>
        <v>9</v>
      </c>
      <c r="Q12" s="24">
        <f>IFERROR(SUM(E11:O11) / (COUNT(E11:O11) - COUNTIF(E11:O11,0)),"")</f>
        <v>0.92500000000000004</v>
      </c>
    </row>
    <row r="13" spans="1:18" ht="10" customHeight="1">
      <c r="A13" s="114"/>
      <c r="B13" s="115"/>
      <c r="C13" s="116"/>
      <c r="D13" s="93"/>
      <c r="E13" s="25">
        <v>3</v>
      </c>
      <c r="F13" s="25">
        <v>3</v>
      </c>
      <c r="G13" s="25">
        <v>3</v>
      </c>
      <c r="H13" s="25"/>
      <c r="I13" s="25"/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52</v>
      </c>
      <c r="B15" s="109"/>
      <c r="C15" s="110"/>
      <c r="D15" s="9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>
        <f>(D15*E15)</f>
        <v>0</v>
      </c>
      <c r="F16" s="22" t="str">
        <f t="shared" ref="F16:O16" si="2">IF($D15,F15*$D15,"")</f>
        <v/>
      </c>
      <c r="G16" s="22" t="str">
        <f t="shared" si="2"/>
        <v/>
      </c>
      <c r="H16" s="22" t="str">
        <f t="shared" si="2"/>
        <v/>
      </c>
      <c r="I16" s="22" t="str">
        <f t="shared" si="2"/>
        <v/>
      </c>
      <c r="J16" s="22" t="str">
        <f t="shared" si="2"/>
        <v/>
      </c>
      <c r="K16" s="22" t="str">
        <f t="shared" si="2"/>
        <v/>
      </c>
      <c r="L16" s="22" t="str">
        <f t="shared" si="2"/>
        <v/>
      </c>
      <c r="M16" s="22" t="str">
        <f t="shared" si="2"/>
        <v/>
      </c>
      <c r="N16" s="22" t="str">
        <f t="shared" si="2"/>
        <v/>
      </c>
      <c r="O16" s="23" t="str">
        <f t="shared" si="2"/>
        <v/>
      </c>
      <c r="P16" s="44">
        <f>SUM(E17:O17)</f>
        <v>15</v>
      </c>
      <c r="Q16" s="24" t="str">
        <f>IFERROR(SUM(E15:O15) / (COUNT(E15:O15) - COUNTIF(E15:O15,0)),"")</f>
        <v/>
      </c>
    </row>
    <row r="17" spans="1:18" ht="10" customHeight="1">
      <c r="A17" s="114"/>
      <c r="B17" s="115"/>
      <c r="C17" s="116"/>
      <c r="D17" s="93"/>
      <c r="E17" s="25">
        <v>5</v>
      </c>
      <c r="F17" s="25">
        <v>5</v>
      </c>
      <c r="G17" s="25">
        <v>5</v>
      </c>
      <c r="H17" s="25"/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29</v>
      </c>
      <c r="B19" s="109"/>
      <c r="C19" s="110"/>
      <c r="D19" s="91">
        <f>'Notes &amp; PRs'!D17</f>
        <v>0</v>
      </c>
      <c r="E19" s="51">
        <v>0.2</v>
      </c>
      <c r="F19" s="51">
        <v>0.2</v>
      </c>
      <c r="G19" s="51">
        <v>0.2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>
        <f>(D19*E19)</f>
        <v>0</v>
      </c>
      <c r="F20" s="22" t="str">
        <f t="shared" ref="F20:O20" si="3">IF($D19,F19*$D19,"")</f>
        <v/>
      </c>
      <c r="G20" s="22" t="str">
        <f t="shared" si="3"/>
        <v/>
      </c>
      <c r="H20" s="22" t="str">
        <f t="shared" si="3"/>
        <v/>
      </c>
      <c r="I20" s="22" t="str">
        <f t="shared" si="3"/>
        <v/>
      </c>
      <c r="J20" s="22" t="str">
        <f t="shared" si="3"/>
        <v/>
      </c>
      <c r="K20" s="22" t="str">
        <f t="shared" si="3"/>
        <v/>
      </c>
      <c r="L20" s="22" t="str">
        <f t="shared" si="3"/>
        <v/>
      </c>
      <c r="M20" s="22" t="str">
        <f t="shared" si="3"/>
        <v/>
      </c>
      <c r="N20" s="22" t="str">
        <f t="shared" si="3"/>
        <v/>
      </c>
      <c r="O20" s="23" t="str">
        <f t="shared" si="3"/>
        <v/>
      </c>
      <c r="P20" s="44">
        <f>SUM(E21:O21)</f>
        <v>9</v>
      </c>
      <c r="Q20" s="24">
        <f>IFERROR(SUM(E19:O19) / (COUNT(E19:O19) - COUNTIF(E19:O19,0)),"")</f>
        <v>0.20000000000000004</v>
      </c>
    </row>
    <row r="21" spans="1:18" ht="10" customHeight="1">
      <c r="A21" s="114"/>
      <c r="B21" s="115"/>
      <c r="C21" s="116"/>
      <c r="D21" s="93"/>
      <c r="E21" s="25">
        <v>3</v>
      </c>
      <c r="F21" s="25">
        <v>3</v>
      </c>
      <c r="G21" s="25">
        <v>3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4">IF($D23,F23*$D23,"")</f>
        <v/>
      </c>
      <c r="G24" s="22" t="str">
        <f t="shared" si="4"/>
        <v/>
      </c>
      <c r="H24" s="22" t="str">
        <f t="shared" si="4"/>
        <v/>
      </c>
      <c r="I24" s="22" t="str">
        <f t="shared" si="4"/>
        <v/>
      </c>
      <c r="J24" s="22" t="str">
        <f t="shared" si="4"/>
        <v/>
      </c>
      <c r="K24" s="22" t="str">
        <f t="shared" si="4"/>
        <v/>
      </c>
      <c r="L24" s="22" t="str">
        <f t="shared" si="4"/>
        <v/>
      </c>
      <c r="M24" s="22" t="str">
        <f t="shared" si="4"/>
        <v/>
      </c>
      <c r="N24" s="22" t="str">
        <f t="shared" si="4"/>
        <v/>
      </c>
      <c r="O24" s="23" t="str">
        <f t="shared" si="4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5">IF($D27,F27*$D27,"")</f>
        <v/>
      </c>
      <c r="G28" s="22" t="str">
        <f t="shared" si="5"/>
        <v/>
      </c>
      <c r="H28" s="22" t="str">
        <f t="shared" si="5"/>
        <v/>
      </c>
      <c r="I28" s="22" t="str">
        <f t="shared" si="5"/>
        <v/>
      </c>
      <c r="J28" s="22" t="str">
        <f t="shared" si="5"/>
        <v/>
      </c>
      <c r="K28" s="22" t="str">
        <f t="shared" si="5"/>
        <v/>
      </c>
      <c r="L28" s="22" t="str">
        <f t="shared" si="5"/>
        <v/>
      </c>
      <c r="M28" s="22" t="str">
        <f t="shared" si="5"/>
        <v/>
      </c>
      <c r="N28" s="22" t="str">
        <f t="shared" si="5"/>
        <v/>
      </c>
      <c r="O28" s="23" t="str">
        <f t="shared" si="5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0.92500000000000004</v>
      </c>
      <c r="P32" s="16" t="s">
        <v>10</v>
      </c>
      <c r="Q32" s="45">
        <f>SUM(P35,P39,P43,P47,P51,P55)</f>
        <v>36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53</v>
      </c>
      <c r="B34" s="100"/>
      <c r="C34" s="101"/>
      <c r="D34" s="91">
        <f>'Notes &amp; PRs'!D3</f>
        <v>0</v>
      </c>
      <c r="E34" s="51" t="s">
        <v>26</v>
      </c>
      <c r="F34" s="51">
        <v>0.95</v>
      </c>
      <c r="G34" s="51">
        <v>0.9</v>
      </c>
      <c r="H34" s="51"/>
      <c r="I34" s="51"/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/>
      <c r="F35" s="22"/>
      <c r="G35" s="22"/>
      <c r="H35" s="22" t="str">
        <f t="shared" ref="H35:O35" si="6">IF($D34,H34*$D34,"")</f>
        <v/>
      </c>
      <c r="I35" s="22" t="str">
        <f t="shared" si="6"/>
        <v/>
      </c>
      <c r="J35" s="22" t="str">
        <f t="shared" si="6"/>
        <v/>
      </c>
      <c r="K35" s="22" t="str">
        <f t="shared" si="6"/>
        <v/>
      </c>
      <c r="L35" s="22" t="str">
        <f t="shared" si="6"/>
        <v/>
      </c>
      <c r="M35" s="22" t="str">
        <f t="shared" si="6"/>
        <v/>
      </c>
      <c r="N35" s="22" t="str">
        <f t="shared" si="6"/>
        <v/>
      </c>
      <c r="O35" s="23" t="str">
        <f t="shared" si="6"/>
        <v/>
      </c>
      <c r="P35" s="44">
        <f>SUM(E36:O36)</f>
        <v>6</v>
      </c>
      <c r="Q35" s="24">
        <f>IFERROR(SUM(E34:O34) / (COUNT(E34:O34) - COUNTIF(E34:O34,0)),"")</f>
        <v>0.92500000000000004</v>
      </c>
    </row>
    <row r="36" spans="1:18" ht="10" customHeight="1">
      <c r="A36" s="105"/>
      <c r="B36" s="106"/>
      <c r="C36" s="107"/>
      <c r="D36" s="93"/>
      <c r="E36" s="25">
        <v>2</v>
      </c>
      <c r="F36" s="25">
        <v>2</v>
      </c>
      <c r="G36" s="25">
        <v>2</v>
      </c>
      <c r="H36" s="25"/>
      <c r="I36" s="25"/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54</v>
      </c>
      <c r="B38" s="109"/>
      <c r="C38" s="110"/>
      <c r="D38" s="91">
        <f>'Notes &amp; PRs'!D3</f>
        <v>0</v>
      </c>
      <c r="E38" s="51" t="s">
        <v>26</v>
      </c>
      <c r="F38" s="51">
        <v>0.95</v>
      </c>
      <c r="G38" s="51">
        <v>0.9</v>
      </c>
      <c r="H38" s="51"/>
      <c r="I38" s="51"/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/>
      <c r="F39" s="22"/>
      <c r="G39" s="22"/>
      <c r="H39" s="22" t="str">
        <f t="shared" ref="H39:O39" si="7">IF($D38,H38*$D38,"")</f>
        <v/>
      </c>
      <c r="I39" s="22" t="str">
        <f t="shared" si="7"/>
        <v/>
      </c>
      <c r="J39" s="22" t="str">
        <f t="shared" si="7"/>
        <v/>
      </c>
      <c r="K39" s="22" t="str">
        <f t="shared" si="7"/>
        <v/>
      </c>
      <c r="L39" s="22" t="str">
        <f t="shared" si="7"/>
        <v/>
      </c>
      <c r="M39" s="22" t="str">
        <f t="shared" si="7"/>
        <v/>
      </c>
      <c r="N39" s="22" t="str">
        <f t="shared" si="7"/>
        <v/>
      </c>
      <c r="O39" s="23" t="str">
        <f t="shared" si="7"/>
        <v/>
      </c>
      <c r="P39" s="44">
        <f>SUM(E40:O40)</f>
        <v>9</v>
      </c>
      <c r="Q39" s="24">
        <f>IFERROR(SUM(E38:O38) / (COUNT(E38:O38) - COUNTIF(E38:O38,0)),"")</f>
        <v>0.92500000000000004</v>
      </c>
    </row>
    <row r="40" spans="1:18" ht="10" customHeight="1">
      <c r="A40" s="114"/>
      <c r="B40" s="115"/>
      <c r="C40" s="116"/>
      <c r="D40" s="93"/>
      <c r="E40" s="25">
        <v>3</v>
      </c>
      <c r="F40" s="25">
        <v>3</v>
      </c>
      <c r="G40" s="25">
        <v>3</v>
      </c>
      <c r="H40" s="25"/>
      <c r="I40" s="25"/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32</v>
      </c>
      <c r="B42" s="109"/>
      <c r="C42" s="110"/>
      <c r="D42" s="9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8">IF($D42,F42*$D42,"")</f>
        <v/>
      </c>
      <c r="G43" s="22" t="str">
        <f t="shared" si="8"/>
        <v/>
      </c>
      <c r="H43" s="22" t="str">
        <f t="shared" si="8"/>
        <v/>
      </c>
      <c r="I43" s="22" t="str">
        <f t="shared" si="8"/>
        <v/>
      </c>
      <c r="J43" s="22" t="str">
        <f t="shared" si="8"/>
        <v/>
      </c>
      <c r="K43" s="22" t="str">
        <f t="shared" si="8"/>
        <v/>
      </c>
      <c r="L43" s="22" t="str">
        <f t="shared" si="8"/>
        <v/>
      </c>
      <c r="M43" s="22" t="str">
        <f t="shared" si="8"/>
        <v/>
      </c>
      <c r="N43" s="22" t="str">
        <f t="shared" si="8"/>
        <v/>
      </c>
      <c r="O43" s="23" t="str">
        <f t="shared" si="8"/>
        <v/>
      </c>
      <c r="P43" s="44">
        <f>SUM(E44:O44)</f>
        <v>9</v>
      </c>
      <c r="Q43" s="24" t="str">
        <f>IFERROR(SUM(E42:O42) / (COUNT(E42:O42) - COUNTIF(E42:O42,0)),"")</f>
        <v/>
      </c>
    </row>
    <row r="44" spans="1:18" ht="10" customHeight="1">
      <c r="A44" s="114"/>
      <c r="B44" s="115"/>
      <c r="C44" s="116"/>
      <c r="D44" s="93"/>
      <c r="E44" s="25">
        <v>3</v>
      </c>
      <c r="F44" s="25">
        <v>3</v>
      </c>
      <c r="G44" s="25">
        <v>3</v>
      </c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 t="s">
        <v>33</v>
      </c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9">IF($D46,F46*$D46,"")</f>
        <v/>
      </c>
      <c r="G47" s="22" t="str">
        <f t="shared" si="9"/>
        <v/>
      </c>
      <c r="H47" s="22" t="str">
        <f t="shared" si="9"/>
        <v/>
      </c>
      <c r="I47" s="22" t="str">
        <f t="shared" si="9"/>
        <v/>
      </c>
      <c r="J47" s="22" t="str">
        <f t="shared" si="9"/>
        <v/>
      </c>
      <c r="K47" s="22" t="str">
        <f t="shared" si="9"/>
        <v/>
      </c>
      <c r="L47" s="22" t="str">
        <f t="shared" si="9"/>
        <v/>
      </c>
      <c r="M47" s="22" t="str">
        <f t="shared" si="9"/>
        <v/>
      </c>
      <c r="N47" s="22" t="str">
        <f t="shared" si="9"/>
        <v/>
      </c>
      <c r="O47" s="23" t="str">
        <f t="shared" si="9"/>
        <v/>
      </c>
      <c r="P47" s="44">
        <f>SUM(E48:O48)</f>
        <v>12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>
        <v>4</v>
      </c>
      <c r="F48" s="25">
        <v>4</v>
      </c>
      <c r="G48" s="25">
        <v>4</v>
      </c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0">IF($D50,F50*$D50,"")</f>
        <v/>
      </c>
      <c r="G51" s="22" t="str">
        <f t="shared" si="10"/>
        <v/>
      </c>
      <c r="H51" s="22" t="str">
        <f t="shared" si="10"/>
        <v/>
      </c>
      <c r="I51" s="22" t="str">
        <f t="shared" si="10"/>
        <v/>
      </c>
      <c r="J51" s="22" t="str">
        <f t="shared" si="10"/>
        <v/>
      </c>
      <c r="K51" s="22" t="str">
        <f t="shared" si="10"/>
        <v/>
      </c>
      <c r="L51" s="22" t="str">
        <f t="shared" si="10"/>
        <v/>
      </c>
      <c r="M51" s="22" t="str">
        <f t="shared" si="10"/>
        <v/>
      </c>
      <c r="N51" s="22" t="str">
        <f t="shared" si="10"/>
        <v/>
      </c>
      <c r="O51" s="23" t="str">
        <f t="shared" si="10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1">IF($D54,F54*$D54,"")</f>
        <v/>
      </c>
      <c r="G55" s="22" t="str">
        <f t="shared" si="11"/>
        <v/>
      </c>
      <c r="H55" s="22" t="str">
        <f t="shared" si="11"/>
        <v/>
      </c>
      <c r="I55" s="22" t="str">
        <f t="shared" si="11"/>
        <v/>
      </c>
      <c r="J55" s="22" t="str">
        <f t="shared" si="11"/>
        <v/>
      </c>
      <c r="K55" s="22" t="str">
        <f t="shared" si="11"/>
        <v/>
      </c>
      <c r="L55" s="22" t="str">
        <f t="shared" si="11"/>
        <v/>
      </c>
      <c r="M55" s="22" t="str">
        <f t="shared" si="11"/>
        <v/>
      </c>
      <c r="N55" s="22" t="str">
        <f t="shared" si="11"/>
        <v/>
      </c>
      <c r="O55" s="23" t="str">
        <f t="shared" si="11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>
        <f>IFERROR(AVERAGE(Q62,Q66,Q70,Q74,Q78,Q82),"")</f>
        <v>0.79374999999999996</v>
      </c>
      <c r="P59" s="16" t="s">
        <v>10</v>
      </c>
      <c r="Q59" s="45">
        <f>SUM(P62,P66,P70,P74,P78,P82)</f>
        <v>33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57</v>
      </c>
      <c r="B61" s="100"/>
      <c r="C61" s="101"/>
      <c r="D61" s="91">
        <f>'Notes &amp; PRs'!D23</f>
        <v>0</v>
      </c>
      <c r="E61" s="51" t="s">
        <v>26</v>
      </c>
      <c r="F61" s="51">
        <v>0.95</v>
      </c>
      <c r="G61" s="51">
        <v>0.9</v>
      </c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/>
      <c r="F62" s="22"/>
      <c r="G62" s="22"/>
      <c r="H62" s="22" t="str">
        <f t="shared" ref="H62:O62" si="12">IF($D61,H61*$D61,"")</f>
        <v/>
      </c>
      <c r="I62" s="22" t="str">
        <f t="shared" si="12"/>
        <v/>
      </c>
      <c r="J62" s="22" t="str">
        <f t="shared" si="12"/>
        <v/>
      </c>
      <c r="K62" s="22" t="str">
        <f t="shared" si="12"/>
        <v/>
      </c>
      <c r="L62" s="22" t="str">
        <f t="shared" si="12"/>
        <v/>
      </c>
      <c r="M62" s="22" t="str">
        <f t="shared" si="12"/>
        <v/>
      </c>
      <c r="N62" s="22" t="str">
        <f t="shared" si="12"/>
        <v/>
      </c>
      <c r="O62" s="23" t="str">
        <f t="shared" si="12"/>
        <v/>
      </c>
      <c r="P62" s="44">
        <f>SUM(E63:O63)</f>
        <v>6</v>
      </c>
      <c r="Q62" s="24">
        <f>IFERROR(SUM(E61:O61) / (COUNT(E61:O61) - COUNTIF(E61:O61,0)),"")</f>
        <v>0.92500000000000004</v>
      </c>
    </row>
    <row r="63" spans="1:18" ht="10" customHeight="1">
      <c r="A63" s="105"/>
      <c r="B63" s="106"/>
      <c r="C63" s="107"/>
      <c r="D63" s="93"/>
      <c r="E63" s="25">
        <v>2</v>
      </c>
      <c r="F63" s="25">
        <v>2</v>
      </c>
      <c r="G63" s="25">
        <v>2</v>
      </c>
      <c r="H63" s="25"/>
      <c r="I63" s="25"/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 t="s">
        <v>56</v>
      </c>
      <c r="B65" s="109"/>
      <c r="C65" s="110"/>
      <c r="D65" s="91">
        <f>'Notes &amp; PRs'!D17</f>
        <v>0</v>
      </c>
      <c r="E65" s="51" t="s">
        <v>26</v>
      </c>
      <c r="F65" s="51">
        <v>0.95</v>
      </c>
      <c r="G65" s="51">
        <v>0.9</v>
      </c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/>
      <c r="F66" s="22"/>
      <c r="G66" s="22"/>
      <c r="H66" s="22" t="str">
        <f t="shared" ref="H66:O66" si="13">IF($D65,H65*$D65,"")</f>
        <v/>
      </c>
      <c r="I66" s="22" t="str">
        <f t="shared" si="13"/>
        <v/>
      </c>
      <c r="J66" s="22" t="str">
        <f t="shared" si="13"/>
        <v/>
      </c>
      <c r="K66" s="22" t="str">
        <f t="shared" si="13"/>
        <v/>
      </c>
      <c r="L66" s="22" t="str">
        <f t="shared" si="13"/>
        <v/>
      </c>
      <c r="M66" s="22" t="str">
        <f t="shared" si="13"/>
        <v/>
      </c>
      <c r="N66" s="22" t="str">
        <f t="shared" si="13"/>
        <v/>
      </c>
      <c r="O66" s="23" t="str">
        <f t="shared" si="13"/>
        <v/>
      </c>
      <c r="P66" s="44">
        <f>SUM(E67:O67)</f>
        <v>9</v>
      </c>
      <c r="Q66" s="24">
        <f>IFERROR(SUM(E65:O65) / (COUNT(E65:O65) - COUNTIF(E65:O65,0)),"")</f>
        <v>0.92500000000000004</v>
      </c>
    </row>
    <row r="67" spans="1:18" ht="10" customHeight="1">
      <c r="A67" s="114"/>
      <c r="B67" s="115"/>
      <c r="C67" s="116"/>
      <c r="D67" s="93"/>
      <c r="E67" s="25">
        <v>3</v>
      </c>
      <c r="F67" s="25">
        <v>3</v>
      </c>
      <c r="G67" s="25">
        <v>3</v>
      </c>
      <c r="H67" s="25"/>
      <c r="I67" s="25"/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 t="s">
        <v>36</v>
      </c>
      <c r="B69" s="109"/>
      <c r="C69" s="110"/>
      <c r="D69" s="91">
        <f>'Notes &amp; PRs'!D17</f>
        <v>0</v>
      </c>
      <c r="E69" s="51">
        <v>0.4</v>
      </c>
      <c r="F69" s="51">
        <v>0.4</v>
      </c>
      <c r="G69" s="51">
        <v>0.4</v>
      </c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>
        <f>(D69*E69)</f>
        <v>0</v>
      </c>
      <c r="F70" s="22" t="str">
        <f t="shared" ref="F70:O70" si="14">IF($D69,F69*$D69,"")</f>
        <v/>
      </c>
      <c r="G70" s="22" t="str">
        <f t="shared" si="14"/>
        <v/>
      </c>
      <c r="H70" s="22" t="str">
        <f t="shared" si="14"/>
        <v/>
      </c>
      <c r="I70" s="22" t="str">
        <f t="shared" si="14"/>
        <v/>
      </c>
      <c r="J70" s="22" t="str">
        <f t="shared" si="14"/>
        <v/>
      </c>
      <c r="K70" s="22" t="str">
        <f t="shared" si="14"/>
        <v/>
      </c>
      <c r="L70" s="22" t="str">
        <f t="shared" si="14"/>
        <v/>
      </c>
      <c r="M70" s="22" t="str">
        <f t="shared" si="14"/>
        <v/>
      </c>
      <c r="N70" s="22" t="str">
        <f t="shared" si="14"/>
        <v/>
      </c>
      <c r="O70" s="23" t="str">
        <f t="shared" si="14"/>
        <v/>
      </c>
      <c r="P70" s="44">
        <f>SUM(E71:O71)</f>
        <v>9</v>
      </c>
      <c r="Q70" s="24">
        <f>IFERROR(SUM(E69:O69) / (COUNT(E69:O69) - COUNTIF(E69:O69,0)),"")</f>
        <v>0.40000000000000008</v>
      </c>
    </row>
    <row r="71" spans="1:18" ht="10" customHeight="1">
      <c r="A71" s="114"/>
      <c r="B71" s="115"/>
      <c r="C71" s="116"/>
      <c r="D71" s="93"/>
      <c r="E71" s="25">
        <v>3</v>
      </c>
      <c r="F71" s="25">
        <v>3</v>
      </c>
      <c r="G71" s="25">
        <v>3</v>
      </c>
      <c r="H71" s="25"/>
      <c r="I71" s="25"/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 t="s">
        <v>55</v>
      </c>
      <c r="B73" s="109"/>
      <c r="C73" s="110"/>
      <c r="D73" s="91"/>
      <c r="E73" s="51" t="s">
        <v>26</v>
      </c>
      <c r="F73" s="51">
        <v>0.95</v>
      </c>
      <c r="G73" s="51">
        <v>0.9</v>
      </c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/>
      <c r="F74" s="22"/>
      <c r="G74" s="22"/>
      <c r="H74" s="22" t="str">
        <f t="shared" ref="H74:O74" si="15">IF($D73,H73*$D73,"")</f>
        <v/>
      </c>
      <c r="I74" s="22" t="str">
        <f t="shared" si="15"/>
        <v/>
      </c>
      <c r="J74" s="22" t="str">
        <f t="shared" si="15"/>
        <v/>
      </c>
      <c r="K74" s="22" t="str">
        <f t="shared" si="15"/>
        <v/>
      </c>
      <c r="L74" s="22" t="str">
        <f t="shared" si="15"/>
        <v/>
      </c>
      <c r="M74" s="22" t="str">
        <f t="shared" si="15"/>
        <v/>
      </c>
      <c r="N74" s="22" t="str">
        <f t="shared" si="15"/>
        <v/>
      </c>
      <c r="O74" s="23" t="str">
        <f t="shared" si="15"/>
        <v/>
      </c>
      <c r="P74" s="44">
        <f>SUM(E75:O75)</f>
        <v>9</v>
      </c>
      <c r="Q74" s="24">
        <f>IFERROR(SUM(E73:O73) / (COUNT(E73:O73) - COUNTIF(E73:O73,0)),"")</f>
        <v>0.92500000000000004</v>
      </c>
    </row>
    <row r="75" spans="1:18" ht="10" customHeight="1">
      <c r="A75" s="114"/>
      <c r="B75" s="115"/>
      <c r="C75" s="116"/>
      <c r="D75" s="93"/>
      <c r="E75" s="25">
        <v>3</v>
      </c>
      <c r="F75" s="25">
        <v>3</v>
      </c>
      <c r="G75" s="25">
        <v>3</v>
      </c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16">IF($D77,F77*$D77,"")</f>
        <v/>
      </c>
      <c r="G78" s="22" t="str">
        <f t="shared" si="16"/>
        <v/>
      </c>
      <c r="H78" s="22" t="str">
        <f t="shared" si="16"/>
        <v/>
      </c>
      <c r="I78" s="22" t="str">
        <f t="shared" si="16"/>
        <v/>
      </c>
      <c r="J78" s="22" t="str">
        <f t="shared" si="16"/>
        <v/>
      </c>
      <c r="K78" s="22" t="str">
        <f t="shared" si="16"/>
        <v/>
      </c>
      <c r="L78" s="22" t="str">
        <f t="shared" si="16"/>
        <v/>
      </c>
      <c r="M78" s="22" t="str">
        <f t="shared" si="16"/>
        <v/>
      </c>
      <c r="N78" s="22" t="str">
        <f t="shared" si="16"/>
        <v/>
      </c>
      <c r="O78" s="23" t="str">
        <f t="shared" si="16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17">IF($D81,F81*$D81,"")</f>
        <v/>
      </c>
      <c r="G82" s="22" t="str">
        <f t="shared" si="17"/>
        <v/>
      </c>
      <c r="H82" s="22" t="str">
        <f t="shared" si="17"/>
        <v/>
      </c>
      <c r="I82" s="22" t="str">
        <f t="shared" si="17"/>
        <v/>
      </c>
      <c r="J82" s="22" t="str">
        <f t="shared" si="17"/>
        <v/>
      </c>
      <c r="K82" s="22" t="str">
        <f t="shared" si="17"/>
        <v/>
      </c>
      <c r="L82" s="22" t="str">
        <f t="shared" si="17"/>
        <v/>
      </c>
      <c r="M82" s="22" t="str">
        <f t="shared" si="17"/>
        <v/>
      </c>
      <c r="N82" s="22" t="str">
        <f t="shared" si="17"/>
        <v/>
      </c>
      <c r="O82" s="23" t="str">
        <f t="shared" si="17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0.92500000000000004</v>
      </c>
      <c r="P86" s="16" t="s">
        <v>10</v>
      </c>
      <c r="Q86" s="45">
        <f>SUM(P89,P93,P97,P101,P105,P109)</f>
        <v>36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58</v>
      </c>
      <c r="B88" s="100"/>
      <c r="C88" s="101"/>
      <c r="D88" s="91">
        <f>'Notes &amp; PRs'!D7</f>
        <v>0</v>
      </c>
      <c r="E88" s="51" t="s">
        <v>26</v>
      </c>
      <c r="F88" s="51">
        <v>0.95</v>
      </c>
      <c r="G88" s="51">
        <v>0.9</v>
      </c>
      <c r="H88" s="51"/>
      <c r="I88" s="51"/>
      <c r="J88" s="51"/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/>
      <c r="F89" s="22"/>
      <c r="G89" s="22"/>
      <c r="H89" s="22" t="str">
        <f t="shared" ref="H89:O89" si="18">IF($D88,H88*$D88,"")</f>
        <v/>
      </c>
      <c r="I89" s="22" t="str">
        <f t="shared" si="18"/>
        <v/>
      </c>
      <c r="J89" s="22" t="str">
        <f t="shared" si="18"/>
        <v/>
      </c>
      <c r="K89" s="22" t="str">
        <f t="shared" si="18"/>
        <v/>
      </c>
      <c r="L89" s="22" t="str">
        <f t="shared" si="18"/>
        <v/>
      </c>
      <c r="M89" s="22" t="str">
        <f t="shared" si="18"/>
        <v/>
      </c>
      <c r="N89" s="22" t="str">
        <f t="shared" si="18"/>
        <v/>
      </c>
      <c r="O89" s="23" t="str">
        <f t="shared" si="18"/>
        <v/>
      </c>
      <c r="P89" s="44">
        <f>SUM(E90:O90)</f>
        <v>6</v>
      </c>
      <c r="Q89" s="24">
        <f>IFERROR(SUM(E88:O88) / (COUNT(E88:O88) - COUNTIF(E88:O88,0)),"")</f>
        <v>0.92500000000000004</v>
      </c>
    </row>
    <row r="90" spans="1:18" ht="10" customHeight="1">
      <c r="A90" s="105"/>
      <c r="B90" s="106"/>
      <c r="C90" s="107"/>
      <c r="D90" s="93"/>
      <c r="E90" s="25">
        <v>2</v>
      </c>
      <c r="F90" s="25">
        <v>2</v>
      </c>
      <c r="G90" s="25">
        <v>2</v>
      </c>
      <c r="H90" s="25"/>
      <c r="I90" s="25"/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59</v>
      </c>
      <c r="B92" s="100"/>
      <c r="C92" s="101"/>
      <c r="D92" s="91">
        <f>'Notes &amp; PRs'!D7</f>
        <v>0</v>
      </c>
      <c r="E92" s="51" t="s">
        <v>26</v>
      </c>
      <c r="F92" s="51">
        <v>0.95</v>
      </c>
      <c r="G92" s="51">
        <v>0.9</v>
      </c>
      <c r="H92" s="51"/>
      <c r="I92" s="51"/>
      <c r="J92" s="51"/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/>
      <c r="F93" s="22"/>
      <c r="G93" s="22"/>
      <c r="H93" s="22" t="str">
        <f t="shared" ref="H93:O93" si="19">IF($D92,H92*$D92,"")</f>
        <v/>
      </c>
      <c r="I93" s="22" t="str">
        <f t="shared" si="19"/>
        <v/>
      </c>
      <c r="J93" s="22" t="str">
        <f t="shared" si="19"/>
        <v/>
      </c>
      <c r="K93" s="22" t="str">
        <f t="shared" si="19"/>
        <v/>
      </c>
      <c r="L93" s="22" t="str">
        <f t="shared" si="19"/>
        <v/>
      </c>
      <c r="M93" s="22" t="str">
        <f t="shared" si="19"/>
        <v/>
      </c>
      <c r="N93" s="22" t="str">
        <f t="shared" si="19"/>
        <v/>
      </c>
      <c r="O93" s="23" t="str">
        <f t="shared" si="19"/>
        <v/>
      </c>
      <c r="P93" s="44">
        <f>SUM(E94:O94)</f>
        <v>9</v>
      </c>
      <c r="Q93" s="24">
        <f>IFERROR(SUM(E92:O92) / (COUNT(E92:O92) - COUNTIF(E92:O92,0)),"")</f>
        <v>0.92500000000000004</v>
      </c>
    </row>
    <row r="94" spans="1:18" ht="10" customHeight="1">
      <c r="A94" s="105"/>
      <c r="B94" s="106"/>
      <c r="C94" s="107"/>
      <c r="D94" s="93"/>
      <c r="E94" s="25">
        <v>3</v>
      </c>
      <c r="F94" s="25">
        <v>3</v>
      </c>
      <c r="G94" s="25">
        <v>3</v>
      </c>
      <c r="H94" s="25"/>
      <c r="I94" s="25"/>
      <c r="J94" s="25"/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40</v>
      </c>
      <c r="B96" s="109"/>
      <c r="C96" s="110"/>
      <c r="D96" s="9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>
        <f>(D96*E96)</f>
        <v>0</v>
      </c>
      <c r="F97" s="22" t="str">
        <f t="shared" ref="F97:O97" si="20">IF($D96,F96*$D96,"")</f>
        <v/>
      </c>
      <c r="G97" s="22" t="str">
        <f t="shared" si="20"/>
        <v/>
      </c>
      <c r="H97" s="22" t="str">
        <f t="shared" si="20"/>
        <v/>
      </c>
      <c r="I97" s="22" t="str">
        <f t="shared" si="20"/>
        <v/>
      </c>
      <c r="J97" s="22" t="str">
        <f t="shared" si="20"/>
        <v/>
      </c>
      <c r="K97" s="22" t="str">
        <f t="shared" si="20"/>
        <v/>
      </c>
      <c r="L97" s="22" t="str">
        <f t="shared" si="20"/>
        <v/>
      </c>
      <c r="M97" s="22" t="str">
        <f t="shared" si="20"/>
        <v/>
      </c>
      <c r="N97" s="22" t="str">
        <f t="shared" si="20"/>
        <v/>
      </c>
      <c r="O97" s="23" t="str">
        <f t="shared" si="20"/>
        <v/>
      </c>
      <c r="P97" s="44">
        <f>SUM(E98:O98)</f>
        <v>9</v>
      </c>
      <c r="Q97" s="24" t="str">
        <f>IFERROR(SUM(E96:O96) / (COUNT(E96:O96) - COUNTIF(E96:O96,0)),"")</f>
        <v/>
      </c>
    </row>
    <row r="98" spans="1:18" ht="10" customHeight="1">
      <c r="A98" s="114"/>
      <c r="B98" s="115"/>
      <c r="C98" s="116"/>
      <c r="D98" s="93"/>
      <c r="E98" s="25">
        <v>3</v>
      </c>
      <c r="F98" s="25">
        <v>3</v>
      </c>
      <c r="G98" s="25">
        <v>3</v>
      </c>
      <c r="H98" s="25"/>
      <c r="I98" s="25"/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41</v>
      </c>
      <c r="B100" s="109"/>
      <c r="C100" s="110"/>
      <c r="D100" s="9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1">IF($D100,F100*$D100,"")</f>
        <v/>
      </c>
      <c r="G101" s="22" t="str">
        <f t="shared" si="21"/>
        <v/>
      </c>
      <c r="H101" s="22" t="str">
        <f t="shared" si="21"/>
        <v/>
      </c>
      <c r="I101" s="22" t="str">
        <f t="shared" si="21"/>
        <v/>
      </c>
      <c r="J101" s="22" t="str">
        <f t="shared" si="21"/>
        <v/>
      </c>
      <c r="K101" s="22" t="str">
        <f t="shared" si="21"/>
        <v/>
      </c>
      <c r="L101" s="22" t="str">
        <f t="shared" si="21"/>
        <v/>
      </c>
      <c r="M101" s="22" t="str">
        <f t="shared" si="21"/>
        <v/>
      </c>
      <c r="N101" s="22" t="str">
        <f t="shared" si="21"/>
        <v/>
      </c>
      <c r="O101" s="23" t="str">
        <f t="shared" si="21"/>
        <v/>
      </c>
      <c r="P101" s="44">
        <f>SUM(E102:O102)</f>
        <v>12</v>
      </c>
      <c r="Q101" s="24" t="str">
        <f>IFERROR(SUM(E100:O100) / (COUNT(E100:O100) - COUNTIF(E100:O100,0)),"")</f>
        <v/>
      </c>
    </row>
    <row r="102" spans="1:18" ht="10" customHeight="1">
      <c r="A102" s="114"/>
      <c r="B102" s="115"/>
      <c r="C102" s="116"/>
      <c r="D102" s="93"/>
      <c r="E102" s="25">
        <v>4</v>
      </c>
      <c r="F102" s="25">
        <v>4</v>
      </c>
      <c r="G102" s="25">
        <v>4</v>
      </c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2">IF($D104,F104*$D104,"")</f>
        <v/>
      </c>
      <c r="G105" s="22" t="str">
        <f t="shared" si="22"/>
        <v/>
      </c>
      <c r="H105" s="22" t="str">
        <f t="shared" si="22"/>
        <v/>
      </c>
      <c r="I105" s="22" t="str">
        <f t="shared" si="22"/>
        <v/>
      </c>
      <c r="J105" s="22" t="str">
        <f t="shared" si="22"/>
        <v/>
      </c>
      <c r="K105" s="22" t="str">
        <f t="shared" si="22"/>
        <v/>
      </c>
      <c r="L105" s="22" t="str">
        <f t="shared" si="22"/>
        <v/>
      </c>
      <c r="M105" s="22" t="str">
        <f t="shared" si="22"/>
        <v/>
      </c>
      <c r="N105" s="22" t="str">
        <f t="shared" si="22"/>
        <v/>
      </c>
      <c r="O105" s="23" t="str">
        <f t="shared" si="22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23">IF($D108,F108*$D108,"")</f>
        <v/>
      </c>
      <c r="G109" s="22" t="str">
        <f t="shared" si="23"/>
        <v/>
      </c>
      <c r="H109" s="22" t="str">
        <f t="shared" si="23"/>
        <v/>
      </c>
      <c r="I109" s="22" t="str">
        <f t="shared" si="23"/>
        <v/>
      </c>
      <c r="J109" s="22" t="str">
        <f t="shared" si="23"/>
        <v/>
      </c>
      <c r="K109" s="22" t="str">
        <f t="shared" si="23"/>
        <v/>
      </c>
      <c r="L109" s="22" t="str">
        <f t="shared" si="23"/>
        <v/>
      </c>
      <c r="M109" s="22" t="str">
        <f t="shared" si="23"/>
        <v/>
      </c>
      <c r="N109" s="22" t="str">
        <f t="shared" si="23"/>
        <v/>
      </c>
      <c r="O109" s="23" t="str">
        <f t="shared" si="23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0.92500000000000016</v>
      </c>
      <c r="P113" s="16" t="s">
        <v>10</v>
      </c>
      <c r="Q113" s="45">
        <f>SUM(P116,P120,P124,P128,P132,P136)</f>
        <v>33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60</v>
      </c>
      <c r="B115" s="100"/>
      <c r="C115" s="101"/>
      <c r="D115" s="91">
        <f>'Notes &amp; PRs'!D3</f>
        <v>0</v>
      </c>
      <c r="E115" s="51" t="s">
        <v>26</v>
      </c>
      <c r="F115" s="51">
        <v>0.95</v>
      </c>
      <c r="G115" s="51">
        <v>0.9</v>
      </c>
      <c r="H115" s="51"/>
      <c r="I115" s="51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/>
      <c r="F116" s="22"/>
      <c r="G116" s="22"/>
      <c r="H116" s="22" t="str">
        <f t="shared" ref="H116:O116" si="24">IF($D115,H115*$D115,"")</f>
        <v/>
      </c>
      <c r="I116" s="22" t="str">
        <f t="shared" si="24"/>
        <v/>
      </c>
      <c r="J116" s="22" t="str">
        <f t="shared" si="24"/>
        <v/>
      </c>
      <c r="K116" s="22" t="str">
        <f t="shared" si="24"/>
        <v/>
      </c>
      <c r="L116" s="22" t="str">
        <f t="shared" si="24"/>
        <v/>
      </c>
      <c r="M116" s="22" t="str">
        <f t="shared" si="24"/>
        <v/>
      </c>
      <c r="N116" s="22" t="str">
        <f t="shared" si="24"/>
        <v/>
      </c>
      <c r="O116" s="23" t="str">
        <f t="shared" si="24"/>
        <v/>
      </c>
      <c r="P116" s="44">
        <f>SUM(E117:O117)</f>
        <v>6</v>
      </c>
      <c r="Q116" s="24">
        <f>IFERROR(SUM(E115:O115) / (COUNT(E115:O115) - COUNTIF(E115:O115,0)),"")</f>
        <v>0.92500000000000004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/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61</v>
      </c>
      <c r="B119" s="100"/>
      <c r="C119" s="101"/>
      <c r="D119" s="91">
        <f>'Notes &amp; PRs'!D5</f>
        <v>0</v>
      </c>
      <c r="E119" s="51" t="s">
        <v>26</v>
      </c>
      <c r="F119" s="51">
        <v>0.95</v>
      </c>
      <c r="G119" s="51">
        <v>0.9</v>
      </c>
      <c r="H119" s="51"/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/>
      <c r="F120" s="22"/>
      <c r="G120" s="22"/>
      <c r="H120" s="22" t="str">
        <f t="shared" ref="H120:O120" si="25">IF($D119,H119*$D119,"")</f>
        <v/>
      </c>
      <c r="I120" s="22" t="str">
        <f t="shared" si="25"/>
        <v/>
      </c>
      <c r="J120" s="22" t="str">
        <f t="shared" si="25"/>
        <v/>
      </c>
      <c r="K120" s="22" t="str">
        <f t="shared" si="25"/>
        <v/>
      </c>
      <c r="L120" s="22" t="str">
        <f t="shared" si="25"/>
        <v/>
      </c>
      <c r="M120" s="22" t="str">
        <f t="shared" si="25"/>
        <v/>
      </c>
      <c r="N120" s="22" t="str">
        <f t="shared" si="25"/>
        <v/>
      </c>
      <c r="O120" s="23" t="str">
        <f t="shared" si="25"/>
        <v/>
      </c>
      <c r="P120" s="44">
        <f>SUM(E121:O121)</f>
        <v>9</v>
      </c>
      <c r="Q120" s="24">
        <f>IFERROR(SUM(E119:O119) / (COUNT(E119:O119) - COUNTIF(E119:O119,0)),"")</f>
        <v>0.92500000000000004</v>
      </c>
    </row>
    <row r="121" spans="1:18" ht="10" customHeight="1">
      <c r="A121" s="105"/>
      <c r="B121" s="106"/>
      <c r="C121" s="107"/>
      <c r="D121" s="95"/>
      <c r="E121" s="25">
        <v>3</v>
      </c>
      <c r="F121" s="25">
        <v>3</v>
      </c>
      <c r="G121" s="25">
        <v>3</v>
      </c>
      <c r="H121" s="25"/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 t="s">
        <v>26</v>
      </c>
      <c r="F123" s="51">
        <v>0.95</v>
      </c>
      <c r="G123" s="51">
        <v>0.9</v>
      </c>
      <c r="H123" s="51"/>
      <c r="I123" s="51"/>
      <c r="J123" s="51"/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/>
      <c r="F124" s="22"/>
      <c r="G124" s="22"/>
      <c r="H124" s="22" t="str">
        <f t="shared" ref="H124:O124" si="26">IF($D123,H123*$D123,"")</f>
        <v/>
      </c>
      <c r="I124" s="22" t="str">
        <f t="shared" si="26"/>
        <v/>
      </c>
      <c r="J124" s="22" t="str">
        <f t="shared" si="26"/>
        <v/>
      </c>
      <c r="K124" s="22" t="str">
        <f t="shared" si="26"/>
        <v/>
      </c>
      <c r="L124" s="22" t="str">
        <f t="shared" si="26"/>
        <v/>
      </c>
      <c r="M124" s="22" t="str">
        <f t="shared" si="26"/>
        <v/>
      </c>
      <c r="N124" s="22" t="str">
        <f t="shared" si="26"/>
        <v/>
      </c>
      <c r="O124" s="23" t="str">
        <f t="shared" si="26"/>
        <v/>
      </c>
      <c r="P124" s="44">
        <f>SUM(E125:O125)</f>
        <v>6</v>
      </c>
      <c r="Q124" s="24">
        <f>IFERROR(SUM(E123:O123) / (COUNT(E123:O123) - COUNTIF(E123:O123,0)),"")</f>
        <v>0.92500000000000004</v>
      </c>
    </row>
    <row r="125" spans="1:18" ht="10" customHeight="1">
      <c r="A125" s="114"/>
      <c r="B125" s="115"/>
      <c r="C125" s="116"/>
      <c r="D125" s="95"/>
      <c r="E125" s="25">
        <v>2</v>
      </c>
      <c r="F125" s="25">
        <v>2</v>
      </c>
      <c r="G125" s="25">
        <v>2</v>
      </c>
      <c r="H125" s="25"/>
      <c r="I125" s="25"/>
      <c r="J125" s="25"/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33</v>
      </c>
      <c r="B127" s="109"/>
      <c r="C127" s="110"/>
      <c r="D127" s="9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27">IF($D127,E127*$D127,"")</f>
        <v/>
      </c>
      <c r="F128" s="22" t="str">
        <f t="shared" si="27"/>
        <v/>
      </c>
      <c r="G128" s="22" t="str">
        <f t="shared" si="27"/>
        <v/>
      </c>
      <c r="H128" s="22" t="str">
        <f t="shared" si="27"/>
        <v/>
      </c>
      <c r="I128" s="22" t="str">
        <f t="shared" si="27"/>
        <v/>
      </c>
      <c r="J128" s="22" t="str">
        <f t="shared" si="27"/>
        <v/>
      </c>
      <c r="K128" s="22" t="str">
        <f t="shared" si="27"/>
        <v/>
      </c>
      <c r="L128" s="22" t="str">
        <f t="shared" si="27"/>
        <v/>
      </c>
      <c r="M128" s="22" t="str">
        <f t="shared" si="27"/>
        <v/>
      </c>
      <c r="N128" s="22" t="str">
        <f t="shared" si="27"/>
        <v/>
      </c>
      <c r="O128" s="23" t="str">
        <f t="shared" si="27"/>
        <v/>
      </c>
      <c r="P128" s="44">
        <f>SUM(E129:O129)</f>
        <v>12</v>
      </c>
      <c r="Q128" s="24" t="str">
        <f>IFERROR(SUM(E127:O127) / (COUNT(E127:O127) - COUNTIF(E127:O127,0)),"")</f>
        <v/>
      </c>
    </row>
    <row r="129" spans="1:18" ht="10" customHeight="1">
      <c r="A129" s="114"/>
      <c r="B129" s="115"/>
      <c r="C129" s="116"/>
      <c r="D129" s="95"/>
      <c r="E129" s="25">
        <v>4</v>
      </c>
      <c r="F129" s="25">
        <v>4</v>
      </c>
      <c r="G129" s="25">
        <v>4</v>
      </c>
      <c r="H129" s="25"/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28">IF($D131,F131*$D131,"")</f>
        <v/>
      </c>
      <c r="G132" s="22" t="str">
        <f t="shared" si="28"/>
        <v/>
      </c>
      <c r="H132" s="22" t="str">
        <f t="shared" si="28"/>
        <v/>
      </c>
      <c r="I132" s="22" t="str">
        <f t="shared" si="28"/>
        <v/>
      </c>
      <c r="J132" s="22" t="str">
        <f t="shared" si="28"/>
        <v/>
      </c>
      <c r="K132" s="22" t="str">
        <f t="shared" si="28"/>
        <v/>
      </c>
      <c r="L132" s="22" t="str">
        <f t="shared" si="28"/>
        <v/>
      </c>
      <c r="M132" s="22" t="str">
        <f t="shared" si="28"/>
        <v/>
      </c>
      <c r="N132" s="22" t="str">
        <f t="shared" si="28"/>
        <v/>
      </c>
      <c r="O132" s="23" t="str">
        <f t="shared" si="28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29">IF($D135,F135*$D135,"")</f>
        <v/>
      </c>
      <c r="G136" s="22" t="str">
        <f t="shared" si="29"/>
        <v/>
      </c>
      <c r="H136" s="22" t="str">
        <f t="shared" si="29"/>
        <v/>
      </c>
      <c r="I136" s="22" t="str">
        <f t="shared" si="29"/>
        <v/>
      </c>
      <c r="J136" s="22" t="str">
        <f t="shared" si="29"/>
        <v/>
      </c>
      <c r="K136" s="22" t="str">
        <f t="shared" si="29"/>
        <v/>
      </c>
      <c r="L136" s="22" t="str">
        <f t="shared" si="29"/>
        <v/>
      </c>
      <c r="M136" s="22" t="str">
        <f t="shared" si="29"/>
        <v/>
      </c>
      <c r="N136" s="22" t="str">
        <f t="shared" si="29"/>
        <v/>
      </c>
      <c r="O136" s="23" t="str">
        <f t="shared" si="29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conditionalFormatting sqref="E88:O88 E92:O92 E96:O96 E100:O100 E104:O104 E108:O108 E7:O7 E11:O11 E15:O15 E19:O19 E23:O23 E27:O27 E34:O34 H38:O38 E42:O42 E46:O46 E50:O50 E54:O54 E61:O61 H65:O65 E69:O69 E73:O73 E77:O77 E81:O81 E115:O115 E119:O119 H123:O123 E127:O127 E131:O131 E135:O135">
    <cfRule type="cellIs" dxfId="83" priority="14" stopIfTrue="1" operator="equal">
      <formula>0</formula>
    </cfRule>
  </conditionalFormatting>
  <conditionalFormatting sqref="E16:O16 E20:O20 E24:O24 E28:O28 H39:O39 E43:O43 E47:O47 E51:O51 E55:O55 H66:O66 E70:O70 E78:O78 E82:O82 E97:O97 E101:O101 E105:O105 E109:O109 E132:O132 E136:O136 E128:O128 E8:O8 E12:O12 E35:O35 E62:O62 E74:O74 E89:O89 E93:O93 E116:O116 E120:O120 H124:O124">
    <cfRule type="cellIs" dxfId="82" priority="13" stopIfTrue="1" operator="equal">
      <formula>0</formula>
    </cfRule>
  </conditionalFormatting>
  <conditionalFormatting sqref="E38:G38">
    <cfRule type="cellIs" dxfId="81" priority="12" stopIfTrue="1" operator="equal">
      <formula>0</formula>
    </cfRule>
  </conditionalFormatting>
  <conditionalFormatting sqref="E65:G65">
    <cfRule type="cellIs" dxfId="80" priority="11" stopIfTrue="1" operator="equal">
      <formula>0</formula>
    </cfRule>
  </conditionalFormatting>
  <conditionalFormatting sqref="E123:G123">
    <cfRule type="cellIs" dxfId="79" priority="10" stopIfTrue="1" operator="equal">
      <formula>0</formula>
    </cfRule>
  </conditionalFormatting>
  <conditionalFormatting sqref="E39">
    <cfRule type="cellIs" dxfId="78" priority="9" stopIfTrue="1" operator="equal">
      <formula>0</formula>
    </cfRule>
  </conditionalFormatting>
  <conditionalFormatting sqref="F39">
    <cfRule type="cellIs" dxfId="77" priority="8" stopIfTrue="1" operator="equal">
      <formula>0</formula>
    </cfRule>
  </conditionalFormatting>
  <conditionalFormatting sqref="G39">
    <cfRule type="cellIs" dxfId="76" priority="7" stopIfTrue="1" operator="equal">
      <formula>0</formula>
    </cfRule>
  </conditionalFormatting>
  <conditionalFormatting sqref="E66">
    <cfRule type="cellIs" dxfId="75" priority="6" stopIfTrue="1" operator="equal">
      <formula>0</formula>
    </cfRule>
  </conditionalFormatting>
  <conditionalFormatting sqref="F66">
    <cfRule type="cellIs" dxfId="74" priority="5" stopIfTrue="1" operator="equal">
      <formula>0</formula>
    </cfRule>
  </conditionalFormatting>
  <conditionalFormatting sqref="G66">
    <cfRule type="cellIs" dxfId="73" priority="4" stopIfTrue="1" operator="equal">
      <formula>0</formula>
    </cfRule>
  </conditionalFormatting>
  <conditionalFormatting sqref="E124">
    <cfRule type="cellIs" dxfId="72" priority="3" stopIfTrue="1" operator="equal">
      <formula>0</formula>
    </cfRule>
  </conditionalFormatting>
  <conditionalFormatting sqref="F124">
    <cfRule type="cellIs" dxfId="71" priority="2" stopIfTrue="1" operator="equal">
      <formula>0</formula>
    </cfRule>
  </conditionalFormatting>
  <conditionalFormatting sqref="G124">
    <cfRule type="cellIs" dxfId="70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175" zoomScaleNormal="175" zoomScalePageLayoutView="175" workbookViewId="0">
      <selection activeCell="A100" sqref="A100:C102"/>
    </sheetView>
  </sheetViews>
  <sheetFormatPr baseColWidth="10" defaultRowHeight="10" customHeight="1" x14ac:dyDescent="0"/>
  <cols>
    <col min="1" max="1" width="7.7109375" style="1" customWidth="1"/>
    <col min="2" max="2" width="5.7109375" style="1" customWidth="1"/>
    <col min="3" max="3" width="6.7109375" style="1" customWidth="1"/>
    <col min="4" max="4" width="3.28515625" style="56" customWidth="1"/>
    <col min="5" max="5" width="3.85546875" style="2" customWidth="1"/>
    <col min="6" max="7" width="4" style="2" customWidth="1"/>
    <col min="8" max="8" width="4.140625" style="2" customWidth="1"/>
    <col min="9" max="9" width="4" style="1" customWidth="1"/>
    <col min="10" max="10" width="4.140625" style="2" customWidth="1"/>
    <col min="11" max="11" width="4.28515625" style="7" customWidth="1"/>
    <col min="12" max="12" width="4.42578125" style="1" customWidth="1"/>
    <col min="13" max="13" width="4.28515625" style="1" customWidth="1"/>
    <col min="14" max="14" width="4.140625" style="1" customWidth="1"/>
    <col min="15" max="16" width="4" style="1" customWidth="1"/>
    <col min="17" max="17" width="4.5703125" style="1" customWidth="1"/>
    <col min="18" max="16384" width="10.7109375" style="1"/>
  </cols>
  <sheetData>
    <row r="1" spans="1:18" ht="10" customHeight="1">
      <c r="A1" s="5"/>
      <c r="B1" s="5"/>
      <c r="C1" s="5"/>
      <c r="D1" s="53"/>
      <c r="E1" s="6"/>
      <c r="F1" s="6"/>
      <c r="G1" s="6"/>
      <c r="H1" s="6"/>
      <c r="I1" s="5"/>
      <c r="J1" s="6"/>
      <c r="K1" s="8"/>
      <c r="L1" s="5"/>
      <c r="M1" s="5"/>
      <c r="N1" s="5"/>
      <c r="O1" s="5"/>
      <c r="P1" s="5"/>
      <c r="Q1" s="5"/>
    </row>
    <row r="2" spans="1:18" ht="13" customHeight="1">
      <c r="A2" s="119" t="str">
        <f>'Notes &amp; PRs'!F1</f>
        <v>Greg Everett 2014 American Open Cycle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68"/>
      <c r="O2" s="125" t="s">
        <v>7</v>
      </c>
      <c r="P2" s="126"/>
      <c r="Q2" s="127"/>
      <c r="R2" s="18"/>
    </row>
    <row r="3" spans="1:18" ht="16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  <c r="N3" s="68"/>
      <c r="O3" s="128">
        <v>8</v>
      </c>
      <c r="P3" s="129"/>
      <c r="Q3" s="130"/>
      <c r="R3" s="18"/>
    </row>
    <row r="4" spans="1:18" ht="15" customHeight="1">
      <c r="A4" s="4"/>
      <c r="B4" s="4"/>
      <c r="C4" s="4"/>
      <c r="D4" s="52"/>
      <c r="E4" s="3"/>
      <c r="F4" s="3"/>
      <c r="G4" s="3"/>
      <c r="H4" s="3"/>
      <c r="I4" s="4"/>
      <c r="J4" s="3"/>
      <c r="K4" s="9"/>
      <c r="L4" s="4"/>
      <c r="M4" s="4"/>
      <c r="N4" s="4"/>
      <c r="O4" s="4"/>
      <c r="P4" s="17"/>
      <c r="Q4" s="4"/>
      <c r="R4" s="18"/>
    </row>
    <row r="5" spans="1:18" ht="10" customHeight="1">
      <c r="A5" s="117" t="s">
        <v>8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9"/>
      <c r="N5" s="16" t="s">
        <v>9</v>
      </c>
      <c r="O5" s="20">
        <f>IFERROR(AVERAGE(Q8,Q12,Q16,Q20,Q24,Q28),"")</f>
        <v>0.82562499999999994</v>
      </c>
      <c r="P5" s="16" t="s">
        <v>10</v>
      </c>
      <c r="Q5" s="45">
        <f>SUM(P8,P12,P16,P20,P24,P28)</f>
        <v>29</v>
      </c>
      <c r="R5" s="18"/>
    </row>
    <row r="6" spans="1:18" ht="15" customHeight="1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18"/>
    </row>
    <row r="7" spans="1:18" ht="10" customHeight="1">
      <c r="A7" s="99" t="s">
        <v>62</v>
      </c>
      <c r="B7" s="100"/>
      <c r="C7" s="101"/>
      <c r="D7" s="91">
        <f>'Notes &amp; PRs'!D3</f>
        <v>0</v>
      </c>
      <c r="E7" s="63">
        <v>0.7</v>
      </c>
      <c r="F7" s="63">
        <v>0.75</v>
      </c>
      <c r="G7" s="63">
        <v>0.8</v>
      </c>
      <c r="H7" s="63">
        <v>0.8</v>
      </c>
      <c r="I7" s="63">
        <v>0.8</v>
      </c>
      <c r="J7" s="63"/>
      <c r="K7" s="63"/>
      <c r="L7" s="63"/>
      <c r="M7" s="63"/>
      <c r="N7" s="63"/>
      <c r="O7" s="64"/>
      <c r="P7" s="10"/>
      <c r="Q7" s="27"/>
      <c r="R7" s="18"/>
    </row>
    <row r="8" spans="1:18" ht="10" customHeight="1">
      <c r="A8" s="102"/>
      <c r="B8" s="103"/>
      <c r="C8" s="104"/>
      <c r="D8" s="92"/>
      <c r="E8" s="22" t="str">
        <f t="shared" ref="E8" si="0">IF($D7,E7*$D7,"")</f>
        <v/>
      </c>
      <c r="F8" s="22" t="str">
        <f t="shared" ref="F8:O8" si="1">IF($D7,F7*$D7,"")</f>
        <v/>
      </c>
      <c r="G8" s="22" t="str">
        <f t="shared" si="1"/>
        <v/>
      </c>
      <c r="H8" s="22" t="str">
        <f t="shared" si="1"/>
        <v/>
      </c>
      <c r="I8" s="22" t="str">
        <f t="shared" si="1"/>
        <v/>
      </c>
      <c r="J8" s="22" t="str">
        <f t="shared" si="1"/>
        <v/>
      </c>
      <c r="K8" s="22" t="str">
        <f t="shared" si="1"/>
        <v/>
      </c>
      <c r="L8" s="22" t="str">
        <f t="shared" si="1"/>
        <v/>
      </c>
      <c r="M8" s="22" t="str">
        <f t="shared" si="1"/>
        <v/>
      </c>
      <c r="N8" s="22" t="str">
        <f t="shared" si="1"/>
        <v/>
      </c>
      <c r="O8" s="23" t="str">
        <f t="shared" si="1"/>
        <v/>
      </c>
      <c r="P8" s="44">
        <f>SUM(E9:O9)</f>
        <v>5</v>
      </c>
      <c r="Q8" s="24">
        <f>IFERROR(SUM(E7:O7) / (COUNT(E7:O7) - COUNTIF(E7:O7,0)),"")</f>
        <v>0.76999999999999991</v>
      </c>
    </row>
    <row r="9" spans="1:18" ht="10" customHeight="1">
      <c r="A9" s="105"/>
      <c r="B9" s="106"/>
      <c r="C9" s="107"/>
      <c r="D9" s="93"/>
      <c r="E9" s="25">
        <v>1</v>
      </c>
      <c r="F9" s="25">
        <v>1</v>
      </c>
      <c r="G9" s="25">
        <v>1</v>
      </c>
      <c r="H9" s="25">
        <v>1</v>
      </c>
      <c r="I9" s="25">
        <v>1</v>
      </c>
      <c r="J9" s="25"/>
      <c r="K9" s="25"/>
      <c r="L9" s="25"/>
      <c r="M9" s="25"/>
      <c r="N9" s="25"/>
      <c r="O9" s="26"/>
      <c r="P9" s="11"/>
      <c r="Q9" s="28"/>
      <c r="R9" s="18"/>
    </row>
    <row r="10" spans="1:18" ht="10" customHeight="1">
      <c r="A10" s="12"/>
      <c r="B10" s="12"/>
      <c r="C10" s="12"/>
      <c r="D10" s="13"/>
      <c r="E10" s="13"/>
      <c r="F10" s="13"/>
      <c r="G10" s="13"/>
      <c r="H10" s="13"/>
      <c r="I10" s="12"/>
      <c r="J10" s="13"/>
      <c r="K10" s="13"/>
      <c r="L10" s="12"/>
      <c r="M10" s="12"/>
      <c r="N10" s="12"/>
      <c r="O10" s="12"/>
      <c r="P10" s="12"/>
      <c r="Q10" s="14"/>
      <c r="R10" s="18"/>
    </row>
    <row r="11" spans="1:18" ht="10" customHeight="1">
      <c r="A11" s="108" t="s">
        <v>63</v>
      </c>
      <c r="B11" s="109"/>
      <c r="C11" s="110"/>
      <c r="D11" s="91">
        <f>'Notes &amp; PRs'!D5</f>
        <v>0</v>
      </c>
      <c r="E11" s="51">
        <v>0.7</v>
      </c>
      <c r="F11" s="51">
        <v>0.75</v>
      </c>
      <c r="G11" s="51">
        <v>0.8</v>
      </c>
      <c r="H11" s="51">
        <v>0.8</v>
      </c>
      <c r="I11" s="51">
        <v>0.8</v>
      </c>
      <c r="J11" s="51"/>
      <c r="K11" s="51"/>
      <c r="L11" s="51"/>
      <c r="M11" s="51"/>
      <c r="N11" s="51"/>
      <c r="O11" s="21"/>
      <c r="P11" s="10"/>
      <c r="Q11" s="27"/>
      <c r="R11" s="18"/>
    </row>
    <row r="12" spans="1:18" ht="10" customHeight="1">
      <c r="A12" s="111"/>
      <c r="B12" s="112"/>
      <c r="C12" s="113"/>
      <c r="D12" s="92"/>
      <c r="E12" s="22" t="str">
        <f t="shared" ref="E12" si="2">IF($D11,E11*$D11,"")</f>
        <v/>
      </c>
      <c r="F12" s="22" t="str">
        <f t="shared" ref="F12:O12" si="3">IF($D11,F11*$D11,"")</f>
        <v/>
      </c>
      <c r="G12" s="22" t="str">
        <f t="shared" si="3"/>
        <v/>
      </c>
      <c r="H12" s="22" t="str">
        <f t="shared" si="3"/>
        <v/>
      </c>
      <c r="I12" s="22" t="str">
        <f t="shared" si="3"/>
        <v/>
      </c>
      <c r="J12" s="22" t="str">
        <f t="shared" si="3"/>
        <v/>
      </c>
      <c r="K12" s="22" t="str">
        <f t="shared" si="3"/>
        <v/>
      </c>
      <c r="L12" s="22" t="str">
        <f t="shared" si="3"/>
        <v/>
      </c>
      <c r="M12" s="22" t="str">
        <f t="shared" si="3"/>
        <v/>
      </c>
      <c r="N12" s="22" t="str">
        <f t="shared" si="3"/>
        <v/>
      </c>
      <c r="O12" s="23" t="str">
        <f t="shared" si="3"/>
        <v/>
      </c>
      <c r="P12" s="44">
        <f>SUM(E13:O13)</f>
        <v>10</v>
      </c>
      <c r="Q12" s="24">
        <f>IFERROR(SUM(E11:O11) / (COUNT(E11:O11) - COUNTIF(E11:O11,0)),"")</f>
        <v>0.76999999999999991</v>
      </c>
    </row>
    <row r="13" spans="1:18" ht="10" customHeight="1">
      <c r="A13" s="114"/>
      <c r="B13" s="115"/>
      <c r="C13" s="116"/>
      <c r="D13" s="93"/>
      <c r="E13" s="25">
        <v>2</v>
      </c>
      <c r="F13" s="25">
        <v>2</v>
      </c>
      <c r="G13" s="25">
        <v>2</v>
      </c>
      <c r="H13" s="25">
        <v>2</v>
      </c>
      <c r="I13" s="25">
        <v>2</v>
      </c>
      <c r="J13" s="25"/>
      <c r="K13" s="25"/>
      <c r="L13" s="25"/>
      <c r="M13" s="25"/>
      <c r="N13" s="25"/>
      <c r="O13" s="26"/>
      <c r="P13" s="11"/>
      <c r="Q13" s="28"/>
      <c r="R13" s="18"/>
    </row>
    <row r="14" spans="1:18" ht="10" customHeight="1">
      <c r="A14" s="14"/>
      <c r="B14" s="14"/>
      <c r="C14" s="14"/>
      <c r="D14" s="15"/>
      <c r="E14" s="15"/>
      <c r="F14" s="15"/>
      <c r="G14" s="15"/>
      <c r="H14" s="15"/>
      <c r="I14" s="14"/>
      <c r="J14" s="15"/>
      <c r="K14" s="15"/>
      <c r="L14" s="14"/>
      <c r="M14" s="14"/>
      <c r="N14" s="14"/>
      <c r="O14" s="14"/>
      <c r="P14" s="14"/>
      <c r="Q14" s="14"/>
      <c r="R14" s="18"/>
    </row>
    <row r="15" spans="1:18" ht="10" customHeight="1">
      <c r="A15" s="108" t="s">
        <v>19</v>
      </c>
      <c r="B15" s="109"/>
      <c r="C15" s="110"/>
      <c r="D15" s="91">
        <f>'Notes &amp; PRs'!D19</f>
        <v>0</v>
      </c>
      <c r="E15" s="51">
        <v>0.7</v>
      </c>
      <c r="F15" s="51">
        <v>0.75</v>
      </c>
      <c r="G15" s="51">
        <v>0.8</v>
      </c>
      <c r="H15" s="51">
        <v>0.8</v>
      </c>
      <c r="I15" s="51"/>
      <c r="J15" s="51"/>
      <c r="K15" s="51"/>
      <c r="L15" s="51"/>
      <c r="M15" s="51"/>
      <c r="N15" s="51"/>
      <c r="O15" s="21"/>
      <c r="P15" s="10"/>
      <c r="Q15" s="27"/>
      <c r="R15" s="18"/>
    </row>
    <row r="16" spans="1:18" ht="10" customHeight="1">
      <c r="A16" s="111"/>
      <c r="B16" s="112"/>
      <c r="C16" s="113"/>
      <c r="D16" s="92"/>
      <c r="E16" s="22">
        <f>(D15*E15)</f>
        <v>0</v>
      </c>
      <c r="F16" s="22" t="str">
        <f t="shared" ref="F16:O16" si="4">IF($D15,F15*$D15,"")</f>
        <v/>
      </c>
      <c r="G16" s="22" t="str">
        <f t="shared" si="4"/>
        <v/>
      </c>
      <c r="H16" s="22" t="str">
        <f t="shared" si="4"/>
        <v/>
      </c>
      <c r="I16" s="22" t="str">
        <f t="shared" si="4"/>
        <v/>
      </c>
      <c r="J16" s="22" t="str">
        <f t="shared" si="4"/>
        <v/>
      </c>
      <c r="K16" s="22" t="str">
        <f t="shared" si="4"/>
        <v/>
      </c>
      <c r="L16" s="22" t="str">
        <f t="shared" si="4"/>
        <v/>
      </c>
      <c r="M16" s="22" t="str">
        <f t="shared" si="4"/>
        <v/>
      </c>
      <c r="N16" s="22" t="str">
        <f t="shared" si="4"/>
        <v/>
      </c>
      <c r="O16" s="23" t="str">
        <f t="shared" si="4"/>
        <v/>
      </c>
      <c r="P16" s="44">
        <f>SUM(E17:O17)</f>
        <v>8</v>
      </c>
      <c r="Q16" s="24">
        <f>IFERROR(SUM(E15:O15) / (COUNT(E15:O15) - COUNTIF(E15:O15,0)),"")</f>
        <v>0.76249999999999996</v>
      </c>
    </row>
    <row r="17" spans="1:18" ht="10" customHeight="1">
      <c r="A17" s="114"/>
      <c r="B17" s="115"/>
      <c r="C17" s="116"/>
      <c r="D17" s="93"/>
      <c r="E17" s="25">
        <v>2</v>
      </c>
      <c r="F17" s="25">
        <v>2</v>
      </c>
      <c r="G17" s="25">
        <v>2</v>
      </c>
      <c r="H17" s="25">
        <v>2</v>
      </c>
      <c r="I17" s="25"/>
      <c r="J17" s="25"/>
      <c r="K17" s="25"/>
      <c r="L17" s="25"/>
      <c r="M17" s="25"/>
      <c r="N17" s="25"/>
      <c r="O17" s="26"/>
      <c r="P17" s="11"/>
      <c r="Q17" s="28"/>
      <c r="R17" s="18"/>
    </row>
    <row r="18" spans="1:18" ht="10" customHeight="1">
      <c r="A18" s="14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4"/>
      <c r="M18" s="14"/>
      <c r="N18" s="14"/>
      <c r="O18" s="14"/>
      <c r="P18" s="14"/>
      <c r="Q18" s="14"/>
      <c r="R18" s="18"/>
    </row>
    <row r="19" spans="1:18" ht="10" customHeight="1">
      <c r="A19" s="108" t="s">
        <v>64</v>
      </c>
      <c r="B19" s="109"/>
      <c r="C19" s="110"/>
      <c r="D19" s="91">
        <f>'Notes &amp; PRs'!D3</f>
        <v>0</v>
      </c>
      <c r="E19" s="51">
        <v>1</v>
      </c>
      <c r="F19" s="51">
        <v>1</v>
      </c>
      <c r="G19" s="51">
        <v>1</v>
      </c>
      <c r="H19" s="51"/>
      <c r="I19" s="51"/>
      <c r="J19" s="51"/>
      <c r="K19" s="51"/>
      <c r="L19" s="51"/>
      <c r="M19" s="51"/>
      <c r="N19" s="51"/>
      <c r="O19" s="21"/>
      <c r="P19" s="10"/>
      <c r="Q19" s="27"/>
      <c r="R19" s="18"/>
    </row>
    <row r="20" spans="1:18" ht="10" customHeight="1">
      <c r="A20" s="111"/>
      <c r="B20" s="112"/>
      <c r="C20" s="113"/>
      <c r="D20" s="92"/>
      <c r="E20" s="22" t="str">
        <f t="shared" ref="E20:O20" si="5">IF($D19,E19*$D19,"")</f>
        <v/>
      </c>
      <c r="F20" s="22" t="str">
        <f t="shared" si="5"/>
        <v/>
      </c>
      <c r="G20" s="22" t="str">
        <f t="shared" si="5"/>
        <v/>
      </c>
      <c r="H20" s="22" t="str">
        <f t="shared" si="5"/>
        <v/>
      </c>
      <c r="I20" s="22" t="str">
        <f t="shared" si="5"/>
        <v/>
      </c>
      <c r="J20" s="22" t="str">
        <f t="shared" si="5"/>
        <v/>
      </c>
      <c r="K20" s="22" t="str">
        <f t="shared" si="5"/>
        <v/>
      </c>
      <c r="L20" s="22" t="str">
        <f t="shared" si="5"/>
        <v/>
      </c>
      <c r="M20" s="22" t="str">
        <f t="shared" si="5"/>
        <v/>
      </c>
      <c r="N20" s="22" t="str">
        <f t="shared" si="5"/>
        <v/>
      </c>
      <c r="O20" s="23" t="str">
        <f t="shared" si="5"/>
        <v/>
      </c>
      <c r="P20" s="44">
        <f>SUM(E21:O21)</f>
        <v>6</v>
      </c>
      <c r="Q20" s="24">
        <f>IFERROR(SUM(E19:O19) / (COUNT(E19:O19) - COUNTIF(E19:O19,0)),"")</f>
        <v>1</v>
      </c>
    </row>
    <row r="21" spans="1:18" ht="10" customHeight="1">
      <c r="A21" s="114"/>
      <c r="B21" s="115"/>
      <c r="C21" s="116"/>
      <c r="D21" s="93"/>
      <c r="E21" s="25">
        <v>2</v>
      </c>
      <c r="F21" s="25">
        <v>2</v>
      </c>
      <c r="G21" s="25">
        <v>2</v>
      </c>
      <c r="H21" s="25"/>
      <c r="I21" s="25"/>
      <c r="J21" s="25"/>
      <c r="K21" s="25"/>
      <c r="L21" s="25"/>
      <c r="M21" s="25"/>
      <c r="N21" s="25"/>
      <c r="O21" s="26"/>
      <c r="P21" s="11"/>
      <c r="Q21" s="28"/>
      <c r="R21" s="18"/>
    </row>
    <row r="22" spans="1:18" ht="10" customHeight="1">
      <c r="A22" s="14"/>
      <c r="B22" s="14"/>
      <c r="C22" s="14"/>
      <c r="D22" s="15"/>
      <c r="E22" s="15"/>
      <c r="F22" s="15"/>
      <c r="G22" s="15"/>
      <c r="H22" s="15"/>
      <c r="I22" s="14"/>
      <c r="J22" s="15"/>
      <c r="K22" s="15"/>
      <c r="L22" s="14"/>
      <c r="M22" s="14"/>
      <c r="N22" s="14"/>
      <c r="O22" s="14"/>
      <c r="P22" s="14"/>
      <c r="Q22" s="14"/>
      <c r="R22" s="18"/>
    </row>
    <row r="23" spans="1:18" ht="10" customHeight="1">
      <c r="A23" s="108"/>
      <c r="B23" s="109"/>
      <c r="C23" s="110"/>
      <c r="D23" s="9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21"/>
      <c r="P23" s="10"/>
      <c r="Q23" s="27"/>
      <c r="R23" s="18"/>
    </row>
    <row r="24" spans="1:18" ht="10" customHeight="1">
      <c r="A24" s="111"/>
      <c r="B24" s="112"/>
      <c r="C24" s="113"/>
      <c r="D24" s="92"/>
      <c r="E24" s="22">
        <f>(D23*E23)</f>
        <v>0</v>
      </c>
      <c r="F24" s="22" t="str">
        <f t="shared" ref="F24:O24" si="6">IF($D23,F23*$D23,"")</f>
        <v/>
      </c>
      <c r="G24" s="22" t="str">
        <f t="shared" si="6"/>
        <v/>
      </c>
      <c r="H24" s="22" t="str">
        <f t="shared" si="6"/>
        <v/>
      </c>
      <c r="I24" s="22" t="str">
        <f t="shared" si="6"/>
        <v/>
      </c>
      <c r="J24" s="22" t="str">
        <f t="shared" si="6"/>
        <v/>
      </c>
      <c r="K24" s="22" t="str">
        <f t="shared" si="6"/>
        <v/>
      </c>
      <c r="L24" s="22" t="str">
        <f t="shared" si="6"/>
        <v/>
      </c>
      <c r="M24" s="22" t="str">
        <f t="shared" si="6"/>
        <v/>
      </c>
      <c r="N24" s="22" t="str">
        <f t="shared" si="6"/>
        <v/>
      </c>
      <c r="O24" s="23" t="str">
        <f t="shared" si="6"/>
        <v/>
      </c>
      <c r="P24" s="44">
        <f>SUM(E25:O25)</f>
        <v>0</v>
      </c>
      <c r="Q24" s="24" t="str">
        <f>IFERROR(SUM(E23:O23) / (COUNT(E23:O23) - COUNTIF(E23:O23,0)),"")</f>
        <v/>
      </c>
    </row>
    <row r="25" spans="1:18" ht="10" customHeight="1">
      <c r="A25" s="114"/>
      <c r="B25" s="115"/>
      <c r="C25" s="116"/>
      <c r="D25" s="9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1"/>
      <c r="Q25" s="28"/>
      <c r="R25" s="18"/>
    </row>
    <row r="26" spans="1:18" ht="10" customHeight="1">
      <c r="A26" s="14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4"/>
      <c r="M26" s="14"/>
      <c r="N26" s="14"/>
      <c r="O26" s="14"/>
      <c r="P26" s="14"/>
      <c r="Q26" s="14"/>
      <c r="R26" s="18"/>
    </row>
    <row r="27" spans="1:18" ht="10" customHeight="1">
      <c r="A27" s="108"/>
      <c r="B27" s="109"/>
      <c r="C27" s="110"/>
      <c r="D27" s="9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1"/>
      <c r="P27" s="10"/>
      <c r="Q27" s="27"/>
      <c r="R27" s="18"/>
    </row>
    <row r="28" spans="1:18" ht="10" customHeight="1">
      <c r="A28" s="111"/>
      <c r="B28" s="112"/>
      <c r="C28" s="113"/>
      <c r="D28" s="92"/>
      <c r="E28" s="22">
        <f>(D27*E27)</f>
        <v>0</v>
      </c>
      <c r="F28" s="22" t="str">
        <f t="shared" ref="F28:O28" si="7">IF($D27,F27*$D27,"")</f>
        <v/>
      </c>
      <c r="G28" s="22" t="str">
        <f t="shared" si="7"/>
        <v/>
      </c>
      <c r="H28" s="22" t="str">
        <f t="shared" si="7"/>
        <v/>
      </c>
      <c r="I28" s="22" t="str">
        <f t="shared" si="7"/>
        <v/>
      </c>
      <c r="J28" s="22" t="str">
        <f t="shared" si="7"/>
        <v/>
      </c>
      <c r="K28" s="22" t="str">
        <f t="shared" si="7"/>
        <v/>
      </c>
      <c r="L28" s="22" t="str">
        <f t="shared" si="7"/>
        <v/>
      </c>
      <c r="M28" s="22" t="str">
        <f t="shared" si="7"/>
        <v/>
      </c>
      <c r="N28" s="22" t="str">
        <f t="shared" si="7"/>
        <v/>
      </c>
      <c r="O28" s="23" t="str">
        <f t="shared" si="7"/>
        <v/>
      </c>
      <c r="P28" s="44">
        <f>SUM(E29:O29)</f>
        <v>0</v>
      </c>
      <c r="Q28" s="24" t="str">
        <f>IFERROR(SUM(E27:O27) / (COUNT(E27:O27) - COUNTIF(E27:O27,0)),"")</f>
        <v/>
      </c>
    </row>
    <row r="29" spans="1:18" ht="10" customHeight="1">
      <c r="A29" s="114"/>
      <c r="B29" s="115"/>
      <c r="C29" s="116"/>
      <c r="D29" s="9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11"/>
      <c r="Q29" s="28"/>
      <c r="R29" s="18"/>
    </row>
    <row r="30" spans="1:18" ht="10" customHeight="1">
      <c r="A30" s="14"/>
      <c r="B30" s="14"/>
      <c r="C30" s="14"/>
      <c r="D30" s="54"/>
      <c r="E30" s="15"/>
      <c r="F30" s="15"/>
      <c r="G30" s="15"/>
      <c r="H30" s="15"/>
      <c r="I30" s="14"/>
      <c r="J30" s="15"/>
      <c r="K30" s="15"/>
      <c r="L30" s="14"/>
      <c r="M30" s="14"/>
      <c r="N30" s="14"/>
      <c r="O30" s="14"/>
      <c r="P30" s="14"/>
      <c r="Q30" s="14"/>
      <c r="R30" s="18"/>
    </row>
    <row r="31" spans="1:18" ht="10" customHeight="1">
      <c r="A31" s="29"/>
      <c r="B31" s="29"/>
      <c r="C31" s="29"/>
      <c r="D31" s="55"/>
      <c r="E31" s="30"/>
      <c r="F31" s="30"/>
      <c r="G31" s="30"/>
      <c r="H31" s="30"/>
      <c r="I31" s="29"/>
      <c r="J31" s="30"/>
      <c r="K31" s="30"/>
      <c r="L31" s="29"/>
      <c r="M31" s="29"/>
      <c r="N31" s="29"/>
      <c r="O31" s="29"/>
      <c r="P31" s="29"/>
      <c r="Q31" s="29"/>
      <c r="R31" s="18"/>
    </row>
    <row r="32" spans="1:18" ht="10" customHeight="1">
      <c r="A32" s="117" t="s">
        <v>11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9"/>
      <c r="N32" s="16" t="s">
        <v>9</v>
      </c>
      <c r="O32" s="20">
        <f>IFERROR(AVERAGE(Q35,Q39,Q43,Q47,Q51,Q55),"")</f>
        <v>0.79999999999999993</v>
      </c>
      <c r="P32" s="16" t="s">
        <v>10</v>
      </c>
      <c r="Q32" s="45">
        <f>SUM(P35,P39,P43,P47,P51,P55)</f>
        <v>21</v>
      </c>
      <c r="R32" s="18"/>
    </row>
    <row r="33" spans="1:18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18"/>
    </row>
    <row r="34" spans="1:18" ht="10" customHeight="1">
      <c r="A34" s="99" t="s">
        <v>65</v>
      </c>
      <c r="B34" s="100"/>
      <c r="C34" s="101"/>
      <c r="D34" s="91">
        <f>'Notes &amp; PRs'!D3</f>
        <v>0</v>
      </c>
      <c r="E34" s="51">
        <v>0.7</v>
      </c>
      <c r="F34" s="51">
        <v>0.7</v>
      </c>
      <c r="G34" s="51">
        <v>0.7</v>
      </c>
      <c r="H34" s="51">
        <v>0.7</v>
      </c>
      <c r="I34" s="51">
        <v>0.7</v>
      </c>
      <c r="J34" s="51"/>
      <c r="K34" s="51"/>
      <c r="L34" s="51"/>
      <c r="M34" s="51"/>
      <c r="N34" s="51"/>
      <c r="O34" s="21"/>
      <c r="P34" s="10"/>
      <c r="Q34" s="27"/>
      <c r="R34" s="18"/>
    </row>
    <row r="35" spans="1:18" ht="10" customHeight="1">
      <c r="A35" s="102"/>
      <c r="B35" s="103"/>
      <c r="C35" s="104"/>
      <c r="D35" s="92"/>
      <c r="E35" s="22" t="str">
        <f t="shared" ref="E35" si="8">IF($D34,E34*$D34,"")</f>
        <v/>
      </c>
      <c r="F35" s="22" t="str">
        <f t="shared" ref="F35:O35" si="9">IF($D34,F34*$D34,"")</f>
        <v/>
      </c>
      <c r="G35" s="22" t="str">
        <f t="shared" si="9"/>
        <v/>
      </c>
      <c r="H35" s="22" t="str">
        <f t="shared" si="9"/>
        <v/>
      </c>
      <c r="I35" s="22" t="str">
        <f t="shared" si="9"/>
        <v/>
      </c>
      <c r="J35" s="22" t="str">
        <f t="shared" si="9"/>
        <v/>
      </c>
      <c r="K35" s="22" t="str">
        <f t="shared" si="9"/>
        <v/>
      </c>
      <c r="L35" s="22" t="str">
        <f t="shared" si="9"/>
        <v/>
      </c>
      <c r="M35" s="22" t="str">
        <f t="shared" si="9"/>
        <v/>
      </c>
      <c r="N35" s="22" t="str">
        <f t="shared" si="9"/>
        <v/>
      </c>
      <c r="O35" s="23" t="str">
        <f t="shared" si="9"/>
        <v/>
      </c>
      <c r="P35" s="44">
        <f>SUM(E36:O36)</f>
        <v>5</v>
      </c>
      <c r="Q35" s="24">
        <f>IFERROR(SUM(E34:O34) / (COUNT(E34:O34) - COUNTIF(E34:O34,0)),"")</f>
        <v>0.7</v>
      </c>
    </row>
    <row r="36" spans="1:18" ht="10" customHeight="1">
      <c r="A36" s="105"/>
      <c r="B36" s="106"/>
      <c r="C36" s="107"/>
      <c r="D36" s="93"/>
      <c r="E36" s="25">
        <v>1</v>
      </c>
      <c r="F36" s="25">
        <v>1</v>
      </c>
      <c r="G36" s="25">
        <v>1</v>
      </c>
      <c r="H36" s="25">
        <v>1</v>
      </c>
      <c r="I36" s="25">
        <v>1</v>
      </c>
      <c r="J36" s="25"/>
      <c r="K36" s="25"/>
      <c r="L36" s="25"/>
      <c r="M36" s="25"/>
      <c r="N36" s="25"/>
      <c r="O36" s="26"/>
      <c r="P36" s="11"/>
      <c r="Q36" s="28"/>
      <c r="R36" s="18"/>
    </row>
    <row r="37" spans="1:18" ht="10" customHeight="1">
      <c r="A37" s="12"/>
      <c r="B37" s="12"/>
      <c r="C37" s="12"/>
      <c r="D37" s="13"/>
      <c r="E37" s="13"/>
      <c r="F37" s="13"/>
      <c r="G37" s="13"/>
      <c r="H37" s="13"/>
      <c r="I37" s="12"/>
      <c r="J37" s="13"/>
      <c r="K37" s="13"/>
      <c r="L37" s="12"/>
      <c r="M37" s="12"/>
      <c r="N37" s="12"/>
      <c r="O37" s="12"/>
      <c r="P37" s="12"/>
      <c r="Q37" s="14"/>
      <c r="R37" s="18"/>
    </row>
    <row r="38" spans="1:18" ht="10" customHeight="1">
      <c r="A38" s="108" t="s">
        <v>66</v>
      </c>
      <c r="B38" s="109"/>
      <c r="C38" s="110"/>
      <c r="D38" s="91">
        <f>'Notes &amp; PRs'!D13</f>
        <v>0</v>
      </c>
      <c r="E38" s="51">
        <v>0.7</v>
      </c>
      <c r="F38" s="51">
        <v>0.7</v>
      </c>
      <c r="G38" s="51">
        <v>0.7</v>
      </c>
      <c r="H38" s="51">
        <v>0.7</v>
      </c>
      <c r="I38" s="51">
        <v>0.7</v>
      </c>
      <c r="J38" s="51"/>
      <c r="K38" s="51"/>
      <c r="L38" s="51"/>
      <c r="M38" s="51"/>
      <c r="N38" s="51"/>
      <c r="O38" s="21"/>
      <c r="P38" s="10"/>
      <c r="Q38" s="27"/>
      <c r="R38" s="18"/>
    </row>
    <row r="39" spans="1:18" ht="10" customHeight="1">
      <c r="A39" s="111"/>
      <c r="B39" s="112"/>
      <c r="C39" s="113"/>
      <c r="D39" s="92"/>
      <c r="E39" s="22" t="str">
        <f t="shared" ref="E39" si="10">IF($D38,E38*$D38,"")</f>
        <v/>
      </c>
      <c r="F39" s="22" t="str">
        <f t="shared" ref="F39:O39" si="11">IF($D38,F38*$D38,"")</f>
        <v/>
      </c>
      <c r="G39" s="22" t="str">
        <f t="shared" si="11"/>
        <v/>
      </c>
      <c r="H39" s="22" t="str">
        <f t="shared" si="11"/>
        <v/>
      </c>
      <c r="I39" s="22" t="str">
        <f t="shared" si="11"/>
        <v/>
      </c>
      <c r="J39" s="22" t="str">
        <f t="shared" si="11"/>
        <v/>
      </c>
      <c r="K39" s="22" t="str">
        <f t="shared" si="11"/>
        <v/>
      </c>
      <c r="L39" s="22" t="str">
        <f t="shared" si="11"/>
        <v/>
      </c>
      <c r="M39" s="22" t="str">
        <f t="shared" si="11"/>
        <v/>
      </c>
      <c r="N39" s="22" t="str">
        <f t="shared" si="11"/>
        <v/>
      </c>
      <c r="O39" s="23" t="str">
        <f t="shared" si="11"/>
        <v/>
      </c>
      <c r="P39" s="44">
        <f>SUM(E40:O40)</f>
        <v>10</v>
      </c>
      <c r="Q39" s="24">
        <f>IFERROR(SUM(E38:O38) / (COUNT(E38:O38) - COUNTIF(E38:O38,0)),"")</f>
        <v>0.7</v>
      </c>
    </row>
    <row r="40" spans="1:18" ht="10" customHeight="1">
      <c r="A40" s="114"/>
      <c r="B40" s="115"/>
      <c r="C40" s="116"/>
      <c r="D40" s="93"/>
      <c r="E40" s="25">
        <v>2</v>
      </c>
      <c r="F40" s="25">
        <v>2</v>
      </c>
      <c r="G40" s="25">
        <v>2</v>
      </c>
      <c r="H40" s="25">
        <v>2</v>
      </c>
      <c r="I40" s="25">
        <v>2</v>
      </c>
      <c r="J40" s="25"/>
      <c r="K40" s="25"/>
      <c r="L40" s="25"/>
      <c r="M40" s="25"/>
      <c r="N40" s="25"/>
      <c r="O40" s="26"/>
      <c r="P40" s="11"/>
      <c r="Q40" s="28"/>
      <c r="R40" s="18"/>
    </row>
    <row r="41" spans="1:18" ht="10" customHeight="1">
      <c r="A41" s="14"/>
      <c r="B41" s="14"/>
      <c r="C41" s="14"/>
      <c r="D41" s="15"/>
      <c r="E41" s="15"/>
      <c r="F41" s="15"/>
      <c r="G41" s="15"/>
      <c r="H41" s="15"/>
      <c r="I41" s="14"/>
      <c r="J41" s="15"/>
      <c r="K41" s="15"/>
      <c r="L41" s="14"/>
      <c r="M41" s="14"/>
      <c r="N41" s="14"/>
      <c r="O41" s="14"/>
      <c r="P41" s="14"/>
      <c r="Q41" s="14"/>
      <c r="R41" s="18"/>
    </row>
    <row r="42" spans="1:18" ht="10" customHeight="1">
      <c r="A42" s="108" t="s">
        <v>67</v>
      </c>
      <c r="B42" s="109"/>
      <c r="C42" s="110"/>
      <c r="D42" s="91">
        <f>'Notes &amp; PRs'!D7</f>
        <v>0</v>
      </c>
      <c r="E42" s="51">
        <v>1</v>
      </c>
      <c r="F42" s="51">
        <v>1</v>
      </c>
      <c r="G42" s="51">
        <v>1</v>
      </c>
      <c r="H42" s="51"/>
      <c r="I42" s="51"/>
      <c r="J42" s="51"/>
      <c r="K42" s="51"/>
      <c r="L42" s="51"/>
      <c r="M42" s="51"/>
      <c r="N42" s="51"/>
      <c r="O42" s="21"/>
      <c r="P42" s="10"/>
      <c r="Q42" s="27"/>
      <c r="R42" s="18"/>
    </row>
    <row r="43" spans="1:18" ht="10" customHeight="1">
      <c r="A43" s="111"/>
      <c r="B43" s="112"/>
      <c r="C43" s="113"/>
      <c r="D43" s="92"/>
      <c r="E43" s="22">
        <f>(D42*E42)</f>
        <v>0</v>
      </c>
      <c r="F43" s="22" t="str">
        <f t="shared" ref="F43:O43" si="12">IF($D42,F42*$D42,"")</f>
        <v/>
      </c>
      <c r="G43" s="22" t="str">
        <f t="shared" si="12"/>
        <v/>
      </c>
      <c r="H43" s="22" t="str">
        <f t="shared" si="12"/>
        <v/>
      </c>
      <c r="I43" s="22" t="str">
        <f t="shared" si="12"/>
        <v/>
      </c>
      <c r="J43" s="22" t="str">
        <f t="shared" si="12"/>
        <v/>
      </c>
      <c r="K43" s="22" t="str">
        <f t="shared" si="12"/>
        <v/>
      </c>
      <c r="L43" s="22" t="str">
        <f t="shared" si="12"/>
        <v/>
      </c>
      <c r="M43" s="22" t="str">
        <f t="shared" si="12"/>
        <v/>
      </c>
      <c r="N43" s="22" t="str">
        <f t="shared" si="12"/>
        <v/>
      </c>
      <c r="O43" s="23" t="str">
        <f t="shared" si="12"/>
        <v/>
      </c>
      <c r="P43" s="44">
        <f>SUM(E44:O44)</f>
        <v>6</v>
      </c>
      <c r="Q43" s="24">
        <f>IFERROR(SUM(E42:O42) / (COUNT(E42:O42) - COUNTIF(E42:O42,0)),"")</f>
        <v>1</v>
      </c>
    </row>
    <row r="44" spans="1:18" ht="10" customHeight="1">
      <c r="A44" s="114"/>
      <c r="B44" s="115"/>
      <c r="C44" s="116"/>
      <c r="D44" s="93"/>
      <c r="E44" s="25">
        <v>2</v>
      </c>
      <c r="F44" s="25">
        <v>2</v>
      </c>
      <c r="G44" s="25">
        <v>2</v>
      </c>
      <c r="H44" s="25"/>
      <c r="I44" s="25"/>
      <c r="J44" s="25"/>
      <c r="K44" s="25"/>
      <c r="L44" s="25"/>
      <c r="M44" s="25"/>
      <c r="N44" s="25"/>
      <c r="O44" s="26"/>
      <c r="P44" s="11"/>
      <c r="Q44" s="28"/>
      <c r="R44" s="18"/>
    </row>
    <row r="45" spans="1:18" ht="10" customHeight="1">
      <c r="A45" s="14"/>
      <c r="B45" s="14"/>
      <c r="C45" s="14"/>
      <c r="D45" s="15"/>
      <c r="E45" s="15"/>
      <c r="F45" s="15"/>
      <c r="G45" s="15"/>
      <c r="H45" s="15"/>
      <c r="I45" s="14"/>
      <c r="J45" s="15"/>
      <c r="K45" s="15"/>
      <c r="L45" s="14"/>
      <c r="M45" s="14"/>
      <c r="N45" s="14"/>
      <c r="O45" s="14"/>
      <c r="P45" s="14"/>
      <c r="Q45" s="14"/>
      <c r="R45" s="18"/>
    </row>
    <row r="46" spans="1:18" ht="10" customHeight="1">
      <c r="A46" s="108"/>
      <c r="B46" s="109"/>
      <c r="C46" s="110"/>
      <c r="D46" s="9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1"/>
      <c r="P46" s="10"/>
      <c r="Q46" s="27"/>
      <c r="R46" s="18"/>
    </row>
    <row r="47" spans="1:18" ht="10" customHeight="1">
      <c r="A47" s="111"/>
      <c r="B47" s="112"/>
      <c r="C47" s="113"/>
      <c r="D47" s="92"/>
      <c r="E47" s="22">
        <f>(D46*E46)</f>
        <v>0</v>
      </c>
      <c r="F47" s="22" t="str">
        <f t="shared" ref="F47:O47" si="13">IF($D46,F46*$D46,"")</f>
        <v/>
      </c>
      <c r="G47" s="22" t="str">
        <f t="shared" si="13"/>
        <v/>
      </c>
      <c r="H47" s="22" t="str">
        <f t="shared" si="13"/>
        <v/>
      </c>
      <c r="I47" s="22" t="str">
        <f t="shared" si="13"/>
        <v/>
      </c>
      <c r="J47" s="22" t="str">
        <f t="shared" si="13"/>
        <v/>
      </c>
      <c r="K47" s="22" t="str">
        <f t="shared" si="13"/>
        <v/>
      </c>
      <c r="L47" s="22" t="str">
        <f t="shared" si="13"/>
        <v/>
      </c>
      <c r="M47" s="22" t="str">
        <f t="shared" si="13"/>
        <v/>
      </c>
      <c r="N47" s="22" t="str">
        <f t="shared" si="13"/>
        <v/>
      </c>
      <c r="O47" s="23" t="str">
        <f t="shared" si="13"/>
        <v/>
      </c>
      <c r="P47" s="44">
        <f>SUM(E48:O48)</f>
        <v>0</v>
      </c>
      <c r="Q47" s="24" t="str">
        <f>IFERROR(SUM(E46:O46) / (COUNT(E46:O46) - COUNTIF(E46:O46,0)),"")</f>
        <v/>
      </c>
    </row>
    <row r="48" spans="1:18" ht="10" customHeight="1">
      <c r="A48" s="114"/>
      <c r="B48" s="115"/>
      <c r="C48" s="116"/>
      <c r="D48" s="93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11"/>
      <c r="Q48" s="28"/>
      <c r="R48" s="18"/>
    </row>
    <row r="49" spans="1:18" ht="10" customHeight="1">
      <c r="A49" s="14"/>
      <c r="B49" s="14"/>
      <c r="C49" s="14"/>
      <c r="D49" s="15"/>
      <c r="E49" s="15"/>
      <c r="F49" s="15"/>
      <c r="G49" s="15"/>
      <c r="H49" s="15"/>
      <c r="I49" s="14"/>
      <c r="J49" s="15"/>
      <c r="K49" s="15"/>
      <c r="L49" s="14"/>
      <c r="M49" s="14"/>
      <c r="N49" s="14"/>
      <c r="O49" s="14"/>
      <c r="P49" s="14"/>
      <c r="Q49" s="14"/>
      <c r="R49" s="18"/>
    </row>
    <row r="50" spans="1:18" ht="10" customHeight="1">
      <c r="A50" s="108"/>
      <c r="B50" s="109"/>
      <c r="C50" s="110"/>
      <c r="D50" s="91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8"/>
      <c r="P50" s="10"/>
      <c r="Q50" s="27"/>
      <c r="R50" s="18"/>
    </row>
    <row r="51" spans="1:18" ht="10" customHeight="1">
      <c r="A51" s="111"/>
      <c r="B51" s="112"/>
      <c r="C51" s="113"/>
      <c r="D51" s="92"/>
      <c r="E51" s="22">
        <f>(D50*E50)</f>
        <v>0</v>
      </c>
      <c r="F51" s="22" t="str">
        <f t="shared" ref="F51:O51" si="14">IF($D50,F50*$D50,"")</f>
        <v/>
      </c>
      <c r="G51" s="22" t="str">
        <f t="shared" si="14"/>
        <v/>
      </c>
      <c r="H51" s="22" t="str">
        <f t="shared" si="14"/>
        <v/>
      </c>
      <c r="I51" s="22" t="str">
        <f t="shared" si="14"/>
        <v/>
      </c>
      <c r="J51" s="22" t="str">
        <f t="shared" si="14"/>
        <v/>
      </c>
      <c r="K51" s="22" t="str">
        <f t="shared" si="14"/>
        <v/>
      </c>
      <c r="L51" s="22" t="str">
        <f t="shared" si="14"/>
        <v/>
      </c>
      <c r="M51" s="22" t="str">
        <f t="shared" si="14"/>
        <v/>
      </c>
      <c r="N51" s="22" t="str">
        <f t="shared" si="14"/>
        <v/>
      </c>
      <c r="O51" s="23" t="str">
        <f t="shared" si="14"/>
        <v/>
      </c>
      <c r="P51" s="44">
        <f>SUM(E52:O52)</f>
        <v>0</v>
      </c>
      <c r="Q51" s="24" t="str">
        <f>IFERROR(SUM(E50:O50) / (COUNT(E50:O50) - COUNTIF(E50:O50,0)),"")</f>
        <v/>
      </c>
    </row>
    <row r="52" spans="1:18" ht="10" customHeight="1">
      <c r="A52" s="114"/>
      <c r="B52" s="115"/>
      <c r="C52" s="116"/>
      <c r="D52" s="9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11"/>
      <c r="Q52" s="28"/>
      <c r="R52" s="18"/>
    </row>
    <row r="53" spans="1:18" ht="10" customHeight="1">
      <c r="A53" s="14"/>
      <c r="B53" s="14"/>
      <c r="C53" s="14"/>
      <c r="D53" s="15"/>
      <c r="E53" s="15"/>
      <c r="F53" s="15"/>
      <c r="G53" s="15"/>
      <c r="H53" s="15"/>
      <c r="I53" s="14"/>
      <c r="J53" s="15"/>
      <c r="K53" s="15"/>
      <c r="L53" s="14"/>
      <c r="M53" s="14"/>
      <c r="N53" s="14"/>
      <c r="O53" s="14"/>
      <c r="P53" s="14"/>
      <c r="Q53" s="14"/>
      <c r="R53" s="18"/>
    </row>
    <row r="54" spans="1:18" ht="10" customHeight="1">
      <c r="A54" s="108"/>
      <c r="B54" s="109"/>
      <c r="C54" s="110"/>
      <c r="D54" s="9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21"/>
      <c r="P54" s="10"/>
      <c r="Q54" s="27"/>
      <c r="R54" s="18"/>
    </row>
    <row r="55" spans="1:18" ht="10" customHeight="1">
      <c r="A55" s="111"/>
      <c r="B55" s="112"/>
      <c r="C55" s="113"/>
      <c r="D55" s="92"/>
      <c r="E55" s="22">
        <f>(D54*E54)</f>
        <v>0</v>
      </c>
      <c r="F55" s="22" t="str">
        <f t="shared" ref="F55:O55" si="15">IF($D54,F54*$D54,"")</f>
        <v/>
      </c>
      <c r="G55" s="22" t="str">
        <f t="shared" si="15"/>
        <v/>
      </c>
      <c r="H55" s="22" t="str">
        <f t="shared" si="15"/>
        <v/>
      </c>
      <c r="I55" s="22" t="str">
        <f t="shared" si="15"/>
        <v/>
      </c>
      <c r="J55" s="22" t="str">
        <f t="shared" si="15"/>
        <v/>
      </c>
      <c r="K55" s="22" t="str">
        <f t="shared" si="15"/>
        <v/>
      </c>
      <c r="L55" s="22" t="str">
        <f t="shared" si="15"/>
        <v/>
      </c>
      <c r="M55" s="22" t="str">
        <f t="shared" si="15"/>
        <v/>
      </c>
      <c r="N55" s="22" t="str">
        <f t="shared" si="15"/>
        <v/>
      </c>
      <c r="O55" s="23" t="str">
        <f t="shared" si="15"/>
        <v/>
      </c>
      <c r="P55" s="44">
        <f>SUM(E56:O56)</f>
        <v>0</v>
      </c>
      <c r="Q55" s="24" t="str">
        <f>IFERROR(SUM(E54:O54) / (COUNT(E54:O54) - COUNTIF(E54:O54,0)),"")</f>
        <v/>
      </c>
    </row>
    <row r="56" spans="1:18" ht="10" customHeight="1">
      <c r="A56" s="114"/>
      <c r="B56" s="115"/>
      <c r="C56" s="116"/>
      <c r="D56" s="9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11"/>
      <c r="Q56" s="28"/>
      <c r="R56" s="18"/>
    </row>
    <row r="57" spans="1:18" ht="10" customHeight="1">
      <c r="R57" s="18"/>
    </row>
    <row r="58" spans="1:18" ht="10" customHeight="1">
      <c r="A58" s="5"/>
      <c r="B58" s="5"/>
      <c r="C58" s="5"/>
      <c r="D58" s="53"/>
      <c r="E58" s="6"/>
      <c r="F58" s="6"/>
      <c r="G58" s="6"/>
      <c r="H58" s="6"/>
      <c r="I58" s="5"/>
      <c r="J58" s="6"/>
      <c r="K58" s="8"/>
      <c r="L58" s="5"/>
      <c r="M58" s="5"/>
      <c r="N58" s="5"/>
      <c r="O58" s="5"/>
      <c r="P58" s="5"/>
      <c r="Q58" s="5"/>
      <c r="R58" s="18"/>
    </row>
    <row r="59" spans="1:18" ht="10" customHeight="1">
      <c r="A59" s="117" t="s">
        <v>12</v>
      </c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9"/>
      <c r="N59" s="16" t="s">
        <v>9</v>
      </c>
      <c r="O59" s="20" t="str">
        <f>IFERROR(AVERAGE(Q62,Q66,Q70,Q74,Q78,Q82),"")</f>
        <v/>
      </c>
      <c r="P59" s="16" t="s">
        <v>10</v>
      </c>
      <c r="Q59" s="45">
        <f>SUM(P62,P66,P70,P74,P78,P82)</f>
        <v>0</v>
      </c>
      <c r="R59" s="18"/>
    </row>
    <row r="60" spans="1:18" ht="15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18"/>
    </row>
    <row r="61" spans="1:18" ht="10" customHeight="1">
      <c r="A61" s="99" t="s">
        <v>68</v>
      </c>
      <c r="B61" s="100"/>
      <c r="C61" s="101"/>
      <c r="D61" s="9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21"/>
      <c r="P61" s="10"/>
      <c r="Q61" s="27"/>
      <c r="R61" s="18"/>
    </row>
    <row r="62" spans="1:18" ht="10" customHeight="1">
      <c r="A62" s="102"/>
      <c r="B62" s="103"/>
      <c r="C62" s="104"/>
      <c r="D62" s="92"/>
      <c r="E62" s="22" t="str">
        <f t="shared" ref="E62" si="16">IF($D61,E61*$D61,"")</f>
        <v/>
      </c>
      <c r="F62" s="22" t="str">
        <f t="shared" ref="F62:O62" si="17">IF($D61,F61*$D61,"")</f>
        <v/>
      </c>
      <c r="G62" s="22" t="str">
        <f t="shared" si="17"/>
        <v/>
      </c>
      <c r="H62" s="22" t="str">
        <f t="shared" si="17"/>
        <v/>
      </c>
      <c r="I62" s="22" t="str">
        <f t="shared" si="17"/>
        <v/>
      </c>
      <c r="J62" s="22" t="str">
        <f t="shared" si="17"/>
        <v/>
      </c>
      <c r="K62" s="22" t="str">
        <f t="shared" si="17"/>
        <v/>
      </c>
      <c r="L62" s="22" t="str">
        <f t="shared" si="17"/>
        <v/>
      </c>
      <c r="M62" s="22" t="str">
        <f t="shared" si="17"/>
        <v/>
      </c>
      <c r="N62" s="22" t="str">
        <f t="shared" si="17"/>
        <v/>
      </c>
      <c r="O62" s="23" t="str">
        <f t="shared" si="17"/>
        <v/>
      </c>
      <c r="P62" s="44">
        <f>SUM(E63:O63)</f>
        <v>0</v>
      </c>
      <c r="Q62" s="24" t="str">
        <f>IFERROR(SUM(E61:O61) / (COUNT(E61:O61) - COUNTIF(E61:O61,0)),"")</f>
        <v/>
      </c>
    </row>
    <row r="63" spans="1:18" ht="10" customHeight="1">
      <c r="A63" s="105"/>
      <c r="B63" s="106"/>
      <c r="C63" s="107"/>
      <c r="D63" s="93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11"/>
      <c r="Q63" s="28"/>
      <c r="R63" s="18"/>
    </row>
    <row r="64" spans="1:18" ht="10" customHeight="1">
      <c r="A64" s="12"/>
      <c r="B64" s="12"/>
      <c r="C64" s="12"/>
      <c r="D64" s="13"/>
      <c r="E64" s="13"/>
      <c r="F64" s="13"/>
      <c r="G64" s="13"/>
      <c r="H64" s="13"/>
      <c r="I64" s="12"/>
      <c r="J64" s="13"/>
      <c r="K64" s="13"/>
      <c r="L64" s="12"/>
      <c r="M64" s="12"/>
      <c r="N64" s="12"/>
      <c r="O64" s="12"/>
      <c r="P64" s="12"/>
      <c r="Q64" s="14"/>
      <c r="R64" s="18"/>
    </row>
    <row r="65" spans="1:18" ht="10" customHeight="1">
      <c r="A65" s="108"/>
      <c r="B65" s="109"/>
      <c r="C65" s="110"/>
      <c r="D65" s="9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21"/>
      <c r="P65" s="10"/>
      <c r="Q65" s="27"/>
      <c r="R65" s="18"/>
    </row>
    <row r="66" spans="1:18" ht="10" customHeight="1">
      <c r="A66" s="111"/>
      <c r="B66" s="112"/>
      <c r="C66" s="113"/>
      <c r="D66" s="92"/>
      <c r="E66" s="22" t="str">
        <f t="shared" ref="E66" si="18">IF($D65,E65*$D65,"")</f>
        <v/>
      </c>
      <c r="F66" s="22" t="str">
        <f t="shared" ref="F66:O66" si="19">IF($D65,F65*$D65,"")</f>
        <v/>
      </c>
      <c r="G66" s="22" t="str">
        <f t="shared" si="19"/>
        <v/>
      </c>
      <c r="H66" s="22" t="str">
        <f t="shared" si="19"/>
        <v/>
      </c>
      <c r="I66" s="22" t="str">
        <f t="shared" si="19"/>
        <v/>
      </c>
      <c r="J66" s="22" t="str">
        <f t="shared" si="19"/>
        <v/>
      </c>
      <c r="K66" s="22" t="str">
        <f t="shared" si="19"/>
        <v/>
      </c>
      <c r="L66" s="22" t="str">
        <f t="shared" si="19"/>
        <v/>
      </c>
      <c r="M66" s="22" t="str">
        <f t="shared" si="19"/>
        <v/>
      </c>
      <c r="N66" s="22" t="str">
        <f t="shared" si="19"/>
        <v/>
      </c>
      <c r="O66" s="23" t="str">
        <f t="shared" si="19"/>
        <v/>
      </c>
      <c r="P66" s="44">
        <f>SUM(E67:O67)</f>
        <v>0</v>
      </c>
      <c r="Q66" s="24" t="str">
        <f>IFERROR(SUM(E65:O65) / (COUNT(E65:O65) - COUNTIF(E65:O65,0)),"")</f>
        <v/>
      </c>
    </row>
    <row r="67" spans="1:18" ht="10" customHeight="1">
      <c r="A67" s="114"/>
      <c r="B67" s="115"/>
      <c r="C67" s="116"/>
      <c r="D67" s="93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11"/>
      <c r="Q67" s="28"/>
      <c r="R67" s="18"/>
    </row>
    <row r="68" spans="1:18" ht="10" customHeight="1">
      <c r="A68" s="14"/>
      <c r="B68" s="14"/>
      <c r="C68" s="14"/>
      <c r="D68" s="15"/>
      <c r="E68" s="15"/>
      <c r="F68" s="15"/>
      <c r="G68" s="15"/>
      <c r="H68" s="15"/>
      <c r="I68" s="14"/>
      <c r="J68" s="15"/>
      <c r="K68" s="15"/>
      <c r="L68" s="14"/>
      <c r="M68" s="14"/>
      <c r="N68" s="14"/>
      <c r="O68" s="14"/>
      <c r="P68" s="14"/>
      <c r="Q68" s="14"/>
      <c r="R68" s="18"/>
    </row>
    <row r="69" spans="1:18" ht="10" customHeight="1">
      <c r="A69" s="108"/>
      <c r="B69" s="109"/>
      <c r="C69" s="110"/>
      <c r="D69" s="9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21"/>
      <c r="P69" s="10"/>
      <c r="Q69" s="27"/>
      <c r="R69" s="18"/>
    </row>
    <row r="70" spans="1:18" ht="10" customHeight="1">
      <c r="A70" s="111"/>
      <c r="B70" s="112"/>
      <c r="C70" s="113"/>
      <c r="D70" s="92"/>
      <c r="E70" s="22" t="str">
        <f t="shared" ref="E70:O70" si="20">IF($D69,E69*$D69,"")</f>
        <v/>
      </c>
      <c r="F70" s="22" t="str">
        <f t="shared" si="20"/>
        <v/>
      </c>
      <c r="G70" s="22" t="str">
        <f t="shared" si="20"/>
        <v/>
      </c>
      <c r="H70" s="22" t="str">
        <f t="shared" si="20"/>
        <v/>
      </c>
      <c r="I70" s="22" t="str">
        <f t="shared" si="20"/>
        <v/>
      </c>
      <c r="J70" s="22" t="str">
        <f t="shared" si="20"/>
        <v/>
      </c>
      <c r="K70" s="22" t="str">
        <f t="shared" si="20"/>
        <v/>
      </c>
      <c r="L70" s="22" t="str">
        <f t="shared" si="20"/>
        <v/>
      </c>
      <c r="M70" s="22" t="str">
        <f t="shared" si="20"/>
        <v/>
      </c>
      <c r="N70" s="22" t="str">
        <f t="shared" si="20"/>
        <v/>
      </c>
      <c r="O70" s="23" t="str">
        <f t="shared" si="20"/>
        <v/>
      </c>
      <c r="P70" s="44">
        <f>SUM(E71:O71)</f>
        <v>0</v>
      </c>
      <c r="Q70" s="24" t="str">
        <f>IFERROR(SUM(E69:O69) / (COUNT(E69:O69) - COUNTIF(E69:O69,0)),"")</f>
        <v/>
      </c>
    </row>
    <row r="71" spans="1:18" ht="10" customHeight="1">
      <c r="A71" s="114"/>
      <c r="B71" s="115"/>
      <c r="C71" s="116"/>
      <c r="D71" s="93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11"/>
      <c r="Q71" s="28"/>
      <c r="R71" s="18"/>
    </row>
    <row r="72" spans="1:18" ht="10" customHeight="1">
      <c r="A72" s="14"/>
      <c r="B72" s="14"/>
      <c r="C72" s="14"/>
      <c r="D72" s="15"/>
      <c r="E72" s="15"/>
      <c r="F72" s="15"/>
      <c r="G72" s="15"/>
      <c r="H72" s="15"/>
      <c r="I72" s="14"/>
      <c r="J72" s="15"/>
      <c r="K72" s="15"/>
      <c r="L72" s="14"/>
      <c r="M72" s="14"/>
      <c r="N72" s="14"/>
      <c r="O72" s="14"/>
      <c r="P72" s="14"/>
      <c r="Q72" s="14"/>
      <c r="R72" s="18"/>
    </row>
    <row r="73" spans="1:18" ht="10" customHeight="1">
      <c r="A73" s="108"/>
      <c r="B73" s="109"/>
      <c r="C73" s="110"/>
      <c r="D73" s="9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21"/>
      <c r="P73" s="10"/>
      <c r="Q73" s="27"/>
      <c r="R73" s="18"/>
    </row>
    <row r="74" spans="1:18" ht="10" customHeight="1">
      <c r="A74" s="111"/>
      <c r="B74" s="112"/>
      <c r="C74" s="113"/>
      <c r="D74" s="92"/>
      <c r="E74" s="22" t="str">
        <f t="shared" ref="E74" si="21">IF($D73,E73*$D73,"")</f>
        <v/>
      </c>
      <c r="F74" s="22" t="str">
        <f t="shared" ref="F74:O74" si="22">IF($D73,F73*$D73,"")</f>
        <v/>
      </c>
      <c r="G74" s="22" t="str">
        <f t="shared" si="22"/>
        <v/>
      </c>
      <c r="H74" s="22" t="str">
        <f t="shared" si="22"/>
        <v/>
      </c>
      <c r="I74" s="22" t="str">
        <f t="shared" si="22"/>
        <v/>
      </c>
      <c r="J74" s="22" t="str">
        <f t="shared" si="22"/>
        <v/>
      </c>
      <c r="K74" s="22" t="str">
        <f t="shared" si="22"/>
        <v/>
      </c>
      <c r="L74" s="22" t="str">
        <f t="shared" si="22"/>
        <v/>
      </c>
      <c r="M74" s="22" t="str">
        <f t="shared" si="22"/>
        <v/>
      </c>
      <c r="N74" s="22" t="str">
        <f t="shared" si="22"/>
        <v/>
      </c>
      <c r="O74" s="23" t="str">
        <f t="shared" si="22"/>
        <v/>
      </c>
      <c r="P74" s="44">
        <f>SUM(E75:O75)</f>
        <v>0</v>
      </c>
      <c r="Q74" s="24" t="str">
        <f>IFERROR(SUM(E73:O73) / (COUNT(E73:O73) - COUNTIF(E73:O73,0)),"")</f>
        <v/>
      </c>
    </row>
    <row r="75" spans="1:18" ht="10" customHeight="1">
      <c r="A75" s="114"/>
      <c r="B75" s="115"/>
      <c r="C75" s="116"/>
      <c r="D75" s="93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11"/>
      <c r="Q75" s="28"/>
      <c r="R75" s="18"/>
    </row>
    <row r="76" spans="1:18" ht="10" customHeight="1">
      <c r="A76" s="14"/>
      <c r="B76" s="14"/>
      <c r="C76" s="14"/>
      <c r="D76" s="15"/>
      <c r="E76" s="15"/>
      <c r="F76" s="15"/>
      <c r="G76" s="15"/>
      <c r="H76" s="15"/>
      <c r="I76" s="14"/>
      <c r="J76" s="15"/>
      <c r="K76" s="15"/>
      <c r="L76" s="14"/>
      <c r="M76" s="14"/>
      <c r="N76" s="14"/>
      <c r="O76" s="14"/>
      <c r="P76" s="14"/>
      <c r="Q76" s="14"/>
      <c r="R76" s="18"/>
    </row>
    <row r="77" spans="1:18" ht="10" customHeight="1">
      <c r="A77" s="108"/>
      <c r="B77" s="109"/>
      <c r="C77" s="110"/>
      <c r="D77" s="9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21"/>
      <c r="P77" s="10"/>
      <c r="Q77" s="27"/>
      <c r="R77" s="18"/>
    </row>
    <row r="78" spans="1:18" ht="10" customHeight="1">
      <c r="A78" s="111"/>
      <c r="B78" s="112"/>
      <c r="C78" s="113"/>
      <c r="D78" s="92"/>
      <c r="E78" s="22">
        <f>(D77*E77)</f>
        <v>0</v>
      </c>
      <c r="F78" s="22" t="str">
        <f t="shared" ref="F78:O78" si="23">IF($D77,F77*$D77,"")</f>
        <v/>
      </c>
      <c r="G78" s="22" t="str">
        <f t="shared" si="23"/>
        <v/>
      </c>
      <c r="H78" s="22" t="str">
        <f t="shared" si="23"/>
        <v/>
      </c>
      <c r="I78" s="22" t="str">
        <f t="shared" si="23"/>
        <v/>
      </c>
      <c r="J78" s="22" t="str">
        <f t="shared" si="23"/>
        <v/>
      </c>
      <c r="K78" s="22" t="str">
        <f t="shared" si="23"/>
        <v/>
      </c>
      <c r="L78" s="22" t="str">
        <f t="shared" si="23"/>
        <v/>
      </c>
      <c r="M78" s="22" t="str">
        <f t="shared" si="23"/>
        <v/>
      </c>
      <c r="N78" s="22" t="str">
        <f t="shared" si="23"/>
        <v/>
      </c>
      <c r="O78" s="23" t="str">
        <f t="shared" si="23"/>
        <v/>
      </c>
      <c r="P78" s="44">
        <f>SUM(E79:O79)</f>
        <v>0</v>
      </c>
      <c r="Q78" s="24" t="str">
        <f>IFERROR(SUM(E77:O77) / (COUNT(E77:O77) - COUNTIF(E77:O77,0)),"")</f>
        <v/>
      </c>
    </row>
    <row r="79" spans="1:18" ht="10" customHeight="1">
      <c r="A79" s="114"/>
      <c r="B79" s="115"/>
      <c r="C79" s="116"/>
      <c r="D79" s="9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11"/>
      <c r="Q79" s="28"/>
      <c r="R79" s="18"/>
    </row>
    <row r="80" spans="1:18" ht="10" customHeight="1">
      <c r="A80" s="14"/>
      <c r="B80" s="14"/>
      <c r="C80" s="14"/>
      <c r="D80" s="15"/>
      <c r="E80" s="15"/>
      <c r="F80" s="15"/>
      <c r="G80" s="15"/>
      <c r="H80" s="15"/>
      <c r="I80" s="14"/>
      <c r="J80" s="15"/>
      <c r="K80" s="15"/>
      <c r="L80" s="14"/>
      <c r="M80" s="14"/>
      <c r="N80" s="14"/>
      <c r="O80" s="14"/>
      <c r="P80" s="14"/>
      <c r="Q80" s="14"/>
      <c r="R80" s="18"/>
    </row>
    <row r="81" spans="1:18" ht="10" customHeight="1">
      <c r="A81" s="108"/>
      <c r="B81" s="109"/>
      <c r="C81" s="110"/>
      <c r="D81" s="9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21"/>
      <c r="P81" s="10"/>
      <c r="Q81" s="27"/>
      <c r="R81" s="18"/>
    </row>
    <row r="82" spans="1:18" ht="10" customHeight="1">
      <c r="A82" s="111"/>
      <c r="B82" s="112"/>
      <c r="C82" s="113"/>
      <c r="D82" s="92"/>
      <c r="E82" s="22">
        <f>(D81*E81)</f>
        <v>0</v>
      </c>
      <c r="F82" s="22" t="str">
        <f t="shared" ref="F82:O82" si="24">IF($D81,F81*$D81,"")</f>
        <v/>
      </c>
      <c r="G82" s="22" t="str">
        <f t="shared" si="24"/>
        <v/>
      </c>
      <c r="H82" s="22" t="str">
        <f t="shared" si="24"/>
        <v/>
      </c>
      <c r="I82" s="22" t="str">
        <f t="shared" si="24"/>
        <v/>
      </c>
      <c r="J82" s="22" t="str">
        <f t="shared" si="24"/>
        <v/>
      </c>
      <c r="K82" s="22" t="str">
        <f t="shared" si="24"/>
        <v/>
      </c>
      <c r="L82" s="22" t="str">
        <f t="shared" si="24"/>
        <v/>
      </c>
      <c r="M82" s="22" t="str">
        <f t="shared" si="24"/>
        <v/>
      </c>
      <c r="N82" s="22" t="str">
        <f t="shared" si="24"/>
        <v/>
      </c>
      <c r="O82" s="23" t="str">
        <f t="shared" si="24"/>
        <v/>
      </c>
      <c r="P82" s="44">
        <f>SUM(E83:O83)</f>
        <v>0</v>
      </c>
      <c r="Q82" s="24" t="str">
        <f>IFERROR(SUM(E81:O81) / (COUNT(E81:O81) - COUNTIF(E81:O81,0)),"")</f>
        <v/>
      </c>
    </row>
    <row r="83" spans="1:18" ht="10" customHeight="1">
      <c r="A83" s="114"/>
      <c r="B83" s="115"/>
      <c r="C83" s="116"/>
      <c r="D83" s="9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11"/>
      <c r="Q83" s="28"/>
      <c r="R83" s="18"/>
    </row>
    <row r="84" spans="1:18" ht="10" customHeight="1">
      <c r="A84" s="14"/>
      <c r="B84" s="14"/>
      <c r="C84" s="14"/>
      <c r="D84" s="54"/>
      <c r="E84" s="15"/>
      <c r="F84" s="15"/>
      <c r="G84" s="15"/>
      <c r="H84" s="15"/>
      <c r="I84" s="14"/>
      <c r="J84" s="15"/>
      <c r="K84" s="15"/>
      <c r="L84" s="14"/>
      <c r="M84" s="14"/>
      <c r="N84" s="14"/>
      <c r="O84" s="14"/>
      <c r="P84" s="14"/>
      <c r="Q84" s="14"/>
      <c r="R84" s="18"/>
    </row>
    <row r="85" spans="1:18" ht="10" customHeight="1">
      <c r="A85" s="29"/>
      <c r="B85" s="29"/>
      <c r="C85" s="65"/>
      <c r="D85" s="55"/>
      <c r="E85" s="30"/>
      <c r="F85" s="30"/>
      <c r="G85" s="30"/>
      <c r="H85" s="30"/>
      <c r="I85" s="29"/>
      <c r="J85" s="30"/>
      <c r="K85" s="30"/>
      <c r="L85" s="29"/>
      <c r="M85" s="29"/>
      <c r="N85" s="29"/>
      <c r="O85" s="29"/>
      <c r="P85" s="29"/>
      <c r="Q85" s="29"/>
      <c r="R85" s="18"/>
    </row>
    <row r="86" spans="1:18" ht="10" customHeight="1">
      <c r="A86" s="117" t="s">
        <v>0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9"/>
      <c r="N86" s="16" t="s">
        <v>9</v>
      </c>
      <c r="O86" s="20">
        <f>IFERROR(AVERAGE(Q89,Q93,Q97,Q101,Q105,Q109),"")</f>
        <v>0.83749999999999991</v>
      </c>
      <c r="P86" s="16" t="s">
        <v>10</v>
      </c>
      <c r="Q86" s="45">
        <f>SUM(P89,P93,P97,P101,P105,P109)</f>
        <v>32</v>
      </c>
      <c r="R86" s="18"/>
    </row>
    <row r="87" spans="1:18" ht="15" customHeight="1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18"/>
    </row>
    <row r="88" spans="1:18" ht="10" customHeight="1">
      <c r="A88" s="99" t="s">
        <v>62</v>
      </c>
      <c r="B88" s="100"/>
      <c r="C88" s="101"/>
      <c r="D88" s="91">
        <f>'Notes &amp; PRs'!D3</f>
        <v>0</v>
      </c>
      <c r="E88" s="51">
        <v>0.7</v>
      </c>
      <c r="F88" s="51">
        <v>0.75</v>
      </c>
      <c r="G88" s="51">
        <v>0.8</v>
      </c>
      <c r="H88" s="51">
        <v>0.85</v>
      </c>
      <c r="I88" s="51">
        <v>0.85</v>
      </c>
      <c r="J88" s="51">
        <v>0.85</v>
      </c>
      <c r="K88" s="51"/>
      <c r="L88" s="51"/>
      <c r="M88" s="51"/>
      <c r="N88" s="51"/>
      <c r="O88" s="21"/>
      <c r="P88" s="10"/>
      <c r="Q88" s="27"/>
      <c r="R88" s="18"/>
    </row>
    <row r="89" spans="1:18" ht="10" customHeight="1">
      <c r="A89" s="102"/>
      <c r="B89" s="103"/>
      <c r="C89" s="104"/>
      <c r="D89" s="92"/>
      <c r="E89" s="22"/>
      <c r="F89" s="22"/>
      <c r="G89" s="22"/>
      <c r="H89" s="22" t="str">
        <f t="shared" ref="H89:O89" si="25">IF($D88,H88*$D88,"")</f>
        <v/>
      </c>
      <c r="I89" s="22" t="str">
        <f t="shared" si="25"/>
        <v/>
      </c>
      <c r="J89" s="22" t="str">
        <f t="shared" si="25"/>
        <v/>
      </c>
      <c r="K89" s="22" t="str">
        <f t="shared" si="25"/>
        <v/>
      </c>
      <c r="L89" s="22" t="str">
        <f t="shared" si="25"/>
        <v/>
      </c>
      <c r="M89" s="22" t="str">
        <f t="shared" si="25"/>
        <v/>
      </c>
      <c r="N89" s="22" t="str">
        <f t="shared" si="25"/>
        <v/>
      </c>
      <c r="O89" s="23" t="str">
        <f t="shared" si="25"/>
        <v/>
      </c>
      <c r="P89" s="44">
        <f>SUM(E90:O90)</f>
        <v>5</v>
      </c>
      <c r="Q89" s="24">
        <f>IFERROR(SUM(E88:O88) / (COUNT(E88:O88) - COUNTIF(E88:O88,0)),"")</f>
        <v>0.79999999999999993</v>
      </c>
    </row>
    <row r="90" spans="1:18" ht="10" customHeight="1">
      <c r="A90" s="105"/>
      <c r="B90" s="106"/>
      <c r="C90" s="107"/>
      <c r="D90" s="93"/>
      <c r="E90" s="25">
        <v>1</v>
      </c>
      <c r="F90" s="25">
        <v>1</v>
      </c>
      <c r="G90" s="25">
        <v>1</v>
      </c>
      <c r="H90" s="25">
        <v>1</v>
      </c>
      <c r="I90" s="25">
        <v>1</v>
      </c>
      <c r="J90" s="25"/>
      <c r="K90" s="25"/>
      <c r="L90" s="25"/>
      <c r="M90" s="25"/>
      <c r="N90" s="25"/>
      <c r="O90" s="26"/>
      <c r="P90" s="11"/>
      <c r="Q90" s="28"/>
      <c r="R90" s="18"/>
    </row>
    <row r="91" spans="1:18" ht="10" customHeight="1">
      <c r="A91" s="12"/>
      <c r="B91" s="12"/>
      <c r="C91" s="12"/>
      <c r="D91" s="13"/>
      <c r="E91" s="13"/>
      <c r="F91" s="13"/>
      <c r="G91" s="13"/>
      <c r="H91" s="13"/>
      <c r="I91" s="12"/>
      <c r="J91" s="13"/>
      <c r="K91" s="13"/>
      <c r="L91" s="12"/>
      <c r="M91" s="12"/>
      <c r="N91" s="12"/>
      <c r="O91" s="12"/>
      <c r="P91" s="12"/>
      <c r="Q91" s="14"/>
      <c r="R91" s="18"/>
    </row>
    <row r="92" spans="1:18" ht="10" customHeight="1">
      <c r="A92" s="99" t="s">
        <v>63</v>
      </c>
      <c r="B92" s="100"/>
      <c r="C92" s="101"/>
      <c r="D92" s="91">
        <f>'Notes &amp; PRs'!D5</f>
        <v>0</v>
      </c>
      <c r="E92" s="51">
        <v>0.7</v>
      </c>
      <c r="F92" s="51">
        <v>0.75</v>
      </c>
      <c r="G92" s="51">
        <v>0.8</v>
      </c>
      <c r="H92" s="51">
        <v>0.85</v>
      </c>
      <c r="I92" s="51">
        <v>0.85</v>
      </c>
      <c r="J92" s="51">
        <v>0.85</v>
      </c>
      <c r="K92" s="51"/>
      <c r="L92" s="51"/>
      <c r="M92" s="51"/>
      <c r="N92" s="51"/>
      <c r="O92" s="21"/>
      <c r="P92" s="10"/>
      <c r="Q92" s="27"/>
      <c r="R92" s="18"/>
    </row>
    <row r="93" spans="1:18" ht="10" customHeight="1">
      <c r="A93" s="102"/>
      <c r="B93" s="103"/>
      <c r="C93" s="104"/>
      <c r="D93" s="92"/>
      <c r="E93" s="22"/>
      <c r="F93" s="22"/>
      <c r="G93" s="22"/>
      <c r="H93" s="22" t="str">
        <f t="shared" ref="H93:O93" si="26">IF($D92,H92*$D92,"")</f>
        <v/>
      </c>
      <c r="I93" s="22" t="str">
        <f t="shared" si="26"/>
        <v/>
      </c>
      <c r="J93" s="22" t="str">
        <f t="shared" si="26"/>
        <v/>
      </c>
      <c r="K93" s="22" t="str">
        <f t="shared" si="26"/>
        <v/>
      </c>
      <c r="L93" s="22" t="str">
        <f t="shared" si="26"/>
        <v/>
      </c>
      <c r="M93" s="22" t="str">
        <f t="shared" si="26"/>
        <v/>
      </c>
      <c r="N93" s="22" t="str">
        <f t="shared" si="26"/>
        <v/>
      </c>
      <c r="O93" s="23" t="str">
        <f t="shared" si="26"/>
        <v/>
      </c>
      <c r="P93" s="44">
        <f>SUM(E94:O94)</f>
        <v>12</v>
      </c>
      <c r="Q93" s="24">
        <f>IFERROR(SUM(E92:O92) / (COUNT(E92:O92) - COUNTIF(E92:O92,0)),"")</f>
        <v>0.79999999999999993</v>
      </c>
    </row>
    <row r="94" spans="1:18" ht="10" customHeight="1">
      <c r="A94" s="105"/>
      <c r="B94" s="106"/>
      <c r="C94" s="107"/>
      <c r="D94" s="93"/>
      <c r="E94" s="25">
        <v>2</v>
      </c>
      <c r="F94" s="25">
        <v>2</v>
      </c>
      <c r="G94" s="25">
        <v>2</v>
      </c>
      <c r="H94" s="25">
        <v>2</v>
      </c>
      <c r="I94" s="25">
        <v>2</v>
      </c>
      <c r="J94" s="25">
        <v>2</v>
      </c>
      <c r="K94" s="25"/>
      <c r="L94" s="25"/>
      <c r="M94" s="25"/>
      <c r="N94" s="25"/>
      <c r="O94" s="26"/>
      <c r="P94" s="11"/>
      <c r="Q94" s="28"/>
      <c r="R94" s="18"/>
    </row>
    <row r="95" spans="1:18" ht="10" customHeight="1">
      <c r="A95" s="12"/>
      <c r="B95" s="12"/>
      <c r="C95" s="12"/>
      <c r="D95" s="15"/>
      <c r="E95" s="15"/>
      <c r="F95" s="15"/>
      <c r="G95" s="15"/>
      <c r="H95" s="15"/>
      <c r="I95" s="14"/>
      <c r="J95" s="15"/>
      <c r="K95" s="15"/>
      <c r="L95" s="14"/>
      <c r="M95" s="14"/>
      <c r="N95" s="14"/>
      <c r="O95" s="14"/>
      <c r="P95" s="14"/>
      <c r="Q95" s="14"/>
      <c r="R95" s="18"/>
    </row>
    <row r="96" spans="1:18" ht="10" customHeight="1">
      <c r="A96" s="108" t="s">
        <v>18</v>
      </c>
      <c r="B96" s="109"/>
      <c r="C96" s="110"/>
      <c r="D96" s="91">
        <f>'Notes &amp; PRs'!D17</f>
        <v>0</v>
      </c>
      <c r="E96" s="51">
        <v>0.7</v>
      </c>
      <c r="F96" s="51">
        <v>0.8</v>
      </c>
      <c r="G96" s="51">
        <v>0.85</v>
      </c>
      <c r="H96" s="51">
        <v>0.7</v>
      </c>
      <c r="I96" s="51">
        <v>0.7</v>
      </c>
      <c r="J96" s="51"/>
      <c r="K96" s="51"/>
      <c r="L96" s="51"/>
      <c r="M96" s="51"/>
      <c r="N96" s="51"/>
      <c r="O96" s="21"/>
      <c r="P96" s="10"/>
      <c r="Q96" s="27"/>
      <c r="R96" s="18"/>
    </row>
    <row r="97" spans="1:18" ht="10" customHeight="1">
      <c r="A97" s="111"/>
      <c r="B97" s="112"/>
      <c r="C97" s="113"/>
      <c r="D97" s="92"/>
      <c r="E97" s="22">
        <f>(D96*E96)</f>
        <v>0</v>
      </c>
      <c r="F97" s="22" t="str">
        <f t="shared" ref="F97:O97" si="27">IF($D96,F96*$D96,"")</f>
        <v/>
      </c>
      <c r="G97" s="22" t="str">
        <f t="shared" si="27"/>
        <v/>
      </c>
      <c r="H97" s="22" t="str">
        <f t="shared" si="27"/>
        <v/>
      </c>
      <c r="I97" s="22" t="str">
        <f t="shared" si="27"/>
        <v/>
      </c>
      <c r="J97" s="22" t="str">
        <f t="shared" si="27"/>
        <v/>
      </c>
      <c r="K97" s="22" t="str">
        <f t="shared" si="27"/>
        <v/>
      </c>
      <c r="L97" s="22" t="str">
        <f t="shared" si="27"/>
        <v/>
      </c>
      <c r="M97" s="22" t="str">
        <f t="shared" si="27"/>
        <v/>
      </c>
      <c r="N97" s="22" t="str">
        <f t="shared" si="27"/>
        <v/>
      </c>
      <c r="O97" s="23" t="str">
        <f t="shared" si="27"/>
        <v/>
      </c>
      <c r="P97" s="44">
        <f>SUM(E98:O98)</f>
        <v>9</v>
      </c>
      <c r="Q97" s="24">
        <f>IFERROR(SUM(E96:O96) / (COUNT(E96:O96) - COUNTIF(E96:O96,0)),"")</f>
        <v>0.75</v>
      </c>
    </row>
    <row r="98" spans="1:18" ht="10" customHeight="1">
      <c r="A98" s="114"/>
      <c r="B98" s="115"/>
      <c r="C98" s="116"/>
      <c r="D98" s="93"/>
      <c r="E98" s="25">
        <v>1</v>
      </c>
      <c r="F98" s="25">
        <v>1</v>
      </c>
      <c r="G98" s="25">
        <v>1</v>
      </c>
      <c r="H98" s="25">
        <v>3</v>
      </c>
      <c r="I98" s="25">
        <v>3</v>
      </c>
      <c r="J98" s="25"/>
      <c r="K98" s="25"/>
      <c r="L98" s="25"/>
      <c r="M98" s="25"/>
      <c r="N98" s="25"/>
      <c r="O98" s="26"/>
      <c r="P98" s="11"/>
      <c r="Q98" s="28"/>
      <c r="R98" s="18"/>
    </row>
    <row r="99" spans="1:18" ht="10" customHeight="1">
      <c r="A99" s="12"/>
      <c r="B99" s="12"/>
      <c r="C99" s="12"/>
      <c r="D99" s="13"/>
      <c r="E99" s="13"/>
      <c r="F99" s="13"/>
      <c r="G99" s="13"/>
      <c r="H99" s="13"/>
      <c r="I99" s="12"/>
      <c r="J99" s="15"/>
      <c r="K99" s="15"/>
      <c r="L99" s="14"/>
      <c r="M99" s="14"/>
      <c r="N99" s="14"/>
      <c r="O99" s="14"/>
      <c r="P99" s="14"/>
      <c r="Q99" s="14"/>
      <c r="R99" s="18"/>
    </row>
    <row r="100" spans="1:18" ht="10" customHeight="1">
      <c r="A100" s="108" t="s">
        <v>64</v>
      </c>
      <c r="B100" s="109"/>
      <c r="C100" s="110"/>
      <c r="D100" s="91">
        <f>'Notes &amp; PRs'!D3</f>
        <v>0</v>
      </c>
      <c r="E100" s="51">
        <v>1</v>
      </c>
      <c r="F100" s="51">
        <v>1</v>
      </c>
      <c r="G100" s="51">
        <v>1</v>
      </c>
      <c r="H100" s="51"/>
      <c r="I100" s="51"/>
      <c r="J100" s="51"/>
      <c r="K100" s="51"/>
      <c r="L100" s="51"/>
      <c r="M100" s="51"/>
      <c r="N100" s="51"/>
      <c r="O100" s="21"/>
      <c r="P100" s="10"/>
      <c r="Q100" s="27"/>
      <c r="R100" s="18"/>
    </row>
    <row r="101" spans="1:18" ht="10" customHeight="1">
      <c r="A101" s="111"/>
      <c r="B101" s="112"/>
      <c r="C101" s="113"/>
      <c r="D101" s="92"/>
      <c r="E101" s="22">
        <f>(D100*E100)</f>
        <v>0</v>
      </c>
      <c r="F101" s="22" t="str">
        <f t="shared" ref="F101:O101" si="28">IF($D100,F100*$D100,"")</f>
        <v/>
      </c>
      <c r="G101" s="22" t="str">
        <f t="shared" si="28"/>
        <v/>
      </c>
      <c r="H101" s="22" t="str">
        <f t="shared" si="28"/>
        <v/>
      </c>
      <c r="I101" s="22" t="str">
        <f t="shared" si="28"/>
        <v/>
      </c>
      <c r="J101" s="22" t="str">
        <f t="shared" si="28"/>
        <v/>
      </c>
      <c r="K101" s="22" t="str">
        <f t="shared" si="28"/>
        <v/>
      </c>
      <c r="L101" s="22" t="str">
        <f t="shared" si="28"/>
        <v/>
      </c>
      <c r="M101" s="22" t="str">
        <f t="shared" si="28"/>
        <v/>
      </c>
      <c r="N101" s="22" t="str">
        <f t="shared" si="28"/>
        <v/>
      </c>
      <c r="O101" s="23" t="str">
        <f t="shared" si="28"/>
        <v/>
      </c>
      <c r="P101" s="44">
        <f>SUM(E102:O102)</f>
        <v>6</v>
      </c>
      <c r="Q101" s="24">
        <f>IFERROR(SUM(E100:O100) / (COUNT(E100:O100) - COUNTIF(E100:O100,0)),"")</f>
        <v>1</v>
      </c>
    </row>
    <row r="102" spans="1:18" ht="10" customHeight="1">
      <c r="A102" s="114"/>
      <c r="B102" s="115"/>
      <c r="C102" s="116"/>
      <c r="D102" s="93"/>
      <c r="E102" s="25">
        <v>2</v>
      </c>
      <c r="F102" s="25">
        <v>2</v>
      </c>
      <c r="G102" s="25">
        <v>2</v>
      </c>
      <c r="H102" s="25"/>
      <c r="I102" s="25"/>
      <c r="J102" s="25"/>
      <c r="K102" s="25"/>
      <c r="L102" s="25"/>
      <c r="M102" s="25"/>
      <c r="N102" s="25"/>
      <c r="O102" s="26"/>
      <c r="P102" s="11"/>
      <c r="Q102" s="28"/>
      <c r="R102" s="18"/>
    </row>
    <row r="103" spans="1:18" ht="10" customHeight="1">
      <c r="A103" s="14"/>
      <c r="B103" s="14"/>
      <c r="C103" s="14"/>
      <c r="D103" s="15"/>
      <c r="E103" s="15"/>
      <c r="F103" s="15"/>
      <c r="G103" s="15"/>
      <c r="H103" s="15"/>
      <c r="I103" s="14"/>
      <c r="J103" s="15"/>
      <c r="K103" s="15"/>
      <c r="L103" s="14"/>
      <c r="M103" s="14"/>
      <c r="N103" s="14"/>
      <c r="O103" s="14"/>
      <c r="P103" s="14"/>
      <c r="Q103" s="14"/>
      <c r="R103" s="18"/>
    </row>
    <row r="104" spans="1:18" ht="10" customHeight="1">
      <c r="A104" s="108"/>
      <c r="B104" s="109"/>
      <c r="C104" s="110"/>
      <c r="D104" s="9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21"/>
      <c r="P104" s="10"/>
      <c r="Q104" s="27"/>
      <c r="R104" s="18"/>
    </row>
    <row r="105" spans="1:18" ht="10" customHeight="1">
      <c r="A105" s="111"/>
      <c r="B105" s="112"/>
      <c r="C105" s="113"/>
      <c r="D105" s="92"/>
      <c r="E105" s="22">
        <f>(D104*E104)</f>
        <v>0</v>
      </c>
      <c r="F105" s="22" t="str">
        <f t="shared" ref="F105:O105" si="29">IF($D104,F104*$D104,"")</f>
        <v/>
      </c>
      <c r="G105" s="22" t="str">
        <f t="shared" si="29"/>
        <v/>
      </c>
      <c r="H105" s="22" t="str">
        <f t="shared" si="29"/>
        <v/>
      </c>
      <c r="I105" s="22" t="str">
        <f t="shared" si="29"/>
        <v/>
      </c>
      <c r="J105" s="22" t="str">
        <f t="shared" si="29"/>
        <v/>
      </c>
      <c r="K105" s="22" t="str">
        <f t="shared" si="29"/>
        <v/>
      </c>
      <c r="L105" s="22" t="str">
        <f t="shared" si="29"/>
        <v/>
      </c>
      <c r="M105" s="22" t="str">
        <f t="shared" si="29"/>
        <v/>
      </c>
      <c r="N105" s="22" t="str">
        <f t="shared" si="29"/>
        <v/>
      </c>
      <c r="O105" s="23" t="str">
        <f t="shared" si="29"/>
        <v/>
      </c>
      <c r="P105" s="44">
        <f>SUM(E106:O106)</f>
        <v>0</v>
      </c>
      <c r="Q105" s="24" t="str">
        <f>IFERROR(SUM(E104:O104) / (COUNT(E104:O104) - COUNTIF(E104:O104,0)),"")</f>
        <v/>
      </c>
    </row>
    <row r="106" spans="1:18" ht="10" customHeight="1">
      <c r="A106" s="114"/>
      <c r="B106" s="115"/>
      <c r="C106" s="116"/>
      <c r="D106" s="9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11"/>
      <c r="Q106" s="28"/>
      <c r="R106" s="18"/>
    </row>
    <row r="107" spans="1:18" ht="10" customHeight="1">
      <c r="A107" s="14"/>
      <c r="B107" s="14"/>
      <c r="C107" s="14"/>
      <c r="D107" s="15"/>
      <c r="E107" s="15"/>
      <c r="F107" s="15"/>
      <c r="G107" s="15"/>
      <c r="H107" s="15"/>
      <c r="I107" s="14"/>
      <c r="J107" s="15"/>
      <c r="K107" s="15"/>
      <c r="L107" s="14"/>
      <c r="M107" s="14"/>
      <c r="N107" s="14"/>
      <c r="O107" s="14"/>
      <c r="P107" s="14"/>
      <c r="Q107" s="14"/>
      <c r="R107" s="18"/>
    </row>
    <row r="108" spans="1:18" ht="10" customHeight="1">
      <c r="A108" s="108"/>
      <c r="B108" s="109"/>
      <c r="C108" s="110"/>
      <c r="D108" s="9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21"/>
      <c r="P108" s="10"/>
      <c r="Q108" s="27"/>
      <c r="R108" s="18"/>
    </row>
    <row r="109" spans="1:18" ht="10" customHeight="1">
      <c r="A109" s="111"/>
      <c r="B109" s="112"/>
      <c r="C109" s="113"/>
      <c r="D109" s="92"/>
      <c r="E109" s="22">
        <f>(D108*E108)</f>
        <v>0</v>
      </c>
      <c r="F109" s="22" t="str">
        <f t="shared" ref="F109:O109" si="30">IF($D108,F108*$D108,"")</f>
        <v/>
      </c>
      <c r="G109" s="22" t="str">
        <f t="shared" si="30"/>
        <v/>
      </c>
      <c r="H109" s="22" t="str">
        <f t="shared" si="30"/>
        <v/>
      </c>
      <c r="I109" s="22" t="str">
        <f t="shared" si="30"/>
        <v/>
      </c>
      <c r="J109" s="22" t="str">
        <f t="shared" si="30"/>
        <v/>
      </c>
      <c r="K109" s="22" t="str">
        <f t="shared" si="30"/>
        <v/>
      </c>
      <c r="L109" s="22" t="str">
        <f t="shared" si="30"/>
        <v/>
      </c>
      <c r="M109" s="22" t="str">
        <f t="shared" si="30"/>
        <v/>
      </c>
      <c r="N109" s="22" t="str">
        <f t="shared" si="30"/>
        <v/>
      </c>
      <c r="O109" s="23" t="str">
        <f t="shared" si="30"/>
        <v/>
      </c>
      <c r="P109" s="44">
        <f>SUM(E110:O110)</f>
        <v>0</v>
      </c>
      <c r="Q109" s="24" t="str">
        <f>IFERROR(SUM(E108:O108) / (COUNT(E108:O108) - COUNTIF(E108:O108,0)),"")</f>
        <v/>
      </c>
    </row>
    <row r="110" spans="1:18" ht="10" customHeight="1">
      <c r="A110" s="114"/>
      <c r="B110" s="115"/>
      <c r="C110" s="116"/>
      <c r="D110" s="93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11"/>
      <c r="Q110" s="28"/>
      <c r="R110" s="18"/>
    </row>
    <row r="111" spans="1:18" ht="10" customHeight="1">
      <c r="R111" s="18"/>
    </row>
    <row r="112" spans="1:18" ht="10" customHeight="1">
      <c r="A112" s="5"/>
      <c r="B112" s="5"/>
      <c r="C112" s="5"/>
      <c r="D112" s="53"/>
      <c r="E112" s="6"/>
      <c r="F112" s="6"/>
      <c r="G112" s="6"/>
      <c r="H112" s="6"/>
      <c r="I112" s="5"/>
      <c r="J112" s="6"/>
      <c r="K112" s="8"/>
      <c r="L112" s="5"/>
      <c r="M112" s="5"/>
      <c r="N112" s="5"/>
      <c r="O112" s="5"/>
      <c r="P112" s="5"/>
      <c r="Q112" s="5"/>
      <c r="R112" s="18"/>
    </row>
    <row r="113" spans="1:18" ht="10" customHeight="1">
      <c r="A113" s="117" t="s">
        <v>1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9"/>
      <c r="N113" s="16" t="s">
        <v>9</v>
      </c>
      <c r="O113" s="20">
        <f>IFERROR(AVERAGE(Q116,Q120,Q124,Q128,Q132,Q136),"")</f>
        <v>0.83124999999999993</v>
      </c>
      <c r="P113" s="16" t="s">
        <v>10</v>
      </c>
      <c r="Q113" s="45">
        <f>SUM(P116,P120,P124,P128,P132,P136)</f>
        <v>30</v>
      </c>
      <c r="R113" s="18"/>
    </row>
    <row r="114" spans="1:18" ht="15" customHeight="1">
      <c r="A114" s="96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18"/>
    </row>
    <row r="115" spans="1:18" ht="10" customHeight="1">
      <c r="A115" s="99" t="s">
        <v>62</v>
      </c>
      <c r="B115" s="100"/>
      <c r="C115" s="101"/>
      <c r="D115" s="91">
        <f>'Notes &amp; PRs'!D3</f>
        <v>0</v>
      </c>
      <c r="E115" s="51">
        <v>0.7</v>
      </c>
      <c r="F115" s="51">
        <v>0.75</v>
      </c>
      <c r="G115" s="51">
        <v>0.8</v>
      </c>
      <c r="H115" s="51">
        <v>0.8</v>
      </c>
      <c r="I115" s="51"/>
      <c r="J115" s="51"/>
      <c r="K115" s="51"/>
      <c r="L115" s="51"/>
      <c r="M115" s="51"/>
      <c r="N115" s="51"/>
      <c r="O115" s="21"/>
      <c r="P115" s="10"/>
      <c r="Q115" s="27"/>
      <c r="R115" s="18"/>
    </row>
    <row r="116" spans="1:18" ht="10" customHeight="1">
      <c r="A116" s="102"/>
      <c r="B116" s="103"/>
      <c r="C116" s="104"/>
      <c r="D116" s="92"/>
      <c r="E116" s="22" t="str">
        <f t="shared" ref="E116:O116" si="31">IF($D115,E115*$D115,"")</f>
        <v/>
      </c>
      <c r="F116" s="22" t="str">
        <f t="shared" si="31"/>
        <v/>
      </c>
      <c r="G116" s="22" t="str">
        <f t="shared" si="31"/>
        <v/>
      </c>
      <c r="H116" s="22" t="str">
        <f t="shared" si="31"/>
        <v/>
      </c>
      <c r="I116" s="22" t="str">
        <f t="shared" si="31"/>
        <v/>
      </c>
      <c r="J116" s="22" t="str">
        <f t="shared" si="31"/>
        <v/>
      </c>
      <c r="K116" s="22" t="str">
        <f t="shared" si="31"/>
        <v/>
      </c>
      <c r="L116" s="22" t="str">
        <f t="shared" si="31"/>
        <v/>
      </c>
      <c r="M116" s="22" t="str">
        <f t="shared" si="31"/>
        <v/>
      </c>
      <c r="N116" s="22" t="str">
        <f t="shared" si="31"/>
        <v/>
      </c>
      <c r="O116" s="23" t="str">
        <f t="shared" si="31"/>
        <v/>
      </c>
      <c r="P116" s="44">
        <f>SUM(E117:O117)</f>
        <v>8</v>
      </c>
      <c r="Q116" s="24">
        <f>IFERROR(SUM(E115:O115) / (COUNT(E115:O115) - COUNTIF(E115:O115,0)),"")</f>
        <v>0.76249999999999996</v>
      </c>
    </row>
    <row r="117" spans="1:18" ht="10" customHeight="1">
      <c r="A117" s="105"/>
      <c r="B117" s="106"/>
      <c r="C117" s="107"/>
      <c r="D117" s="93"/>
      <c r="E117" s="25">
        <v>2</v>
      </c>
      <c r="F117" s="25">
        <v>2</v>
      </c>
      <c r="G117" s="25">
        <v>2</v>
      </c>
      <c r="H117" s="25">
        <v>2</v>
      </c>
      <c r="I117" s="25"/>
      <c r="J117" s="25"/>
      <c r="K117" s="25"/>
      <c r="L117" s="25"/>
      <c r="M117" s="25"/>
      <c r="N117" s="25"/>
      <c r="O117" s="26"/>
      <c r="P117" s="11"/>
      <c r="Q117" s="28"/>
      <c r="R117" s="18"/>
    </row>
    <row r="118" spans="1:18" ht="10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3"/>
      <c r="K118" s="13"/>
      <c r="L118" s="12"/>
      <c r="M118" s="12"/>
      <c r="N118" s="12"/>
      <c r="O118" s="12"/>
      <c r="P118" s="12"/>
      <c r="Q118" s="14"/>
      <c r="R118" s="18"/>
    </row>
    <row r="119" spans="1:18" ht="10" customHeight="1">
      <c r="A119" s="99" t="s">
        <v>63</v>
      </c>
      <c r="B119" s="100"/>
      <c r="C119" s="101"/>
      <c r="D119" s="91">
        <f>'Notes &amp; PRs'!D5</f>
        <v>0</v>
      </c>
      <c r="E119" s="51">
        <v>0.7</v>
      </c>
      <c r="F119" s="51">
        <v>0.75</v>
      </c>
      <c r="G119" s="51">
        <v>0.8</v>
      </c>
      <c r="H119" s="51">
        <v>0.8</v>
      </c>
      <c r="I119" s="51"/>
      <c r="J119" s="51"/>
      <c r="K119" s="51"/>
      <c r="L119" s="51"/>
      <c r="M119" s="51"/>
      <c r="N119" s="51"/>
      <c r="O119" s="21"/>
      <c r="P119" s="10"/>
      <c r="Q119" s="27"/>
      <c r="R119" s="18"/>
    </row>
    <row r="120" spans="1:18" ht="10" customHeight="1">
      <c r="A120" s="102"/>
      <c r="B120" s="103"/>
      <c r="C120" s="104"/>
      <c r="D120" s="94"/>
      <c r="E120" s="22" t="str">
        <f t="shared" ref="E120" si="32">IF($D119,E119*$D119,"")</f>
        <v/>
      </c>
      <c r="F120" s="22" t="str">
        <f t="shared" ref="F120:O120" si="33">IF($D119,F119*$D119,"")</f>
        <v/>
      </c>
      <c r="G120" s="22" t="str">
        <f t="shared" si="33"/>
        <v/>
      </c>
      <c r="H120" s="22" t="str">
        <f t="shared" si="33"/>
        <v/>
      </c>
      <c r="I120" s="22" t="str">
        <f t="shared" si="33"/>
        <v/>
      </c>
      <c r="J120" s="22" t="str">
        <f t="shared" si="33"/>
        <v/>
      </c>
      <c r="K120" s="22" t="str">
        <f t="shared" si="33"/>
        <v/>
      </c>
      <c r="L120" s="22" t="str">
        <f t="shared" si="33"/>
        <v/>
      </c>
      <c r="M120" s="22" t="str">
        <f t="shared" si="33"/>
        <v/>
      </c>
      <c r="N120" s="22" t="str">
        <f t="shared" si="33"/>
        <v/>
      </c>
      <c r="O120" s="23" t="str">
        <f t="shared" si="33"/>
        <v/>
      </c>
      <c r="P120" s="44">
        <f>SUM(E121:O121)</f>
        <v>8</v>
      </c>
      <c r="Q120" s="24">
        <f>IFERROR(SUM(E119:O119) / (COUNT(E119:O119) - COUNTIF(E119:O119,0)),"")</f>
        <v>0.76249999999999996</v>
      </c>
    </row>
    <row r="121" spans="1:18" ht="10" customHeight="1">
      <c r="A121" s="105"/>
      <c r="B121" s="106"/>
      <c r="C121" s="107"/>
      <c r="D121" s="95"/>
      <c r="E121" s="25">
        <v>2</v>
      </c>
      <c r="F121" s="25">
        <v>2</v>
      </c>
      <c r="G121" s="25">
        <v>2</v>
      </c>
      <c r="H121" s="25">
        <v>2</v>
      </c>
      <c r="I121" s="25"/>
      <c r="J121" s="25"/>
      <c r="K121" s="25"/>
      <c r="L121" s="25"/>
      <c r="M121" s="25"/>
      <c r="N121" s="25"/>
      <c r="O121" s="26"/>
      <c r="P121" s="11"/>
      <c r="Q121" s="28"/>
      <c r="R121" s="18"/>
    </row>
    <row r="122" spans="1:18" ht="10" customHeight="1">
      <c r="A122" s="12"/>
      <c r="B122" s="12"/>
      <c r="C122" s="12"/>
      <c r="D122" s="13"/>
      <c r="E122" s="15"/>
      <c r="F122" s="15"/>
      <c r="G122" s="15"/>
      <c r="H122" s="15"/>
      <c r="I122" s="14"/>
      <c r="J122" s="15"/>
      <c r="K122" s="15"/>
      <c r="L122" s="14"/>
      <c r="M122" s="14"/>
      <c r="N122" s="14"/>
      <c r="O122" s="14"/>
      <c r="P122" s="14"/>
      <c r="Q122" s="14"/>
      <c r="R122" s="18"/>
    </row>
    <row r="123" spans="1:18" ht="10" customHeight="1">
      <c r="A123" s="108" t="s">
        <v>19</v>
      </c>
      <c r="B123" s="109"/>
      <c r="C123" s="110"/>
      <c r="D123" s="91">
        <f>'Notes &amp; PRs'!D19</f>
        <v>0</v>
      </c>
      <c r="E123" s="51">
        <v>0.75</v>
      </c>
      <c r="F123" s="51">
        <v>0.8</v>
      </c>
      <c r="G123" s="51">
        <v>0.85</v>
      </c>
      <c r="H123" s="51">
        <v>0.75</v>
      </c>
      <c r="I123" s="51">
        <v>0.8</v>
      </c>
      <c r="J123" s="51">
        <v>0.85</v>
      </c>
      <c r="K123" s="51"/>
      <c r="L123" s="51"/>
      <c r="M123" s="51"/>
      <c r="N123" s="51"/>
      <c r="O123" s="21"/>
      <c r="P123" s="10"/>
      <c r="Q123" s="27"/>
      <c r="R123" s="18"/>
    </row>
    <row r="124" spans="1:18" ht="10" customHeight="1">
      <c r="A124" s="111"/>
      <c r="B124" s="112"/>
      <c r="C124" s="113"/>
      <c r="D124" s="94"/>
      <c r="E124" s="22" t="str">
        <f t="shared" ref="E124" si="34">IF($D123,E123*$D123,"")</f>
        <v/>
      </c>
      <c r="F124" s="22" t="str">
        <f t="shared" ref="F124:O124" si="35">IF($D123,F123*$D123,"")</f>
        <v/>
      </c>
      <c r="G124" s="22" t="str">
        <f t="shared" si="35"/>
        <v/>
      </c>
      <c r="H124" s="22" t="str">
        <f t="shared" si="35"/>
        <v/>
      </c>
      <c r="I124" s="22" t="str">
        <f t="shared" si="35"/>
        <v/>
      </c>
      <c r="J124" s="22" t="str">
        <f t="shared" si="35"/>
        <v/>
      </c>
      <c r="K124" s="22" t="str">
        <f t="shared" si="35"/>
        <v/>
      </c>
      <c r="L124" s="22" t="str">
        <f t="shared" si="35"/>
        <v/>
      </c>
      <c r="M124" s="22" t="str">
        <f t="shared" si="35"/>
        <v/>
      </c>
      <c r="N124" s="22" t="str">
        <f t="shared" si="35"/>
        <v/>
      </c>
      <c r="O124" s="23" t="str">
        <f t="shared" si="35"/>
        <v/>
      </c>
      <c r="P124" s="44">
        <f>SUM(E125:O125)</f>
        <v>8</v>
      </c>
      <c r="Q124" s="24">
        <f>IFERROR(SUM(E123:O123) / (COUNT(E123:O123) - COUNTIF(E123:O123,0)),"")</f>
        <v>0.79999999999999993</v>
      </c>
    </row>
    <row r="125" spans="1:18" ht="10" customHeight="1">
      <c r="A125" s="114"/>
      <c r="B125" s="115"/>
      <c r="C125" s="116"/>
      <c r="D125" s="95"/>
      <c r="E125" s="25">
        <v>2</v>
      </c>
      <c r="F125" s="25">
        <v>1</v>
      </c>
      <c r="G125" s="25">
        <v>1</v>
      </c>
      <c r="H125" s="25">
        <v>2</v>
      </c>
      <c r="I125" s="25">
        <v>1</v>
      </c>
      <c r="J125" s="25">
        <v>1</v>
      </c>
      <c r="K125" s="25"/>
      <c r="L125" s="25"/>
      <c r="M125" s="25"/>
      <c r="N125" s="25"/>
      <c r="O125" s="26"/>
      <c r="P125" s="11"/>
      <c r="Q125" s="28"/>
      <c r="R125" s="18"/>
    </row>
    <row r="126" spans="1:18" ht="10" customHeight="1">
      <c r="A126" s="14"/>
      <c r="B126" s="14"/>
      <c r="C126" s="14"/>
      <c r="D126" s="15"/>
      <c r="E126" s="15"/>
      <c r="F126" s="15"/>
      <c r="G126" s="15"/>
      <c r="H126" s="15"/>
      <c r="I126" s="14"/>
      <c r="J126" s="15"/>
      <c r="K126" s="15"/>
      <c r="L126" s="14"/>
      <c r="M126" s="14"/>
      <c r="N126" s="14"/>
      <c r="O126" s="14"/>
      <c r="P126" s="14"/>
      <c r="Q126" s="14"/>
      <c r="R126" s="18"/>
    </row>
    <row r="127" spans="1:18" ht="10" customHeight="1">
      <c r="A127" s="108" t="s">
        <v>67</v>
      </c>
      <c r="B127" s="109"/>
      <c r="C127" s="110"/>
      <c r="D127" s="91">
        <f>'Notes &amp; PRs'!D7</f>
        <v>0</v>
      </c>
      <c r="E127" s="51">
        <v>1</v>
      </c>
      <c r="F127" s="51">
        <v>1</v>
      </c>
      <c r="G127" s="51">
        <v>1</v>
      </c>
      <c r="H127" s="51"/>
      <c r="I127" s="51"/>
      <c r="J127" s="51"/>
      <c r="K127" s="51"/>
      <c r="L127" s="51"/>
      <c r="M127" s="51"/>
      <c r="N127" s="51"/>
      <c r="O127" s="21"/>
      <c r="P127" s="10"/>
      <c r="Q127" s="27"/>
      <c r="R127" s="18"/>
    </row>
    <row r="128" spans="1:18" ht="10" customHeight="1">
      <c r="A128" s="111"/>
      <c r="B128" s="112"/>
      <c r="C128" s="113"/>
      <c r="D128" s="94"/>
      <c r="E128" s="22" t="str">
        <f t="shared" ref="E128:O128" si="36">IF($D127,E127*$D127,"")</f>
        <v/>
      </c>
      <c r="F128" s="22" t="str">
        <f t="shared" si="36"/>
        <v/>
      </c>
      <c r="G128" s="22" t="str">
        <f t="shared" si="36"/>
        <v/>
      </c>
      <c r="H128" s="22" t="str">
        <f t="shared" si="36"/>
        <v/>
      </c>
      <c r="I128" s="22" t="str">
        <f t="shared" si="36"/>
        <v/>
      </c>
      <c r="J128" s="22" t="str">
        <f t="shared" si="36"/>
        <v/>
      </c>
      <c r="K128" s="22" t="str">
        <f t="shared" si="36"/>
        <v/>
      </c>
      <c r="L128" s="22" t="str">
        <f t="shared" si="36"/>
        <v/>
      </c>
      <c r="M128" s="22" t="str">
        <f t="shared" si="36"/>
        <v/>
      </c>
      <c r="N128" s="22" t="str">
        <f t="shared" si="36"/>
        <v/>
      </c>
      <c r="O128" s="23" t="str">
        <f t="shared" si="36"/>
        <v/>
      </c>
      <c r="P128" s="44">
        <f>SUM(E129:O129)</f>
        <v>6</v>
      </c>
      <c r="Q128" s="24">
        <f>IFERROR(SUM(E127:O127) / (COUNT(E127:O127) - COUNTIF(E127:O127,0)),"")</f>
        <v>1</v>
      </c>
    </row>
    <row r="129" spans="1:18" ht="10" customHeight="1">
      <c r="A129" s="114"/>
      <c r="B129" s="115"/>
      <c r="C129" s="116"/>
      <c r="D129" s="95"/>
      <c r="E129" s="25">
        <v>2</v>
      </c>
      <c r="F129" s="25">
        <v>2</v>
      </c>
      <c r="G129" s="25">
        <v>2</v>
      </c>
      <c r="H129" s="25"/>
      <c r="I129" s="25"/>
      <c r="J129" s="25"/>
      <c r="K129" s="25"/>
      <c r="L129" s="25"/>
      <c r="M129" s="25"/>
      <c r="N129" s="25"/>
      <c r="O129" s="26"/>
      <c r="P129" s="11"/>
      <c r="Q129" s="28"/>
      <c r="R129" s="18"/>
    </row>
    <row r="130" spans="1:18" ht="10" customHeight="1">
      <c r="A130" s="14"/>
      <c r="B130" s="14"/>
      <c r="C130" s="14"/>
      <c r="D130" s="15"/>
      <c r="E130" s="15"/>
      <c r="F130" s="15"/>
      <c r="G130" s="15"/>
      <c r="H130" s="15"/>
      <c r="I130" s="14"/>
      <c r="J130" s="15"/>
      <c r="K130" s="15"/>
      <c r="L130" s="14"/>
      <c r="M130" s="14"/>
      <c r="N130" s="14"/>
      <c r="O130" s="14"/>
      <c r="P130" s="14"/>
      <c r="Q130" s="14"/>
      <c r="R130" s="18"/>
    </row>
    <row r="131" spans="1:18" ht="10" customHeight="1">
      <c r="A131" s="108"/>
      <c r="B131" s="109"/>
      <c r="C131" s="110"/>
      <c r="D131" s="9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21"/>
      <c r="P131" s="10"/>
      <c r="Q131" s="27"/>
      <c r="R131" s="18"/>
    </row>
    <row r="132" spans="1:18" ht="10" customHeight="1">
      <c r="A132" s="111"/>
      <c r="B132" s="112"/>
      <c r="C132" s="113"/>
      <c r="D132" s="92"/>
      <c r="E132" s="22">
        <f>(D131*E131)</f>
        <v>0</v>
      </c>
      <c r="F132" s="22" t="str">
        <f t="shared" ref="F132:O132" si="37">IF($D131,F131*$D131,"")</f>
        <v/>
      </c>
      <c r="G132" s="22" t="str">
        <f t="shared" si="37"/>
        <v/>
      </c>
      <c r="H132" s="22" t="str">
        <f t="shared" si="37"/>
        <v/>
      </c>
      <c r="I132" s="22" t="str">
        <f t="shared" si="37"/>
        <v/>
      </c>
      <c r="J132" s="22" t="str">
        <f t="shared" si="37"/>
        <v/>
      </c>
      <c r="K132" s="22" t="str">
        <f t="shared" si="37"/>
        <v/>
      </c>
      <c r="L132" s="22" t="str">
        <f t="shared" si="37"/>
        <v/>
      </c>
      <c r="M132" s="22" t="str">
        <f t="shared" si="37"/>
        <v/>
      </c>
      <c r="N132" s="22" t="str">
        <f t="shared" si="37"/>
        <v/>
      </c>
      <c r="O132" s="23" t="str">
        <f t="shared" si="37"/>
        <v/>
      </c>
      <c r="P132" s="44">
        <f>SUM(E133:O133)</f>
        <v>0</v>
      </c>
      <c r="Q132" s="24" t="str">
        <f>IFERROR(SUM(E131:O131) / (COUNT(E131:O131) - COUNTIF(E131:O131,0)),"")</f>
        <v/>
      </c>
    </row>
    <row r="133" spans="1:18" ht="10" customHeight="1">
      <c r="A133" s="114"/>
      <c r="B133" s="115"/>
      <c r="C133" s="116"/>
      <c r="D133" s="93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11"/>
      <c r="Q133" s="28"/>
      <c r="R133" s="18"/>
    </row>
    <row r="134" spans="1:18" ht="10" customHeight="1">
      <c r="A134" s="14"/>
      <c r="B134" s="14"/>
      <c r="C134" s="14"/>
      <c r="D134" s="15"/>
      <c r="E134" s="15"/>
      <c r="F134" s="15"/>
      <c r="G134" s="15"/>
      <c r="H134" s="15"/>
      <c r="I134" s="14"/>
      <c r="J134" s="15"/>
      <c r="K134" s="15"/>
      <c r="L134" s="14"/>
      <c r="M134" s="14"/>
      <c r="N134" s="14"/>
      <c r="O134" s="14"/>
      <c r="P134" s="14"/>
      <c r="Q134" s="14"/>
      <c r="R134" s="18"/>
    </row>
    <row r="135" spans="1:18" ht="10" customHeight="1">
      <c r="A135" s="108"/>
      <c r="B135" s="109"/>
      <c r="C135" s="110"/>
      <c r="D135" s="9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21"/>
      <c r="P135" s="10"/>
      <c r="Q135" s="27"/>
      <c r="R135" s="18"/>
    </row>
    <row r="136" spans="1:18" ht="10" customHeight="1">
      <c r="A136" s="111"/>
      <c r="B136" s="112"/>
      <c r="C136" s="113"/>
      <c r="D136" s="92"/>
      <c r="E136" s="22">
        <f>(D135*E135)</f>
        <v>0</v>
      </c>
      <c r="F136" s="22" t="str">
        <f t="shared" ref="F136:O136" si="38">IF($D135,F135*$D135,"")</f>
        <v/>
      </c>
      <c r="G136" s="22" t="str">
        <f t="shared" si="38"/>
        <v/>
      </c>
      <c r="H136" s="22" t="str">
        <f t="shared" si="38"/>
        <v/>
      </c>
      <c r="I136" s="22" t="str">
        <f t="shared" si="38"/>
        <v/>
      </c>
      <c r="J136" s="22" t="str">
        <f t="shared" si="38"/>
        <v/>
      </c>
      <c r="K136" s="22" t="str">
        <f t="shared" si="38"/>
        <v/>
      </c>
      <c r="L136" s="22" t="str">
        <f t="shared" si="38"/>
        <v/>
      </c>
      <c r="M136" s="22" t="str">
        <f t="shared" si="38"/>
        <v/>
      </c>
      <c r="N136" s="22" t="str">
        <f t="shared" si="38"/>
        <v/>
      </c>
      <c r="O136" s="23" t="str">
        <f t="shared" si="38"/>
        <v/>
      </c>
      <c r="P136" s="44">
        <f>SUM(E137:O137)</f>
        <v>0</v>
      </c>
      <c r="Q136" s="24" t="str">
        <f>IFERROR(SUM(E135:O135) / (COUNT(E135:O135) - COUNTIF(E135:O135,0)),"")</f>
        <v/>
      </c>
    </row>
    <row r="137" spans="1:18" ht="10" customHeight="1">
      <c r="A137" s="114"/>
      <c r="B137" s="115"/>
      <c r="C137" s="116"/>
      <c r="D137" s="93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11"/>
      <c r="Q137" s="28"/>
      <c r="R137" s="18"/>
    </row>
    <row r="138" spans="1:18" ht="10" customHeight="1">
      <c r="Q138" s="4"/>
    </row>
  </sheetData>
  <mergeCells count="73">
    <mergeCell ref="A7:C9"/>
    <mergeCell ref="D7:D9"/>
    <mergeCell ref="A2:M3"/>
    <mergeCell ref="O2:Q2"/>
    <mergeCell ref="O3:Q3"/>
    <mergeCell ref="A5:L5"/>
    <mergeCell ref="A6:Q6"/>
    <mergeCell ref="A33:Q33"/>
    <mergeCell ref="A11:C13"/>
    <mergeCell ref="D11:D13"/>
    <mergeCell ref="A15:C17"/>
    <mergeCell ref="D15:D17"/>
    <mergeCell ref="A19:C21"/>
    <mergeCell ref="D19:D21"/>
    <mergeCell ref="A23:C25"/>
    <mergeCell ref="D23:D25"/>
    <mergeCell ref="A27:C29"/>
    <mergeCell ref="D27:D29"/>
    <mergeCell ref="A32:L32"/>
    <mergeCell ref="A34:C36"/>
    <mergeCell ref="D34:D36"/>
    <mergeCell ref="A38:C40"/>
    <mergeCell ref="D38:D40"/>
    <mergeCell ref="A42:C44"/>
    <mergeCell ref="D42:D44"/>
    <mergeCell ref="A46:C48"/>
    <mergeCell ref="D46:D48"/>
    <mergeCell ref="A50:C52"/>
    <mergeCell ref="D50:D52"/>
    <mergeCell ref="A54:C56"/>
    <mergeCell ref="D54:D56"/>
    <mergeCell ref="A59:L59"/>
    <mergeCell ref="A60:Q60"/>
    <mergeCell ref="A61:C63"/>
    <mergeCell ref="D61:D63"/>
    <mergeCell ref="A65:C67"/>
    <mergeCell ref="D65:D67"/>
    <mergeCell ref="A69:C71"/>
    <mergeCell ref="D69:D71"/>
    <mergeCell ref="A73:C75"/>
    <mergeCell ref="D73:D75"/>
    <mergeCell ref="A77:C79"/>
    <mergeCell ref="D77:D79"/>
    <mergeCell ref="A81:C83"/>
    <mergeCell ref="D81:D83"/>
    <mergeCell ref="A86:L86"/>
    <mergeCell ref="A87:Q87"/>
    <mergeCell ref="A88:C90"/>
    <mergeCell ref="D88:D90"/>
    <mergeCell ref="A114:Q114"/>
    <mergeCell ref="A92:C94"/>
    <mergeCell ref="D92:D94"/>
    <mergeCell ref="A96:C98"/>
    <mergeCell ref="D96:D98"/>
    <mergeCell ref="A100:C102"/>
    <mergeCell ref="D100:D102"/>
    <mergeCell ref="A104:C106"/>
    <mergeCell ref="D104:D106"/>
    <mergeCell ref="A108:C110"/>
    <mergeCell ref="D108:D110"/>
    <mergeCell ref="A113:L113"/>
    <mergeCell ref="A115:C117"/>
    <mergeCell ref="D115:D117"/>
    <mergeCell ref="A119:C121"/>
    <mergeCell ref="D119:D121"/>
    <mergeCell ref="A123:C125"/>
    <mergeCell ref="D123:D125"/>
    <mergeCell ref="A127:C129"/>
    <mergeCell ref="D127:D129"/>
    <mergeCell ref="A131:C133"/>
    <mergeCell ref="D131:D133"/>
    <mergeCell ref="A135:C137"/>
    <mergeCell ref="D135:D137"/>
  </mergeCells>
  <phoneticPr fontId="6" type="noConversion"/>
  <conditionalFormatting sqref="E88:O88 E92:O92 E96:O96 E100:O100 E104:O104 E108:O108 E7:O7 E11:O11 E15:O15 E19:O19 E23:O23 E27:O27 E34:O34 H38:O38 E42:O42 E46:O46 E50:O50 E54:O54 E61:O61 H65:O65 E69:O69 E73:O73 E77:O77 E81:O81 E115:O115 E119:O119 H123:O123 E127:O127 E131:O131 E135:O135">
    <cfRule type="cellIs" dxfId="69" priority="23" stopIfTrue="1" operator="equal">
      <formula>0</formula>
    </cfRule>
  </conditionalFormatting>
  <conditionalFormatting sqref="E16:O16 E24:O24 E28:O28 E43:O43 E47:O47 E51:O51 E55:O55 H66:O66 E78:O78 E82:O82 E97:O97 E101:O101 E105:O105 E109:O109 E132:O132 E136:O136 E89:O89 E93:O93 E8:O8 E12:O12 E20:O20 E35:O35 H39:O39 E62:O62 E70:O70 E74:O74 E116:O116 E120:O120 H124:O124 E128:O128">
    <cfRule type="cellIs" dxfId="68" priority="22" stopIfTrue="1" operator="equal">
      <formula>0</formula>
    </cfRule>
  </conditionalFormatting>
  <conditionalFormatting sqref="E38:G38">
    <cfRule type="cellIs" dxfId="67" priority="21" stopIfTrue="1" operator="equal">
      <formula>0</formula>
    </cfRule>
  </conditionalFormatting>
  <conditionalFormatting sqref="E65:G65">
    <cfRule type="cellIs" dxfId="66" priority="20" stopIfTrue="1" operator="equal">
      <formula>0</formula>
    </cfRule>
  </conditionalFormatting>
  <conditionalFormatting sqref="E123:G123">
    <cfRule type="cellIs" dxfId="65" priority="19" stopIfTrue="1" operator="equal">
      <formula>0</formula>
    </cfRule>
  </conditionalFormatting>
  <conditionalFormatting sqref="E39">
    <cfRule type="cellIs" dxfId="64" priority="9" stopIfTrue="1" operator="equal">
      <formula>0</formula>
    </cfRule>
  </conditionalFormatting>
  <conditionalFormatting sqref="F39">
    <cfRule type="cellIs" dxfId="63" priority="8" stopIfTrue="1" operator="equal">
      <formula>0</formula>
    </cfRule>
  </conditionalFormatting>
  <conditionalFormatting sqref="G39">
    <cfRule type="cellIs" dxfId="62" priority="7" stopIfTrue="1" operator="equal">
      <formula>0</formula>
    </cfRule>
  </conditionalFormatting>
  <conditionalFormatting sqref="E66">
    <cfRule type="cellIs" dxfId="61" priority="6" stopIfTrue="1" operator="equal">
      <formula>0</formula>
    </cfRule>
  </conditionalFormatting>
  <conditionalFormatting sqref="F66">
    <cfRule type="cellIs" dxfId="60" priority="5" stopIfTrue="1" operator="equal">
      <formula>0</formula>
    </cfRule>
  </conditionalFormatting>
  <conditionalFormatting sqref="G66">
    <cfRule type="cellIs" dxfId="59" priority="4" stopIfTrue="1" operator="equal">
      <formula>0</formula>
    </cfRule>
  </conditionalFormatting>
  <conditionalFormatting sqref="E124">
    <cfRule type="cellIs" dxfId="58" priority="3" stopIfTrue="1" operator="equal">
      <formula>0</formula>
    </cfRule>
  </conditionalFormatting>
  <conditionalFormatting sqref="F124">
    <cfRule type="cellIs" dxfId="57" priority="2" stopIfTrue="1" operator="equal">
      <formula>0</formula>
    </cfRule>
  </conditionalFormatting>
  <conditionalFormatting sqref="G124">
    <cfRule type="cellIs" dxfId="56" priority="1" stopIfTrue="1" operator="equal">
      <formula>0</formula>
    </cfRule>
  </conditionalFormatting>
  <pageMargins left="0.5" right="0.5" top="1" bottom="0.5" header="0.5" footer="0.5"/>
  <pageSetup orientation="portrait" horizontalDpi="4294967292" verticalDpi="4294967292"/>
  <headerFooter>
    <oddHeader>&amp;C&amp;G</oddHeader>
    <oddFooter>&amp;C&amp;"Cambria,Regular"&amp;9&amp;K808080Copyright Greg Everett. Distribution without permission is prohibited._x000D_www.catalystathletics.com</oddFooter>
  </headerFooter>
  <rowBreaks count="2" manualBreakCount="2">
    <brk id="57" max="16383" man="1" pt="1"/>
    <brk id="111" max="16383" man="1"/>
  </rowBreaks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 &amp; PRs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Anaya</dc:creator>
  <cp:lastModifiedBy>Greg Everett</cp:lastModifiedBy>
  <dcterms:created xsi:type="dcterms:W3CDTF">2011-02-02T23:45:30Z</dcterms:created>
  <dcterms:modified xsi:type="dcterms:W3CDTF">2016-08-24T19:08:05Z</dcterms:modified>
</cp:coreProperties>
</file>