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1alx\Dropbox\hybird\manual\tutorials\bingham_flo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11" i="1"/>
  <c r="D12" i="1"/>
  <c r="D13" i="1" s="1"/>
  <c r="D14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6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H10" i="1"/>
  <c r="U9" i="1" s="1"/>
  <c r="T5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6" i="1"/>
  <c r="H9" i="1"/>
  <c r="U30" i="1" l="1"/>
  <c r="U22" i="1"/>
  <c r="U18" i="1"/>
  <c r="U14" i="1"/>
  <c r="U6" i="1"/>
  <c r="U28" i="1"/>
  <c r="U24" i="1"/>
  <c r="U20" i="1"/>
  <c r="U16" i="1"/>
  <c r="U12" i="1"/>
  <c r="U8" i="1"/>
  <c r="U31" i="1"/>
  <c r="U27" i="1"/>
  <c r="U23" i="1"/>
  <c r="U19" i="1"/>
  <c r="U15" i="1"/>
  <c r="U11" i="1"/>
  <c r="U7" i="1"/>
  <c r="U26" i="1"/>
  <c r="U10" i="1"/>
  <c r="U29" i="1"/>
  <c r="U25" i="1"/>
  <c r="U21" i="1"/>
  <c r="U17" i="1"/>
  <c r="U13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8" i="1"/>
  <c r="S9" i="1"/>
  <c r="S10" i="1"/>
  <c r="S11" i="1"/>
  <c r="S12" i="1"/>
  <c r="S13" i="1"/>
  <c r="S14" i="1"/>
  <c r="S15" i="1"/>
  <c r="S16" i="1"/>
  <c r="S17" i="1"/>
  <c r="S18" i="1"/>
  <c r="S7" i="1"/>
  <c r="S6" i="1"/>
  <c r="V56" i="1" l="1"/>
  <c r="V48" i="1"/>
  <c r="X36" i="1"/>
  <c r="Y36" i="1" s="1"/>
  <c r="V10" i="1"/>
  <c r="X29" i="1"/>
  <c r="Y29" i="1" s="1"/>
  <c r="X16" i="1"/>
  <c r="Y16" i="1" s="1"/>
  <c r="V47" i="1"/>
  <c r="V35" i="1"/>
  <c r="V11" i="1"/>
  <c r="X8" i="1"/>
  <c r="Y8" i="1" s="1"/>
  <c r="X27" i="1"/>
  <c r="Y27" i="1" s="1"/>
  <c r="X23" i="1"/>
  <c r="Y23" i="1" s="1"/>
  <c r="X19" i="1"/>
  <c r="Y19" i="1" s="1"/>
  <c r="V55" i="1"/>
  <c r="V25" i="1"/>
  <c r="X31" i="1"/>
  <c r="Y31" i="1" s="1"/>
  <c r="V13" i="1"/>
  <c r="V12" i="1"/>
  <c r="V43" i="1"/>
  <c r="V18" i="1"/>
  <c r="V14" i="1"/>
  <c r="V41" i="1"/>
  <c r="V33" i="1"/>
  <c r="V30" i="1"/>
  <c r="X22" i="1"/>
  <c r="Y22" i="1" s="1"/>
  <c r="V39" i="1"/>
  <c r="V21" i="1"/>
  <c r="V26" i="1"/>
  <c r="V52" i="1"/>
  <c r="X48" i="1"/>
  <c r="V50" i="1"/>
  <c r="V32" i="1"/>
  <c r="X32" i="1"/>
  <c r="X56" i="1"/>
  <c r="X55" i="1"/>
  <c r="V40" i="1"/>
  <c r="V37" i="1"/>
  <c r="V29" i="1"/>
  <c r="X21" i="1"/>
  <c r="Y21" i="1" s="1"/>
  <c r="X35" i="1"/>
  <c r="X33" i="1"/>
  <c r="V17" i="1"/>
  <c r="X17" i="1"/>
  <c r="Y17" i="1" s="1"/>
  <c r="X13" i="1"/>
  <c r="Y13" i="1" s="1"/>
  <c r="X9" i="1"/>
  <c r="Y9" i="1" s="1"/>
  <c r="V9" i="1"/>
  <c r="X14" i="1"/>
  <c r="Y14" i="1" s="1"/>
  <c r="X11" i="1"/>
  <c r="Y11" i="1" s="1"/>
  <c r="H11" i="1"/>
  <c r="H12" i="1" s="1"/>
  <c r="D20" i="1"/>
  <c r="D19" i="1"/>
  <c r="H16" i="1"/>
  <c r="V27" i="1" l="1"/>
  <c r="X41" i="1"/>
  <c r="Y41" i="1" s="1"/>
  <c r="V22" i="1"/>
  <c r="X50" i="1"/>
  <c r="Y50" i="1" s="1"/>
  <c r="V36" i="1"/>
  <c r="V24" i="1"/>
  <c r="X43" i="1"/>
  <c r="Y43" i="1" s="1"/>
  <c r="X53" i="1"/>
  <c r="Y53" i="1" s="1"/>
  <c r="V28" i="1"/>
  <c r="V8" i="1"/>
  <c r="X51" i="1"/>
  <c r="Y51" i="1" s="1"/>
  <c r="V19" i="1"/>
  <c r="X40" i="1"/>
  <c r="Y40" i="1" s="1"/>
  <c r="X54" i="1"/>
  <c r="Y54" i="1" s="1"/>
  <c r="V44" i="1"/>
  <c r="V15" i="1"/>
  <c r="V20" i="1"/>
  <c r="X39" i="1"/>
  <c r="X49" i="1"/>
  <c r="X45" i="1"/>
  <c r="Y45" i="1" s="1"/>
  <c r="X44" i="1"/>
  <c r="Y44" i="1" s="1"/>
  <c r="X10" i="1"/>
  <c r="Y10" i="1" s="1"/>
  <c r="X15" i="1"/>
  <c r="Y15" i="1" s="1"/>
  <c r="X47" i="1"/>
  <c r="Y47" i="1" s="1"/>
  <c r="V38" i="1"/>
  <c r="V45" i="1"/>
  <c r="V49" i="1"/>
  <c r="V42" i="1"/>
  <c r="V54" i="1"/>
  <c r="X20" i="1"/>
  <c r="Y20" i="1" s="1"/>
  <c r="X28" i="1"/>
  <c r="Y28" i="1" s="1"/>
  <c r="X18" i="1"/>
  <c r="Y18" i="1" s="1"/>
  <c r="X30" i="1"/>
  <c r="Y30" i="1" s="1"/>
  <c r="X26" i="1"/>
  <c r="Y26" i="1" s="1"/>
  <c r="X42" i="1"/>
  <c r="Y42" i="1" s="1"/>
  <c r="V16" i="1"/>
  <c r="X38" i="1"/>
  <c r="Y38" i="1" s="1"/>
  <c r="V31" i="1"/>
  <c r="X24" i="1"/>
  <c r="Y24" i="1" s="1"/>
  <c r="X37" i="1"/>
  <c r="Y37" i="1" s="1"/>
  <c r="V53" i="1"/>
  <c r="X12" i="1"/>
  <c r="Y12" i="1" s="1"/>
  <c r="V51" i="1"/>
  <c r="Y48" i="1"/>
  <c r="Y56" i="1"/>
  <c r="X25" i="1"/>
  <c r="Y25" i="1" s="1"/>
  <c r="V46" i="1"/>
  <c r="V23" i="1"/>
  <c r="V34" i="1"/>
  <c r="X52" i="1"/>
  <c r="X34" i="1"/>
  <c r="Y34" i="1" s="1"/>
  <c r="Y55" i="1"/>
  <c r="Y35" i="1"/>
  <c r="Y33" i="1"/>
  <c r="Y32" i="1"/>
  <c r="H17" i="1"/>
  <c r="V7" i="1"/>
  <c r="X7" i="1"/>
  <c r="Y7" i="1" s="1"/>
  <c r="V6" i="1"/>
  <c r="X6" i="1"/>
  <c r="Y6" i="1" s="1"/>
  <c r="D24" i="1"/>
  <c r="D23" i="1"/>
  <c r="Y39" i="1" l="1"/>
  <c r="Y49" i="1"/>
  <c r="X46" i="1"/>
  <c r="Y46" i="1" s="1"/>
  <c r="Y52" i="1"/>
  <c r="Z7" i="1"/>
  <c r="Z11" i="1"/>
  <c r="Z15" i="1"/>
  <c r="Z19" i="1"/>
  <c r="Z23" i="1"/>
  <c r="Z27" i="1"/>
  <c r="Z31" i="1"/>
  <c r="Z35" i="1"/>
  <c r="Z39" i="1"/>
  <c r="Z43" i="1"/>
  <c r="Z47" i="1"/>
  <c r="Z51" i="1"/>
  <c r="Z55" i="1"/>
  <c r="Z6" i="1"/>
  <c r="Z30" i="1"/>
  <c r="Z42" i="1"/>
  <c r="Z54" i="1"/>
  <c r="Z8" i="1"/>
  <c r="Z12" i="1"/>
  <c r="Z16" i="1"/>
  <c r="Z20" i="1"/>
  <c r="Z24" i="1"/>
  <c r="Z28" i="1"/>
  <c r="Z32" i="1"/>
  <c r="Z36" i="1"/>
  <c r="Z40" i="1"/>
  <c r="Z44" i="1"/>
  <c r="Z48" i="1"/>
  <c r="Z52" i="1"/>
  <c r="Z56" i="1"/>
  <c r="Z50" i="1"/>
  <c r="Z9" i="1"/>
  <c r="Z13" i="1"/>
  <c r="Z17" i="1"/>
  <c r="Z21" i="1"/>
  <c r="Z25" i="1"/>
  <c r="Z29" i="1"/>
  <c r="Z33" i="1"/>
  <c r="Z37" i="1"/>
  <c r="Z41" i="1"/>
  <c r="Z45" i="1"/>
  <c r="Z49" i="1"/>
  <c r="Z53" i="1"/>
  <c r="Z10" i="1"/>
  <c r="Z14" i="1"/>
  <c r="Z18" i="1"/>
  <c r="Z22" i="1"/>
  <c r="Z26" i="1"/>
  <c r="Z34" i="1"/>
  <c r="Z38" i="1"/>
  <c r="Z46" i="1"/>
  <c r="H18" i="1"/>
  <c r="AA8" i="1"/>
  <c r="AA12" i="1"/>
  <c r="AA16" i="1"/>
  <c r="AA20" i="1"/>
  <c r="AA24" i="1"/>
  <c r="AA28" i="1"/>
  <c r="AA32" i="1"/>
  <c r="AA36" i="1"/>
  <c r="AA40" i="1"/>
  <c r="AA44" i="1"/>
  <c r="AA48" i="1"/>
  <c r="AA52" i="1"/>
  <c r="AA56" i="1"/>
  <c r="AA9" i="1"/>
  <c r="AA13" i="1"/>
  <c r="AA17" i="1"/>
  <c r="AA21" i="1"/>
  <c r="AA25" i="1"/>
  <c r="AA29" i="1"/>
  <c r="AA33" i="1"/>
  <c r="AA37" i="1"/>
  <c r="AA41" i="1"/>
  <c r="AA45" i="1"/>
  <c r="AA49" i="1"/>
  <c r="AA53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7" i="1"/>
  <c r="AA11" i="1"/>
  <c r="AA15" i="1"/>
  <c r="AA19" i="1"/>
  <c r="AA23" i="1"/>
  <c r="AA27" i="1"/>
  <c r="AA31" i="1"/>
  <c r="AA35" i="1"/>
  <c r="AA39" i="1"/>
  <c r="AA43" i="1"/>
  <c r="AA47" i="1"/>
  <c r="AA51" i="1"/>
  <c r="AA55" i="1"/>
  <c r="AA6" i="1"/>
</calcChain>
</file>

<file path=xl/sharedStrings.xml><?xml version="1.0" encoding="utf-8"?>
<sst xmlns="http://schemas.openxmlformats.org/spreadsheetml/2006/main" count="75" uniqueCount="51">
  <si>
    <t>Bingham fluid</t>
  </si>
  <si>
    <t>[-]</t>
  </si>
  <si>
    <t>[m]</t>
  </si>
  <si>
    <t>[s]</t>
  </si>
  <si>
    <t>[kg/m3]</t>
  </si>
  <si>
    <t>Derived scaling parameters</t>
  </si>
  <si>
    <t>Lattice spacing Δl</t>
  </si>
  <si>
    <t>Time stesp Δt</t>
  </si>
  <si>
    <t>[m/s]</t>
  </si>
  <si>
    <t>[kg/ms]</t>
  </si>
  <si>
    <r>
      <t>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/s]</t>
    </r>
  </si>
  <si>
    <r>
      <t>[kg/ms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</si>
  <si>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Plastic dyn.  viscosity</t>
  </si>
  <si>
    <t>Channel width</t>
  </si>
  <si>
    <t>Relaxation time boundaries (lattice -&gt; fixed)</t>
  </si>
  <si>
    <t>Material parameters (physical)</t>
  </si>
  <si>
    <t>z</t>
  </si>
  <si>
    <t>u</t>
  </si>
  <si>
    <t>Plug size</t>
  </si>
  <si>
    <t>Forcing fx</t>
  </si>
  <si>
    <r>
      <t>τ</t>
    </r>
    <r>
      <rPr>
        <vertAlign val="subscript"/>
        <sz val="11"/>
        <color theme="1"/>
        <rFont val="Calibri"/>
        <family val="2"/>
      </rPr>
      <t>min</t>
    </r>
  </si>
  <si>
    <r>
      <t>τ</t>
    </r>
    <r>
      <rPr>
        <vertAlign val="subscript"/>
        <sz val="11"/>
        <color theme="1"/>
        <rFont val="Calibri"/>
        <family val="2"/>
      </rPr>
      <t>max</t>
    </r>
  </si>
  <si>
    <r>
      <t>ν</t>
    </r>
    <r>
      <rPr>
        <vertAlign val="subscript"/>
        <sz val="11"/>
        <color theme="1"/>
        <rFont val="Calibri"/>
        <family val="2"/>
      </rPr>
      <t>min</t>
    </r>
  </si>
  <si>
    <r>
      <t>ν</t>
    </r>
    <r>
      <rPr>
        <vertAlign val="subscript"/>
        <sz val="11"/>
        <color theme="1"/>
        <rFont val="Calibri"/>
        <family val="2"/>
      </rPr>
      <t>max</t>
    </r>
  </si>
  <si>
    <r>
      <t>Fluid density ρ</t>
    </r>
    <r>
      <rPr>
        <vertAlign val="subscript"/>
        <sz val="11"/>
        <color theme="1"/>
        <rFont val="Calibri"/>
        <family val="2"/>
      </rPr>
      <t>f</t>
    </r>
  </si>
  <si>
    <t>Scaling parameters</t>
  </si>
  <si>
    <r>
      <t xml:space="preserve">Yield stress 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y</t>
    </r>
  </si>
  <si>
    <t>Flow setup</t>
  </si>
  <si>
    <t>Flow features</t>
  </si>
  <si>
    <r>
      <t>u</t>
    </r>
    <r>
      <rPr>
        <vertAlign val="subscript"/>
        <sz val="11"/>
        <color theme="1"/>
        <rFont val="Calibri"/>
        <family val="2"/>
        <scheme val="minor"/>
      </rPr>
      <t>plug</t>
    </r>
  </si>
  <si>
    <t>z/H</t>
  </si>
  <si>
    <t>Mach number</t>
  </si>
  <si>
    <t>zone</t>
  </si>
  <si>
    <r>
      <t>u/u</t>
    </r>
    <r>
      <rPr>
        <vertAlign val="subscript"/>
        <sz val="11"/>
        <color theme="1"/>
        <rFont val="Calibri"/>
        <family val="2"/>
        <scheme val="minor"/>
      </rPr>
      <t>plug</t>
    </r>
  </si>
  <si>
    <r>
      <t>[m/s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</si>
  <si>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du/dz</t>
  </si>
  <si>
    <r>
      <t>(du/dz)</t>
    </r>
    <r>
      <rPr>
        <vertAlign val="subscript"/>
        <sz val="11"/>
        <color theme="1"/>
        <rFont val="Calibri"/>
        <family val="2"/>
      </rPr>
      <t>max</t>
    </r>
  </si>
  <si>
    <t>[1/s]</t>
  </si>
  <si>
    <t>Numerical checks</t>
  </si>
  <si>
    <r>
      <t>ν</t>
    </r>
    <r>
      <rPr>
        <vertAlign val="subscript"/>
        <sz val="11"/>
        <color theme="1"/>
        <rFont val="Calibri"/>
        <family val="2"/>
      </rPr>
      <t>min,flow</t>
    </r>
  </si>
  <si>
    <r>
      <t>ν</t>
    </r>
    <r>
      <rPr>
        <vertAlign val="subscript"/>
        <sz val="11"/>
        <color theme="1"/>
        <rFont val="Calibri"/>
        <family val="2"/>
      </rPr>
      <t>min,flow</t>
    </r>
    <r>
      <rPr>
        <sz val="11"/>
        <color theme="1"/>
        <rFont val="Calibri"/>
        <family val="2"/>
      </rPr>
      <t>&gt;ν</t>
    </r>
    <r>
      <rPr>
        <vertAlign val="subscript"/>
        <sz val="11"/>
        <color theme="1"/>
        <rFont val="Calibri"/>
        <family val="2"/>
      </rPr>
      <t>min</t>
    </r>
  </si>
  <si>
    <r>
      <t>Range ν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/ν</t>
    </r>
    <r>
      <rPr>
        <vertAlign val="subscript"/>
        <sz val="11"/>
        <color theme="1"/>
        <rFont val="Calibri"/>
        <family val="2"/>
        <scheme val="minor"/>
      </rPr>
      <t>min,flow</t>
    </r>
  </si>
  <si>
    <t>ν</t>
  </si>
  <si>
    <t>σ</t>
  </si>
  <si>
    <t>Unit Velocity</t>
  </si>
  <si>
    <t>Unit Kin. Viscosity</t>
  </si>
  <si>
    <t>Unit Dyn. Viscosity</t>
  </si>
  <si>
    <t>Unit Stress</t>
  </si>
  <si>
    <t>Dyn viscosity boundaries (physical)</t>
  </si>
  <si>
    <t>Reynolds number (based on plastic viscosity)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</si>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</sst>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Velocity 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Sheet1!$V$6:$V$106</c:f>
              <c:numCache>
                <c:formatCode>0.00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0.99839999999999995</c:v>
                </c:pt>
                <c:pt idx="27">
                  <c:v>0.99360000000000004</c:v>
                </c:pt>
                <c:pt idx="28">
                  <c:v>0.98560000000000003</c:v>
                </c:pt>
                <c:pt idx="29">
                  <c:v>0.97439999999999927</c:v>
                </c:pt>
                <c:pt idx="30">
                  <c:v>0.95999999999999908</c:v>
                </c:pt>
                <c:pt idx="31">
                  <c:v>0.94239999999999891</c:v>
                </c:pt>
                <c:pt idx="32">
                  <c:v>0.92159999999999886</c:v>
                </c:pt>
                <c:pt idx="33">
                  <c:v>0.89759999999999873</c:v>
                </c:pt>
                <c:pt idx="34">
                  <c:v>0.87039999999999851</c:v>
                </c:pt>
                <c:pt idx="35">
                  <c:v>0.8399999999999983</c:v>
                </c:pt>
                <c:pt idx="36">
                  <c:v>0.80639999999999823</c:v>
                </c:pt>
                <c:pt idx="37">
                  <c:v>0.76959999999999806</c:v>
                </c:pt>
                <c:pt idx="38">
                  <c:v>0.72959999999999781</c:v>
                </c:pt>
                <c:pt idx="39">
                  <c:v>0.68639999999999768</c:v>
                </c:pt>
                <c:pt idx="40">
                  <c:v>0.63999999999999757</c:v>
                </c:pt>
                <c:pt idx="41">
                  <c:v>0.59039999999999737</c:v>
                </c:pt>
                <c:pt idx="42">
                  <c:v>0.53759999999999719</c:v>
                </c:pt>
                <c:pt idx="43">
                  <c:v>0.48159999999999703</c:v>
                </c:pt>
                <c:pt idx="44">
                  <c:v>0.42239999999999694</c:v>
                </c:pt>
                <c:pt idx="45">
                  <c:v>0.35999999999999677</c:v>
                </c:pt>
                <c:pt idx="46">
                  <c:v>0.29439999999999666</c:v>
                </c:pt>
                <c:pt idx="47">
                  <c:v>0.22559999999999689</c:v>
                </c:pt>
                <c:pt idx="48">
                  <c:v>0.15359999999999632</c:v>
                </c:pt>
                <c:pt idx="49">
                  <c:v>7.8399999999996153E-2</c:v>
                </c:pt>
                <c:pt idx="50">
                  <c:v>0</c:v>
                </c:pt>
              </c:numCache>
            </c:numRef>
          </c:xVal>
          <c:yVal>
            <c:numRef>
              <c:f>Sheet1!$R$6:$R$106</c:f>
              <c:numCache>
                <c:formatCode>0.00</c:formatCode>
                <c:ptCount val="101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  <c:pt idx="7">
                  <c:v>0.86</c:v>
                </c:pt>
                <c:pt idx="8">
                  <c:v>0.84</c:v>
                </c:pt>
                <c:pt idx="9">
                  <c:v>0.82</c:v>
                </c:pt>
                <c:pt idx="10">
                  <c:v>0.8</c:v>
                </c:pt>
                <c:pt idx="11">
                  <c:v>0.78</c:v>
                </c:pt>
                <c:pt idx="12">
                  <c:v>0.76</c:v>
                </c:pt>
                <c:pt idx="13">
                  <c:v>0.74</c:v>
                </c:pt>
                <c:pt idx="14">
                  <c:v>0.72</c:v>
                </c:pt>
                <c:pt idx="15">
                  <c:v>0.7</c:v>
                </c:pt>
                <c:pt idx="16">
                  <c:v>0.68</c:v>
                </c:pt>
                <c:pt idx="17">
                  <c:v>0.66</c:v>
                </c:pt>
                <c:pt idx="18">
                  <c:v>0.64</c:v>
                </c:pt>
                <c:pt idx="19">
                  <c:v>0.62</c:v>
                </c:pt>
                <c:pt idx="20">
                  <c:v>0.6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0.41999999999999899</c:v>
                </c:pt>
                <c:pt idx="30">
                  <c:v>0.39999999999999902</c:v>
                </c:pt>
                <c:pt idx="31">
                  <c:v>0.37999999999999901</c:v>
                </c:pt>
                <c:pt idx="32">
                  <c:v>0.35999999999999899</c:v>
                </c:pt>
                <c:pt idx="33">
                  <c:v>0.33999999999999903</c:v>
                </c:pt>
                <c:pt idx="34">
                  <c:v>0.31999999999999901</c:v>
                </c:pt>
                <c:pt idx="35">
                  <c:v>0.29999999999999899</c:v>
                </c:pt>
                <c:pt idx="36">
                  <c:v>0.27999999999999903</c:v>
                </c:pt>
                <c:pt idx="37">
                  <c:v>0.25999999999999901</c:v>
                </c:pt>
                <c:pt idx="38">
                  <c:v>0.23999999999999899</c:v>
                </c:pt>
                <c:pt idx="39">
                  <c:v>0.219999999999999</c:v>
                </c:pt>
                <c:pt idx="40">
                  <c:v>0.19999999999999901</c:v>
                </c:pt>
                <c:pt idx="41">
                  <c:v>0.17999999999999899</c:v>
                </c:pt>
                <c:pt idx="42">
                  <c:v>0.159999999999999</c:v>
                </c:pt>
                <c:pt idx="43">
                  <c:v>0.13999999999999899</c:v>
                </c:pt>
                <c:pt idx="44">
                  <c:v>0.119999999999999</c:v>
                </c:pt>
                <c:pt idx="45">
                  <c:v>9.9999999999999006E-2</c:v>
                </c:pt>
                <c:pt idx="46">
                  <c:v>7.9999999999999002E-2</c:v>
                </c:pt>
                <c:pt idx="47">
                  <c:v>5.9999999999999103E-2</c:v>
                </c:pt>
                <c:pt idx="48">
                  <c:v>3.9999999999999002E-2</c:v>
                </c:pt>
                <c:pt idx="49">
                  <c:v>1.9999999999999001E-2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93-413C-BA48-DF68685F7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036488"/>
        <c:axId val="325485016"/>
      </c:scatterChart>
      <c:valAx>
        <c:axId val="50803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u/u</a:t>
                </a:r>
                <a:r>
                  <a:rPr lang="en-GB" baseline="-25000"/>
                  <a:t>plug</a:t>
                </a:r>
                <a:r>
                  <a:rPr lang="en-GB"/>
                  <a:t> [-]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85016"/>
        <c:crosses val="autoZero"/>
        <c:crossBetween val="midCat"/>
      </c:valAx>
      <c:valAx>
        <c:axId val="325485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z/H [-]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3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Viscosity profile (and numerical boundaries)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Sheet1!$X$6:$X$106</c:f>
              <c:numCache>
                <c:formatCode>General</c:formatCode>
                <c:ptCount val="1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25.999999999999979</c:v>
                </c:pt>
                <c:pt idx="27">
                  <c:v>13.500000000000011</c:v>
                </c:pt>
                <c:pt idx="28">
                  <c:v>9.3333333333333357</c:v>
                </c:pt>
                <c:pt idx="29">
                  <c:v>7.2499999999999183</c:v>
                </c:pt>
                <c:pt idx="30">
                  <c:v>5.9999999999999503</c:v>
                </c:pt>
                <c:pt idx="31">
                  <c:v>5.1666666666666314</c:v>
                </c:pt>
                <c:pt idx="32">
                  <c:v>4.5714285714285445</c:v>
                </c:pt>
                <c:pt idx="33">
                  <c:v>4.1249999999999813</c:v>
                </c:pt>
                <c:pt idx="34">
                  <c:v>3.7777777777777626</c:v>
                </c:pt>
                <c:pt idx="35">
                  <c:v>3.4999999999999876</c:v>
                </c:pt>
                <c:pt idx="36">
                  <c:v>3.2727272727272623</c:v>
                </c:pt>
                <c:pt idx="37">
                  <c:v>3.0833333333333246</c:v>
                </c:pt>
                <c:pt idx="38">
                  <c:v>2.9230769230769154</c:v>
                </c:pt>
                <c:pt idx="39">
                  <c:v>2.7857142857142794</c:v>
                </c:pt>
                <c:pt idx="40">
                  <c:v>2.6666666666666612</c:v>
                </c:pt>
                <c:pt idx="41">
                  <c:v>2.5624999999999951</c:v>
                </c:pt>
                <c:pt idx="42">
                  <c:v>2.4705882352941133</c:v>
                </c:pt>
                <c:pt idx="43">
                  <c:v>2.3888888888888848</c:v>
                </c:pt>
                <c:pt idx="44">
                  <c:v>2.3157894736842071</c:v>
                </c:pt>
                <c:pt idx="45">
                  <c:v>2.2499999999999964</c:v>
                </c:pt>
                <c:pt idx="46">
                  <c:v>2.1904761904761876</c:v>
                </c:pt>
                <c:pt idx="47">
                  <c:v>2.136363636363634</c:v>
                </c:pt>
                <c:pt idx="48">
                  <c:v>2.0869565217391282</c:v>
                </c:pt>
                <c:pt idx="49">
                  <c:v>2.0416666666666643</c:v>
                </c:pt>
                <c:pt idx="50">
                  <c:v>2</c:v>
                </c:pt>
              </c:numCache>
            </c:numRef>
          </c:xVal>
          <c:yVal>
            <c:numRef>
              <c:f>Sheet1!$R$6:$R$106</c:f>
              <c:numCache>
                <c:formatCode>0.00</c:formatCode>
                <c:ptCount val="101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  <c:pt idx="7">
                  <c:v>0.86</c:v>
                </c:pt>
                <c:pt idx="8">
                  <c:v>0.84</c:v>
                </c:pt>
                <c:pt idx="9">
                  <c:v>0.82</c:v>
                </c:pt>
                <c:pt idx="10">
                  <c:v>0.8</c:v>
                </c:pt>
                <c:pt idx="11">
                  <c:v>0.78</c:v>
                </c:pt>
                <c:pt idx="12">
                  <c:v>0.76</c:v>
                </c:pt>
                <c:pt idx="13">
                  <c:v>0.74</c:v>
                </c:pt>
                <c:pt idx="14">
                  <c:v>0.72</c:v>
                </c:pt>
                <c:pt idx="15">
                  <c:v>0.7</c:v>
                </c:pt>
                <c:pt idx="16">
                  <c:v>0.68</c:v>
                </c:pt>
                <c:pt idx="17">
                  <c:v>0.66</c:v>
                </c:pt>
                <c:pt idx="18">
                  <c:v>0.64</c:v>
                </c:pt>
                <c:pt idx="19">
                  <c:v>0.62</c:v>
                </c:pt>
                <c:pt idx="20">
                  <c:v>0.6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0.41999999999999899</c:v>
                </c:pt>
                <c:pt idx="30">
                  <c:v>0.39999999999999902</c:v>
                </c:pt>
                <c:pt idx="31">
                  <c:v>0.37999999999999901</c:v>
                </c:pt>
                <c:pt idx="32">
                  <c:v>0.35999999999999899</c:v>
                </c:pt>
                <c:pt idx="33">
                  <c:v>0.33999999999999903</c:v>
                </c:pt>
                <c:pt idx="34">
                  <c:v>0.31999999999999901</c:v>
                </c:pt>
                <c:pt idx="35">
                  <c:v>0.29999999999999899</c:v>
                </c:pt>
                <c:pt idx="36">
                  <c:v>0.27999999999999903</c:v>
                </c:pt>
                <c:pt idx="37">
                  <c:v>0.25999999999999901</c:v>
                </c:pt>
                <c:pt idx="38">
                  <c:v>0.23999999999999899</c:v>
                </c:pt>
                <c:pt idx="39">
                  <c:v>0.219999999999999</c:v>
                </c:pt>
                <c:pt idx="40">
                  <c:v>0.19999999999999901</c:v>
                </c:pt>
                <c:pt idx="41">
                  <c:v>0.17999999999999899</c:v>
                </c:pt>
                <c:pt idx="42">
                  <c:v>0.159999999999999</c:v>
                </c:pt>
                <c:pt idx="43">
                  <c:v>0.13999999999999899</c:v>
                </c:pt>
                <c:pt idx="44">
                  <c:v>0.119999999999999</c:v>
                </c:pt>
                <c:pt idx="45">
                  <c:v>9.9999999999999006E-2</c:v>
                </c:pt>
                <c:pt idx="46">
                  <c:v>7.9999999999999002E-2</c:v>
                </c:pt>
                <c:pt idx="47">
                  <c:v>5.9999999999999103E-2</c:v>
                </c:pt>
                <c:pt idx="48">
                  <c:v>3.9999999999999002E-2</c:v>
                </c:pt>
                <c:pt idx="49">
                  <c:v>1.9999999999999001E-2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93-413C-BA48-DF68685F74A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Sheet1!$Z$6:$Z$106</c:f>
              <c:numCache>
                <c:formatCode>0.00E+00</c:formatCode>
                <c:ptCount val="101"/>
                <c:pt idx="0">
                  <c:v>6.6666666666659311E-2</c:v>
                </c:pt>
                <c:pt idx="1">
                  <c:v>6.6666666666659311E-2</c:v>
                </c:pt>
                <c:pt idx="2">
                  <c:v>6.6666666666659311E-2</c:v>
                </c:pt>
                <c:pt idx="3">
                  <c:v>6.6666666666659311E-2</c:v>
                </c:pt>
                <c:pt idx="4">
                  <c:v>6.6666666666659311E-2</c:v>
                </c:pt>
                <c:pt idx="5">
                  <c:v>6.6666666666659311E-2</c:v>
                </c:pt>
                <c:pt idx="6">
                  <c:v>6.6666666666659311E-2</c:v>
                </c:pt>
                <c:pt idx="7">
                  <c:v>6.6666666666659311E-2</c:v>
                </c:pt>
                <c:pt idx="8">
                  <c:v>6.6666666666659311E-2</c:v>
                </c:pt>
                <c:pt idx="9">
                  <c:v>6.6666666666659311E-2</c:v>
                </c:pt>
                <c:pt idx="10">
                  <c:v>6.6666666666659311E-2</c:v>
                </c:pt>
                <c:pt idx="11">
                  <c:v>6.6666666666659311E-2</c:v>
                </c:pt>
                <c:pt idx="12">
                  <c:v>6.6666666666659311E-2</c:v>
                </c:pt>
                <c:pt idx="13">
                  <c:v>6.6666666666659311E-2</c:v>
                </c:pt>
                <c:pt idx="14">
                  <c:v>6.6666666666659311E-2</c:v>
                </c:pt>
                <c:pt idx="15">
                  <c:v>6.6666666666659311E-2</c:v>
                </c:pt>
                <c:pt idx="16">
                  <c:v>6.6666666666659311E-2</c:v>
                </c:pt>
                <c:pt idx="17">
                  <c:v>6.6666666666659311E-2</c:v>
                </c:pt>
                <c:pt idx="18">
                  <c:v>6.6666666666659311E-2</c:v>
                </c:pt>
                <c:pt idx="19">
                  <c:v>6.6666666666659311E-2</c:v>
                </c:pt>
                <c:pt idx="20">
                  <c:v>6.6666666666659311E-2</c:v>
                </c:pt>
                <c:pt idx="21">
                  <c:v>6.6666666666659311E-2</c:v>
                </c:pt>
                <c:pt idx="22">
                  <c:v>6.6666666666659311E-2</c:v>
                </c:pt>
                <c:pt idx="23">
                  <c:v>6.6666666666659311E-2</c:v>
                </c:pt>
                <c:pt idx="24">
                  <c:v>6.6666666666659311E-2</c:v>
                </c:pt>
                <c:pt idx="25">
                  <c:v>6.6666666666659311E-2</c:v>
                </c:pt>
                <c:pt idx="26">
                  <c:v>6.6666666666659311E-2</c:v>
                </c:pt>
                <c:pt idx="27">
                  <c:v>6.6666666666659311E-2</c:v>
                </c:pt>
                <c:pt idx="28">
                  <c:v>6.6666666666659311E-2</c:v>
                </c:pt>
                <c:pt idx="29">
                  <c:v>6.6666666666659311E-2</c:v>
                </c:pt>
                <c:pt idx="30">
                  <c:v>6.6666666666659311E-2</c:v>
                </c:pt>
                <c:pt idx="31">
                  <c:v>6.6666666666659311E-2</c:v>
                </c:pt>
                <c:pt idx="32">
                  <c:v>6.6666666666659311E-2</c:v>
                </c:pt>
                <c:pt idx="33">
                  <c:v>6.6666666666659311E-2</c:v>
                </c:pt>
                <c:pt idx="34">
                  <c:v>6.6666666666659311E-2</c:v>
                </c:pt>
                <c:pt idx="35">
                  <c:v>6.6666666666659311E-2</c:v>
                </c:pt>
                <c:pt idx="36">
                  <c:v>6.6666666666659311E-2</c:v>
                </c:pt>
                <c:pt idx="37">
                  <c:v>6.6666666666659311E-2</c:v>
                </c:pt>
                <c:pt idx="38">
                  <c:v>6.6666666666659311E-2</c:v>
                </c:pt>
                <c:pt idx="39">
                  <c:v>6.6666666666659311E-2</c:v>
                </c:pt>
                <c:pt idx="40">
                  <c:v>6.6666666666659311E-2</c:v>
                </c:pt>
                <c:pt idx="41">
                  <c:v>6.6666666666659311E-2</c:v>
                </c:pt>
                <c:pt idx="42">
                  <c:v>6.6666666666659311E-2</c:v>
                </c:pt>
                <c:pt idx="43">
                  <c:v>6.6666666666659311E-2</c:v>
                </c:pt>
                <c:pt idx="44">
                  <c:v>6.6666666666659311E-2</c:v>
                </c:pt>
                <c:pt idx="45">
                  <c:v>6.6666666666659311E-2</c:v>
                </c:pt>
                <c:pt idx="46">
                  <c:v>6.6666666666659311E-2</c:v>
                </c:pt>
                <c:pt idx="47">
                  <c:v>6.6666666666659311E-2</c:v>
                </c:pt>
                <c:pt idx="48">
                  <c:v>6.6666666666659311E-2</c:v>
                </c:pt>
                <c:pt idx="49">
                  <c:v>6.6666666666659311E-2</c:v>
                </c:pt>
                <c:pt idx="50">
                  <c:v>6.6666666666659311E-2</c:v>
                </c:pt>
              </c:numCache>
            </c:numRef>
          </c:xVal>
          <c:yVal>
            <c:numRef>
              <c:f>Sheet1!$R$6:$R$106</c:f>
              <c:numCache>
                <c:formatCode>0.00</c:formatCode>
                <c:ptCount val="101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  <c:pt idx="7">
                  <c:v>0.86</c:v>
                </c:pt>
                <c:pt idx="8">
                  <c:v>0.84</c:v>
                </c:pt>
                <c:pt idx="9">
                  <c:v>0.82</c:v>
                </c:pt>
                <c:pt idx="10">
                  <c:v>0.8</c:v>
                </c:pt>
                <c:pt idx="11">
                  <c:v>0.78</c:v>
                </c:pt>
                <c:pt idx="12">
                  <c:v>0.76</c:v>
                </c:pt>
                <c:pt idx="13">
                  <c:v>0.74</c:v>
                </c:pt>
                <c:pt idx="14">
                  <c:v>0.72</c:v>
                </c:pt>
                <c:pt idx="15">
                  <c:v>0.7</c:v>
                </c:pt>
                <c:pt idx="16">
                  <c:v>0.68</c:v>
                </c:pt>
                <c:pt idx="17">
                  <c:v>0.66</c:v>
                </c:pt>
                <c:pt idx="18">
                  <c:v>0.64</c:v>
                </c:pt>
                <c:pt idx="19">
                  <c:v>0.62</c:v>
                </c:pt>
                <c:pt idx="20">
                  <c:v>0.6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0.41999999999999899</c:v>
                </c:pt>
                <c:pt idx="30">
                  <c:v>0.39999999999999902</c:v>
                </c:pt>
                <c:pt idx="31">
                  <c:v>0.37999999999999901</c:v>
                </c:pt>
                <c:pt idx="32">
                  <c:v>0.35999999999999899</c:v>
                </c:pt>
                <c:pt idx="33">
                  <c:v>0.33999999999999903</c:v>
                </c:pt>
                <c:pt idx="34">
                  <c:v>0.31999999999999901</c:v>
                </c:pt>
                <c:pt idx="35">
                  <c:v>0.29999999999999899</c:v>
                </c:pt>
                <c:pt idx="36">
                  <c:v>0.27999999999999903</c:v>
                </c:pt>
                <c:pt idx="37">
                  <c:v>0.25999999999999901</c:v>
                </c:pt>
                <c:pt idx="38">
                  <c:v>0.23999999999999899</c:v>
                </c:pt>
                <c:pt idx="39">
                  <c:v>0.219999999999999</c:v>
                </c:pt>
                <c:pt idx="40">
                  <c:v>0.19999999999999901</c:v>
                </c:pt>
                <c:pt idx="41">
                  <c:v>0.17999999999999899</c:v>
                </c:pt>
                <c:pt idx="42">
                  <c:v>0.159999999999999</c:v>
                </c:pt>
                <c:pt idx="43">
                  <c:v>0.13999999999999899</c:v>
                </c:pt>
                <c:pt idx="44">
                  <c:v>0.119999999999999</c:v>
                </c:pt>
                <c:pt idx="45">
                  <c:v>9.9999999999999006E-2</c:v>
                </c:pt>
                <c:pt idx="46">
                  <c:v>7.9999999999999002E-2</c:v>
                </c:pt>
                <c:pt idx="47">
                  <c:v>5.9999999999999103E-2</c:v>
                </c:pt>
                <c:pt idx="48">
                  <c:v>3.9999999999999002E-2</c:v>
                </c:pt>
                <c:pt idx="49">
                  <c:v>1.9999999999999001E-2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EA-4F1D-9A00-F8C5EFC0C34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Sheet1!$AA$6:$AA$106</c:f>
              <c:numCache>
                <c:formatCode>0.00E+00</c:formatCode>
                <c:ptCount val="101"/>
                <c:pt idx="0">
                  <c:v>66.666666666666657</c:v>
                </c:pt>
                <c:pt idx="1">
                  <c:v>66.666666666666657</c:v>
                </c:pt>
                <c:pt idx="2">
                  <c:v>66.666666666666657</c:v>
                </c:pt>
                <c:pt idx="3">
                  <c:v>66.666666666666657</c:v>
                </c:pt>
                <c:pt idx="4">
                  <c:v>66.666666666666657</c:v>
                </c:pt>
                <c:pt idx="5">
                  <c:v>66.666666666666657</c:v>
                </c:pt>
                <c:pt idx="6">
                  <c:v>66.666666666666657</c:v>
                </c:pt>
                <c:pt idx="7">
                  <c:v>66.666666666666657</c:v>
                </c:pt>
                <c:pt idx="8">
                  <c:v>66.666666666666657</c:v>
                </c:pt>
                <c:pt idx="9">
                  <c:v>66.666666666666657</c:v>
                </c:pt>
                <c:pt idx="10">
                  <c:v>66.666666666666657</c:v>
                </c:pt>
                <c:pt idx="11">
                  <c:v>66.666666666666657</c:v>
                </c:pt>
                <c:pt idx="12">
                  <c:v>66.666666666666657</c:v>
                </c:pt>
                <c:pt idx="13">
                  <c:v>66.666666666666657</c:v>
                </c:pt>
                <c:pt idx="14">
                  <c:v>66.666666666666657</c:v>
                </c:pt>
                <c:pt idx="15">
                  <c:v>66.666666666666657</c:v>
                </c:pt>
                <c:pt idx="16">
                  <c:v>66.666666666666657</c:v>
                </c:pt>
                <c:pt idx="17">
                  <c:v>66.666666666666657</c:v>
                </c:pt>
                <c:pt idx="18">
                  <c:v>66.666666666666657</c:v>
                </c:pt>
                <c:pt idx="19">
                  <c:v>66.666666666666657</c:v>
                </c:pt>
                <c:pt idx="20">
                  <c:v>66.666666666666657</c:v>
                </c:pt>
                <c:pt idx="21">
                  <c:v>66.666666666666657</c:v>
                </c:pt>
                <c:pt idx="22">
                  <c:v>66.666666666666657</c:v>
                </c:pt>
                <c:pt idx="23">
                  <c:v>66.666666666666657</c:v>
                </c:pt>
                <c:pt idx="24">
                  <c:v>66.666666666666657</c:v>
                </c:pt>
                <c:pt idx="25">
                  <c:v>66.666666666666657</c:v>
                </c:pt>
                <c:pt idx="26">
                  <c:v>66.666666666666657</c:v>
                </c:pt>
                <c:pt idx="27">
                  <c:v>66.666666666666657</c:v>
                </c:pt>
                <c:pt idx="28">
                  <c:v>66.666666666666657</c:v>
                </c:pt>
                <c:pt idx="29">
                  <c:v>66.666666666666657</c:v>
                </c:pt>
                <c:pt idx="30">
                  <c:v>66.666666666666657</c:v>
                </c:pt>
                <c:pt idx="31">
                  <c:v>66.666666666666657</c:v>
                </c:pt>
                <c:pt idx="32">
                  <c:v>66.666666666666657</c:v>
                </c:pt>
                <c:pt idx="33">
                  <c:v>66.666666666666657</c:v>
                </c:pt>
                <c:pt idx="34">
                  <c:v>66.666666666666657</c:v>
                </c:pt>
                <c:pt idx="35">
                  <c:v>66.666666666666657</c:v>
                </c:pt>
                <c:pt idx="36">
                  <c:v>66.666666666666657</c:v>
                </c:pt>
                <c:pt idx="37">
                  <c:v>66.666666666666657</c:v>
                </c:pt>
                <c:pt idx="38">
                  <c:v>66.666666666666657</c:v>
                </c:pt>
                <c:pt idx="39">
                  <c:v>66.666666666666657</c:v>
                </c:pt>
                <c:pt idx="40">
                  <c:v>66.666666666666657</c:v>
                </c:pt>
                <c:pt idx="41">
                  <c:v>66.666666666666657</c:v>
                </c:pt>
                <c:pt idx="42">
                  <c:v>66.666666666666657</c:v>
                </c:pt>
                <c:pt idx="43">
                  <c:v>66.666666666666657</c:v>
                </c:pt>
                <c:pt idx="44">
                  <c:v>66.666666666666657</c:v>
                </c:pt>
                <c:pt idx="45">
                  <c:v>66.666666666666657</c:v>
                </c:pt>
                <c:pt idx="46">
                  <c:v>66.666666666666657</c:v>
                </c:pt>
                <c:pt idx="47">
                  <c:v>66.666666666666657</c:v>
                </c:pt>
                <c:pt idx="48">
                  <c:v>66.666666666666657</c:v>
                </c:pt>
                <c:pt idx="49">
                  <c:v>66.666666666666657</c:v>
                </c:pt>
                <c:pt idx="50">
                  <c:v>66.666666666666657</c:v>
                </c:pt>
              </c:numCache>
            </c:numRef>
          </c:xVal>
          <c:yVal>
            <c:numRef>
              <c:f>Sheet1!$R$6:$R$106</c:f>
              <c:numCache>
                <c:formatCode>0.00</c:formatCode>
                <c:ptCount val="101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0.88</c:v>
                </c:pt>
                <c:pt idx="7">
                  <c:v>0.86</c:v>
                </c:pt>
                <c:pt idx="8">
                  <c:v>0.84</c:v>
                </c:pt>
                <c:pt idx="9">
                  <c:v>0.82</c:v>
                </c:pt>
                <c:pt idx="10">
                  <c:v>0.8</c:v>
                </c:pt>
                <c:pt idx="11">
                  <c:v>0.78</c:v>
                </c:pt>
                <c:pt idx="12">
                  <c:v>0.76</c:v>
                </c:pt>
                <c:pt idx="13">
                  <c:v>0.74</c:v>
                </c:pt>
                <c:pt idx="14">
                  <c:v>0.72</c:v>
                </c:pt>
                <c:pt idx="15">
                  <c:v>0.7</c:v>
                </c:pt>
                <c:pt idx="16">
                  <c:v>0.68</c:v>
                </c:pt>
                <c:pt idx="17">
                  <c:v>0.66</c:v>
                </c:pt>
                <c:pt idx="18">
                  <c:v>0.64</c:v>
                </c:pt>
                <c:pt idx="19">
                  <c:v>0.62</c:v>
                </c:pt>
                <c:pt idx="20">
                  <c:v>0.6</c:v>
                </c:pt>
                <c:pt idx="21">
                  <c:v>0.57999999999999996</c:v>
                </c:pt>
                <c:pt idx="22">
                  <c:v>0.56000000000000005</c:v>
                </c:pt>
                <c:pt idx="23">
                  <c:v>0.54</c:v>
                </c:pt>
                <c:pt idx="24">
                  <c:v>0.52</c:v>
                </c:pt>
                <c:pt idx="25">
                  <c:v>0.5</c:v>
                </c:pt>
                <c:pt idx="26">
                  <c:v>0.48</c:v>
                </c:pt>
                <c:pt idx="27">
                  <c:v>0.46</c:v>
                </c:pt>
                <c:pt idx="28">
                  <c:v>0.44</c:v>
                </c:pt>
                <c:pt idx="29">
                  <c:v>0.41999999999999899</c:v>
                </c:pt>
                <c:pt idx="30">
                  <c:v>0.39999999999999902</c:v>
                </c:pt>
                <c:pt idx="31">
                  <c:v>0.37999999999999901</c:v>
                </c:pt>
                <c:pt idx="32">
                  <c:v>0.35999999999999899</c:v>
                </c:pt>
                <c:pt idx="33">
                  <c:v>0.33999999999999903</c:v>
                </c:pt>
                <c:pt idx="34">
                  <c:v>0.31999999999999901</c:v>
                </c:pt>
                <c:pt idx="35">
                  <c:v>0.29999999999999899</c:v>
                </c:pt>
                <c:pt idx="36">
                  <c:v>0.27999999999999903</c:v>
                </c:pt>
                <c:pt idx="37">
                  <c:v>0.25999999999999901</c:v>
                </c:pt>
                <c:pt idx="38">
                  <c:v>0.23999999999999899</c:v>
                </c:pt>
                <c:pt idx="39">
                  <c:v>0.219999999999999</c:v>
                </c:pt>
                <c:pt idx="40">
                  <c:v>0.19999999999999901</c:v>
                </c:pt>
                <c:pt idx="41">
                  <c:v>0.17999999999999899</c:v>
                </c:pt>
                <c:pt idx="42">
                  <c:v>0.159999999999999</c:v>
                </c:pt>
                <c:pt idx="43">
                  <c:v>0.13999999999999899</c:v>
                </c:pt>
                <c:pt idx="44">
                  <c:v>0.119999999999999</c:v>
                </c:pt>
                <c:pt idx="45">
                  <c:v>9.9999999999999006E-2</c:v>
                </c:pt>
                <c:pt idx="46">
                  <c:v>7.9999999999999002E-2</c:v>
                </c:pt>
                <c:pt idx="47">
                  <c:v>5.9999999999999103E-2</c:v>
                </c:pt>
                <c:pt idx="48">
                  <c:v>3.9999999999999002E-2</c:v>
                </c:pt>
                <c:pt idx="49">
                  <c:v>1.9999999999999001E-2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EA-4F1D-9A00-F8C5EFC0C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036488"/>
        <c:axId val="325485016"/>
      </c:scatterChart>
      <c:valAx>
        <c:axId val="5080364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ν</a:t>
                </a:r>
                <a:r>
                  <a:rPr lang="en-GB"/>
                  <a:t> [kg/ms]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85016"/>
        <c:crosses val="autoZero"/>
        <c:crossBetween val="midCat"/>
      </c:valAx>
      <c:valAx>
        <c:axId val="3254850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z/H [-]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03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2</xdr:row>
      <xdr:rowOff>19049</xdr:rowOff>
    </xdr:from>
    <xdr:to>
      <xdr:col>15</xdr:col>
      <xdr:colOff>581025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466725</xdr:colOff>
      <xdr:row>18</xdr:row>
      <xdr:rowOff>114300</xdr:rowOff>
    </xdr:from>
    <xdr:to>
      <xdr:col>15</xdr:col>
      <xdr:colOff>581025</xdr:colOff>
      <xdr:row>34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42"/>
  <sheetViews>
    <sheetView tabSelected="1" workbookViewId="0">
      <selection activeCell="G23" sqref="G23"/>
    </sheetView>
  </sheetViews>
  <sheetFormatPr defaultRowHeight="15" x14ac:dyDescent="0.25"/>
  <cols>
    <col min="2" max="2" width="22.42578125" customWidth="1"/>
    <col min="6" max="6" width="19.7109375" customWidth="1"/>
  </cols>
  <sheetData>
    <row r="3" spans="2:27" x14ac:dyDescent="0.25">
      <c r="B3" t="s">
        <v>0</v>
      </c>
    </row>
    <row r="4" spans="2:27" ht="18" x14ac:dyDescent="0.35">
      <c r="F4" t="s">
        <v>27</v>
      </c>
      <c r="R4" t="s">
        <v>30</v>
      </c>
      <c r="S4" t="s">
        <v>16</v>
      </c>
      <c r="T4" t="s">
        <v>32</v>
      </c>
      <c r="U4" t="s">
        <v>17</v>
      </c>
      <c r="V4" t="s">
        <v>33</v>
      </c>
      <c r="W4" t="s">
        <v>35</v>
      </c>
      <c r="X4" s="1" t="s">
        <v>42</v>
      </c>
      <c r="Y4" s="1" t="s">
        <v>43</v>
      </c>
      <c r="Z4" s="1" t="s">
        <v>22</v>
      </c>
      <c r="AA4" s="1" t="s">
        <v>23</v>
      </c>
    </row>
    <row r="5" spans="2:27" ht="17.25" x14ac:dyDescent="0.25">
      <c r="B5" t="s">
        <v>25</v>
      </c>
      <c r="F5" t="s">
        <v>19</v>
      </c>
      <c r="G5" t="s">
        <v>34</v>
      </c>
      <c r="H5" s="4">
        <v>1</v>
      </c>
      <c r="R5" t="s">
        <v>1</v>
      </c>
      <c r="S5" t="s">
        <v>2</v>
      </c>
      <c r="U5" t="s">
        <v>8</v>
      </c>
      <c r="V5" t="s">
        <v>1</v>
      </c>
      <c r="W5" t="s">
        <v>37</v>
      </c>
      <c r="X5" t="s">
        <v>9</v>
      </c>
    </row>
    <row r="6" spans="2:27" x14ac:dyDescent="0.25">
      <c r="B6" s="1" t="s">
        <v>6</v>
      </c>
      <c r="C6" t="s">
        <v>2</v>
      </c>
      <c r="D6">
        <v>2E-3</v>
      </c>
      <c r="F6" t="s">
        <v>13</v>
      </c>
      <c r="G6" t="s">
        <v>2</v>
      </c>
      <c r="H6" s="4">
        <v>0.1</v>
      </c>
      <c r="R6" s="4">
        <v>1</v>
      </c>
      <c r="S6" s="4">
        <f>R6*$H$6</f>
        <v>0.1</v>
      </c>
      <c r="T6" t="str">
        <f>IF(S6&lt;($H$6-$H$9),"shear","plug")</f>
        <v>plug</v>
      </c>
      <c r="U6" s="4">
        <f>IF(T6="shear",0.5*$D$8*$H$5/$D$28*(S6)*(2*$H$6-2*$H$9-S6),$H$10)</f>
        <v>1.2500000000000002</v>
      </c>
      <c r="V6" s="4">
        <f>U6/$H$10</f>
        <v>1</v>
      </c>
      <c r="W6" s="4">
        <f>IF(T6="shear",$D$8*$H$5/$D$28*($H$6-$H$9-S6),0)</f>
        <v>0</v>
      </c>
      <c r="X6" t="e">
        <f>IF(T6="plug",NA(),($D$27/ABS(W6)+$D$28))</f>
        <v>#N/A</v>
      </c>
      <c r="Y6" t="e">
        <f>X6*ABS(W6)</f>
        <v>#N/A</v>
      </c>
      <c r="Z6" s="2">
        <f>$D$23</f>
        <v>6.6666666666659311E-2</v>
      </c>
      <c r="AA6" s="2">
        <f>$D$24</f>
        <v>66.666666666666657</v>
      </c>
    </row>
    <row r="7" spans="2:27" x14ac:dyDescent="0.25">
      <c r="B7" s="1" t="s">
        <v>7</v>
      </c>
      <c r="C7" t="s">
        <v>3</v>
      </c>
      <c r="D7" s="2">
        <v>1.0000000000000001E-5</v>
      </c>
      <c r="H7" s="4"/>
      <c r="R7" s="4">
        <v>0.98</v>
      </c>
      <c r="S7" s="4">
        <f>R7*$H$6</f>
        <v>9.8000000000000004E-2</v>
      </c>
      <c r="T7" t="str">
        <f t="shared" ref="T7:T55" si="0">IF(S7&lt;($H$6-$H$9),"shear","plug")</f>
        <v>plug</v>
      </c>
      <c r="U7" s="4">
        <f t="shared" ref="U7:U56" si="1">IF(T7="shear",0.5*$D$8*$H$5/$D$28*(S7)*(2*$H$6-2*$H$9-S7),$H$10)</f>
        <v>1.2500000000000002</v>
      </c>
      <c r="V7" s="4">
        <f>U7/$H$10</f>
        <v>1</v>
      </c>
      <c r="W7" s="4">
        <f t="shared" ref="W7:W56" si="2">IF(T7="shear",$D$8*$H$5/$D$28*($H$6-$H$9-S7),0)</f>
        <v>0</v>
      </c>
      <c r="X7" t="e">
        <f t="shared" ref="X7:X8" si="3">IF(T7="plug",NA(),($D$27/ABS(W7)+$D$28))</f>
        <v>#N/A</v>
      </c>
      <c r="Y7" t="e">
        <f t="shared" ref="Y7:Y8" si="4">X7*ABS(W7)</f>
        <v>#N/A</v>
      </c>
      <c r="Z7" s="2">
        <f t="shared" ref="Z7:Z70" si="5">$D$23</f>
        <v>6.6666666666659311E-2</v>
      </c>
      <c r="AA7" s="2">
        <f t="shared" ref="AA7:AA70" si="6">$D$24</f>
        <v>66.666666666666657</v>
      </c>
    </row>
    <row r="8" spans="2:27" ht="18" x14ac:dyDescent="0.35">
      <c r="B8" s="1" t="s">
        <v>24</v>
      </c>
      <c r="C8" t="s">
        <v>4</v>
      </c>
      <c r="D8">
        <v>1000</v>
      </c>
      <c r="F8" t="s">
        <v>28</v>
      </c>
      <c r="H8" s="4"/>
      <c r="R8" s="4">
        <v>0.96</v>
      </c>
      <c r="S8" s="4">
        <f t="shared" ref="S8:S71" si="7">R8*$H$6</f>
        <v>9.6000000000000002E-2</v>
      </c>
      <c r="T8" t="str">
        <f t="shared" si="0"/>
        <v>plug</v>
      </c>
      <c r="U8" s="4">
        <f t="shared" si="1"/>
        <v>1.2500000000000002</v>
      </c>
      <c r="V8" s="4">
        <f t="shared" ref="V8:V71" si="8">U8/$H$10</f>
        <v>1</v>
      </c>
      <c r="W8" s="4">
        <f t="shared" si="2"/>
        <v>0</v>
      </c>
      <c r="X8" t="e">
        <f t="shared" si="3"/>
        <v>#N/A</v>
      </c>
      <c r="Y8" t="e">
        <f t="shared" si="4"/>
        <v>#N/A</v>
      </c>
      <c r="Z8" s="2">
        <f t="shared" si="5"/>
        <v>6.6666666666659311E-2</v>
      </c>
      <c r="AA8" s="2">
        <f t="shared" si="6"/>
        <v>66.666666666666657</v>
      </c>
    </row>
    <row r="9" spans="2:27" x14ac:dyDescent="0.25">
      <c r="F9" t="s">
        <v>18</v>
      </c>
      <c r="G9" t="s">
        <v>2</v>
      </c>
      <c r="H9" s="4">
        <f>D27/D8/H5</f>
        <v>0.05</v>
      </c>
      <c r="R9" s="4">
        <v>0.94</v>
      </c>
      <c r="S9" s="4">
        <f t="shared" si="7"/>
        <v>9.4E-2</v>
      </c>
      <c r="T9" t="str">
        <f t="shared" si="0"/>
        <v>plug</v>
      </c>
      <c r="U9" s="4">
        <f t="shared" si="1"/>
        <v>1.2500000000000002</v>
      </c>
      <c r="V9" s="4">
        <f t="shared" si="8"/>
        <v>1</v>
      </c>
      <c r="W9" s="4">
        <f t="shared" si="2"/>
        <v>0</v>
      </c>
      <c r="X9" t="e">
        <f t="shared" ref="X9:X21" si="9">IF(T9="plug",NA(),($D$27/ABS(W9)+$D$28))</f>
        <v>#N/A</v>
      </c>
      <c r="Y9" t="e">
        <f t="shared" ref="Y9:Y21" si="10">X9*ABS(W9)</f>
        <v>#N/A</v>
      </c>
      <c r="Z9" s="2">
        <f t="shared" si="5"/>
        <v>6.6666666666659311E-2</v>
      </c>
      <c r="AA9" s="2">
        <f t="shared" si="6"/>
        <v>66.666666666666657</v>
      </c>
    </row>
    <row r="10" spans="2:27" ht="18" x14ac:dyDescent="0.35">
      <c r="B10" t="s">
        <v>5</v>
      </c>
      <c r="F10" t="s">
        <v>29</v>
      </c>
      <c r="G10" t="s">
        <v>8</v>
      </c>
      <c r="H10">
        <f>D8*H5/2/D28*(H6-H9)^2</f>
        <v>1.2500000000000002</v>
      </c>
      <c r="R10" s="4">
        <v>0.92</v>
      </c>
      <c r="S10" s="4">
        <f t="shared" si="7"/>
        <v>9.2000000000000012E-2</v>
      </c>
      <c r="T10" t="str">
        <f t="shared" si="0"/>
        <v>plug</v>
      </c>
      <c r="U10" s="4">
        <f t="shared" si="1"/>
        <v>1.2500000000000002</v>
      </c>
      <c r="V10" s="4">
        <f t="shared" si="8"/>
        <v>1</v>
      </c>
      <c r="W10" s="4">
        <f t="shared" si="2"/>
        <v>0</v>
      </c>
      <c r="X10" t="e">
        <f t="shared" si="9"/>
        <v>#N/A</v>
      </c>
      <c r="Y10" t="e">
        <f t="shared" si="10"/>
        <v>#N/A</v>
      </c>
      <c r="Z10" s="2">
        <f t="shared" si="5"/>
        <v>6.6666666666659311E-2</v>
      </c>
      <c r="AA10" s="2">
        <f t="shared" si="6"/>
        <v>66.666666666666657</v>
      </c>
    </row>
    <row r="11" spans="2:27" ht="18" x14ac:dyDescent="0.35">
      <c r="B11" t="s">
        <v>44</v>
      </c>
      <c r="C11" t="s">
        <v>8</v>
      </c>
      <c r="D11" s="2">
        <f>D6/D7</f>
        <v>200</v>
      </c>
      <c r="F11" s="1" t="s">
        <v>36</v>
      </c>
      <c r="G11" t="s">
        <v>37</v>
      </c>
      <c r="H11">
        <f>$D$8*$H$5/2/$D$28*(H6-H9)</f>
        <v>25</v>
      </c>
      <c r="R11" s="4">
        <v>0.9</v>
      </c>
      <c r="S11" s="4">
        <f t="shared" si="7"/>
        <v>9.0000000000000011E-2</v>
      </c>
      <c r="T11" t="str">
        <f t="shared" si="0"/>
        <v>plug</v>
      </c>
      <c r="U11" s="4">
        <f t="shared" si="1"/>
        <v>1.2500000000000002</v>
      </c>
      <c r="V11" s="4">
        <f t="shared" si="8"/>
        <v>1</v>
      </c>
      <c r="W11" s="4">
        <f t="shared" si="2"/>
        <v>0</v>
      </c>
      <c r="X11" t="e">
        <f t="shared" si="9"/>
        <v>#N/A</v>
      </c>
      <c r="Y11" t="e">
        <f t="shared" si="10"/>
        <v>#N/A</v>
      </c>
      <c r="Z11" s="2">
        <f t="shared" si="5"/>
        <v>6.6666666666659311E-2</v>
      </c>
      <c r="AA11" s="2">
        <f t="shared" si="6"/>
        <v>66.666666666666657</v>
      </c>
    </row>
    <row r="12" spans="2:27" ht="18.75" x14ac:dyDescent="0.35">
      <c r="B12" t="s">
        <v>45</v>
      </c>
      <c r="C12" t="s">
        <v>10</v>
      </c>
      <c r="D12" s="2">
        <f>D6*D6/D7</f>
        <v>0.39999999999999997</v>
      </c>
      <c r="F12" s="1" t="s">
        <v>39</v>
      </c>
      <c r="G12" t="s">
        <v>9</v>
      </c>
      <c r="H12">
        <f>D27/H11+D28</f>
        <v>3</v>
      </c>
      <c r="R12" s="4">
        <v>0.88</v>
      </c>
      <c r="S12" s="4">
        <f t="shared" si="7"/>
        <v>8.8000000000000009E-2</v>
      </c>
      <c r="T12" t="str">
        <f t="shared" si="0"/>
        <v>plug</v>
      </c>
      <c r="U12" s="4">
        <f t="shared" si="1"/>
        <v>1.2500000000000002</v>
      </c>
      <c r="V12" s="4">
        <f t="shared" si="8"/>
        <v>1</v>
      </c>
      <c r="W12" s="4">
        <f t="shared" si="2"/>
        <v>0</v>
      </c>
      <c r="X12" t="e">
        <f t="shared" si="9"/>
        <v>#N/A</v>
      </c>
      <c r="Y12" t="e">
        <f t="shared" si="10"/>
        <v>#N/A</v>
      </c>
      <c r="Z12" s="2">
        <f t="shared" si="5"/>
        <v>6.6666666666659311E-2</v>
      </c>
      <c r="AA12" s="2">
        <f t="shared" si="6"/>
        <v>66.666666666666657</v>
      </c>
    </row>
    <row r="13" spans="2:27" x14ac:dyDescent="0.25">
      <c r="B13" t="s">
        <v>46</v>
      </c>
      <c r="C13" t="s">
        <v>9</v>
      </c>
      <c r="D13" s="2">
        <f>D12*D8</f>
        <v>399.99999999999994</v>
      </c>
      <c r="R13" s="4">
        <v>0.86</v>
      </c>
      <c r="S13" s="4">
        <f t="shared" si="7"/>
        <v>8.6000000000000007E-2</v>
      </c>
      <c r="T13" t="str">
        <f t="shared" si="0"/>
        <v>plug</v>
      </c>
      <c r="U13" s="4">
        <f t="shared" si="1"/>
        <v>1.2500000000000002</v>
      </c>
      <c r="V13" s="4">
        <f t="shared" si="8"/>
        <v>1</v>
      </c>
      <c r="W13" s="4">
        <f t="shared" si="2"/>
        <v>0</v>
      </c>
      <c r="X13" t="e">
        <f t="shared" si="9"/>
        <v>#N/A</v>
      </c>
      <c r="Y13" t="e">
        <f t="shared" si="10"/>
        <v>#N/A</v>
      </c>
      <c r="Z13" s="2">
        <f t="shared" si="5"/>
        <v>6.6666666666659311E-2</v>
      </c>
      <c r="AA13" s="2">
        <f t="shared" si="6"/>
        <v>66.666666666666657</v>
      </c>
    </row>
    <row r="14" spans="2:27" ht="17.25" x14ac:dyDescent="0.25">
      <c r="B14" t="s">
        <v>47</v>
      </c>
      <c r="C14" t="s">
        <v>11</v>
      </c>
      <c r="D14" s="2">
        <f>D8*D6*D6/D7/D7</f>
        <v>40000000</v>
      </c>
      <c r="R14" s="4">
        <v>0.84</v>
      </c>
      <c r="S14" s="4">
        <f t="shared" si="7"/>
        <v>8.4000000000000005E-2</v>
      </c>
      <c r="T14" t="str">
        <f t="shared" si="0"/>
        <v>plug</v>
      </c>
      <c r="U14" s="4">
        <f t="shared" si="1"/>
        <v>1.2500000000000002</v>
      </c>
      <c r="V14" s="4">
        <f t="shared" si="8"/>
        <v>1</v>
      </c>
      <c r="W14" s="4">
        <f t="shared" si="2"/>
        <v>0</v>
      </c>
      <c r="X14" t="e">
        <f t="shared" si="9"/>
        <v>#N/A</v>
      </c>
      <c r="Y14" t="e">
        <f t="shared" si="10"/>
        <v>#N/A</v>
      </c>
      <c r="Z14" s="2">
        <f t="shared" si="5"/>
        <v>6.6666666666659311E-2</v>
      </c>
      <c r="AA14" s="2">
        <f t="shared" si="6"/>
        <v>66.666666666666657</v>
      </c>
    </row>
    <row r="15" spans="2:27" x14ac:dyDescent="0.25">
      <c r="F15" t="s">
        <v>38</v>
      </c>
      <c r="R15" s="4">
        <v>0.82</v>
      </c>
      <c r="S15" s="4">
        <f t="shared" si="7"/>
        <v>8.2000000000000003E-2</v>
      </c>
      <c r="T15" t="str">
        <f t="shared" si="0"/>
        <v>plug</v>
      </c>
      <c r="U15" s="4">
        <f t="shared" si="1"/>
        <v>1.2500000000000002</v>
      </c>
      <c r="V15" s="4">
        <f t="shared" si="8"/>
        <v>1</v>
      </c>
      <c r="W15" s="4">
        <f t="shared" si="2"/>
        <v>0</v>
      </c>
      <c r="X15" t="e">
        <f t="shared" si="9"/>
        <v>#N/A</v>
      </c>
      <c r="Y15" t="e">
        <f t="shared" si="10"/>
        <v>#N/A</v>
      </c>
      <c r="Z15" s="2">
        <f t="shared" si="5"/>
        <v>6.6666666666659311E-2</v>
      </c>
      <c r="AA15" s="2">
        <f t="shared" si="6"/>
        <v>66.666666666666657</v>
      </c>
    </row>
    <row r="16" spans="2:27" x14ac:dyDescent="0.25">
      <c r="B16" t="s">
        <v>14</v>
      </c>
      <c r="F16" t="s">
        <v>31</v>
      </c>
      <c r="G16" t="s">
        <v>1</v>
      </c>
      <c r="H16" s="2">
        <f>H10/D11</f>
        <v>6.2500000000000012E-3</v>
      </c>
      <c r="R16" s="4">
        <v>0.8</v>
      </c>
      <c r="S16" s="4">
        <f t="shared" si="7"/>
        <v>8.0000000000000016E-2</v>
      </c>
      <c r="T16" t="str">
        <f t="shared" si="0"/>
        <v>plug</v>
      </c>
      <c r="U16" s="4">
        <f t="shared" si="1"/>
        <v>1.2500000000000002</v>
      </c>
      <c r="V16" s="4">
        <f t="shared" si="8"/>
        <v>1</v>
      </c>
      <c r="W16" s="4">
        <f t="shared" si="2"/>
        <v>0</v>
      </c>
      <c r="X16" t="e">
        <f t="shared" si="9"/>
        <v>#N/A</v>
      </c>
      <c r="Y16" t="e">
        <f t="shared" si="10"/>
        <v>#N/A</v>
      </c>
      <c r="Z16" s="2">
        <f t="shared" si="5"/>
        <v>6.6666666666659311E-2</v>
      </c>
      <c r="AA16" s="2">
        <f t="shared" si="6"/>
        <v>66.666666666666657</v>
      </c>
    </row>
    <row r="17" spans="2:27" ht="18" x14ac:dyDescent="0.35">
      <c r="B17" s="1" t="s">
        <v>20</v>
      </c>
      <c r="C17" t="s">
        <v>1</v>
      </c>
      <c r="D17">
        <v>0.50049999999999994</v>
      </c>
      <c r="F17" s="1" t="s">
        <v>40</v>
      </c>
      <c r="H17" t="str">
        <f>IF(H12&gt;D19,"OK","NO")</f>
        <v>OK</v>
      </c>
      <c r="R17" s="4">
        <v>0.78</v>
      </c>
      <c r="S17" s="4">
        <f t="shared" si="7"/>
        <v>7.8000000000000014E-2</v>
      </c>
      <c r="T17" t="str">
        <f t="shared" si="0"/>
        <v>plug</v>
      </c>
      <c r="U17" s="4">
        <f t="shared" si="1"/>
        <v>1.2500000000000002</v>
      </c>
      <c r="V17" s="4">
        <f t="shared" si="8"/>
        <v>1</v>
      </c>
      <c r="W17" s="4">
        <f t="shared" si="2"/>
        <v>0</v>
      </c>
      <c r="X17" t="e">
        <f t="shared" si="9"/>
        <v>#N/A</v>
      </c>
      <c r="Y17" t="e">
        <f t="shared" si="10"/>
        <v>#N/A</v>
      </c>
      <c r="Z17" s="2">
        <f t="shared" si="5"/>
        <v>6.6666666666659311E-2</v>
      </c>
      <c r="AA17" s="2">
        <f t="shared" si="6"/>
        <v>66.666666666666657</v>
      </c>
    </row>
    <row r="18" spans="2:27" ht="18" x14ac:dyDescent="0.35">
      <c r="B18" s="1" t="s">
        <v>21</v>
      </c>
      <c r="C18" t="s">
        <v>1</v>
      </c>
      <c r="D18">
        <v>1</v>
      </c>
      <c r="F18" t="s">
        <v>41</v>
      </c>
      <c r="G18" t="s">
        <v>1</v>
      </c>
      <c r="H18" s="4">
        <f>D24/H12</f>
        <v>22.222222222222218</v>
      </c>
      <c r="R18" s="4">
        <v>0.76</v>
      </c>
      <c r="S18" s="4">
        <f t="shared" si="7"/>
        <v>7.6000000000000012E-2</v>
      </c>
      <c r="T18" t="str">
        <f t="shared" si="0"/>
        <v>plug</v>
      </c>
      <c r="U18" s="4">
        <f t="shared" si="1"/>
        <v>1.2500000000000002</v>
      </c>
      <c r="V18" s="4">
        <f t="shared" si="8"/>
        <v>1</v>
      </c>
      <c r="W18" s="4">
        <f t="shared" si="2"/>
        <v>0</v>
      </c>
      <c r="X18" t="e">
        <f t="shared" si="9"/>
        <v>#N/A</v>
      </c>
      <c r="Y18" t="e">
        <f t="shared" si="10"/>
        <v>#N/A</v>
      </c>
      <c r="Z18" s="2">
        <f t="shared" si="5"/>
        <v>6.6666666666659311E-2</v>
      </c>
      <c r="AA18" s="2">
        <f t="shared" si="6"/>
        <v>66.666666666666657</v>
      </c>
    </row>
    <row r="19" spans="2:27" ht="18" x14ac:dyDescent="0.35">
      <c r="B19" s="1" t="s">
        <v>22</v>
      </c>
      <c r="C19" t="s">
        <v>1</v>
      </c>
      <c r="D19" s="3">
        <f>(D17-0.5)/3</f>
        <v>1.6666666666664831E-4</v>
      </c>
      <c r="R19" s="4">
        <v>0.74</v>
      </c>
      <c r="S19" s="4">
        <f t="shared" si="7"/>
        <v>7.3999999999999996E-2</v>
      </c>
      <c r="T19" t="str">
        <f t="shared" si="0"/>
        <v>plug</v>
      </c>
      <c r="U19" s="4">
        <f t="shared" si="1"/>
        <v>1.2500000000000002</v>
      </c>
      <c r="V19" s="4">
        <f t="shared" si="8"/>
        <v>1</v>
      </c>
      <c r="W19" s="4">
        <f t="shared" si="2"/>
        <v>0</v>
      </c>
      <c r="X19" t="e">
        <f t="shared" si="9"/>
        <v>#N/A</v>
      </c>
      <c r="Y19" t="e">
        <f t="shared" si="10"/>
        <v>#N/A</v>
      </c>
      <c r="Z19" s="2">
        <f t="shared" si="5"/>
        <v>6.6666666666659311E-2</v>
      </c>
      <c r="AA19" s="2">
        <f t="shared" si="6"/>
        <v>66.666666666666657</v>
      </c>
    </row>
    <row r="20" spans="2:27" ht="18" x14ac:dyDescent="0.35">
      <c r="B20" s="1" t="s">
        <v>23</v>
      </c>
      <c r="C20" t="s">
        <v>1</v>
      </c>
      <c r="D20" s="3">
        <f>(D18-0.5)/3</f>
        <v>0.16666666666666666</v>
      </c>
      <c r="R20" s="4">
        <v>0.72</v>
      </c>
      <c r="S20" s="4">
        <f t="shared" si="7"/>
        <v>7.1999999999999995E-2</v>
      </c>
      <c r="T20" t="str">
        <f t="shared" si="0"/>
        <v>plug</v>
      </c>
      <c r="U20" s="4">
        <f t="shared" si="1"/>
        <v>1.2500000000000002</v>
      </c>
      <c r="V20" s="4">
        <f t="shared" si="8"/>
        <v>1</v>
      </c>
      <c r="W20" s="4">
        <f t="shared" si="2"/>
        <v>0</v>
      </c>
      <c r="X20" t="e">
        <f t="shared" si="9"/>
        <v>#N/A</v>
      </c>
      <c r="Y20" t="e">
        <f t="shared" si="10"/>
        <v>#N/A</v>
      </c>
      <c r="Z20" s="2">
        <f t="shared" si="5"/>
        <v>6.6666666666659311E-2</v>
      </c>
      <c r="AA20" s="2">
        <f t="shared" si="6"/>
        <v>66.666666666666657</v>
      </c>
    </row>
    <row r="21" spans="2:27" x14ac:dyDescent="0.25">
      <c r="R21" s="4">
        <v>0.7</v>
      </c>
      <c r="S21" s="4">
        <f t="shared" si="7"/>
        <v>6.9999999999999993E-2</v>
      </c>
      <c r="T21" t="str">
        <f t="shared" si="0"/>
        <v>plug</v>
      </c>
      <c r="U21" s="4">
        <f t="shared" si="1"/>
        <v>1.2500000000000002</v>
      </c>
      <c r="V21" s="4">
        <f t="shared" si="8"/>
        <v>1</v>
      </c>
      <c r="W21" s="4">
        <f t="shared" si="2"/>
        <v>0</v>
      </c>
      <c r="X21" t="e">
        <f t="shared" si="9"/>
        <v>#N/A</v>
      </c>
      <c r="Y21" t="e">
        <f t="shared" si="10"/>
        <v>#N/A</v>
      </c>
      <c r="Z21" s="2">
        <f t="shared" si="5"/>
        <v>6.6666666666659311E-2</v>
      </c>
      <c r="AA21" s="2">
        <f t="shared" si="6"/>
        <v>66.666666666666657</v>
      </c>
    </row>
    <row r="22" spans="2:27" x14ac:dyDescent="0.25">
      <c r="B22" t="s">
        <v>48</v>
      </c>
      <c r="R22" s="4">
        <v>0.68</v>
      </c>
      <c r="S22" s="4">
        <f t="shared" si="7"/>
        <v>6.8000000000000005E-2</v>
      </c>
      <c r="T22" t="str">
        <f t="shared" si="0"/>
        <v>plug</v>
      </c>
      <c r="U22" s="4">
        <f t="shared" si="1"/>
        <v>1.2500000000000002</v>
      </c>
      <c r="V22" s="4">
        <f t="shared" si="8"/>
        <v>1</v>
      </c>
      <c r="W22" s="4">
        <f t="shared" si="2"/>
        <v>0</v>
      </c>
      <c r="X22" t="e">
        <f t="shared" ref="X22:X85" si="11">IF(T22="plug",NA(),($D$27/ABS(W22)+$D$28))</f>
        <v>#N/A</v>
      </c>
      <c r="Y22" t="e">
        <f t="shared" ref="Y22:Y85" si="12">X22*ABS(W22)</f>
        <v>#N/A</v>
      </c>
      <c r="Z22" s="2">
        <f t="shared" si="5"/>
        <v>6.6666666666659311E-2</v>
      </c>
      <c r="AA22" s="2">
        <f t="shared" si="6"/>
        <v>66.666666666666657</v>
      </c>
    </row>
    <row r="23" spans="2:27" ht="18" x14ac:dyDescent="0.35">
      <c r="B23" s="1" t="s">
        <v>22</v>
      </c>
      <c r="C23" t="s">
        <v>9</v>
      </c>
      <c r="D23" s="2">
        <f>D19*D13</f>
        <v>6.6666666666659311E-2</v>
      </c>
      <c r="R23" s="4">
        <v>0.66</v>
      </c>
      <c r="S23" s="4">
        <f t="shared" si="7"/>
        <v>6.6000000000000003E-2</v>
      </c>
      <c r="T23" t="str">
        <f t="shared" si="0"/>
        <v>plug</v>
      </c>
      <c r="U23" s="4">
        <f t="shared" si="1"/>
        <v>1.2500000000000002</v>
      </c>
      <c r="V23" s="4">
        <f t="shared" si="8"/>
        <v>1</v>
      </c>
      <c r="W23" s="4">
        <f t="shared" si="2"/>
        <v>0</v>
      </c>
      <c r="X23" t="e">
        <f t="shared" si="11"/>
        <v>#N/A</v>
      </c>
      <c r="Y23" t="e">
        <f t="shared" si="12"/>
        <v>#N/A</v>
      </c>
      <c r="Z23" s="2">
        <f t="shared" si="5"/>
        <v>6.6666666666659311E-2</v>
      </c>
      <c r="AA23" s="2">
        <f t="shared" si="6"/>
        <v>66.666666666666657</v>
      </c>
    </row>
    <row r="24" spans="2:27" ht="18" x14ac:dyDescent="0.35">
      <c r="B24" s="1" t="s">
        <v>23</v>
      </c>
      <c r="C24" t="s">
        <v>9</v>
      </c>
      <c r="D24" s="2">
        <f>D20*D13</f>
        <v>66.666666666666657</v>
      </c>
      <c r="R24" s="4">
        <v>0.64</v>
      </c>
      <c r="S24" s="4">
        <f t="shared" si="7"/>
        <v>6.4000000000000001E-2</v>
      </c>
      <c r="T24" t="str">
        <f t="shared" si="0"/>
        <v>plug</v>
      </c>
      <c r="U24" s="4">
        <f t="shared" si="1"/>
        <v>1.2500000000000002</v>
      </c>
      <c r="V24" s="4">
        <f t="shared" si="8"/>
        <v>1</v>
      </c>
      <c r="W24" s="4">
        <f t="shared" si="2"/>
        <v>0</v>
      </c>
      <c r="X24" t="e">
        <f t="shared" si="11"/>
        <v>#N/A</v>
      </c>
      <c r="Y24" t="e">
        <f t="shared" si="12"/>
        <v>#N/A</v>
      </c>
      <c r="Z24" s="2">
        <f t="shared" si="5"/>
        <v>6.6666666666659311E-2</v>
      </c>
      <c r="AA24" s="2">
        <f t="shared" si="6"/>
        <v>66.666666666666657</v>
      </c>
    </row>
    <row r="25" spans="2:27" x14ac:dyDescent="0.25">
      <c r="R25" s="4">
        <v>0.62</v>
      </c>
      <c r="S25" s="4">
        <f t="shared" si="7"/>
        <v>6.2E-2</v>
      </c>
      <c r="T25" t="str">
        <f t="shared" si="0"/>
        <v>plug</v>
      </c>
      <c r="U25" s="4">
        <f t="shared" si="1"/>
        <v>1.2500000000000002</v>
      </c>
      <c r="V25" s="4">
        <f t="shared" si="8"/>
        <v>1</v>
      </c>
      <c r="W25" s="4">
        <f t="shared" si="2"/>
        <v>0</v>
      </c>
      <c r="X25" t="e">
        <f t="shared" si="11"/>
        <v>#N/A</v>
      </c>
      <c r="Y25" t="e">
        <f t="shared" si="12"/>
        <v>#N/A</v>
      </c>
      <c r="Z25" s="2">
        <f t="shared" si="5"/>
        <v>6.6666666666659311E-2</v>
      </c>
      <c r="AA25" s="2">
        <f t="shared" si="6"/>
        <v>66.666666666666657</v>
      </c>
    </row>
    <row r="26" spans="2:27" x14ac:dyDescent="0.25">
      <c r="B26" t="s">
        <v>15</v>
      </c>
      <c r="R26" s="4">
        <v>0.6</v>
      </c>
      <c r="S26" s="4">
        <f t="shared" si="7"/>
        <v>0.06</v>
      </c>
      <c r="T26" t="str">
        <f t="shared" si="0"/>
        <v>plug</v>
      </c>
      <c r="U26" s="4">
        <f t="shared" si="1"/>
        <v>1.2500000000000002</v>
      </c>
      <c r="V26" s="4">
        <f t="shared" si="8"/>
        <v>1</v>
      </c>
      <c r="W26" s="4">
        <f t="shared" si="2"/>
        <v>0</v>
      </c>
      <c r="X26" t="e">
        <f t="shared" si="11"/>
        <v>#N/A</v>
      </c>
      <c r="Y26" t="e">
        <f t="shared" si="12"/>
        <v>#N/A</v>
      </c>
      <c r="Z26" s="2">
        <f t="shared" si="5"/>
        <v>6.6666666666659311E-2</v>
      </c>
      <c r="AA26" s="2">
        <f t="shared" si="6"/>
        <v>66.666666666666657</v>
      </c>
    </row>
    <row r="27" spans="2:27" ht="18.75" x14ac:dyDescent="0.35">
      <c r="B27" t="s">
        <v>26</v>
      </c>
      <c r="C27" t="s">
        <v>11</v>
      </c>
      <c r="D27">
        <v>50</v>
      </c>
      <c r="R27" s="4">
        <v>0.57999999999999996</v>
      </c>
      <c r="S27" s="4">
        <f t="shared" si="7"/>
        <v>5.7999999999999996E-2</v>
      </c>
      <c r="T27" t="str">
        <f t="shared" si="0"/>
        <v>plug</v>
      </c>
      <c r="U27" s="4">
        <f t="shared" si="1"/>
        <v>1.2500000000000002</v>
      </c>
      <c r="V27" s="4">
        <f t="shared" si="8"/>
        <v>1</v>
      </c>
      <c r="W27" s="4">
        <f t="shared" si="2"/>
        <v>0</v>
      </c>
      <c r="X27" t="e">
        <f t="shared" si="11"/>
        <v>#N/A</v>
      </c>
      <c r="Y27" t="e">
        <f t="shared" si="12"/>
        <v>#N/A</v>
      </c>
      <c r="Z27" s="2">
        <f t="shared" si="5"/>
        <v>6.6666666666659311E-2</v>
      </c>
      <c r="AA27" s="2">
        <f t="shared" si="6"/>
        <v>66.666666666666657</v>
      </c>
    </row>
    <row r="28" spans="2:27" x14ac:dyDescent="0.25">
      <c r="B28" t="s">
        <v>12</v>
      </c>
      <c r="C28" t="s">
        <v>9</v>
      </c>
      <c r="D28">
        <v>1</v>
      </c>
      <c r="R28" s="4">
        <v>0.56000000000000005</v>
      </c>
      <c r="S28" s="4">
        <f t="shared" si="7"/>
        <v>5.6000000000000008E-2</v>
      </c>
      <c r="T28" t="str">
        <f t="shared" si="0"/>
        <v>plug</v>
      </c>
      <c r="U28" s="4">
        <f t="shared" si="1"/>
        <v>1.2500000000000002</v>
      </c>
      <c r="V28" s="4">
        <f t="shared" si="8"/>
        <v>1</v>
      </c>
      <c r="W28" s="4">
        <f t="shared" si="2"/>
        <v>0</v>
      </c>
      <c r="X28" t="e">
        <f t="shared" si="11"/>
        <v>#N/A</v>
      </c>
      <c r="Y28" t="e">
        <f t="shared" si="12"/>
        <v>#N/A</v>
      </c>
      <c r="Z28" s="2">
        <f t="shared" si="5"/>
        <v>6.6666666666659311E-2</v>
      </c>
      <c r="AA28" s="2">
        <f t="shared" si="6"/>
        <v>66.666666666666657</v>
      </c>
    </row>
    <row r="29" spans="2:27" x14ac:dyDescent="0.25">
      <c r="R29" s="4">
        <v>0.54</v>
      </c>
      <c r="S29" s="4">
        <f t="shared" si="7"/>
        <v>5.4000000000000006E-2</v>
      </c>
      <c r="T29" t="str">
        <f t="shared" si="0"/>
        <v>plug</v>
      </c>
      <c r="U29" s="4">
        <f t="shared" si="1"/>
        <v>1.2500000000000002</v>
      </c>
      <c r="V29" s="4">
        <f t="shared" si="8"/>
        <v>1</v>
      </c>
      <c r="W29" s="4">
        <f t="shared" si="2"/>
        <v>0</v>
      </c>
      <c r="X29" t="e">
        <f t="shared" si="11"/>
        <v>#N/A</v>
      </c>
      <c r="Y29" t="e">
        <f t="shared" si="12"/>
        <v>#N/A</v>
      </c>
      <c r="Z29" s="2">
        <f t="shared" si="5"/>
        <v>6.6666666666659311E-2</v>
      </c>
      <c r="AA29" s="2">
        <f t="shared" si="6"/>
        <v>66.666666666666657</v>
      </c>
    </row>
    <row r="30" spans="2:27" x14ac:dyDescent="0.25">
      <c r="B30" t="s">
        <v>49</v>
      </c>
      <c r="R30" s="4">
        <v>0.52</v>
      </c>
      <c r="S30" s="4">
        <f t="shared" si="7"/>
        <v>5.2000000000000005E-2</v>
      </c>
      <c r="T30" t="str">
        <f t="shared" si="0"/>
        <v>plug</v>
      </c>
      <c r="U30" s="4">
        <f t="shared" si="1"/>
        <v>1.2500000000000002</v>
      </c>
      <c r="V30" s="4">
        <f t="shared" si="8"/>
        <v>1</v>
      </c>
      <c r="W30" s="4">
        <f t="shared" si="2"/>
        <v>0</v>
      </c>
      <c r="X30" t="e">
        <f t="shared" si="11"/>
        <v>#N/A</v>
      </c>
      <c r="Y30" t="e">
        <f t="shared" si="12"/>
        <v>#N/A</v>
      </c>
      <c r="Z30" s="2">
        <f t="shared" si="5"/>
        <v>6.6666666666659311E-2</v>
      </c>
      <c r="AA30" s="2">
        <f t="shared" si="6"/>
        <v>66.666666666666657</v>
      </c>
    </row>
    <row r="31" spans="2:27" x14ac:dyDescent="0.25">
      <c r="B31" t="s">
        <v>50</v>
      </c>
      <c r="C31" t="s">
        <v>1</v>
      </c>
      <c r="D31">
        <f>H10*D8*H6/D28</f>
        <v>125.00000000000003</v>
      </c>
      <c r="R31" s="4">
        <v>0.5</v>
      </c>
      <c r="S31" s="4">
        <f t="shared" si="7"/>
        <v>0.05</v>
      </c>
      <c r="T31" t="str">
        <f t="shared" si="0"/>
        <v>plug</v>
      </c>
      <c r="U31" s="4">
        <f t="shared" si="1"/>
        <v>1.2500000000000002</v>
      </c>
      <c r="V31" s="4">
        <f t="shared" si="8"/>
        <v>1</v>
      </c>
      <c r="W31" s="4">
        <f t="shared" si="2"/>
        <v>0</v>
      </c>
      <c r="X31" t="e">
        <f t="shared" si="11"/>
        <v>#N/A</v>
      </c>
      <c r="Y31" t="e">
        <f t="shared" si="12"/>
        <v>#N/A</v>
      </c>
      <c r="Z31" s="2">
        <f t="shared" si="5"/>
        <v>6.6666666666659311E-2</v>
      </c>
      <c r="AA31" s="2">
        <f t="shared" si="6"/>
        <v>66.666666666666657</v>
      </c>
    </row>
    <row r="32" spans="2:27" x14ac:dyDescent="0.25">
      <c r="R32" s="4">
        <v>0.48</v>
      </c>
      <c r="S32" s="4">
        <f t="shared" si="7"/>
        <v>4.8000000000000001E-2</v>
      </c>
      <c r="T32" t="str">
        <f t="shared" si="0"/>
        <v>shear</v>
      </c>
      <c r="U32" s="4">
        <f t="shared" si="1"/>
        <v>1.2480000000000002</v>
      </c>
      <c r="V32" s="4">
        <f t="shared" si="8"/>
        <v>0.99839999999999995</v>
      </c>
      <c r="W32" s="4">
        <f t="shared" si="2"/>
        <v>2.0000000000000018</v>
      </c>
      <c r="X32">
        <f t="shared" si="11"/>
        <v>25.999999999999979</v>
      </c>
      <c r="Y32">
        <f t="shared" si="12"/>
        <v>52</v>
      </c>
      <c r="Z32" s="2">
        <f t="shared" si="5"/>
        <v>6.6666666666659311E-2</v>
      </c>
      <c r="AA32" s="2">
        <f t="shared" si="6"/>
        <v>66.666666666666657</v>
      </c>
    </row>
    <row r="33" spans="18:27" x14ac:dyDescent="0.25">
      <c r="R33" s="4">
        <v>0.46</v>
      </c>
      <c r="S33" s="4">
        <f t="shared" si="7"/>
        <v>4.6000000000000006E-2</v>
      </c>
      <c r="T33" t="str">
        <f t="shared" si="0"/>
        <v>shear</v>
      </c>
      <c r="U33" s="4">
        <f t="shared" si="1"/>
        <v>1.2420000000000002</v>
      </c>
      <c r="V33" s="4">
        <f t="shared" si="8"/>
        <v>0.99360000000000004</v>
      </c>
      <c r="W33" s="4">
        <f t="shared" si="2"/>
        <v>3.9999999999999964</v>
      </c>
      <c r="X33">
        <f t="shared" si="11"/>
        <v>13.500000000000011</v>
      </c>
      <c r="Y33">
        <f t="shared" si="12"/>
        <v>53.999999999999993</v>
      </c>
      <c r="Z33" s="2">
        <f t="shared" si="5"/>
        <v>6.6666666666659311E-2</v>
      </c>
      <c r="AA33" s="2">
        <f t="shared" si="6"/>
        <v>66.666666666666657</v>
      </c>
    </row>
    <row r="34" spans="18:27" x14ac:dyDescent="0.25">
      <c r="R34" s="4">
        <v>0.44</v>
      </c>
      <c r="S34" s="4">
        <f t="shared" si="7"/>
        <v>4.4000000000000004E-2</v>
      </c>
      <c r="T34" t="str">
        <f t="shared" si="0"/>
        <v>shear</v>
      </c>
      <c r="U34" s="4">
        <f t="shared" si="1"/>
        <v>1.2320000000000002</v>
      </c>
      <c r="V34" s="4">
        <f t="shared" si="8"/>
        <v>0.98560000000000003</v>
      </c>
      <c r="W34" s="4">
        <f t="shared" si="2"/>
        <v>5.9999999999999982</v>
      </c>
      <c r="X34">
        <f t="shared" si="11"/>
        <v>9.3333333333333357</v>
      </c>
      <c r="Y34">
        <f t="shared" si="12"/>
        <v>56</v>
      </c>
      <c r="Z34" s="2">
        <f t="shared" si="5"/>
        <v>6.6666666666659311E-2</v>
      </c>
      <c r="AA34" s="2">
        <f t="shared" si="6"/>
        <v>66.666666666666657</v>
      </c>
    </row>
    <row r="35" spans="18:27" x14ac:dyDescent="0.25">
      <c r="R35" s="4">
        <v>0.41999999999999899</v>
      </c>
      <c r="S35" s="4">
        <f t="shared" si="7"/>
        <v>4.1999999999999899E-2</v>
      </c>
      <c r="T35" t="str">
        <f t="shared" si="0"/>
        <v>shear</v>
      </c>
      <c r="U35" s="4">
        <f t="shared" si="1"/>
        <v>1.2179999999999993</v>
      </c>
      <c r="V35" s="4">
        <f t="shared" si="8"/>
        <v>0.97439999999999927</v>
      </c>
      <c r="W35" s="4">
        <f t="shared" si="2"/>
        <v>8.0000000000001048</v>
      </c>
      <c r="X35">
        <f t="shared" si="11"/>
        <v>7.2499999999999183</v>
      </c>
      <c r="Y35">
        <f t="shared" si="12"/>
        <v>58.000000000000107</v>
      </c>
      <c r="Z35" s="2">
        <f t="shared" si="5"/>
        <v>6.6666666666659311E-2</v>
      </c>
      <c r="AA35" s="2">
        <f t="shared" si="6"/>
        <v>66.666666666666657</v>
      </c>
    </row>
    <row r="36" spans="18:27" x14ac:dyDescent="0.25">
      <c r="R36" s="4">
        <v>0.39999999999999902</v>
      </c>
      <c r="S36" s="4">
        <f t="shared" si="7"/>
        <v>3.9999999999999904E-2</v>
      </c>
      <c r="T36" t="str">
        <f t="shared" si="0"/>
        <v>shear</v>
      </c>
      <c r="U36" s="4">
        <f t="shared" si="1"/>
        <v>1.1999999999999991</v>
      </c>
      <c r="V36" s="4">
        <f t="shared" si="8"/>
        <v>0.95999999999999908</v>
      </c>
      <c r="W36" s="4">
        <f t="shared" si="2"/>
        <v>10.000000000000099</v>
      </c>
      <c r="X36">
        <f t="shared" si="11"/>
        <v>5.9999999999999503</v>
      </c>
      <c r="Y36">
        <f t="shared" si="12"/>
        <v>60.000000000000099</v>
      </c>
      <c r="Z36" s="2">
        <f t="shared" si="5"/>
        <v>6.6666666666659311E-2</v>
      </c>
      <c r="AA36" s="2">
        <f t="shared" si="6"/>
        <v>66.666666666666657</v>
      </c>
    </row>
    <row r="37" spans="18:27" x14ac:dyDescent="0.25">
      <c r="R37" s="4">
        <v>0.37999999999999901</v>
      </c>
      <c r="S37" s="4">
        <f t="shared" si="7"/>
        <v>3.7999999999999902E-2</v>
      </c>
      <c r="T37" t="str">
        <f t="shared" si="0"/>
        <v>shear</v>
      </c>
      <c r="U37" s="4">
        <f t="shared" si="1"/>
        <v>1.1779999999999988</v>
      </c>
      <c r="V37" s="4">
        <f t="shared" si="8"/>
        <v>0.94239999999999891</v>
      </c>
      <c r="W37" s="4">
        <f t="shared" si="2"/>
        <v>12.000000000000101</v>
      </c>
      <c r="X37">
        <f t="shared" si="11"/>
        <v>5.1666666666666314</v>
      </c>
      <c r="Y37">
        <f t="shared" si="12"/>
        <v>62.000000000000099</v>
      </c>
      <c r="Z37" s="2">
        <f t="shared" si="5"/>
        <v>6.6666666666659311E-2</v>
      </c>
      <c r="AA37" s="2">
        <f t="shared" si="6"/>
        <v>66.666666666666657</v>
      </c>
    </row>
    <row r="38" spans="18:27" x14ac:dyDescent="0.25">
      <c r="R38" s="4">
        <v>0.35999999999999899</v>
      </c>
      <c r="S38" s="4">
        <f t="shared" si="7"/>
        <v>3.59999999999999E-2</v>
      </c>
      <c r="T38" t="str">
        <f t="shared" si="0"/>
        <v>shear</v>
      </c>
      <c r="U38" s="4">
        <f t="shared" si="1"/>
        <v>1.1519999999999988</v>
      </c>
      <c r="V38" s="4">
        <f t="shared" si="8"/>
        <v>0.92159999999999886</v>
      </c>
      <c r="W38" s="4">
        <f t="shared" si="2"/>
        <v>14.000000000000103</v>
      </c>
      <c r="X38">
        <f t="shared" si="11"/>
        <v>4.5714285714285445</v>
      </c>
      <c r="Y38">
        <f t="shared" si="12"/>
        <v>64.000000000000099</v>
      </c>
      <c r="Z38" s="2">
        <f t="shared" si="5"/>
        <v>6.6666666666659311E-2</v>
      </c>
      <c r="AA38" s="2">
        <f t="shared" si="6"/>
        <v>66.666666666666657</v>
      </c>
    </row>
    <row r="39" spans="18:27" x14ac:dyDescent="0.25">
      <c r="R39" s="4">
        <v>0.33999999999999903</v>
      </c>
      <c r="S39" s="4">
        <f t="shared" si="7"/>
        <v>3.3999999999999905E-2</v>
      </c>
      <c r="T39" t="str">
        <f t="shared" si="0"/>
        <v>shear</v>
      </c>
      <c r="U39" s="4">
        <f t="shared" si="1"/>
        <v>1.1219999999999986</v>
      </c>
      <c r="V39" s="4">
        <f t="shared" si="8"/>
        <v>0.89759999999999873</v>
      </c>
      <c r="W39" s="4">
        <f t="shared" si="2"/>
        <v>16.000000000000096</v>
      </c>
      <c r="X39">
        <f t="shared" si="11"/>
        <v>4.1249999999999813</v>
      </c>
      <c r="Y39">
        <f t="shared" si="12"/>
        <v>66.000000000000099</v>
      </c>
      <c r="Z39" s="2">
        <f t="shared" si="5"/>
        <v>6.6666666666659311E-2</v>
      </c>
      <c r="AA39" s="2">
        <f t="shared" si="6"/>
        <v>66.666666666666657</v>
      </c>
    </row>
    <row r="40" spans="18:27" x14ac:dyDescent="0.25">
      <c r="R40" s="4">
        <v>0.31999999999999901</v>
      </c>
      <c r="S40" s="4">
        <f t="shared" si="7"/>
        <v>3.1999999999999904E-2</v>
      </c>
      <c r="T40" t="str">
        <f t="shared" si="0"/>
        <v>shear</v>
      </c>
      <c r="U40" s="4">
        <f t="shared" si="1"/>
        <v>1.0879999999999983</v>
      </c>
      <c r="V40" s="4">
        <f t="shared" si="8"/>
        <v>0.87039999999999851</v>
      </c>
      <c r="W40" s="4">
        <f t="shared" si="2"/>
        <v>18.000000000000099</v>
      </c>
      <c r="X40">
        <f t="shared" si="11"/>
        <v>3.7777777777777626</v>
      </c>
      <c r="Y40">
        <f t="shared" si="12"/>
        <v>68.000000000000099</v>
      </c>
      <c r="Z40" s="2">
        <f t="shared" si="5"/>
        <v>6.6666666666659311E-2</v>
      </c>
      <c r="AA40" s="2">
        <f t="shared" si="6"/>
        <v>66.666666666666657</v>
      </c>
    </row>
    <row r="41" spans="18:27" x14ac:dyDescent="0.25">
      <c r="R41" s="4">
        <v>0.29999999999999899</v>
      </c>
      <c r="S41" s="4">
        <f t="shared" si="7"/>
        <v>2.9999999999999902E-2</v>
      </c>
      <c r="T41" t="str">
        <f t="shared" si="0"/>
        <v>shear</v>
      </c>
      <c r="U41" s="4">
        <f t="shared" si="1"/>
        <v>1.049999999999998</v>
      </c>
      <c r="V41" s="4">
        <f t="shared" si="8"/>
        <v>0.8399999999999983</v>
      </c>
      <c r="W41" s="4">
        <f t="shared" si="2"/>
        <v>20.000000000000099</v>
      </c>
      <c r="X41">
        <f t="shared" si="11"/>
        <v>3.4999999999999876</v>
      </c>
      <c r="Y41">
        <f t="shared" si="12"/>
        <v>70.000000000000099</v>
      </c>
      <c r="Z41" s="2">
        <f t="shared" si="5"/>
        <v>6.6666666666659311E-2</v>
      </c>
      <c r="AA41" s="2">
        <f t="shared" si="6"/>
        <v>66.666666666666657</v>
      </c>
    </row>
    <row r="42" spans="18:27" x14ac:dyDescent="0.25">
      <c r="R42" s="4">
        <v>0.27999999999999903</v>
      </c>
      <c r="S42" s="4">
        <f t="shared" si="7"/>
        <v>2.7999999999999903E-2</v>
      </c>
      <c r="T42" t="str">
        <f t="shared" si="0"/>
        <v>shear</v>
      </c>
      <c r="U42" s="4">
        <f t="shared" si="1"/>
        <v>1.007999999999998</v>
      </c>
      <c r="V42" s="4">
        <f t="shared" si="8"/>
        <v>0.80639999999999823</v>
      </c>
      <c r="W42" s="4">
        <f t="shared" si="2"/>
        <v>22.000000000000099</v>
      </c>
      <c r="X42">
        <f t="shared" si="11"/>
        <v>3.2727272727272623</v>
      </c>
      <c r="Y42">
        <f t="shared" si="12"/>
        <v>72.000000000000099</v>
      </c>
      <c r="Z42" s="2">
        <f t="shared" si="5"/>
        <v>6.6666666666659311E-2</v>
      </c>
      <c r="AA42" s="2">
        <f t="shared" si="6"/>
        <v>66.666666666666657</v>
      </c>
    </row>
    <row r="43" spans="18:27" x14ac:dyDescent="0.25">
      <c r="R43" s="4">
        <v>0.25999999999999901</v>
      </c>
      <c r="S43" s="4">
        <f t="shared" si="7"/>
        <v>2.5999999999999902E-2</v>
      </c>
      <c r="T43" t="str">
        <f t="shared" si="0"/>
        <v>shear</v>
      </c>
      <c r="U43" s="4">
        <f t="shared" si="1"/>
        <v>0.96199999999999775</v>
      </c>
      <c r="V43" s="4">
        <f t="shared" si="8"/>
        <v>0.76959999999999806</v>
      </c>
      <c r="W43" s="4">
        <f t="shared" si="2"/>
        <v>24.000000000000099</v>
      </c>
      <c r="X43">
        <f t="shared" si="11"/>
        <v>3.0833333333333246</v>
      </c>
      <c r="Y43">
        <f t="shared" si="12"/>
        <v>74.000000000000099</v>
      </c>
      <c r="Z43" s="2">
        <f t="shared" si="5"/>
        <v>6.6666666666659311E-2</v>
      </c>
      <c r="AA43" s="2">
        <f t="shared" si="6"/>
        <v>66.666666666666657</v>
      </c>
    </row>
    <row r="44" spans="18:27" x14ac:dyDescent="0.25">
      <c r="R44" s="4">
        <v>0.23999999999999899</v>
      </c>
      <c r="S44" s="4">
        <f t="shared" si="7"/>
        <v>2.39999999999999E-2</v>
      </c>
      <c r="T44" t="str">
        <f t="shared" si="0"/>
        <v>shear</v>
      </c>
      <c r="U44" s="4">
        <f t="shared" si="1"/>
        <v>0.91199999999999748</v>
      </c>
      <c r="V44" s="4">
        <f t="shared" si="8"/>
        <v>0.72959999999999781</v>
      </c>
      <c r="W44" s="4">
        <f t="shared" si="2"/>
        <v>26.000000000000103</v>
      </c>
      <c r="X44">
        <f t="shared" si="11"/>
        <v>2.9230769230769154</v>
      </c>
      <c r="Y44">
        <f t="shared" si="12"/>
        <v>76.000000000000099</v>
      </c>
      <c r="Z44" s="2">
        <f t="shared" si="5"/>
        <v>6.6666666666659311E-2</v>
      </c>
      <c r="AA44" s="2">
        <f t="shared" si="6"/>
        <v>66.666666666666657</v>
      </c>
    </row>
    <row r="45" spans="18:27" x14ac:dyDescent="0.25">
      <c r="R45" s="4">
        <v>0.219999999999999</v>
      </c>
      <c r="S45" s="4">
        <f t="shared" si="7"/>
        <v>2.1999999999999902E-2</v>
      </c>
      <c r="T45" t="str">
        <f t="shared" si="0"/>
        <v>shear</v>
      </c>
      <c r="U45" s="4">
        <f t="shared" si="1"/>
        <v>0.85799999999999721</v>
      </c>
      <c r="V45" s="4">
        <f t="shared" si="8"/>
        <v>0.68639999999999768</v>
      </c>
      <c r="W45" s="4">
        <f t="shared" si="2"/>
        <v>28.000000000000099</v>
      </c>
      <c r="X45">
        <f t="shared" si="11"/>
        <v>2.7857142857142794</v>
      </c>
      <c r="Y45">
        <f t="shared" si="12"/>
        <v>78.000000000000099</v>
      </c>
      <c r="Z45" s="2">
        <f t="shared" si="5"/>
        <v>6.6666666666659311E-2</v>
      </c>
      <c r="AA45" s="2">
        <f t="shared" si="6"/>
        <v>66.666666666666657</v>
      </c>
    </row>
    <row r="46" spans="18:27" x14ac:dyDescent="0.25">
      <c r="R46" s="4">
        <v>0.19999999999999901</v>
      </c>
      <c r="S46" s="4">
        <f t="shared" si="7"/>
        <v>1.9999999999999903E-2</v>
      </c>
      <c r="T46" t="str">
        <f t="shared" si="0"/>
        <v>shear</v>
      </c>
      <c r="U46" s="4">
        <f t="shared" si="1"/>
        <v>0.79999999999999716</v>
      </c>
      <c r="V46" s="4">
        <f t="shared" si="8"/>
        <v>0.63999999999999757</v>
      </c>
      <c r="W46" s="4">
        <f t="shared" si="2"/>
        <v>30.000000000000099</v>
      </c>
      <c r="X46">
        <f t="shared" si="11"/>
        <v>2.6666666666666612</v>
      </c>
      <c r="Y46">
        <f t="shared" si="12"/>
        <v>80.000000000000099</v>
      </c>
      <c r="Z46" s="2">
        <f t="shared" si="5"/>
        <v>6.6666666666659311E-2</v>
      </c>
      <c r="AA46" s="2">
        <f t="shared" si="6"/>
        <v>66.666666666666657</v>
      </c>
    </row>
    <row r="47" spans="18:27" x14ac:dyDescent="0.25">
      <c r="R47" s="4">
        <v>0.17999999999999899</v>
      </c>
      <c r="S47" s="4">
        <f t="shared" si="7"/>
        <v>1.7999999999999901E-2</v>
      </c>
      <c r="T47" t="str">
        <f t="shared" si="0"/>
        <v>shear</v>
      </c>
      <c r="U47" s="4">
        <f t="shared" si="1"/>
        <v>0.73799999999999688</v>
      </c>
      <c r="V47" s="4">
        <f t="shared" si="8"/>
        <v>0.59039999999999737</v>
      </c>
      <c r="W47" s="4">
        <f t="shared" si="2"/>
        <v>32.000000000000099</v>
      </c>
      <c r="X47">
        <f t="shared" si="11"/>
        <v>2.5624999999999951</v>
      </c>
      <c r="Y47">
        <f t="shared" si="12"/>
        <v>82.000000000000099</v>
      </c>
      <c r="Z47" s="2">
        <f t="shared" si="5"/>
        <v>6.6666666666659311E-2</v>
      </c>
      <c r="AA47" s="2">
        <f t="shared" si="6"/>
        <v>66.666666666666657</v>
      </c>
    </row>
    <row r="48" spans="18:27" x14ac:dyDescent="0.25">
      <c r="R48" s="4">
        <v>0.159999999999999</v>
      </c>
      <c r="S48" s="4">
        <f t="shared" si="7"/>
        <v>1.59999999999999E-2</v>
      </c>
      <c r="T48" t="str">
        <f t="shared" si="0"/>
        <v>shear</v>
      </c>
      <c r="U48" s="4">
        <f t="shared" si="1"/>
        <v>0.6719999999999966</v>
      </c>
      <c r="V48" s="4">
        <f t="shared" si="8"/>
        <v>0.53759999999999719</v>
      </c>
      <c r="W48" s="4">
        <f t="shared" si="2"/>
        <v>34.000000000000099</v>
      </c>
      <c r="X48">
        <f t="shared" si="11"/>
        <v>2.4705882352941133</v>
      </c>
      <c r="Y48">
        <f t="shared" si="12"/>
        <v>84.000000000000099</v>
      </c>
      <c r="Z48" s="2">
        <f t="shared" si="5"/>
        <v>6.6666666666659311E-2</v>
      </c>
      <c r="AA48" s="2">
        <f t="shared" si="6"/>
        <v>66.666666666666657</v>
      </c>
    </row>
    <row r="49" spans="18:27" x14ac:dyDescent="0.25">
      <c r="R49" s="4">
        <v>0.13999999999999899</v>
      </c>
      <c r="S49" s="4">
        <f t="shared" si="7"/>
        <v>1.39999999999999E-2</v>
      </c>
      <c r="T49" t="str">
        <f t="shared" si="0"/>
        <v>shear</v>
      </c>
      <c r="U49" s="4">
        <f t="shared" si="1"/>
        <v>0.60199999999999643</v>
      </c>
      <c r="V49" s="4">
        <f t="shared" si="8"/>
        <v>0.48159999999999703</v>
      </c>
      <c r="W49" s="4">
        <f t="shared" si="2"/>
        <v>36.000000000000099</v>
      </c>
      <c r="X49">
        <f t="shared" si="11"/>
        <v>2.3888888888888848</v>
      </c>
      <c r="Y49">
        <f t="shared" si="12"/>
        <v>86.000000000000085</v>
      </c>
      <c r="Z49" s="2">
        <f t="shared" si="5"/>
        <v>6.6666666666659311E-2</v>
      </c>
      <c r="AA49" s="2">
        <f t="shared" si="6"/>
        <v>66.666666666666657</v>
      </c>
    </row>
    <row r="50" spans="18:27" x14ac:dyDescent="0.25">
      <c r="R50" s="4">
        <v>0.119999999999999</v>
      </c>
      <c r="S50" s="4">
        <f t="shared" si="7"/>
        <v>1.19999999999999E-2</v>
      </c>
      <c r="T50" t="str">
        <f t="shared" si="0"/>
        <v>shear</v>
      </c>
      <c r="U50" s="4">
        <f t="shared" si="1"/>
        <v>0.52799999999999625</v>
      </c>
      <c r="V50" s="4">
        <f t="shared" si="8"/>
        <v>0.42239999999999694</v>
      </c>
      <c r="W50" s="4">
        <f t="shared" si="2"/>
        <v>38.000000000000107</v>
      </c>
      <c r="X50">
        <f t="shared" si="11"/>
        <v>2.3157894736842071</v>
      </c>
      <c r="Y50">
        <f t="shared" si="12"/>
        <v>88.000000000000114</v>
      </c>
      <c r="Z50" s="2">
        <f t="shared" si="5"/>
        <v>6.6666666666659311E-2</v>
      </c>
      <c r="AA50" s="2">
        <f t="shared" si="6"/>
        <v>66.666666666666657</v>
      </c>
    </row>
    <row r="51" spans="18:27" x14ac:dyDescent="0.25">
      <c r="R51" s="4">
        <v>9.9999999999999006E-2</v>
      </c>
      <c r="S51" s="4">
        <f t="shared" si="7"/>
        <v>9.9999999999999013E-3</v>
      </c>
      <c r="T51" t="str">
        <f t="shared" si="0"/>
        <v>shear</v>
      </c>
      <c r="U51" s="4">
        <f t="shared" si="1"/>
        <v>0.44999999999999607</v>
      </c>
      <c r="V51" s="4">
        <f t="shared" si="8"/>
        <v>0.35999999999999677</v>
      </c>
      <c r="W51" s="4">
        <f t="shared" si="2"/>
        <v>40.000000000000107</v>
      </c>
      <c r="X51">
        <f t="shared" si="11"/>
        <v>2.2499999999999964</v>
      </c>
      <c r="Y51">
        <f t="shared" si="12"/>
        <v>90.000000000000099</v>
      </c>
      <c r="Z51" s="2">
        <f t="shared" si="5"/>
        <v>6.6666666666659311E-2</v>
      </c>
      <c r="AA51" s="2">
        <f t="shared" si="6"/>
        <v>66.666666666666657</v>
      </c>
    </row>
    <row r="52" spans="18:27" x14ac:dyDescent="0.25">
      <c r="R52" s="4">
        <v>7.9999999999999002E-2</v>
      </c>
      <c r="S52" s="4">
        <f t="shared" si="7"/>
        <v>7.9999999999999013E-3</v>
      </c>
      <c r="T52" t="str">
        <f t="shared" si="0"/>
        <v>shear</v>
      </c>
      <c r="U52" s="4">
        <f t="shared" si="1"/>
        <v>0.36799999999999589</v>
      </c>
      <c r="V52" s="4">
        <f t="shared" si="8"/>
        <v>0.29439999999999666</v>
      </c>
      <c r="W52" s="4">
        <f t="shared" si="2"/>
        <v>42.000000000000099</v>
      </c>
      <c r="X52">
        <f t="shared" si="11"/>
        <v>2.1904761904761876</v>
      </c>
      <c r="Y52">
        <f t="shared" si="12"/>
        <v>92.000000000000099</v>
      </c>
      <c r="Z52" s="2">
        <f t="shared" si="5"/>
        <v>6.6666666666659311E-2</v>
      </c>
      <c r="AA52" s="2">
        <f t="shared" si="6"/>
        <v>66.666666666666657</v>
      </c>
    </row>
    <row r="53" spans="18:27" x14ac:dyDescent="0.25">
      <c r="R53" s="4">
        <v>5.9999999999999103E-2</v>
      </c>
      <c r="S53" s="4">
        <f t="shared" si="7"/>
        <v>5.9999999999999108E-3</v>
      </c>
      <c r="T53" t="str">
        <f t="shared" si="0"/>
        <v>shear</v>
      </c>
      <c r="U53" s="4">
        <f t="shared" si="1"/>
        <v>0.28199999999999614</v>
      </c>
      <c r="V53" s="4">
        <f t="shared" si="8"/>
        <v>0.22559999999999689</v>
      </c>
      <c r="W53" s="4">
        <f t="shared" si="2"/>
        <v>44.000000000000092</v>
      </c>
      <c r="X53">
        <f t="shared" si="11"/>
        <v>2.136363636363634</v>
      </c>
      <c r="Y53">
        <f t="shared" si="12"/>
        <v>94.000000000000099</v>
      </c>
      <c r="Z53" s="2">
        <f t="shared" si="5"/>
        <v>6.6666666666659311E-2</v>
      </c>
      <c r="AA53" s="2">
        <f t="shared" si="6"/>
        <v>66.666666666666657</v>
      </c>
    </row>
    <row r="54" spans="18:27" x14ac:dyDescent="0.25">
      <c r="R54" s="4">
        <v>3.9999999999999002E-2</v>
      </c>
      <c r="S54" s="4">
        <f t="shared" si="7"/>
        <v>3.9999999999999003E-3</v>
      </c>
      <c r="T54" t="str">
        <f t="shared" si="0"/>
        <v>shear</v>
      </c>
      <c r="U54" s="4">
        <f t="shared" si="1"/>
        <v>0.19199999999999542</v>
      </c>
      <c r="V54" s="4">
        <f t="shared" si="8"/>
        <v>0.15359999999999632</v>
      </c>
      <c r="W54" s="4">
        <f t="shared" si="2"/>
        <v>46.000000000000107</v>
      </c>
      <c r="X54">
        <f t="shared" si="11"/>
        <v>2.0869565217391282</v>
      </c>
      <c r="Y54">
        <f t="shared" si="12"/>
        <v>96.000000000000114</v>
      </c>
      <c r="Z54" s="2">
        <f t="shared" si="5"/>
        <v>6.6666666666659311E-2</v>
      </c>
      <c r="AA54" s="2">
        <f t="shared" si="6"/>
        <v>66.666666666666657</v>
      </c>
    </row>
    <row r="55" spans="18:27" x14ac:dyDescent="0.25">
      <c r="R55" s="4">
        <v>1.9999999999999001E-2</v>
      </c>
      <c r="S55" s="4">
        <f t="shared" si="7"/>
        <v>1.9999999999999003E-3</v>
      </c>
      <c r="T55" t="str">
        <f t="shared" si="0"/>
        <v>shear</v>
      </c>
      <c r="U55" s="4">
        <f t="shared" si="1"/>
        <v>9.7999999999995216E-2</v>
      </c>
      <c r="V55" s="4">
        <f t="shared" si="8"/>
        <v>7.8399999999996153E-2</v>
      </c>
      <c r="W55" s="4">
        <f t="shared" si="2"/>
        <v>48.000000000000107</v>
      </c>
      <c r="X55">
        <f t="shared" si="11"/>
        <v>2.0416666666666643</v>
      </c>
      <c r="Y55">
        <f t="shared" si="12"/>
        <v>98.000000000000099</v>
      </c>
      <c r="Z55" s="2">
        <f t="shared" si="5"/>
        <v>6.6666666666659311E-2</v>
      </c>
      <c r="AA55" s="2">
        <f t="shared" si="6"/>
        <v>66.666666666666657</v>
      </c>
    </row>
    <row r="56" spans="18:27" x14ac:dyDescent="0.25">
      <c r="R56" s="4">
        <v>0</v>
      </c>
      <c r="S56" s="4">
        <f t="shared" si="7"/>
        <v>0</v>
      </c>
      <c r="T56" t="str">
        <f>IF(S56&lt;($H$6-$H$9),"shear","plug")</f>
        <v>shear</v>
      </c>
      <c r="U56" s="4">
        <f t="shared" si="1"/>
        <v>0</v>
      </c>
      <c r="V56" s="4">
        <f t="shared" si="8"/>
        <v>0</v>
      </c>
      <c r="W56" s="4">
        <f t="shared" si="2"/>
        <v>50</v>
      </c>
      <c r="X56">
        <f t="shared" si="11"/>
        <v>2</v>
      </c>
      <c r="Y56">
        <f t="shared" si="12"/>
        <v>100</v>
      </c>
      <c r="Z56" s="2">
        <f t="shared" si="5"/>
        <v>6.6666666666659311E-2</v>
      </c>
      <c r="AA56" s="2">
        <f t="shared" si="6"/>
        <v>66.666666666666657</v>
      </c>
    </row>
    <row r="57" spans="18:27" x14ac:dyDescent="0.25">
      <c r="R57" s="4"/>
      <c r="S57" s="4"/>
      <c r="U57" s="4"/>
      <c r="V57" s="4"/>
      <c r="W57" s="4"/>
      <c r="Z57" s="2"/>
      <c r="AA57" s="2"/>
    </row>
    <row r="58" spans="18:27" x14ac:dyDescent="0.25">
      <c r="R58" s="4"/>
      <c r="S58" s="4"/>
      <c r="U58" s="4"/>
      <c r="V58" s="4"/>
      <c r="W58" s="4"/>
      <c r="Z58" s="2"/>
      <c r="AA58" s="2"/>
    </row>
    <row r="59" spans="18:27" x14ac:dyDescent="0.25">
      <c r="R59" s="4"/>
      <c r="S59" s="4"/>
      <c r="U59" s="4"/>
      <c r="V59" s="4"/>
      <c r="W59" s="4"/>
      <c r="Z59" s="2"/>
      <c r="AA59" s="2"/>
    </row>
    <row r="60" spans="18:27" x14ac:dyDescent="0.25">
      <c r="R60" s="4"/>
      <c r="S60" s="4"/>
      <c r="U60" s="4"/>
      <c r="V60" s="4"/>
      <c r="W60" s="4"/>
      <c r="Z60" s="2"/>
      <c r="AA60" s="2"/>
    </row>
    <row r="61" spans="18:27" x14ac:dyDescent="0.25">
      <c r="R61" s="4"/>
      <c r="S61" s="4"/>
      <c r="U61" s="4"/>
      <c r="V61" s="4"/>
      <c r="W61" s="4"/>
      <c r="Z61" s="2"/>
      <c r="AA61" s="2"/>
    </row>
    <row r="62" spans="18:27" x14ac:dyDescent="0.25">
      <c r="R62" s="4"/>
      <c r="S62" s="4"/>
      <c r="U62" s="4"/>
      <c r="V62" s="4"/>
      <c r="W62" s="4"/>
      <c r="Z62" s="2"/>
      <c r="AA62" s="2"/>
    </row>
    <row r="63" spans="18:27" x14ac:dyDescent="0.25">
      <c r="R63" s="4"/>
      <c r="S63" s="4"/>
      <c r="U63" s="4"/>
      <c r="V63" s="4"/>
      <c r="W63" s="4"/>
      <c r="Z63" s="2"/>
      <c r="AA63" s="2"/>
    </row>
    <row r="64" spans="18:27" x14ac:dyDescent="0.25">
      <c r="R64" s="4"/>
      <c r="S64" s="4"/>
      <c r="U64" s="4"/>
      <c r="V64" s="4"/>
      <c r="W64" s="4"/>
      <c r="Z64" s="2"/>
      <c r="AA64" s="2"/>
    </row>
    <row r="65" spans="18:27" x14ac:dyDescent="0.25">
      <c r="R65" s="4"/>
      <c r="S65" s="4"/>
      <c r="U65" s="4"/>
      <c r="V65" s="4"/>
      <c r="W65" s="4"/>
      <c r="Z65" s="2"/>
      <c r="AA65" s="2"/>
    </row>
    <row r="66" spans="18:27" x14ac:dyDescent="0.25">
      <c r="R66" s="4"/>
      <c r="S66" s="4"/>
      <c r="U66" s="4"/>
      <c r="V66" s="4"/>
      <c r="W66" s="4"/>
      <c r="Z66" s="2"/>
      <c r="AA66" s="2"/>
    </row>
    <row r="67" spans="18:27" x14ac:dyDescent="0.25">
      <c r="R67" s="4"/>
      <c r="S67" s="4"/>
      <c r="U67" s="4"/>
      <c r="V67" s="4"/>
      <c r="W67" s="4"/>
      <c r="Z67" s="2"/>
      <c r="AA67" s="2"/>
    </row>
    <row r="68" spans="18:27" x14ac:dyDescent="0.25">
      <c r="R68" s="4"/>
      <c r="S68" s="4"/>
      <c r="U68" s="4"/>
      <c r="V68" s="4"/>
      <c r="W68" s="4"/>
      <c r="Z68" s="2"/>
      <c r="AA68" s="2"/>
    </row>
    <row r="69" spans="18:27" x14ac:dyDescent="0.25">
      <c r="R69" s="4"/>
      <c r="S69" s="4"/>
      <c r="U69" s="4"/>
      <c r="V69" s="4"/>
      <c r="W69" s="4"/>
      <c r="Z69" s="2"/>
      <c r="AA69" s="2"/>
    </row>
    <row r="70" spans="18:27" x14ac:dyDescent="0.25">
      <c r="R70" s="4"/>
      <c r="S70" s="4"/>
      <c r="U70" s="4"/>
      <c r="V70" s="4"/>
      <c r="W70" s="4"/>
      <c r="Z70" s="2"/>
      <c r="AA70" s="2"/>
    </row>
    <row r="71" spans="18:27" x14ac:dyDescent="0.25">
      <c r="R71" s="4"/>
      <c r="S71" s="4"/>
      <c r="U71" s="4"/>
      <c r="V71" s="4"/>
      <c r="W71" s="4"/>
      <c r="Z71" s="2"/>
      <c r="AA71" s="2"/>
    </row>
    <row r="72" spans="18:27" x14ac:dyDescent="0.25">
      <c r="R72" s="4"/>
      <c r="S72" s="4"/>
      <c r="U72" s="4"/>
      <c r="V72" s="4"/>
      <c r="W72" s="4"/>
      <c r="Z72" s="2"/>
      <c r="AA72" s="2"/>
    </row>
    <row r="73" spans="18:27" x14ac:dyDescent="0.25">
      <c r="R73" s="4"/>
      <c r="S73" s="4"/>
      <c r="U73" s="4"/>
      <c r="V73" s="4"/>
      <c r="W73" s="4"/>
      <c r="Z73" s="2"/>
      <c r="AA73" s="2"/>
    </row>
    <row r="74" spans="18:27" x14ac:dyDescent="0.25">
      <c r="R74" s="4"/>
      <c r="S74" s="4"/>
      <c r="U74" s="4"/>
      <c r="V74" s="4"/>
      <c r="W74" s="4"/>
      <c r="Z74" s="2"/>
      <c r="AA74" s="2"/>
    </row>
    <row r="75" spans="18:27" x14ac:dyDescent="0.25">
      <c r="R75" s="4"/>
      <c r="S75" s="4"/>
      <c r="U75" s="4"/>
      <c r="V75" s="4"/>
      <c r="W75" s="4"/>
      <c r="Z75" s="2"/>
      <c r="AA75" s="2"/>
    </row>
    <row r="76" spans="18:27" x14ac:dyDescent="0.25">
      <c r="R76" s="4"/>
      <c r="S76" s="4"/>
      <c r="U76" s="4"/>
      <c r="V76" s="4"/>
      <c r="W76" s="4"/>
      <c r="Z76" s="2"/>
      <c r="AA76" s="2"/>
    </row>
    <row r="77" spans="18:27" x14ac:dyDescent="0.25">
      <c r="R77" s="4"/>
      <c r="S77" s="4"/>
      <c r="U77" s="4"/>
      <c r="V77" s="4"/>
      <c r="W77" s="4"/>
      <c r="Z77" s="2"/>
      <c r="AA77" s="2"/>
    </row>
    <row r="78" spans="18:27" x14ac:dyDescent="0.25">
      <c r="R78" s="4"/>
      <c r="S78" s="4"/>
      <c r="U78" s="4"/>
      <c r="V78" s="4"/>
      <c r="W78" s="4"/>
      <c r="Z78" s="2"/>
      <c r="AA78" s="2"/>
    </row>
    <row r="79" spans="18:27" x14ac:dyDescent="0.25">
      <c r="R79" s="4"/>
      <c r="S79" s="4"/>
      <c r="U79" s="4"/>
      <c r="V79" s="4"/>
      <c r="W79" s="4"/>
      <c r="Z79" s="2"/>
      <c r="AA79" s="2"/>
    </row>
    <row r="80" spans="18:27" x14ac:dyDescent="0.25">
      <c r="R80" s="4"/>
      <c r="S80" s="4"/>
      <c r="U80" s="4"/>
      <c r="V80" s="4"/>
      <c r="W80" s="4"/>
      <c r="Z80" s="2"/>
      <c r="AA80" s="2"/>
    </row>
    <row r="81" spans="18:27" x14ac:dyDescent="0.25">
      <c r="R81" s="4"/>
      <c r="S81" s="4"/>
      <c r="U81" s="4"/>
      <c r="V81" s="4"/>
      <c r="W81" s="4"/>
      <c r="Z81" s="2"/>
      <c r="AA81" s="2"/>
    </row>
    <row r="82" spans="18:27" x14ac:dyDescent="0.25">
      <c r="R82" s="4"/>
      <c r="S82" s="4"/>
      <c r="U82" s="4"/>
      <c r="V82" s="4"/>
      <c r="W82" s="4"/>
      <c r="Z82" s="2"/>
      <c r="AA82" s="2"/>
    </row>
    <row r="83" spans="18:27" x14ac:dyDescent="0.25">
      <c r="R83" s="4"/>
      <c r="S83" s="4"/>
      <c r="U83" s="4"/>
      <c r="V83" s="4"/>
      <c r="W83" s="4"/>
      <c r="Z83" s="2"/>
      <c r="AA83" s="2"/>
    </row>
    <row r="84" spans="18:27" x14ac:dyDescent="0.25">
      <c r="R84" s="4"/>
      <c r="S84" s="4"/>
      <c r="U84" s="4"/>
      <c r="V84" s="4"/>
      <c r="W84" s="4"/>
      <c r="Z84" s="2"/>
      <c r="AA84" s="2"/>
    </row>
    <row r="85" spans="18:27" x14ac:dyDescent="0.25">
      <c r="R85" s="4"/>
      <c r="S85" s="4"/>
      <c r="U85" s="4"/>
      <c r="V85" s="4"/>
      <c r="W85" s="4"/>
      <c r="Z85" s="2"/>
      <c r="AA85" s="2"/>
    </row>
    <row r="86" spans="18:27" x14ac:dyDescent="0.25">
      <c r="R86" s="4"/>
      <c r="S86" s="4"/>
      <c r="U86" s="4"/>
      <c r="V86" s="4"/>
      <c r="W86" s="4"/>
      <c r="Z86" s="2"/>
      <c r="AA86" s="2"/>
    </row>
    <row r="87" spans="18:27" x14ac:dyDescent="0.25">
      <c r="R87" s="4"/>
      <c r="S87" s="4"/>
      <c r="U87" s="4"/>
      <c r="V87" s="4"/>
      <c r="W87" s="4"/>
      <c r="Z87" s="2"/>
      <c r="AA87" s="2"/>
    </row>
    <row r="88" spans="18:27" x14ac:dyDescent="0.25">
      <c r="R88" s="4"/>
      <c r="S88" s="4"/>
      <c r="U88" s="4"/>
      <c r="V88" s="4"/>
      <c r="W88" s="4"/>
      <c r="Z88" s="2"/>
      <c r="AA88" s="2"/>
    </row>
    <row r="89" spans="18:27" x14ac:dyDescent="0.25">
      <c r="R89" s="4"/>
      <c r="S89" s="4"/>
      <c r="U89" s="4"/>
      <c r="V89" s="4"/>
      <c r="W89" s="4"/>
      <c r="Z89" s="2"/>
      <c r="AA89" s="2"/>
    </row>
    <row r="90" spans="18:27" x14ac:dyDescent="0.25">
      <c r="R90" s="4"/>
      <c r="S90" s="4"/>
      <c r="U90" s="4"/>
      <c r="V90" s="4"/>
      <c r="W90" s="4"/>
      <c r="Z90" s="2"/>
      <c r="AA90" s="2"/>
    </row>
    <row r="91" spans="18:27" x14ac:dyDescent="0.25">
      <c r="R91" s="4"/>
      <c r="S91" s="4"/>
      <c r="U91" s="4"/>
      <c r="V91" s="4"/>
      <c r="W91" s="4"/>
      <c r="Z91" s="2"/>
      <c r="AA91" s="2"/>
    </row>
    <row r="92" spans="18:27" x14ac:dyDescent="0.25">
      <c r="R92" s="4"/>
      <c r="S92" s="4"/>
      <c r="U92" s="4"/>
      <c r="V92" s="4"/>
      <c r="W92" s="4"/>
      <c r="Z92" s="2"/>
      <c r="AA92" s="2"/>
    </row>
    <row r="93" spans="18:27" x14ac:dyDescent="0.25">
      <c r="R93" s="4"/>
      <c r="S93" s="4"/>
      <c r="U93" s="4"/>
      <c r="V93" s="4"/>
      <c r="W93" s="4"/>
      <c r="Z93" s="2"/>
      <c r="AA93" s="2"/>
    </row>
    <row r="94" spans="18:27" x14ac:dyDescent="0.25">
      <c r="R94" s="4"/>
      <c r="S94" s="4"/>
      <c r="U94" s="4"/>
      <c r="V94" s="4"/>
      <c r="W94" s="4"/>
      <c r="Z94" s="2"/>
      <c r="AA94" s="2"/>
    </row>
    <row r="95" spans="18:27" x14ac:dyDescent="0.25">
      <c r="R95" s="4"/>
      <c r="S95" s="4"/>
      <c r="U95" s="4"/>
      <c r="V95" s="4"/>
      <c r="W95" s="4"/>
      <c r="Z95" s="2"/>
      <c r="AA95" s="2"/>
    </row>
    <row r="96" spans="18:27" x14ac:dyDescent="0.25">
      <c r="R96" s="4"/>
      <c r="S96" s="4"/>
      <c r="U96" s="4"/>
      <c r="V96" s="4"/>
      <c r="W96" s="4"/>
      <c r="Z96" s="2"/>
      <c r="AA96" s="2"/>
    </row>
    <row r="97" spans="18:27" x14ac:dyDescent="0.25">
      <c r="R97" s="4"/>
      <c r="S97" s="4"/>
      <c r="U97" s="4"/>
      <c r="V97" s="4"/>
      <c r="W97" s="4"/>
      <c r="Z97" s="2"/>
      <c r="AA97" s="2"/>
    </row>
    <row r="98" spans="18:27" x14ac:dyDescent="0.25">
      <c r="R98" s="4"/>
      <c r="S98" s="4"/>
      <c r="U98" s="4"/>
      <c r="V98" s="4"/>
      <c r="W98" s="4"/>
      <c r="Z98" s="2"/>
      <c r="AA98" s="2"/>
    </row>
    <row r="99" spans="18:27" x14ac:dyDescent="0.25">
      <c r="R99" s="4"/>
      <c r="S99" s="4"/>
      <c r="U99" s="4"/>
      <c r="V99" s="4"/>
      <c r="W99" s="4"/>
      <c r="Z99" s="2"/>
      <c r="AA99" s="2"/>
    </row>
    <row r="100" spans="18:27" x14ac:dyDescent="0.25">
      <c r="R100" s="4"/>
      <c r="S100" s="4"/>
      <c r="U100" s="4"/>
      <c r="V100" s="4"/>
      <c r="W100" s="4"/>
      <c r="Z100" s="2"/>
      <c r="AA100" s="2"/>
    </row>
    <row r="101" spans="18:27" x14ac:dyDescent="0.25">
      <c r="R101" s="4"/>
      <c r="S101" s="4"/>
      <c r="U101" s="4"/>
      <c r="V101" s="4"/>
      <c r="W101" s="4"/>
      <c r="Z101" s="2"/>
      <c r="AA101" s="2"/>
    </row>
    <row r="102" spans="18:27" x14ac:dyDescent="0.25">
      <c r="R102" s="4"/>
      <c r="S102" s="4"/>
      <c r="U102" s="4"/>
      <c r="V102" s="4"/>
      <c r="W102" s="4"/>
      <c r="Z102" s="2"/>
      <c r="AA102" s="2"/>
    </row>
    <row r="103" spans="18:27" x14ac:dyDescent="0.25">
      <c r="R103" s="4"/>
      <c r="S103" s="4"/>
      <c r="U103" s="4"/>
      <c r="V103" s="4"/>
      <c r="W103" s="4"/>
      <c r="Z103" s="2"/>
      <c r="AA103" s="2"/>
    </row>
    <row r="104" spans="18:27" x14ac:dyDescent="0.25">
      <c r="R104" s="4"/>
      <c r="S104" s="4"/>
      <c r="U104" s="4"/>
      <c r="V104" s="4"/>
      <c r="W104" s="4"/>
      <c r="Z104" s="2"/>
      <c r="AA104" s="2"/>
    </row>
    <row r="105" spans="18:27" x14ac:dyDescent="0.25">
      <c r="R105" s="4"/>
      <c r="S105" s="4"/>
      <c r="U105" s="4"/>
      <c r="V105" s="4"/>
      <c r="W105" s="4"/>
      <c r="Z105" s="2"/>
      <c r="AA105" s="2"/>
    </row>
    <row r="106" spans="18:27" x14ac:dyDescent="0.25">
      <c r="R106" s="4"/>
      <c r="S106" s="4"/>
      <c r="U106" s="4"/>
      <c r="V106" s="4"/>
      <c r="W106" s="4"/>
      <c r="Z106" s="2"/>
      <c r="AA106" s="2"/>
    </row>
    <row r="107" spans="18:27" x14ac:dyDescent="0.25">
      <c r="U107" s="4"/>
      <c r="V107" s="4"/>
      <c r="W107" s="4"/>
    </row>
    <row r="108" spans="18:27" x14ac:dyDescent="0.25">
      <c r="U108" s="4"/>
      <c r="V108" s="4"/>
      <c r="W108" s="4"/>
    </row>
    <row r="109" spans="18:27" x14ac:dyDescent="0.25">
      <c r="U109" s="4"/>
      <c r="V109" s="4"/>
      <c r="W109" s="4"/>
    </row>
    <row r="110" spans="18:27" x14ac:dyDescent="0.25">
      <c r="U110" s="4"/>
      <c r="V110" s="4"/>
      <c r="W110" s="4"/>
    </row>
    <row r="111" spans="18:27" x14ac:dyDescent="0.25">
      <c r="U111" s="4"/>
      <c r="V111" s="4"/>
      <c r="W111" s="4"/>
    </row>
    <row r="112" spans="18:27" x14ac:dyDescent="0.25">
      <c r="U112" s="4"/>
      <c r="V112" s="4"/>
      <c r="W112" s="4"/>
    </row>
    <row r="113" spans="21:23" x14ac:dyDescent="0.25">
      <c r="U113" s="4"/>
      <c r="V113" s="4"/>
      <c r="W113" s="4"/>
    </row>
    <row r="114" spans="21:23" x14ac:dyDescent="0.25">
      <c r="U114" s="4"/>
      <c r="V114" s="4"/>
      <c r="W114" s="4"/>
    </row>
    <row r="115" spans="21:23" x14ac:dyDescent="0.25">
      <c r="U115" s="4"/>
      <c r="V115" s="4"/>
      <c r="W115" s="4"/>
    </row>
    <row r="116" spans="21:23" x14ac:dyDescent="0.25">
      <c r="U116" s="4"/>
      <c r="V116" s="4"/>
      <c r="W116" s="4"/>
    </row>
    <row r="117" spans="21:23" x14ac:dyDescent="0.25">
      <c r="U117" s="4"/>
      <c r="V117" s="4"/>
      <c r="W117" s="4"/>
    </row>
    <row r="118" spans="21:23" x14ac:dyDescent="0.25">
      <c r="U118" s="4"/>
      <c r="V118" s="4"/>
      <c r="W118" s="4"/>
    </row>
    <row r="119" spans="21:23" x14ac:dyDescent="0.25">
      <c r="U119" s="4"/>
      <c r="V119" s="4"/>
      <c r="W119" s="4"/>
    </row>
    <row r="120" spans="21:23" x14ac:dyDescent="0.25">
      <c r="U120" s="4"/>
      <c r="V120" s="4"/>
      <c r="W120" s="4"/>
    </row>
    <row r="121" spans="21:23" x14ac:dyDescent="0.25">
      <c r="U121" s="4"/>
      <c r="V121" s="4"/>
      <c r="W121" s="4"/>
    </row>
    <row r="122" spans="21:23" x14ac:dyDescent="0.25">
      <c r="U122" s="4"/>
      <c r="V122" s="4"/>
      <c r="W122" s="4"/>
    </row>
    <row r="123" spans="21:23" x14ac:dyDescent="0.25">
      <c r="U123" s="4"/>
      <c r="V123" s="4"/>
      <c r="W123" s="4"/>
    </row>
    <row r="124" spans="21:23" x14ac:dyDescent="0.25">
      <c r="U124" s="4"/>
      <c r="V124" s="4"/>
      <c r="W124" s="4"/>
    </row>
    <row r="125" spans="21:23" x14ac:dyDescent="0.25">
      <c r="U125" s="4"/>
      <c r="V125" s="4"/>
      <c r="W125" s="4"/>
    </row>
    <row r="126" spans="21:23" x14ac:dyDescent="0.25">
      <c r="U126" s="4"/>
      <c r="V126" s="4"/>
      <c r="W126" s="4"/>
    </row>
    <row r="127" spans="21:23" x14ac:dyDescent="0.25">
      <c r="U127" s="4"/>
      <c r="V127" s="4"/>
      <c r="W127" s="4"/>
    </row>
    <row r="128" spans="21:23" x14ac:dyDescent="0.25">
      <c r="U128" s="4"/>
      <c r="V128" s="4"/>
      <c r="W128" s="4"/>
    </row>
    <row r="129" spans="21:23" x14ac:dyDescent="0.25">
      <c r="U129" s="4"/>
      <c r="V129" s="4"/>
      <c r="W129" s="4"/>
    </row>
    <row r="130" spans="21:23" x14ac:dyDescent="0.25">
      <c r="U130" s="4"/>
      <c r="V130" s="4"/>
      <c r="W130" s="4"/>
    </row>
    <row r="131" spans="21:23" x14ac:dyDescent="0.25">
      <c r="U131" s="4"/>
      <c r="V131" s="4"/>
      <c r="W131" s="4"/>
    </row>
    <row r="132" spans="21:23" x14ac:dyDescent="0.25">
      <c r="U132" s="4"/>
      <c r="V132" s="4"/>
      <c r="W132" s="4"/>
    </row>
    <row r="133" spans="21:23" x14ac:dyDescent="0.25">
      <c r="U133" s="4"/>
      <c r="V133" s="4"/>
      <c r="W133" s="4"/>
    </row>
    <row r="134" spans="21:23" x14ac:dyDescent="0.25">
      <c r="U134" s="4"/>
      <c r="V134" s="4"/>
      <c r="W134" s="4"/>
    </row>
    <row r="135" spans="21:23" x14ac:dyDescent="0.25">
      <c r="U135" s="4"/>
      <c r="V135" s="4"/>
      <c r="W135" s="4"/>
    </row>
    <row r="136" spans="21:23" x14ac:dyDescent="0.25">
      <c r="U136" s="4"/>
      <c r="V136" s="4"/>
      <c r="W136" s="4"/>
    </row>
    <row r="137" spans="21:23" x14ac:dyDescent="0.25">
      <c r="U137" s="4"/>
      <c r="V137" s="4"/>
      <c r="W137" s="4"/>
    </row>
    <row r="138" spans="21:23" x14ac:dyDescent="0.25">
      <c r="U138" s="4"/>
      <c r="V138" s="4"/>
      <c r="W138" s="4"/>
    </row>
    <row r="139" spans="21:23" x14ac:dyDescent="0.25">
      <c r="U139" s="4"/>
      <c r="V139" s="4"/>
      <c r="W139" s="4"/>
    </row>
    <row r="140" spans="21:23" x14ac:dyDescent="0.25">
      <c r="U140" s="4"/>
      <c r="V140" s="4"/>
      <c r="W140" s="4"/>
    </row>
    <row r="141" spans="21:23" x14ac:dyDescent="0.25">
      <c r="U141" s="4"/>
      <c r="V141" s="4"/>
      <c r="W141" s="4"/>
    </row>
    <row r="142" spans="21:23" x14ac:dyDescent="0.25">
      <c r="U142" s="4"/>
      <c r="V142" s="4"/>
      <c r="W142" s="4"/>
    </row>
    <row r="143" spans="21:23" x14ac:dyDescent="0.25">
      <c r="U143" s="4"/>
      <c r="V143" s="4"/>
      <c r="W143" s="4"/>
    </row>
    <row r="144" spans="21:23" x14ac:dyDescent="0.25">
      <c r="U144" s="4"/>
      <c r="V144" s="4"/>
      <c r="W144" s="4"/>
    </row>
    <row r="145" spans="21:23" x14ac:dyDescent="0.25">
      <c r="U145" s="4"/>
      <c r="V145" s="4"/>
      <c r="W145" s="4"/>
    </row>
    <row r="146" spans="21:23" x14ac:dyDescent="0.25">
      <c r="U146" s="4"/>
      <c r="V146" s="4"/>
      <c r="W146" s="4"/>
    </row>
    <row r="147" spans="21:23" x14ac:dyDescent="0.25">
      <c r="U147" s="4"/>
      <c r="V147" s="4"/>
      <c r="W147" s="4"/>
    </row>
    <row r="148" spans="21:23" x14ac:dyDescent="0.25">
      <c r="U148" s="4"/>
      <c r="V148" s="4"/>
      <c r="W148" s="4"/>
    </row>
    <row r="149" spans="21:23" x14ac:dyDescent="0.25">
      <c r="U149" s="4"/>
      <c r="V149" s="4"/>
      <c r="W149" s="4"/>
    </row>
    <row r="150" spans="21:23" x14ac:dyDescent="0.25">
      <c r="U150" s="4"/>
      <c r="V150" s="4"/>
      <c r="W150" s="4"/>
    </row>
    <row r="151" spans="21:23" x14ac:dyDescent="0.25">
      <c r="U151" s="4"/>
      <c r="V151" s="4"/>
      <c r="W151" s="4"/>
    </row>
    <row r="152" spans="21:23" x14ac:dyDescent="0.25">
      <c r="U152" s="4"/>
      <c r="V152" s="4"/>
      <c r="W152" s="4"/>
    </row>
    <row r="153" spans="21:23" x14ac:dyDescent="0.25">
      <c r="U153" s="4"/>
      <c r="V153" s="4"/>
      <c r="W153" s="4"/>
    </row>
    <row r="154" spans="21:23" x14ac:dyDescent="0.25">
      <c r="U154" s="4"/>
      <c r="V154" s="4"/>
      <c r="W154" s="4"/>
    </row>
    <row r="155" spans="21:23" x14ac:dyDescent="0.25">
      <c r="U155" s="4"/>
      <c r="V155" s="4"/>
      <c r="W155" s="4"/>
    </row>
    <row r="156" spans="21:23" x14ac:dyDescent="0.25">
      <c r="U156" s="4"/>
      <c r="V156" s="4"/>
      <c r="W156" s="4"/>
    </row>
    <row r="157" spans="21:23" x14ac:dyDescent="0.25">
      <c r="U157" s="4"/>
      <c r="V157" s="4"/>
      <c r="W157" s="4"/>
    </row>
    <row r="158" spans="21:23" x14ac:dyDescent="0.25">
      <c r="U158" s="4"/>
      <c r="V158" s="4"/>
      <c r="W158" s="4"/>
    </row>
    <row r="159" spans="21:23" x14ac:dyDescent="0.25">
      <c r="U159" s="4"/>
      <c r="V159" s="4"/>
      <c r="W159" s="4"/>
    </row>
    <row r="160" spans="21:23" x14ac:dyDescent="0.25">
      <c r="U160" s="4"/>
      <c r="V160" s="4"/>
      <c r="W160" s="4"/>
    </row>
    <row r="161" spans="21:23" x14ac:dyDescent="0.25">
      <c r="U161" s="4"/>
      <c r="V161" s="4"/>
      <c r="W161" s="4"/>
    </row>
    <row r="162" spans="21:23" x14ac:dyDescent="0.25">
      <c r="U162" s="4"/>
      <c r="V162" s="4"/>
      <c r="W162" s="4"/>
    </row>
    <row r="163" spans="21:23" x14ac:dyDescent="0.25">
      <c r="U163" s="4"/>
      <c r="V163" s="4"/>
      <c r="W163" s="4"/>
    </row>
    <row r="164" spans="21:23" x14ac:dyDescent="0.25">
      <c r="U164" s="4"/>
      <c r="V164" s="4"/>
      <c r="W164" s="4"/>
    </row>
    <row r="165" spans="21:23" x14ac:dyDescent="0.25">
      <c r="U165" s="4"/>
      <c r="V165" s="4"/>
      <c r="W165" s="4"/>
    </row>
    <row r="166" spans="21:23" x14ac:dyDescent="0.25">
      <c r="U166" s="4"/>
      <c r="V166" s="4"/>
      <c r="W166" s="4"/>
    </row>
    <row r="167" spans="21:23" x14ac:dyDescent="0.25">
      <c r="U167" s="4"/>
      <c r="V167" s="4"/>
      <c r="W167" s="4"/>
    </row>
    <row r="168" spans="21:23" x14ac:dyDescent="0.25">
      <c r="U168" s="4"/>
      <c r="V168" s="4"/>
      <c r="W168" s="4"/>
    </row>
    <row r="169" spans="21:23" x14ac:dyDescent="0.25">
      <c r="U169" s="4"/>
      <c r="V169" s="4"/>
      <c r="W169" s="4"/>
    </row>
    <row r="170" spans="21:23" x14ac:dyDescent="0.25">
      <c r="U170" s="4"/>
      <c r="V170" s="4"/>
      <c r="W170" s="4"/>
    </row>
    <row r="171" spans="21:23" x14ac:dyDescent="0.25">
      <c r="U171" s="4"/>
      <c r="V171" s="4"/>
      <c r="W171" s="4"/>
    </row>
    <row r="172" spans="21:23" x14ac:dyDescent="0.25">
      <c r="U172" s="4"/>
      <c r="V172" s="4"/>
      <c r="W172" s="4"/>
    </row>
    <row r="173" spans="21:23" x14ac:dyDescent="0.25">
      <c r="U173" s="4"/>
      <c r="V173" s="4"/>
      <c r="W173" s="4"/>
    </row>
    <row r="174" spans="21:23" x14ac:dyDescent="0.25">
      <c r="U174" s="4"/>
      <c r="V174" s="4"/>
      <c r="W174" s="4"/>
    </row>
    <row r="175" spans="21:23" x14ac:dyDescent="0.25">
      <c r="U175" s="4"/>
      <c r="V175" s="4"/>
      <c r="W175" s="4"/>
    </row>
    <row r="176" spans="21:23" x14ac:dyDescent="0.25">
      <c r="U176" s="4"/>
      <c r="V176" s="4"/>
      <c r="W176" s="4"/>
    </row>
    <row r="177" spans="21:23" x14ac:dyDescent="0.25">
      <c r="U177" s="4"/>
      <c r="V177" s="4"/>
      <c r="W177" s="4"/>
    </row>
    <row r="178" spans="21:23" x14ac:dyDescent="0.25">
      <c r="U178" s="4"/>
      <c r="V178" s="4"/>
      <c r="W178" s="4"/>
    </row>
    <row r="179" spans="21:23" x14ac:dyDescent="0.25">
      <c r="U179" s="4"/>
      <c r="V179" s="4"/>
      <c r="W179" s="4"/>
    </row>
    <row r="180" spans="21:23" x14ac:dyDescent="0.25">
      <c r="U180" s="4"/>
      <c r="V180" s="4"/>
      <c r="W180" s="4"/>
    </row>
    <row r="181" spans="21:23" x14ac:dyDescent="0.25">
      <c r="U181" s="4"/>
      <c r="V181" s="4"/>
      <c r="W181" s="4"/>
    </row>
    <row r="182" spans="21:23" x14ac:dyDescent="0.25">
      <c r="U182" s="4"/>
      <c r="V182" s="4"/>
      <c r="W182" s="4"/>
    </row>
    <row r="183" spans="21:23" x14ac:dyDescent="0.25">
      <c r="U183" s="4"/>
      <c r="V183" s="4"/>
      <c r="W183" s="4"/>
    </row>
    <row r="184" spans="21:23" x14ac:dyDescent="0.25">
      <c r="U184" s="4"/>
      <c r="V184" s="4"/>
      <c r="W184" s="4"/>
    </row>
    <row r="185" spans="21:23" x14ac:dyDescent="0.25">
      <c r="U185" s="4"/>
      <c r="V185" s="4"/>
      <c r="W185" s="4"/>
    </row>
    <row r="186" spans="21:23" x14ac:dyDescent="0.25">
      <c r="U186" s="4"/>
      <c r="V186" s="4"/>
      <c r="W186" s="4"/>
    </row>
    <row r="187" spans="21:23" x14ac:dyDescent="0.25">
      <c r="U187" s="4"/>
      <c r="V187" s="4"/>
      <c r="W187" s="4"/>
    </row>
    <row r="188" spans="21:23" x14ac:dyDescent="0.25">
      <c r="U188" s="4"/>
      <c r="V188" s="4"/>
      <c r="W188" s="4"/>
    </row>
    <row r="189" spans="21:23" x14ac:dyDescent="0.25">
      <c r="U189" s="4"/>
      <c r="V189" s="4"/>
      <c r="W189" s="4"/>
    </row>
    <row r="190" spans="21:23" x14ac:dyDescent="0.25">
      <c r="U190" s="4"/>
      <c r="V190" s="4"/>
      <c r="W190" s="4"/>
    </row>
    <row r="191" spans="21:23" x14ac:dyDescent="0.25">
      <c r="U191" s="4"/>
      <c r="V191" s="4"/>
      <c r="W191" s="4"/>
    </row>
    <row r="192" spans="21:23" x14ac:dyDescent="0.25">
      <c r="U192" s="4"/>
      <c r="V192" s="4"/>
      <c r="W192" s="4"/>
    </row>
    <row r="193" spans="21:23" x14ac:dyDescent="0.25">
      <c r="U193" s="4"/>
      <c r="V193" s="4"/>
      <c r="W193" s="4"/>
    </row>
    <row r="194" spans="21:23" x14ac:dyDescent="0.25">
      <c r="U194" s="4"/>
      <c r="V194" s="4"/>
      <c r="W194" s="4"/>
    </row>
    <row r="195" spans="21:23" x14ac:dyDescent="0.25">
      <c r="U195" s="4"/>
      <c r="V195" s="4"/>
      <c r="W195" s="4"/>
    </row>
    <row r="196" spans="21:23" x14ac:dyDescent="0.25">
      <c r="U196" s="4"/>
      <c r="V196" s="4"/>
      <c r="W196" s="4"/>
    </row>
    <row r="197" spans="21:23" x14ac:dyDescent="0.25">
      <c r="U197" s="4"/>
      <c r="V197" s="4"/>
      <c r="W197" s="4"/>
    </row>
    <row r="198" spans="21:23" x14ac:dyDescent="0.25">
      <c r="U198" s="4"/>
      <c r="V198" s="4"/>
      <c r="W198" s="4"/>
    </row>
    <row r="199" spans="21:23" x14ac:dyDescent="0.25">
      <c r="U199" s="4"/>
      <c r="V199" s="4"/>
      <c r="W199" s="4"/>
    </row>
    <row r="200" spans="21:23" x14ac:dyDescent="0.25">
      <c r="U200" s="4"/>
      <c r="V200" s="4"/>
      <c r="W200" s="4"/>
    </row>
    <row r="201" spans="21:23" x14ac:dyDescent="0.25">
      <c r="U201" s="4"/>
      <c r="V201" s="4"/>
      <c r="W201" s="4"/>
    </row>
    <row r="202" spans="21:23" x14ac:dyDescent="0.25">
      <c r="U202" s="4"/>
      <c r="V202" s="4"/>
      <c r="W202" s="4"/>
    </row>
    <row r="203" spans="21:23" x14ac:dyDescent="0.25">
      <c r="U203" s="4"/>
      <c r="V203" s="4"/>
      <c r="W203" s="4"/>
    </row>
    <row r="204" spans="21:23" x14ac:dyDescent="0.25">
      <c r="U204" s="4"/>
      <c r="V204" s="4"/>
      <c r="W204" s="4"/>
    </row>
    <row r="205" spans="21:23" x14ac:dyDescent="0.25">
      <c r="U205" s="4"/>
      <c r="V205" s="4"/>
      <c r="W205" s="4"/>
    </row>
    <row r="206" spans="21:23" x14ac:dyDescent="0.25">
      <c r="U206" s="4"/>
      <c r="V206" s="4"/>
      <c r="W206" s="4"/>
    </row>
    <row r="207" spans="21:23" x14ac:dyDescent="0.25">
      <c r="U207" s="4"/>
      <c r="V207" s="4"/>
      <c r="W207" s="4"/>
    </row>
    <row r="208" spans="21:23" x14ac:dyDescent="0.25">
      <c r="U208" s="4"/>
      <c r="V208" s="4"/>
      <c r="W208" s="4"/>
    </row>
    <row r="209" spans="21:23" x14ac:dyDescent="0.25">
      <c r="U209" s="4"/>
      <c r="V209" s="4"/>
      <c r="W209" s="4"/>
    </row>
    <row r="210" spans="21:23" x14ac:dyDescent="0.25">
      <c r="U210" s="4"/>
      <c r="V210" s="4"/>
      <c r="W210" s="4"/>
    </row>
    <row r="211" spans="21:23" x14ac:dyDescent="0.25">
      <c r="U211" s="4"/>
      <c r="V211" s="4"/>
      <c r="W211" s="4"/>
    </row>
    <row r="212" spans="21:23" x14ac:dyDescent="0.25">
      <c r="U212" s="4"/>
      <c r="V212" s="4"/>
      <c r="W212" s="4"/>
    </row>
    <row r="213" spans="21:23" x14ac:dyDescent="0.25">
      <c r="U213" s="4"/>
      <c r="V213" s="4"/>
      <c r="W213" s="4"/>
    </row>
    <row r="214" spans="21:23" x14ac:dyDescent="0.25">
      <c r="U214" s="4"/>
      <c r="V214" s="4"/>
      <c r="W214" s="4"/>
    </row>
    <row r="215" spans="21:23" x14ac:dyDescent="0.25">
      <c r="U215" s="4"/>
      <c r="V215" s="4"/>
      <c r="W215" s="4"/>
    </row>
    <row r="216" spans="21:23" x14ac:dyDescent="0.25">
      <c r="U216" s="4"/>
      <c r="V216" s="4"/>
      <c r="W216" s="4"/>
    </row>
    <row r="217" spans="21:23" x14ac:dyDescent="0.25">
      <c r="U217" s="4"/>
      <c r="V217" s="4"/>
      <c r="W217" s="4"/>
    </row>
    <row r="218" spans="21:23" x14ac:dyDescent="0.25">
      <c r="U218" s="4"/>
      <c r="V218" s="4"/>
      <c r="W218" s="4"/>
    </row>
    <row r="219" spans="21:23" x14ac:dyDescent="0.25">
      <c r="U219" s="4"/>
      <c r="V219" s="4"/>
      <c r="W219" s="4"/>
    </row>
    <row r="220" spans="21:23" x14ac:dyDescent="0.25">
      <c r="U220" s="4"/>
      <c r="V220" s="4"/>
      <c r="W220" s="4"/>
    </row>
    <row r="221" spans="21:23" x14ac:dyDescent="0.25">
      <c r="U221" s="4"/>
      <c r="V221" s="4"/>
      <c r="W221" s="4"/>
    </row>
    <row r="222" spans="21:23" x14ac:dyDescent="0.25">
      <c r="U222" s="4"/>
      <c r="V222" s="4"/>
      <c r="W222" s="4"/>
    </row>
    <row r="223" spans="21:23" x14ac:dyDescent="0.25">
      <c r="U223" s="4"/>
      <c r="V223" s="4"/>
      <c r="W223" s="4"/>
    </row>
    <row r="224" spans="21:23" x14ac:dyDescent="0.25">
      <c r="U224" s="4"/>
      <c r="V224" s="4"/>
      <c r="W224" s="4"/>
    </row>
    <row r="225" spans="21:23" x14ac:dyDescent="0.25">
      <c r="U225" s="4"/>
      <c r="V225" s="4"/>
      <c r="W225" s="4"/>
    </row>
    <row r="226" spans="21:23" x14ac:dyDescent="0.25">
      <c r="U226" s="4"/>
      <c r="V226" s="4"/>
      <c r="W226" s="4"/>
    </row>
    <row r="227" spans="21:23" x14ac:dyDescent="0.25">
      <c r="U227" s="4"/>
      <c r="V227" s="4"/>
      <c r="W227" s="4"/>
    </row>
    <row r="228" spans="21:23" x14ac:dyDescent="0.25">
      <c r="U228" s="4"/>
      <c r="V228" s="4"/>
      <c r="W228" s="4"/>
    </row>
    <row r="229" spans="21:23" x14ac:dyDescent="0.25">
      <c r="U229" s="4"/>
      <c r="V229" s="4"/>
      <c r="W229" s="4"/>
    </row>
    <row r="230" spans="21:23" x14ac:dyDescent="0.25">
      <c r="U230" s="4"/>
      <c r="V230" s="4"/>
      <c r="W230" s="4"/>
    </row>
    <row r="231" spans="21:23" x14ac:dyDescent="0.25">
      <c r="U231" s="4"/>
      <c r="V231" s="4"/>
      <c r="W231" s="4"/>
    </row>
    <row r="232" spans="21:23" x14ac:dyDescent="0.25">
      <c r="U232" s="4"/>
      <c r="V232" s="4"/>
      <c r="W232" s="4"/>
    </row>
    <row r="233" spans="21:23" x14ac:dyDescent="0.25">
      <c r="U233" s="4"/>
      <c r="V233" s="4"/>
      <c r="W233" s="4"/>
    </row>
    <row r="234" spans="21:23" x14ac:dyDescent="0.25">
      <c r="U234" s="4"/>
      <c r="V234" s="4"/>
      <c r="W234" s="4"/>
    </row>
    <row r="235" spans="21:23" x14ac:dyDescent="0.25">
      <c r="U235" s="4"/>
      <c r="V235" s="4"/>
      <c r="W235" s="4"/>
    </row>
    <row r="236" spans="21:23" x14ac:dyDescent="0.25">
      <c r="U236" s="4"/>
      <c r="V236" s="4"/>
      <c r="W236" s="4"/>
    </row>
    <row r="237" spans="21:23" x14ac:dyDescent="0.25">
      <c r="U237" s="4"/>
      <c r="V237" s="4"/>
      <c r="W237" s="4"/>
    </row>
    <row r="238" spans="21:23" x14ac:dyDescent="0.25">
      <c r="U238" s="4"/>
      <c r="V238" s="4"/>
      <c r="W238" s="4"/>
    </row>
    <row r="239" spans="21:23" x14ac:dyDescent="0.25">
      <c r="U239" s="4"/>
      <c r="V239" s="4"/>
      <c r="W239" s="4"/>
    </row>
    <row r="240" spans="21:23" x14ac:dyDescent="0.25">
      <c r="U240" s="4"/>
      <c r="V240" s="4"/>
      <c r="W240" s="4"/>
    </row>
    <row r="241" spans="21:23" x14ac:dyDescent="0.25">
      <c r="U241" s="4"/>
      <c r="V241" s="4"/>
      <c r="W241" s="4"/>
    </row>
    <row r="242" spans="21:23" x14ac:dyDescent="0.25">
      <c r="U242" s="4"/>
      <c r="V242" s="4"/>
      <c r="W242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ci1alx</dc:creator>
  <cp:lastModifiedBy>ci1alx</cp:lastModifiedBy>
  <dcterms:created xsi:type="dcterms:W3CDTF">2022-03-29T18:30:27Z</dcterms:created>
  <dcterms:modified xsi:type="dcterms:W3CDTF">2022-04-19T17:40:32Z</dcterms:modified>
</cp:coreProperties>
</file>