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bookViews>
  <sheets>
    <sheet name="Kalibratiemetingen" sheetId="1" r:id="rId1"/>
    <sheet name="Grafiek_kalibratiemetingen" sheetId="6" r:id="rId2"/>
    <sheet name="LegePeriodicos" sheetId="3" r:id="rId3"/>
    <sheet name="Impedantiemeter" sheetId="4" r:id="rId4"/>
    <sheet name="PeriodeTest" sheetId="5" r:id="rId5"/>
    <sheet name="Agostometer" sheetId="9" r:id="rId6"/>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R117" i="1" l="1"/>
  <c r="S5" i="1" l="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F90" i="9"/>
  <c r="E90" i="9"/>
  <c r="I89" i="9"/>
  <c r="E89" i="9" s="1"/>
  <c r="F89" i="9"/>
  <c r="I88" i="9"/>
  <c r="E88" i="9" s="1"/>
  <c r="F88" i="9"/>
  <c r="I87" i="9"/>
  <c r="F87" i="9"/>
  <c r="E87" i="9"/>
  <c r="I86" i="9"/>
  <c r="E86" i="9" s="1"/>
  <c r="F86" i="9"/>
  <c r="I85" i="9"/>
  <c r="E85" i="9" s="1"/>
  <c r="F85" i="9"/>
  <c r="I84" i="9"/>
  <c r="F84" i="9"/>
  <c r="I83" i="9"/>
  <c r="F83" i="9"/>
  <c r="E83" i="9" s="1"/>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E67" i="9" s="1"/>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F47" i="9"/>
  <c r="E47" i="9"/>
  <c r="I46" i="9"/>
  <c r="E46" i="9" s="1"/>
  <c r="F46" i="9"/>
  <c r="I45" i="9"/>
  <c r="E45" i="9" s="1"/>
  <c r="F45" i="9"/>
  <c r="I44" i="9"/>
  <c r="F44" i="9"/>
  <c r="I43" i="9"/>
  <c r="F43" i="9"/>
  <c r="E43" i="9"/>
  <c r="I42" i="9"/>
  <c r="E42" i="9" s="1"/>
  <c r="F42" i="9"/>
  <c r="I41" i="9"/>
  <c r="E41" i="9" s="1"/>
  <c r="F41" i="9"/>
  <c r="I40" i="9"/>
  <c r="F40" i="9"/>
  <c r="E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F14" i="9"/>
  <c r="E14" i="9" s="1"/>
  <c r="I13" i="9"/>
  <c r="E13" i="9" s="1"/>
  <c r="F13" i="9"/>
  <c r="I12" i="9"/>
  <c r="E12" i="9" s="1"/>
  <c r="F12" i="9"/>
  <c r="I11" i="9"/>
  <c r="E11" i="9" s="1"/>
  <c r="F11" i="9"/>
  <c r="I10" i="9"/>
  <c r="E10" i="9" s="1"/>
  <c r="F10" i="9"/>
  <c r="I9" i="9"/>
  <c r="I8" i="9"/>
  <c r="I7" i="9"/>
  <c r="I6" i="9"/>
  <c r="I5" i="9"/>
  <c r="I4" i="9"/>
  <c r="Q1" i="9"/>
  <c r="P1" i="9"/>
  <c r="N1" i="9"/>
  <c r="M1" i="9"/>
  <c r="L1" i="9"/>
  <c r="K1" i="9"/>
  <c r="J1" i="9"/>
  <c r="H1" i="9"/>
  <c r="G1" i="9"/>
  <c r="C1" i="9"/>
  <c r="B1" i="9"/>
  <c r="A1" i="9"/>
  <c r="Y4" i="9" l="1"/>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U11" i="1" l="1"/>
  <c r="U10" i="1"/>
  <c r="U9" i="1"/>
  <c r="U4" i="1"/>
  <c r="U8" i="1" s="1"/>
  <c r="U7" i="1"/>
  <c r="U6" i="1"/>
  <c r="Y13" i="9"/>
  <c r="Y12" i="9"/>
  <c r="E31"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5" i="1"/>
  <c r="I6" i="1"/>
  <c r="I7" i="1"/>
  <c r="I8" i="1"/>
  <c r="I9" i="1"/>
  <c r="I10" i="1"/>
  <c r="I11" i="1"/>
  <c r="I12" i="1"/>
  <c r="I4" i="1"/>
  <c r="B1" i="1"/>
  <c r="U14" i="1" l="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H7" i="5" s="1"/>
  <c r="G6" i="5"/>
  <c r="H6" i="5" s="1"/>
  <c r="G5" i="5"/>
  <c r="H5" i="5" s="1"/>
  <c r="G31" i="4"/>
  <c r="I31" i="4" s="1"/>
  <c r="F31" i="4"/>
  <c r="E31" i="4"/>
  <c r="I30" i="4"/>
  <c r="G30" i="4"/>
  <c r="H30" i="4" s="1"/>
  <c r="F30" i="4"/>
  <c r="E30" i="4"/>
  <c r="F29" i="4"/>
  <c r="G29" i="4" s="1"/>
  <c r="E29" i="4"/>
  <c r="F28" i="4"/>
  <c r="E28" i="4"/>
  <c r="G28" i="4" s="1"/>
  <c r="F27" i="4"/>
  <c r="G27" i="4" s="1"/>
  <c r="E27" i="4"/>
  <c r="F26" i="4"/>
  <c r="E26" i="4"/>
  <c r="G26" i="4" s="1"/>
  <c r="F25" i="4"/>
  <c r="E25" i="4"/>
  <c r="G25" i="4" s="1"/>
  <c r="G24" i="4"/>
  <c r="I24" i="4" s="1"/>
  <c r="F24" i="4"/>
  <c r="E24" i="4"/>
  <c r="G23" i="4"/>
  <c r="I23" i="4" s="1"/>
  <c r="F23" i="4"/>
  <c r="E23" i="4"/>
  <c r="I22" i="4"/>
  <c r="G22" i="4"/>
  <c r="H22" i="4" s="1"/>
  <c r="F22" i="4"/>
  <c r="E22" i="4"/>
  <c r="F21" i="4"/>
  <c r="G21" i="4" s="1"/>
  <c r="E21" i="4"/>
  <c r="F20" i="4"/>
  <c r="E20" i="4"/>
  <c r="G20" i="4" s="1"/>
  <c r="F19" i="4"/>
  <c r="G19" i="4" s="1"/>
  <c r="E19" i="4"/>
  <c r="F18" i="4"/>
  <c r="E18" i="4"/>
  <c r="G18" i="4" s="1"/>
  <c r="F17" i="4"/>
  <c r="E17" i="4"/>
  <c r="G17" i="4" s="1"/>
  <c r="G16" i="4"/>
  <c r="I16" i="4" s="1"/>
  <c r="F16" i="4"/>
  <c r="E16" i="4"/>
  <c r="G15" i="4"/>
  <c r="I15" i="4" s="1"/>
  <c r="F15" i="4"/>
  <c r="E15" i="4"/>
  <c r="I14" i="4"/>
  <c r="G14" i="4"/>
  <c r="H14" i="4" s="1"/>
  <c r="F14" i="4"/>
  <c r="E14" i="4"/>
  <c r="F13" i="4"/>
  <c r="G13" i="4" s="1"/>
  <c r="E13" i="4"/>
  <c r="F12" i="4"/>
  <c r="E12" i="4"/>
  <c r="G12" i="4" s="1"/>
  <c r="F11" i="4"/>
  <c r="G11" i="4" s="1"/>
  <c r="E11" i="4"/>
  <c r="F10" i="4"/>
  <c r="E10" i="4"/>
  <c r="G10" i="4" s="1"/>
  <c r="F9" i="4"/>
  <c r="E9" i="4"/>
  <c r="G9" i="4" s="1"/>
  <c r="G8" i="4"/>
  <c r="I8" i="4" s="1"/>
  <c r="F8" i="4"/>
  <c r="E8" i="4"/>
  <c r="G7" i="4"/>
  <c r="I7" i="4" s="1"/>
  <c r="F7" i="4"/>
  <c r="E7" i="4"/>
  <c r="I6" i="4"/>
  <c r="G6" i="4"/>
  <c r="H6" i="4" s="1"/>
  <c r="F6" i="4"/>
  <c r="E6" i="4"/>
  <c r="F5" i="4"/>
  <c r="G5" i="4" s="1"/>
  <c r="E5" i="4"/>
  <c r="F4" i="4"/>
  <c r="E4" i="4"/>
  <c r="G4" i="4" s="1"/>
  <c r="Q1" i="1"/>
  <c r="P1" i="1"/>
  <c r="O1" i="1"/>
  <c r="N1" i="1"/>
  <c r="M1" i="1"/>
  <c r="L1" i="1"/>
  <c r="K1" i="1"/>
  <c r="D1" i="1"/>
  <c r="C1" i="1"/>
  <c r="J1" i="1"/>
  <c r="H1" i="1"/>
  <c r="G1" i="1"/>
  <c r="A1" i="1"/>
  <c r="R8" i="6" l="1"/>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5" i="6" l="1"/>
  <c r="Z111" i="6"/>
  <c r="Z113" i="6"/>
  <c r="R14" i="6"/>
  <c r="F94" i="1" s="1"/>
  <c r="E94" i="1" s="1"/>
  <c r="F117" i="1" l="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F4" i="9"/>
  <c r="E4" i="9"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<sst xmlns="http://schemas.openxmlformats.org/spreadsheetml/2006/main" count="714" uniqueCount="129">
  <si>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</si>
  <si>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</si>
  <si>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</si>
  <si>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</si>
  <si>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</si>
  <si>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</si>
  <si>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</si>
  <si>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</si>
  <si>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</si>
  <si>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</si>
  <si>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</si>
  <si>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</si>
  <si>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</si>
  <si>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</si>
  <si>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</si>
  <si>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</si>
  <si>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</si>
  <si>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</si>
  <si>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</si>
  <si>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</si>
  <si>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</si>
  <si>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</si>
  <si>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</si>
  <si>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</si>
  <si>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</si>
  <si>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</si>
  <si>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</si>
  <si>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</si>
  <si>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</si>
  <si>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</si>
  <si>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</si>
  <si>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</si>
  <si>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</si>
  <si>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</si>
  <si>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</si>
  <si>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</si>
  <si>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</si>
  <si>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</si>
  <si>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</si>
  <si>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</si>
  <si>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</si>
  <si>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</si>
  <si>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</si>
  <si>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</si>
  <si>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</si>
  <si>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</si>
  <si>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</si>
  <si>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</si>
  <si>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</si>
  <si>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</si>
  <si>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</si>
  <si>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</si>
  <si>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</si>
  <si>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</si>
  <si>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</si>
  <si>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</si>
  <si>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</si>
  <si>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</si>
  <si>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</si>
  <si>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</si>
  <si>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</si>
  <si>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</si>
  <si>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</si>
  <si>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</si>
  <si>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</si>
  <si>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</si>
  <si>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</si>
  <si>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</si>
  <si>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</si>
  <si>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</si>
  <si>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</si>
  <si>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</si>
  <si>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</si>
  <si>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</si>
  <si>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</si>
  <si>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</si>
  <si>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</si>
  <si>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</si>
  <si>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</si>
  <si>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</si>
  <si>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</si>
  <si>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</si>
  <si>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</si>
  <si>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</si>
  <si>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</si>
  <si>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</si>
  <si>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</si>
  <si>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</si>
  <si>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</si>
  <si>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</si>
  <si>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</si>
  <si>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</si>
  <si>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</si>
  <si>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</si>
  <si>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</si>
  <si>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</si>
  <si>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</si>
  <si>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</si>
  <si>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</si>
  <si>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</si>
  <si>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</si>
  <si>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</si>
  <si>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</si>
  <si>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</si>
  <si>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</si>
  <si>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</si>
  <si>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</si>
  <si>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</si>
  <si>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</si>
  <si>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</si>
  <si>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</si>
  <si>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</si>
  <si>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</si>
  <si>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</si>
  <si>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</si>
  <si>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</si>
  <si>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agosto</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</si>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</sst>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6">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59">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cellXfs>
  <cellStyles count="2">
    <cellStyle name="Normal" xfId="0" builtinId="0"/>
    <cellStyle name="TableStyleLight1" xfId="1"/>
  </cellStyles>
  <dxfs count="16">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tx>
            <c:v>GehakaVSCycli</c:v>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1"/>
            <c:dispEq val="1"/>
            <c:trendlineLbl>
              <c:layout>
                <c:manualLayout>
                  <c:x val="5.0208603034872089E-2"/>
                  <c:y val="8.35122882366976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chemeClr val="accent2">
                    <a:alpha val="50000"/>
                  </a:schemeClr>
                </a:solidFill>
              </a:ln>
              <a:effectLst/>
            </c:spPr>
            <c:trendlineType val="poly"/>
            <c:order val="2"/>
            <c:dispRSqr val="1"/>
            <c:dispEq val="1"/>
            <c:trendlineLbl>
              <c:layout>
                <c:manualLayout>
                  <c:x val="-6.197708361889967E-2"/>
                  <c:y val="-7.33757409917570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Kalibratiemetingen!$C$4:$C$50000</c:f>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xVal>
          <c:yVal>
            <c:numRef>
              <c:f>Kalibratiemetingen!$G$4:$G$50000</c:f>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yVal>
          <c:smooth val="0"/>
          <c:extLs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strRef>
              <c:f>Agostometer!$C$3:$C$14</c:f>
              <c:strCache>
                <c:ptCount val="7"/>
                <c:pt idx="0">
                  <c:v>Sample cycli</c:v>
                </c:pt>
                <c:pt idx="1">
                  <c:v>12160</c:v>
                </c:pt>
                <c:pt idx="2">
                  <c:v>7956</c:v>
                </c:pt>
                <c:pt idx="3">
                  <c:v>3801</c:v>
                </c:pt>
                <c:pt idx="4">
                  <c:v>5873</c:v>
                </c:pt>
                <c:pt idx="5">
                  <c:v>6606</c:v>
                </c:pt>
                <c:pt idx="6">
                  <c:v>6595</c:v>
                </c:pt>
              </c:strCache>
            </c:strRef>
          </c:xVal>
          <c:yVal>
            <c:numRef>
              <c:f>Agostometer!$G$3:$G$14</c:f>
              <c:numCache>
                <c:formatCode>General</c:formatCode>
                <c:ptCount val="12"/>
                <c:pt idx="0">
                  <c:v>0</c:v>
                </c:pt>
                <c:pt idx="1">
                  <c:v>12.1</c:v>
                </c:pt>
                <c:pt idx="2">
                  <c:v>15.6</c:v>
                </c:pt>
                <c:pt idx="3">
                  <c:v>11.1</c:v>
                </c:pt>
                <c:pt idx="4">
                  <c:v>13.3</c:v>
                </c:pt>
                <c:pt idx="5">
                  <c:v>15.9</c:v>
                </c:pt>
                <c:pt idx="6">
                  <c:v>15.8</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abSelected="1" topLeftCell="A84" zoomScaleNormal="100" workbookViewId="0">
      <selection activeCell="Q118" sqref="Q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 t="shared" ref="A1:D1" si="0">COUNT(A$4:A$65000)</f>
        <v>111</v>
      </c>
      <c r="B1">
        <f t="shared" si="0"/>
        <v>113</v>
      </c>
      <c r="C1">
        <f t="shared" si="0"/>
        <v>113</v>
      </c>
      <c r="D1">
        <f t="shared" si="0"/>
        <v>113</v>
      </c>
      <c r="G1">
        <f>COUNT(G$4:G$65000)</f>
        <v>110</v>
      </c>
      <c r="H1">
        <f>COUNT(H$4:H$65000)</f>
        <v>98</v>
      </c>
      <c r="J1">
        <f t="shared" ref="J1:Q1" si="1">COUNT(J$4:J$65000)</f>
        <v>0</v>
      </c>
      <c r="K1">
        <f t="shared" si="1"/>
        <v>0</v>
      </c>
      <c r="L1">
        <f t="shared" si="1"/>
        <v>98</v>
      </c>
      <c r="M1">
        <f t="shared" si="1"/>
        <v>0</v>
      </c>
      <c r="N1">
        <f t="shared" si="1"/>
        <v>0</v>
      </c>
      <c r="O1">
        <f t="shared" si="1"/>
        <v>72</v>
      </c>
      <c r="P1">
        <f t="shared" si="1"/>
        <v>0</v>
      </c>
      <c r="Q1">
        <f t="shared" si="1"/>
        <v>0</v>
      </c>
    </row>
    <row r="2" spans="1:21" ht="32.25" customHeight="1" x14ac:dyDescent="0.25">
      <c r="E2" s="55" t="s">
        <v>114</v>
      </c>
      <c r="F2" s="55"/>
      <c r="G2" s="55"/>
      <c r="H2" s="55"/>
      <c r="I2" s="55"/>
      <c r="N2" s="56" t="s">
        <v>115</v>
      </c>
      <c r="O2" s="56"/>
      <c r="P2" s="56"/>
    </row>
    <row r="3" spans="1:21" ht="45" customHeight="1" thickBot="1" x14ac:dyDescent="0.3">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6" t="s">
        <v>94</v>
      </c>
      <c r="S3" s="45" t="s">
        <v>119</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92</v>
      </c>
      <c r="U4" s="48">
        <f>COUNTIF(I4:I50003,"=1")</f>
        <v>109</v>
      </c>
    </row>
    <row r="5" spans="1:21" x14ac:dyDescent="0.25">
      <c r="A5" s="1">
        <v>8705</v>
      </c>
      <c r="B5" s="3">
        <v>21696</v>
      </c>
      <c r="C5" s="3">
        <v>5635</v>
      </c>
      <c r="D5" s="3">
        <v>31</v>
      </c>
      <c r="E5" s="26">
        <f t="shared" ref="E5:E68" si="2">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3">G5*C5</f>
        <v>82271</v>
      </c>
      <c r="S5">
        <f t="shared" ref="S5:S68" si="4">C5*C5</f>
        <v>31753225</v>
      </c>
      <c r="T5" s="49" t="s">
        <v>90</v>
      </c>
      <c r="U5" s="50">
        <f>-SUM(R4:R50003)</f>
        <v>-6690606.5000000019</v>
      </c>
    </row>
    <row r="6" spans="1:21" x14ac:dyDescent="0.25">
      <c r="A6" s="1">
        <v>8667</v>
      </c>
      <c r="B6" s="3">
        <v>21709</v>
      </c>
      <c r="C6" s="3">
        <v>4577</v>
      </c>
      <c r="D6" s="3">
        <v>31</v>
      </c>
      <c r="E6" s="26">
        <f t="shared" si="2"/>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3"/>
        <v>62704.899999999994</v>
      </c>
      <c r="S6">
        <f t="shared" si="4"/>
        <v>20948929</v>
      </c>
      <c r="T6" s="49" t="s">
        <v>97</v>
      </c>
      <c r="U6" s="51">
        <f>AVERAGEIF(I4:I50003,"=1",G4:G50003)</f>
        <v>12.979816513761453</v>
      </c>
    </row>
    <row r="7" spans="1:21" x14ac:dyDescent="0.25">
      <c r="A7" s="1">
        <v>8708</v>
      </c>
      <c r="B7" s="3">
        <v>21719</v>
      </c>
      <c r="C7" s="3">
        <v>3728</v>
      </c>
      <c r="D7" s="3">
        <v>31</v>
      </c>
      <c r="E7" s="26">
        <f t="shared" si="2"/>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3"/>
        <v>44736</v>
      </c>
      <c r="S7">
        <f t="shared" si="4"/>
        <v>13897984</v>
      </c>
      <c r="T7" s="49" t="s">
        <v>98</v>
      </c>
      <c r="U7" s="51">
        <f>AVERAGEIF(I4:I50003,"=1",C4:C50003)</f>
        <v>4641.5963302752298</v>
      </c>
    </row>
    <row r="8" spans="1:21" x14ac:dyDescent="0.25">
      <c r="A8" s="1">
        <v>8717</v>
      </c>
      <c r="B8" s="3">
        <v>21686</v>
      </c>
      <c r="C8" s="3">
        <v>5617</v>
      </c>
      <c r="D8" s="3">
        <v>33</v>
      </c>
      <c r="E8" s="26">
        <f t="shared" si="2"/>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3"/>
        <v>82008.2</v>
      </c>
      <c r="S8">
        <f t="shared" si="4"/>
        <v>31550689</v>
      </c>
      <c r="T8" s="49" t="s">
        <v>96</v>
      </c>
      <c r="U8" s="51">
        <f>SUMIF(I4:I50003,"=1",C4:C50003)/U4</f>
        <v>4641.5963302752298</v>
      </c>
    </row>
    <row r="9" spans="1:21" x14ac:dyDescent="0.25">
      <c r="A9" s="1"/>
      <c r="B9" s="3">
        <v>21647</v>
      </c>
      <c r="C9" s="3">
        <v>5908</v>
      </c>
      <c r="D9" s="3">
        <v>33</v>
      </c>
      <c r="E9" s="26">
        <f t="shared" si="2"/>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3"/>
        <v>95118.8</v>
      </c>
      <c r="S9">
        <f t="shared" si="4"/>
        <v>34904464</v>
      </c>
      <c r="T9" s="49" t="s">
        <v>99</v>
      </c>
      <c r="U9" s="51">
        <f>SUMIF(I4:I50003,"=1",C4:C50003)</f>
        <v>505934</v>
      </c>
    </row>
    <row r="10" spans="1:21" x14ac:dyDescent="0.25">
      <c r="A10" s="1"/>
      <c r="B10" s="3">
        <v>21646</v>
      </c>
      <c r="C10" s="3">
        <v>5081</v>
      </c>
      <c r="D10" s="3">
        <v>32</v>
      </c>
      <c r="E10" s="26">
        <f t="shared" si="2"/>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3"/>
        <v>70625.900000000009</v>
      </c>
      <c r="S10">
        <f t="shared" si="4"/>
        <v>25816561</v>
      </c>
      <c r="T10" s="49" t="s">
        <v>100</v>
      </c>
      <c r="U10" s="51">
        <f>SUMIF(I4:I50003,"=1",G4:G50003)</f>
        <v>1414.7999999999984</v>
      </c>
    </row>
    <row r="11" spans="1:21" x14ac:dyDescent="0.25">
      <c r="A11" s="1">
        <v>8723</v>
      </c>
      <c r="B11" s="3">
        <v>21682</v>
      </c>
      <c r="C11" s="3">
        <v>3935</v>
      </c>
      <c r="D11" s="3">
        <v>33</v>
      </c>
      <c r="E11" s="26">
        <f t="shared" si="2"/>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3"/>
        <v>47220</v>
      </c>
      <c r="S11">
        <f t="shared" si="4"/>
        <v>15484225</v>
      </c>
      <c r="T11" s="49" t="s">
        <v>102</v>
      </c>
      <c r="U11" s="51">
        <f>SUMIF(I4:I50003,"=1",S4:S500003)</f>
        <v>2435102116</v>
      </c>
    </row>
    <row r="12" spans="1:21" x14ac:dyDescent="0.25">
      <c r="A12" s="1">
        <v>8649</v>
      </c>
      <c r="B12" s="3">
        <v>21538</v>
      </c>
      <c r="C12" s="3">
        <v>5546</v>
      </c>
      <c r="D12" s="3">
        <v>31</v>
      </c>
      <c r="E12" s="26">
        <f t="shared" si="2"/>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3"/>
        <v>82080.800000000003</v>
      </c>
      <c r="S12">
        <f t="shared" si="4"/>
        <v>30758116</v>
      </c>
      <c r="T12" s="52"/>
      <c r="U12" s="51"/>
    </row>
    <row r="13" spans="1:21" x14ac:dyDescent="0.25">
      <c r="A13" s="1">
        <v>8647</v>
      </c>
      <c r="B13" s="3">
        <v>21548</v>
      </c>
      <c r="C13" s="3">
        <v>5379</v>
      </c>
      <c r="D13" s="3">
        <v>31</v>
      </c>
      <c r="E13" s="26">
        <f t="shared" si="2"/>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3"/>
        <v>73692.3</v>
      </c>
      <c r="S13">
        <f t="shared" si="4"/>
        <v>28933641</v>
      </c>
      <c r="T13" s="49" t="s">
        <v>103</v>
      </c>
      <c r="U13" s="51">
        <f>U5+U6*U9</f>
        <v>-123676.01192661561</v>
      </c>
    </row>
    <row r="14" spans="1:21" x14ac:dyDescent="0.25">
      <c r="A14" s="1">
        <v>123</v>
      </c>
      <c r="B14" s="3">
        <v>21572</v>
      </c>
      <c r="C14" s="3">
        <v>4834</v>
      </c>
      <c r="D14" s="3">
        <v>31</v>
      </c>
      <c r="E14" s="26">
        <f t="shared" si="2"/>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3"/>
        <v>58491.4</v>
      </c>
      <c r="S14">
        <f t="shared" si="4"/>
        <v>23367556</v>
      </c>
      <c r="T14" s="49" t="s">
        <v>104</v>
      </c>
      <c r="U14" s="51">
        <f>-U11+(U9*U9)/U4</f>
        <v>-86760718.238532066</v>
      </c>
    </row>
    <row r="15" spans="1:21" x14ac:dyDescent="0.25">
      <c r="A15">
        <v>121</v>
      </c>
      <c r="B15" s="6">
        <v>21521</v>
      </c>
      <c r="C15" s="6">
        <v>5908</v>
      </c>
      <c r="D15" s="6">
        <v>31</v>
      </c>
      <c r="E15" s="26">
        <f t="shared" si="2"/>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3"/>
        <v>89210.8</v>
      </c>
      <c r="S15">
        <f t="shared" si="4"/>
        <v>34904464</v>
      </c>
      <c r="T15" s="52"/>
      <c r="U15" s="51"/>
    </row>
    <row r="16" spans="1:21" x14ac:dyDescent="0.25">
      <c r="A16">
        <v>8892</v>
      </c>
      <c r="B16" s="6">
        <v>22250</v>
      </c>
      <c r="C16" s="6">
        <v>3614</v>
      </c>
      <c r="D16" s="6">
        <v>25</v>
      </c>
      <c r="E16" s="26">
        <f t="shared" si="2"/>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3"/>
        <v>40476.799999999996</v>
      </c>
      <c r="S16">
        <f t="shared" si="4"/>
        <v>13060996</v>
      </c>
      <c r="T16" s="49" t="s">
        <v>88</v>
      </c>
      <c r="U16" s="51">
        <f>U13/U14</f>
        <v>1.4254839567670703E-3</v>
      </c>
    </row>
    <row r="17" spans="1:21" ht="15.75" thickBot="1" x14ac:dyDescent="0.3">
      <c r="A17">
        <v>175</v>
      </c>
      <c r="B17" s="6">
        <v>22353</v>
      </c>
      <c r="C17" s="6">
        <v>3713</v>
      </c>
      <c r="D17" s="6">
        <v>26</v>
      </c>
      <c r="E17" s="26">
        <f t="shared" si="2"/>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3"/>
        <v>41585.599999999999</v>
      </c>
      <c r="S17">
        <f t="shared" si="4"/>
        <v>13786369</v>
      </c>
      <c r="T17" s="53" t="s">
        <v>89</v>
      </c>
      <c r="U17" s="54">
        <f>U6-U16*U7</f>
        <v>6.3632954111652049</v>
      </c>
    </row>
    <row r="18" spans="1:21" x14ac:dyDescent="0.25">
      <c r="A18" s="8">
        <v>212</v>
      </c>
      <c r="B18" s="10">
        <v>22372</v>
      </c>
      <c r="C18" s="10">
        <v>4436</v>
      </c>
      <c r="D18" s="10">
        <v>26</v>
      </c>
      <c r="E18" s="26">
        <f t="shared" si="2"/>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3"/>
        <v>64322</v>
      </c>
      <c r="S18">
        <f t="shared" si="4"/>
        <v>19678096</v>
      </c>
    </row>
    <row r="19" spans="1:21" x14ac:dyDescent="0.25">
      <c r="A19">
        <v>173</v>
      </c>
      <c r="B19" s="13">
        <v>22366</v>
      </c>
      <c r="C19" s="13">
        <v>1680</v>
      </c>
      <c r="D19" s="13">
        <v>26</v>
      </c>
      <c r="E19" s="26">
        <f t="shared" si="2"/>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3"/>
        <v>16464</v>
      </c>
      <c r="S19">
        <f t="shared" si="4"/>
        <v>2822400</v>
      </c>
    </row>
    <row r="20" spans="1:21" x14ac:dyDescent="0.25">
      <c r="A20">
        <v>174</v>
      </c>
      <c r="B20" s="13">
        <v>22367</v>
      </c>
      <c r="C20" s="13">
        <v>3546</v>
      </c>
      <c r="D20" s="13">
        <v>26</v>
      </c>
      <c r="E20" s="26">
        <f t="shared" si="2"/>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3"/>
        <v>39006</v>
      </c>
      <c r="S20">
        <f t="shared" si="4"/>
        <v>12574116</v>
      </c>
    </row>
    <row r="21" spans="1:21" x14ac:dyDescent="0.25">
      <c r="A21">
        <v>8894</v>
      </c>
      <c r="B21" s="13">
        <v>22306</v>
      </c>
      <c r="C21" s="13">
        <v>5720</v>
      </c>
      <c r="D21" s="13">
        <v>26</v>
      </c>
      <c r="E21" s="26">
        <f t="shared" si="2"/>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3"/>
        <v>78936</v>
      </c>
      <c r="S21">
        <f t="shared" si="4"/>
        <v>32718400</v>
      </c>
    </row>
    <row r="22" spans="1:21" x14ac:dyDescent="0.25">
      <c r="A22">
        <v>8895</v>
      </c>
      <c r="B22" s="13">
        <v>22306</v>
      </c>
      <c r="C22" s="13">
        <v>4329</v>
      </c>
      <c r="D22" s="13">
        <v>26</v>
      </c>
      <c r="E22" s="26">
        <f t="shared" si="2"/>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3"/>
        <v>51082.200000000004</v>
      </c>
      <c r="S22">
        <f t="shared" si="4"/>
        <v>18740241</v>
      </c>
    </row>
    <row r="23" spans="1:21" x14ac:dyDescent="0.25">
      <c r="A23">
        <v>8840</v>
      </c>
      <c r="B23" s="13">
        <v>22203</v>
      </c>
      <c r="C23" s="13">
        <v>3097</v>
      </c>
      <c r="D23" s="13">
        <v>25</v>
      </c>
      <c r="E23" s="26">
        <f t="shared" si="2"/>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3"/>
        <v>33447.600000000006</v>
      </c>
      <c r="S23">
        <f t="shared" si="4"/>
        <v>9591409</v>
      </c>
    </row>
    <row r="24" spans="1:21" x14ac:dyDescent="0.25">
      <c r="A24">
        <v>8850</v>
      </c>
      <c r="B24" s="13">
        <v>22217</v>
      </c>
      <c r="C24" s="13">
        <v>5232</v>
      </c>
      <c r="D24" s="13">
        <v>25</v>
      </c>
      <c r="E24" s="26">
        <f t="shared" si="2"/>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3"/>
        <v>70108.800000000003</v>
      </c>
      <c r="S24">
        <f t="shared" si="4"/>
        <v>27373824</v>
      </c>
    </row>
    <row r="25" spans="1:21" x14ac:dyDescent="0.25">
      <c r="A25">
        <v>8852</v>
      </c>
      <c r="B25" s="13">
        <v>22215</v>
      </c>
      <c r="C25" s="13">
        <v>2723</v>
      </c>
      <c r="D25" s="13">
        <v>25</v>
      </c>
      <c r="E25" s="26">
        <f t="shared" si="2"/>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3"/>
        <v>29408.400000000001</v>
      </c>
      <c r="S25">
        <f t="shared" si="4"/>
        <v>7414729</v>
      </c>
    </row>
    <row r="26" spans="1:21" x14ac:dyDescent="0.25">
      <c r="A26">
        <v>8851</v>
      </c>
      <c r="B26" s="13">
        <v>22216</v>
      </c>
      <c r="C26" s="13">
        <v>3339</v>
      </c>
      <c r="D26" s="13">
        <v>26</v>
      </c>
      <c r="E26" s="26">
        <f t="shared" si="2"/>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3"/>
        <v>36061.200000000004</v>
      </c>
      <c r="S26">
        <f t="shared" si="4"/>
        <v>11148921</v>
      </c>
    </row>
    <row r="27" spans="1:21" x14ac:dyDescent="0.25">
      <c r="A27">
        <v>8858</v>
      </c>
      <c r="B27" s="13">
        <v>22212</v>
      </c>
      <c r="C27" s="13">
        <v>3076</v>
      </c>
      <c r="D27" s="13">
        <v>26</v>
      </c>
      <c r="E27" s="26">
        <f t="shared" si="2"/>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3"/>
        <v>33220.800000000003</v>
      </c>
      <c r="S27">
        <f t="shared" si="4"/>
        <v>9461776</v>
      </c>
    </row>
    <row r="28" spans="1:21" x14ac:dyDescent="0.25">
      <c r="A28">
        <v>9200</v>
      </c>
      <c r="B28" s="13">
        <v>21798</v>
      </c>
      <c r="C28" s="13">
        <v>5479</v>
      </c>
      <c r="D28" s="13">
        <v>29</v>
      </c>
      <c r="E28" s="26">
        <f t="shared" si="2"/>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87</v>
      </c>
      <c r="R28">
        <f t="shared" si="3"/>
        <v>77253.899999999994</v>
      </c>
      <c r="S28">
        <f t="shared" si="4"/>
        <v>30019441</v>
      </c>
    </row>
    <row r="29" spans="1:21" x14ac:dyDescent="0.25">
      <c r="A29">
        <v>9201</v>
      </c>
      <c r="B29" s="13">
        <v>21874</v>
      </c>
      <c r="C29" s="13">
        <v>5222</v>
      </c>
      <c r="D29" s="13">
        <v>29</v>
      </c>
      <c r="E29" s="26">
        <f t="shared" si="2"/>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3"/>
        <v>71541.399999999994</v>
      </c>
      <c r="S29">
        <f t="shared" si="4"/>
        <v>27269284</v>
      </c>
    </row>
    <row r="30" spans="1:21" x14ac:dyDescent="0.25">
      <c r="A30">
        <v>9199</v>
      </c>
      <c r="B30" s="13">
        <v>21900</v>
      </c>
      <c r="C30" s="13">
        <v>4905</v>
      </c>
      <c r="D30" s="13">
        <v>29</v>
      </c>
      <c r="E30" s="26">
        <f t="shared" si="2"/>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3"/>
        <v>64255.5</v>
      </c>
      <c r="S30">
        <f t="shared" si="4"/>
        <v>24059025</v>
      </c>
    </row>
    <row r="31" spans="1:21" x14ac:dyDescent="0.25">
      <c r="C31" s="13"/>
      <c r="D31" s="27" t="str">
        <f>E31</f>
        <v/>
      </c>
      <c r="E31" s="26" t="str">
        <f t="shared" si="2"/>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3"/>
        <v>0</v>
      </c>
      <c r="S31">
        <f t="shared" si="4"/>
        <v>0</v>
      </c>
    </row>
    <row r="32" spans="1:21" x14ac:dyDescent="0.25">
      <c r="A32">
        <v>9192</v>
      </c>
      <c r="B32" s="13">
        <v>21962</v>
      </c>
      <c r="C32" s="13">
        <v>4857</v>
      </c>
      <c r="D32" s="13">
        <v>30</v>
      </c>
      <c r="E32" s="26">
        <f t="shared" si="2"/>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3"/>
        <v>61198.2</v>
      </c>
      <c r="S32">
        <f t="shared" si="4"/>
        <v>23590449</v>
      </c>
    </row>
    <row r="33" spans="1:19" x14ac:dyDescent="0.25">
      <c r="A33">
        <v>9165</v>
      </c>
      <c r="B33" s="13">
        <v>21987</v>
      </c>
      <c r="C33" s="13">
        <v>4007</v>
      </c>
      <c r="D33" s="13">
        <v>30</v>
      </c>
      <c r="E33" s="26">
        <f t="shared" si="2"/>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3"/>
        <v>47282.600000000006</v>
      </c>
      <c r="S33">
        <f t="shared" si="4"/>
        <v>16056049</v>
      </c>
    </row>
    <row r="34" spans="1:19" x14ac:dyDescent="0.25">
      <c r="A34">
        <v>9162</v>
      </c>
      <c r="B34" s="13">
        <v>22004</v>
      </c>
      <c r="C34" s="13">
        <v>5068</v>
      </c>
      <c r="D34" s="13">
        <v>30</v>
      </c>
      <c r="E34" s="26">
        <f t="shared" si="2"/>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3"/>
        <v>66390.8</v>
      </c>
      <c r="S34">
        <f t="shared" si="4"/>
        <v>25684624</v>
      </c>
    </row>
    <row r="35" spans="1:19" x14ac:dyDescent="0.25">
      <c r="A35">
        <v>9163</v>
      </c>
      <c r="B35" s="13">
        <v>22009</v>
      </c>
      <c r="C35" s="13">
        <v>5386</v>
      </c>
      <c r="D35" s="13">
        <v>30</v>
      </c>
      <c r="E35" s="26">
        <f t="shared" si="2"/>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3"/>
        <v>70556.599999999991</v>
      </c>
      <c r="S35">
        <f t="shared" si="4"/>
        <v>29008996</v>
      </c>
    </row>
    <row r="36" spans="1:19" x14ac:dyDescent="0.25">
      <c r="A36">
        <v>9164</v>
      </c>
      <c r="B36" s="13">
        <v>22016</v>
      </c>
      <c r="C36" s="13">
        <v>5589</v>
      </c>
      <c r="D36" s="13">
        <v>30</v>
      </c>
      <c r="E36" s="26">
        <f t="shared" si="2"/>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3"/>
        <v>77687.100000000006</v>
      </c>
      <c r="S36">
        <f t="shared" si="4"/>
        <v>31236921</v>
      </c>
    </row>
    <row r="37" spans="1:19" x14ac:dyDescent="0.25">
      <c r="A37">
        <v>195</v>
      </c>
      <c r="B37" s="13">
        <v>22050</v>
      </c>
      <c r="C37" s="13">
        <v>4876</v>
      </c>
      <c r="D37" s="13">
        <v>30</v>
      </c>
      <c r="E37" s="26">
        <f t="shared" si="2"/>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3"/>
        <v>62412.800000000003</v>
      </c>
      <c r="S37">
        <f t="shared" si="4"/>
        <v>23775376</v>
      </c>
    </row>
    <row r="38" spans="1:19" x14ac:dyDescent="0.25">
      <c r="A38">
        <v>8932</v>
      </c>
      <c r="B38" s="13">
        <v>21987</v>
      </c>
      <c r="C38" s="13">
        <v>3899</v>
      </c>
      <c r="D38" s="13">
        <v>30</v>
      </c>
      <c r="E38" s="26">
        <f t="shared" si="2"/>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3"/>
        <v>44448.6</v>
      </c>
      <c r="S38">
        <f t="shared" si="4"/>
        <v>15202201</v>
      </c>
    </row>
    <row r="39" spans="1:19" x14ac:dyDescent="0.25">
      <c r="A39">
        <v>9161</v>
      </c>
      <c r="B39" s="13">
        <v>21945</v>
      </c>
      <c r="C39" s="13">
        <v>5294</v>
      </c>
      <c r="D39" s="13">
        <v>30</v>
      </c>
      <c r="E39" s="26">
        <f t="shared" si="2"/>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3"/>
        <v>73586.600000000006</v>
      </c>
      <c r="S39">
        <f t="shared" si="4"/>
        <v>28026436</v>
      </c>
    </row>
    <row r="40" spans="1:19" x14ac:dyDescent="0.25">
      <c r="A40">
        <v>9172</v>
      </c>
      <c r="B40" s="13">
        <v>22050</v>
      </c>
      <c r="C40" s="13">
        <v>4076</v>
      </c>
      <c r="D40" s="13">
        <v>30</v>
      </c>
      <c r="E40" s="26">
        <f t="shared" si="2"/>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3"/>
        <v>47281.599999999999</v>
      </c>
      <c r="S40">
        <f t="shared" si="4"/>
        <v>16613776</v>
      </c>
    </row>
    <row r="41" spans="1:19" x14ac:dyDescent="0.25">
      <c r="A41">
        <v>9205</v>
      </c>
      <c r="B41" s="13">
        <v>22005</v>
      </c>
      <c r="C41">
        <v>5007</v>
      </c>
      <c r="D41" s="13">
        <v>30</v>
      </c>
      <c r="E41" s="26" t="str">
        <f t="shared" si="2"/>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3"/>
        <v>0</v>
      </c>
      <c r="S41">
        <f t="shared" si="4"/>
        <v>25070049</v>
      </c>
    </row>
    <row r="42" spans="1:19" x14ac:dyDescent="0.25">
      <c r="A42">
        <v>9174</v>
      </c>
      <c r="B42" s="13">
        <v>22055</v>
      </c>
      <c r="C42" s="13">
        <v>4731</v>
      </c>
      <c r="D42" s="13">
        <v>30</v>
      </c>
      <c r="E42" s="26">
        <f t="shared" si="2"/>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3"/>
        <v>60083.7</v>
      </c>
      <c r="S42">
        <f t="shared" si="4"/>
        <v>22382361</v>
      </c>
    </row>
    <row r="43" spans="1:19" x14ac:dyDescent="0.25">
      <c r="A43">
        <v>9204</v>
      </c>
      <c r="B43" s="13">
        <v>22002</v>
      </c>
      <c r="C43">
        <v>5010</v>
      </c>
      <c r="D43" s="13">
        <v>30</v>
      </c>
      <c r="E43" s="26" t="str">
        <f t="shared" si="2"/>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3"/>
        <v>0</v>
      </c>
      <c r="S43">
        <f t="shared" si="4"/>
        <v>25100100</v>
      </c>
    </row>
    <row r="44" spans="1:19" x14ac:dyDescent="0.25">
      <c r="A44">
        <v>9175</v>
      </c>
      <c r="B44" s="13">
        <v>21986</v>
      </c>
      <c r="C44" s="13">
        <v>4788</v>
      </c>
      <c r="D44" s="13">
        <v>30</v>
      </c>
      <c r="E44" s="26">
        <f t="shared" si="2"/>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3"/>
        <v>60328.799999999996</v>
      </c>
      <c r="S44">
        <f t="shared" si="4"/>
        <v>22924944</v>
      </c>
    </row>
    <row r="45" spans="1:19" x14ac:dyDescent="0.25">
      <c r="A45">
        <v>9176</v>
      </c>
      <c r="B45" s="13">
        <v>22032</v>
      </c>
      <c r="C45" s="13">
        <v>4985</v>
      </c>
      <c r="D45" s="13">
        <v>30</v>
      </c>
      <c r="E45" s="26">
        <f t="shared" si="2"/>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3"/>
        <v>67796</v>
      </c>
      <c r="S45">
        <f t="shared" si="4"/>
        <v>24850225</v>
      </c>
    </row>
    <row r="46" spans="1:19" x14ac:dyDescent="0.25">
      <c r="A46">
        <v>9173</v>
      </c>
      <c r="B46" s="13">
        <v>22053</v>
      </c>
      <c r="C46" s="13">
        <v>4590</v>
      </c>
      <c r="D46" s="13">
        <v>30</v>
      </c>
      <c r="E46" s="26">
        <f t="shared" si="2"/>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3"/>
        <v>57375</v>
      </c>
      <c r="S46">
        <f t="shared" si="4"/>
        <v>21068100</v>
      </c>
    </row>
    <row r="47" spans="1:19" x14ac:dyDescent="0.25">
      <c r="A47">
        <v>9171</v>
      </c>
      <c r="B47" s="13">
        <v>22067</v>
      </c>
      <c r="C47" s="13">
        <v>4106</v>
      </c>
      <c r="D47" s="13">
        <v>30</v>
      </c>
      <c r="E47" s="26">
        <f t="shared" si="2"/>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3"/>
        <v>49272</v>
      </c>
      <c r="S47">
        <f t="shared" si="4"/>
        <v>16859236</v>
      </c>
    </row>
    <row r="48" spans="1:19" x14ac:dyDescent="0.25">
      <c r="A48">
        <v>9166</v>
      </c>
      <c r="B48" s="13">
        <v>22057</v>
      </c>
      <c r="C48" s="13">
        <v>3902</v>
      </c>
      <c r="D48" s="13">
        <v>30</v>
      </c>
      <c r="E48" s="26">
        <f t="shared" si="2"/>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3"/>
        <v>45263.199999999997</v>
      </c>
      <c r="S48">
        <f t="shared" si="4"/>
        <v>15225604</v>
      </c>
    </row>
    <row r="49" spans="1:19" x14ac:dyDescent="0.25">
      <c r="A49">
        <v>9203</v>
      </c>
      <c r="B49" s="13">
        <v>22041</v>
      </c>
      <c r="C49" s="13">
        <v>5646</v>
      </c>
      <c r="D49" s="13">
        <v>30</v>
      </c>
      <c r="E49" s="26">
        <f t="shared" si="2"/>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3"/>
        <v>81867</v>
      </c>
      <c r="S49">
        <f t="shared" si="4"/>
        <v>31877316</v>
      </c>
    </row>
    <row r="50" spans="1:19" x14ac:dyDescent="0.25">
      <c r="A50">
        <v>9188</v>
      </c>
      <c r="B50" s="13">
        <v>22015</v>
      </c>
      <c r="C50" s="13">
        <v>4844</v>
      </c>
      <c r="D50" s="13">
        <v>30</v>
      </c>
      <c r="E50" s="26">
        <f t="shared" si="2"/>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3"/>
        <v>62487.6</v>
      </c>
      <c r="S50">
        <f t="shared" si="4"/>
        <v>23464336</v>
      </c>
    </row>
    <row r="51" spans="1:19" x14ac:dyDescent="0.25">
      <c r="A51">
        <v>9204</v>
      </c>
      <c r="B51" s="13">
        <v>22008</v>
      </c>
      <c r="C51" s="13">
        <v>5110</v>
      </c>
      <c r="D51" s="13">
        <v>30</v>
      </c>
      <c r="E51" s="26">
        <f t="shared" si="2"/>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3"/>
        <v>65919</v>
      </c>
      <c r="S51">
        <f t="shared" si="4"/>
        <v>26112100</v>
      </c>
    </row>
    <row r="52" spans="1:19" x14ac:dyDescent="0.25">
      <c r="A52">
        <v>9205</v>
      </c>
      <c r="B52" s="13">
        <v>22034</v>
      </c>
      <c r="C52" s="13">
        <v>4960</v>
      </c>
      <c r="D52" s="13">
        <v>30</v>
      </c>
      <c r="E52" s="26">
        <f t="shared" si="2"/>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3"/>
        <v>62000</v>
      </c>
      <c r="S52">
        <f t="shared" si="4"/>
        <v>24601600</v>
      </c>
    </row>
    <row r="53" spans="1:19" x14ac:dyDescent="0.25">
      <c r="A53">
        <v>9183</v>
      </c>
      <c r="B53" s="13">
        <v>21750</v>
      </c>
      <c r="C53" s="13">
        <v>5283</v>
      </c>
      <c r="D53" s="13">
        <v>29</v>
      </c>
      <c r="E53" s="26">
        <f t="shared" si="2"/>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3"/>
        <v>73962</v>
      </c>
      <c r="S53">
        <f t="shared" si="4"/>
        <v>27910089</v>
      </c>
    </row>
    <row r="54" spans="1:19" x14ac:dyDescent="0.25">
      <c r="A54">
        <v>9185</v>
      </c>
      <c r="B54" s="13">
        <v>21809</v>
      </c>
      <c r="C54" s="13">
        <v>5348</v>
      </c>
      <c r="D54" s="13">
        <v>30</v>
      </c>
      <c r="E54" s="26">
        <f t="shared" si="2"/>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3"/>
        <v>74337.2</v>
      </c>
      <c r="S54">
        <f t="shared" si="4"/>
        <v>28601104</v>
      </c>
    </row>
    <row r="55" spans="1:19" x14ac:dyDescent="0.25">
      <c r="A55">
        <v>9186</v>
      </c>
      <c r="B55" s="13">
        <v>21859</v>
      </c>
      <c r="C55" s="13">
        <v>5216</v>
      </c>
      <c r="D55" s="13">
        <v>30</v>
      </c>
      <c r="E55" s="26">
        <f t="shared" si="2"/>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3"/>
        <v>68851.199999999997</v>
      </c>
      <c r="S55">
        <f t="shared" si="4"/>
        <v>27206656</v>
      </c>
    </row>
    <row r="56" spans="1:19" x14ac:dyDescent="0.25">
      <c r="A56">
        <v>9189</v>
      </c>
      <c r="B56" s="13">
        <v>21884</v>
      </c>
      <c r="C56" s="13">
        <v>5427</v>
      </c>
      <c r="D56" s="13">
        <v>30</v>
      </c>
      <c r="E56" s="26">
        <f t="shared" si="2"/>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3"/>
        <v>72179.100000000006</v>
      </c>
      <c r="S56">
        <f t="shared" si="4"/>
        <v>29452329</v>
      </c>
    </row>
    <row r="57" spans="1:19" x14ac:dyDescent="0.25">
      <c r="A57">
        <v>9177</v>
      </c>
      <c r="B57" s="13">
        <v>21892</v>
      </c>
      <c r="C57" s="13">
        <v>4691</v>
      </c>
      <c r="D57" s="13">
        <v>30</v>
      </c>
      <c r="E57" s="26">
        <f t="shared" si="2"/>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3"/>
        <v>56292</v>
      </c>
      <c r="S57">
        <f t="shared" si="4"/>
        <v>22005481</v>
      </c>
    </row>
    <row r="58" spans="1:19" x14ac:dyDescent="0.25">
      <c r="A58">
        <v>189</v>
      </c>
      <c r="B58" s="13">
        <v>21929</v>
      </c>
      <c r="C58" s="13">
        <v>5522</v>
      </c>
      <c r="D58" s="13">
        <v>30</v>
      </c>
      <c r="E58" s="26">
        <f t="shared" si="2"/>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3"/>
        <v>73442.600000000006</v>
      </c>
      <c r="S58">
        <f t="shared" si="4"/>
        <v>30492484</v>
      </c>
    </row>
    <row r="59" spans="1:19" x14ac:dyDescent="0.25">
      <c r="A59">
        <v>9178</v>
      </c>
      <c r="B59" s="13">
        <v>21922</v>
      </c>
      <c r="C59" s="13">
        <v>5260</v>
      </c>
      <c r="D59" s="13">
        <v>30</v>
      </c>
      <c r="E59" s="26">
        <f t="shared" si="2"/>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3"/>
        <v>69432</v>
      </c>
      <c r="S59">
        <f t="shared" si="4"/>
        <v>27667600</v>
      </c>
    </row>
    <row r="60" spans="1:19" x14ac:dyDescent="0.25">
      <c r="A60">
        <v>9179</v>
      </c>
      <c r="B60" s="13">
        <v>21923</v>
      </c>
      <c r="C60" s="13">
        <v>5089</v>
      </c>
      <c r="D60" s="13">
        <v>30</v>
      </c>
      <c r="E60" s="26">
        <f t="shared" si="2"/>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3"/>
        <v>65139.200000000004</v>
      </c>
      <c r="S60">
        <f t="shared" si="4"/>
        <v>25897921</v>
      </c>
    </row>
    <row r="61" spans="1:19" x14ac:dyDescent="0.25">
      <c r="A61">
        <v>9180</v>
      </c>
      <c r="B61" s="13">
        <v>21965</v>
      </c>
      <c r="C61" s="13">
        <v>4814</v>
      </c>
      <c r="D61" s="13">
        <v>30</v>
      </c>
      <c r="E61" s="26">
        <f t="shared" si="2"/>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3"/>
        <v>63544.799999999996</v>
      </c>
      <c r="S61">
        <f t="shared" si="4"/>
        <v>23174596</v>
      </c>
    </row>
    <row r="62" spans="1:19" x14ac:dyDescent="0.25">
      <c r="A62">
        <v>9182</v>
      </c>
      <c r="B62" s="13">
        <v>21875</v>
      </c>
      <c r="C62" s="13">
        <v>5037</v>
      </c>
      <c r="D62" s="13">
        <v>30</v>
      </c>
      <c r="E62" s="26">
        <f t="shared" si="2"/>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3"/>
        <v>65481</v>
      </c>
      <c r="S62">
        <f t="shared" si="4"/>
        <v>25371369</v>
      </c>
    </row>
    <row r="63" spans="1:19" x14ac:dyDescent="0.25">
      <c r="A63">
        <v>199</v>
      </c>
      <c r="B63" s="13">
        <v>21665</v>
      </c>
      <c r="C63" s="13">
        <v>4731</v>
      </c>
      <c r="D63" s="13">
        <v>30</v>
      </c>
      <c r="E63" s="26">
        <f t="shared" si="2"/>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3"/>
        <v>58191.3</v>
      </c>
      <c r="S63">
        <f t="shared" si="4"/>
        <v>22382361</v>
      </c>
    </row>
    <row r="64" spans="1:19" x14ac:dyDescent="0.25">
      <c r="A64">
        <v>203</v>
      </c>
      <c r="B64" s="13">
        <v>21799</v>
      </c>
      <c r="C64" s="13">
        <v>5212</v>
      </c>
      <c r="D64" s="13">
        <v>30</v>
      </c>
      <c r="E64" s="26">
        <f t="shared" si="2"/>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3"/>
        <v>67756</v>
      </c>
      <c r="S64">
        <f t="shared" si="4"/>
        <v>27164944</v>
      </c>
    </row>
    <row r="65" spans="1:19" x14ac:dyDescent="0.25">
      <c r="A65">
        <v>9238</v>
      </c>
      <c r="B65" s="13">
        <v>21841</v>
      </c>
      <c r="C65" s="13">
        <v>5180</v>
      </c>
      <c r="D65" s="13">
        <v>30</v>
      </c>
      <c r="E65" s="26">
        <f t="shared" si="2"/>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3"/>
        <v>66822</v>
      </c>
      <c r="S65">
        <f t="shared" si="4"/>
        <v>26832400</v>
      </c>
    </row>
    <row r="66" spans="1:19" x14ac:dyDescent="0.25">
      <c r="A66">
        <v>9177</v>
      </c>
      <c r="B66" s="13">
        <v>21816</v>
      </c>
      <c r="C66" s="13">
        <v>4255</v>
      </c>
      <c r="D66" s="13">
        <v>30</v>
      </c>
      <c r="E66" s="26">
        <f t="shared" si="2"/>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3"/>
        <v>49783.5</v>
      </c>
      <c r="S66">
        <f t="shared" si="4"/>
        <v>18105025</v>
      </c>
    </row>
    <row r="67" spans="1:19" x14ac:dyDescent="0.25">
      <c r="A67">
        <v>9189</v>
      </c>
      <c r="B67" s="13">
        <v>21815</v>
      </c>
      <c r="C67" s="13">
        <v>5477</v>
      </c>
      <c r="D67" s="13">
        <v>30</v>
      </c>
      <c r="E67" s="26">
        <f t="shared" si="2"/>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3"/>
        <v>73939.5</v>
      </c>
      <c r="S67">
        <f t="shared" si="4"/>
        <v>29997529</v>
      </c>
    </row>
    <row r="68" spans="1:19" x14ac:dyDescent="0.25">
      <c r="A68">
        <v>9186</v>
      </c>
      <c r="B68" s="13">
        <v>21824</v>
      </c>
      <c r="C68" s="13">
        <v>5282</v>
      </c>
      <c r="D68" s="13">
        <v>31</v>
      </c>
      <c r="E68" s="26">
        <f t="shared" si="2"/>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3"/>
        <v>71307</v>
      </c>
      <c r="S68">
        <f t="shared" si="4"/>
        <v>27899524</v>
      </c>
    </row>
    <row r="69" spans="1:19" x14ac:dyDescent="0.25">
      <c r="A69">
        <v>9216</v>
      </c>
      <c r="B69" s="13">
        <v>21799</v>
      </c>
      <c r="C69" s="13">
        <v>5525</v>
      </c>
      <c r="D69" s="13">
        <v>31</v>
      </c>
      <c r="E69" s="26">
        <f t="shared" ref="E69:E117" si="5">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6">G69*C69</f>
        <v>79560</v>
      </c>
      <c r="S69">
        <f t="shared" ref="S69:S132" si="7">C69*C69</f>
        <v>30525625</v>
      </c>
    </row>
    <row r="70" spans="1:19" x14ac:dyDescent="0.25">
      <c r="A70">
        <v>9214</v>
      </c>
      <c r="B70" s="13">
        <v>21779</v>
      </c>
      <c r="C70" s="13">
        <v>4643</v>
      </c>
      <c r="D70" s="13">
        <v>31</v>
      </c>
      <c r="E70" s="26">
        <f t="shared" si="5"/>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6"/>
        <v>55251.700000000004</v>
      </c>
      <c r="S70">
        <f t="shared" si="7"/>
        <v>21557449</v>
      </c>
    </row>
    <row r="71" spans="1:19" x14ac:dyDescent="0.25">
      <c r="A71">
        <v>9211</v>
      </c>
      <c r="B71" s="13">
        <v>21818</v>
      </c>
      <c r="C71" s="13">
        <v>3469</v>
      </c>
      <c r="D71" s="13">
        <v>31</v>
      </c>
      <c r="E71" s="26">
        <f t="shared" si="5"/>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6"/>
        <v>37812.1</v>
      </c>
      <c r="S71">
        <f t="shared" si="7"/>
        <v>12033961</v>
      </c>
    </row>
    <row r="72" spans="1:19" x14ac:dyDescent="0.25">
      <c r="A72">
        <v>9212</v>
      </c>
      <c r="B72" s="13">
        <v>21815</v>
      </c>
      <c r="C72" s="13">
        <v>5365</v>
      </c>
      <c r="D72" s="13">
        <v>31</v>
      </c>
      <c r="E72" s="26">
        <f t="shared" si="5"/>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6"/>
        <v>71354.5</v>
      </c>
      <c r="S72">
        <f t="shared" si="7"/>
        <v>28783225</v>
      </c>
    </row>
    <row r="73" spans="1:19" x14ac:dyDescent="0.25">
      <c r="A73">
        <v>9210</v>
      </c>
      <c r="B73" s="13">
        <v>21820</v>
      </c>
      <c r="C73" s="13">
        <v>3842</v>
      </c>
      <c r="D73" s="13">
        <v>31</v>
      </c>
      <c r="E73" s="26">
        <f t="shared" si="5"/>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6"/>
        <v>43798.8</v>
      </c>
      <c r="S73">
        <f t="shared" si="7"/>
        <v>14760964</v>
      </c>
    </row>
    <row r="74" spans="1:19" x14ac:dyDescent="0.25">
      <c r="A74">
        <v>9209</v>
      </c>
      <c r="B74" s="13">
        <v>21834</v>
      </c>
      <c r="C74" s="13">
        <v>5114</v>
      </c>
      <c r="D74" s="13">
        <v>31</v>
      </c>
      <c r="E74" s="26">
        <f t="shared" si="5"/>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6"/>
        <v>67504.800000000003</v>
      </c>
      <c r="S74">
        <f t="shared" si="7"/>
        <v>26152996</v>
      </c>
    </row>
    <row r="75" spans="1:19" x14ac:dyDescent="0.25">
      <c r="A75">
        <v>215</v>
      </c>
      <c r="B75" s="13">
        <v>21840</v>
      </c>
      <c r="C75" s="13">
        <v>5420</v>
      </c>
      <c r="D75" s="13">
        <v>30</v>
      </c>
      <c r="E75" s="26">
        <f t="shared" si="5"/>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6"/>
        <v>75338</v>
      </c>
      <c r="S75">
        <f t="shared" si="7"/>
        <v>29376400</v>
      </c>
    </row>
    <row r="76" spans="1:19" x14ac:dyDescent="0.25">
      <c r="A76">
        <v>210</v>
      </c>
      <c r="B76" s="13">
        <v>21490</v>
      </c>
      <c r="C76" s="13">
        <v>4795</v>
      </c>
      <c r="D76" s="13">
        <v>30</v>
      </c>
      <c r="E76" s="26">
        <f t="shared" si="5"/>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6"/>
        <v>60896.5</v>
      </c>
      <c r="S76">
        <f t="shared" si="7"/>
        <v>22992025</v>
      </c>
    </row>
    <row r="77" spans="1:19" x14ac:dyDescent="0.25">
      <c r="A77">
        <v>214</v>
      </c>
      <c r="B77" s="13">
        <v>21573</v>
      </c>
      <c r="C77">
        <v>4823</v>
      </c>
      <c r="D77" s="13">
        <v>30</v>
      </c>
      <c r="E77" s="26" t="str">
        <f t="shared" si="5"/>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6"/>
        <v>0</v>
      </c>
      <c r="S77">
        <f t="shared" si="7"/>
        <v>23261329</v>
      </c>
    </row>
    <row r="78" spans="1:19" x14ac:dyDescent="0.25">
      <c r="A78">
        <v>216</v>
      </c>
      <c r="B78" s="13">
        <v>21594</v>
      </c>
      <c r="C78" s="13">
        <v>4628</v>
      </c>
      <c r="D78" s="13">
        <v>30</v>
      </c>
      <c r="E78" s="26">
        <f t="shared" si="5"/>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6"/>
        <v>56924.4</v>
      </c>
      <c r="S78">
        <f t="shared" si="7"/>
        <v>21418384</v>
      </c>
    </row>
    <row r="79" spans="1:19" x14ac:dyDescent="0.25">
      <c r="A79">
        <v>215</v>
      </c>
      <c r="B79" s="13">
        <v>21625</v>
      </c>
      <c r="C79" s="13">
        <v>5260</v>
      </c>
      <c r="D79" s="13">
        <v>30</v>
      </c>
      <c r="E79" s="26">
        <f t="shared" si="5"/>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6"/>
        <v>71010</v>
      </c>
      <c r="S79">
        <f t="shared" si="7"/>
        <v>27667600</v>
      </c>
    </row>
    <row r="80" spans="1:19" x14ac:dyDescent="0.25">
      <c r="A80">
        <v>211</v>
      </c>
      <c r="B80" s="13">
        <v>21633</v>
      </c>
      <c r="C80">
        <v>4844</v>
      </c>
      <c r="D80" s="13">
        <v>30</v>
      </c>
      <c r="E80" s="26" t="str">
        <f t="shared" si="5"/>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6"/>
        <v>0</v>
      </c>
      <c r="S80">
        <f t="shared" si="7"/>
        <v>23464336</v>
      </c>
    </row>
    <row r="81" spans="1:19" x14ac:dyDescent="0.25">
      <c r="A81">
        <v>212</v>
      </c>
      <c r="B81" s="13">
        <v>21658</v>
      </c>
      <c r="C81" s="13">
        <v>3045</v>
      </c>
      <c r="D81" s="13">
        <v>30</v>
      </c>
      <c r="E81" s="26">
        <f t="shared" si="5"/>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6"/>
        <v>33495</v>
      </c>
      <c r="S81">
        <f t="shared" si="7"/>
        <v>9272025</v>
      </c>
    </row>
    <row r="82" spans="1:19" x14ac:dyDescent="0.25">
      <c r="A82">
        <v>217</v>
      </c>
      <c r="B82" s="13">
        <v>21646</v>
      </c>
      <c r="C82" s="13">
        <v>4323</v>
      </c>
      <c r="D82" s="13">
        <v>30</v>
      </c>
      <c r="E82" s="26">
        <f t="shared" si="5"/>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6"/>
        <v>51011.4</v>
      </c>
      <c r="S82">
        <f t="shared" si="7"/>
        <v>18688329</v>
      </c>
    </row>
    <row r="83" spans="1:19" x14ac:dyDescent="0.25">
      <c r="A83">
        <v>9285</v>
      </c>
      <c r="B83" s="13">
        <v>21626</v>
      </c>
      <c r="C83" s="13">
        <v>4994</v>
      </c>
      <c r="D83" s="13">
        <v>30</v>
      </c>
      <c r="E83" s="26">
        <f t="shared" si="5"/>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6"/>
        <v>64422.6</v>
      </c>
      <c r="S83">
        <f t="shared" si="7"/>
        <v>24940036</v>
      </c>
    </row>
    <row r="84" spans="1:19" x14ac:dyDescent="0.25">
      <c r="A84">
        <v>9288</v>
      </c>
      <c r="B84" s="13">
        <v>21536</v>
      </c>
      <c r="C84" s="13">
        <v>3347</v>
      </c>
      <c r="D84" s="13">
        <v>30</v>
      </c>
      <c r="E84" s="26">
        <f t="shared" si="5"/>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6"/>
        <v>37151.699999999997</v>
      </c>
      <c r="S84">
        <f t="shared" si="7"/>
        <v>11202409</v>
      </c>
    </row>
    <row r="85" spans="1:19" x14ac:dyDescent="0.25">
      <c r="A85">
        <v>9289</v>
      </c>
      <c r="B85" s="13">
        <v>21574</v>
      </c>
      <c r="C85" s="13">
        <v>2721</v>
      </c>
      <c r="D85" s="13">
        <v>30</v>
      </c>
      <c r="E85" s="26">
        <f t="shared" si="5"/>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6"/>
        <v>28842.6</v>
      </c>
      <c r="S85">
        <f t="shared" si="7"/>
        <v>7403841</v>
      </c>
    </row>
    <row r="86" spans="1:19" x14ac:dyDescent="0.25">
      <c r="A86">
        <v>9269</v>
      </c>
      <c r="B86" s="13">
        <v>21597</v>
      </c>
      <c r="C86" s="13">
        <v>4369</v>
      </c>
      <c r="D86" s="13">
        <v>30</v>
      </c>
      <c r="E86" s="26">
        <f t="shared" si="5"/>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6"/>
        <v>53738.700000000004</v>
      </c>
      <c r="S86">
        <f t="shared" si="7"/>
        <v>19088161</v>
      </c>
    </row>
    <row r="87" spans="1:19" x14ac:dyDescent="0.25">
      <c r="A87">
        <v>9267</v>
      </c>
      <c r="B87" s="13">
        <v>21639</v>
      </c>
      <c r="C87" s="13">
        <v>5078</v>
      </c>
      <c r="D87" s="13">
        <v>30</v>
      </c>
      <c r="E87" s="26">
        <f t="shared" si="5"/>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6"/>
        <v>68553</v>
      </c>
      <c r="S87">
        <f t="shared" si="7"/>
        <v>25786084</v>
      </c>
    </row>
    <row r="88" spans="1:19" x14ac:dyDescent="0.25">
      <c r="A88">
        <v>9267</v>
      </c>
      <c r="B88" s="13">
        <v>21674</v>
      </c>
      <c r="C88" s="13">
        <v>5183</v>
      </c>
      <c r="D88" s="13">
        <v>30</v>
      </c>
      <c r="E88" s="26">
        <f t="shared" si="5"/>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6"/>
        <v>70488.800000000003</v>
      </c>
      <c r="S88">
        <f t="shared" si="7"/>
        <v>26863489</v>
      </c>
    </row>
    <row r="89" spans="1:19" x14ac:dyDescent="0.25">
      <c r="A89">
        <v>9267</v>
      </c>
      <c r="B89" s="13">
        <v>21666</v>
      </c>
      <c r="C89" s="13">
        <v>5123</v>
      </c>
      <c r="D89" s="13">
        <v>30</v>
      </c>
      <c r="E89" s="26">
        <f t="shared" si="5"/>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6"/>
        <v>69672.800000000003</v>
      </c>
      <c r="S89">
        <f t="shared" si="7"/>
        <v>26245129</v>
      </c>
    </row>
    <row r="90" spans="1:19" x14ac:dyDescent="0.25">
      <c r="A90">
        <v>9261</v>
      </c>
      <c r="B90" s="13">
        <v>21671</v>
      </c>
      <c r="C90" s="13">
        <v>4657</v>
      </c>
      <c r="D90" s="13">
        <v>30</v>
      </c>
      <c r="E90" s="26">
        <f t="shared" si="5"/>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6"/>
        <v>58212.5</v>
      </c>
      <c r="S90">
        <f t="shared" si="7"/>
        <v>21687649</v>
      </c>
    </row>
    <row r="91" spans="1:19" x14ac:dyDescent="0.25">
      <c r="A91">
        <v>9262</v>
      </c>
      <c r="B91" s="13">
        <v>21655</v>
      </c>
      <c r="C91" s="13">
        <v>4885</v>
      </c>
      <c r="D91" s="13">
        <v>30</v>
      </c>
      <c r="E91" s="26">
        <f t="shared" si="5"/>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6"/>
        <v>61551</v>
      </c>
      <c r="S91">
        <f t="shared" si="7"/>
        <v>23863225</v>
      </c>
    </row>
    <row r="92" spans="1:19" x14ac:dyDescent="0.25">
      <c r="A92">
        <v>9265</v>
      </c>
      <c r="B92" s="13">
        <v>21655</v>
      </c>
      <c r="C92" s="13">
        <v>3995</v>
      </c>
      <c r="D92" s="13">
        <v>30</v>
      </c>
      <c r="E92" s="26">
        <f t="shared" si="5"/>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6"/>
        <v>45942.5</v>
      </c>
      <c r="S92">
        <f t="shared" si="7"/>
        <v>15960025</v>
      </c>
    </row>
    <row r="93" spans="1:19" x14ac:dyDescent="0.25">
      <c r="A93">
        <v>9266</v>
      </c>
      <c r="B93" s="13">
        <v>21663</v>
      </c>
      <c r="C93" s="13">
        <v>4108</v>
      </c>
      <c r="D93" s="13">
        <v>30</v>
      </c>
      <c r="E93" s="26">
        <f t="shared" si="5"/>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6"/>
        <v>47652.799999999996</v>
      </c>
      <c r="S93">
        <f t="shared" si="7"/>
        <v>16875664</v>
      </c>
    </row>
    <row r="94" spans="1:19" x14ac:dyDescent="0.25">
      <c r="A94">
        <v>9327</v>
      </c>
      <c r="B94" s="13">
        <v>21484</v>
      </c>
      <c r="C94" s="13">
        <v>4878</v>
      </c>
      <c r="D94" s="13">
        <v>30</v>
      </c>
      <c r="E94" s="26">
        <f t="shared" si="5"/>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6"/>
        <v>64877.4</v>
      </c>
      <c r="S94">
        <f t="shared" si="7"/>
        <v>23794884</v>
      </c>
    </row>
    <row r="95" spans="1:19" x14ac:dyDescent="0.25">
      <c r="A95">
        <v>9326</v>
      </c>
      <c r="B95" s="13">
        <v>21602</v>
      </c>
      <c r="C95" s="13">
        <v>4673</v>
      </c>
      <c r="D95" s="13">
        <v>30</v>
      </c>
      <c r="E95" s="26">
        <f t="shared" si="5"/>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6"/>
        <v>57477.9</v>
      </c>
      <c r="S95">
        <f t="shared" si="7"/>
        <v>21836929</v>
      </c>
    </row>
    <row r="96" spans="1:19" x14ac:dyDescent="0.25">
      <c r="A96">
        <v>9323</v>
      </c>
      <c r="B96" s="13">
        <v>21617</v>
      </c>
      <c r="C96" s="13">
        <v>4147</v>
      </c>
      <c r="D96" s="13">
        <v>30</v>
      </c>
      <c r="E96" s="26">
        <f t="shared" si="5"/>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6"/>
        <v>48105.2</v>
      </c>
      <c r="S96">
        <f t="shared" si="7"/>
        <v>17197609</v>
      </c>
    </row>
    <row r="97" spans="1:19" x14ac:dyDescent="0.25">
      <c r="A97">
        <v>9355</v>
      </c>
      <c r="B97" s="13">
        <v>21275</v>
      </c>
      <c r="C97" s="13">
        <v>4097</v>
      </c>
      <c r="D97" s="13">
        <v>30</v>
      </c>
      <c r="E97" s="26">
        <f t="shared" si="5"/>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6"/>
        <v>49573.7</v>
      </c>
      <c r="S97">
        <f t="shared" si="7"/>
        <v>16785409</v>
      </c>
    </row>
    <row r="98" spans="1:19" x14ac:dyDescent="0.25">
      <c r="A98">
        <v>9359</v>
      </c>
      <c r="B98" s="13">
        <v>21379</v>
      </c>
      <c r="C98" s="13">
        <v>5529</v>
      </c>
      <c r="D98" s="13">
        <v>30</v>
      </c>
      <c r="E98" s="26">
        <f t="shared" si="5"/>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6"/>
        <v>86252.4</v>
      </c>
      <c r="S98">
        <f t="shared" si="7"/>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117</v>
      </c>
      <c r="R99">
        <f t="shared" si="6"/>
        <v>87703.2</v>
      </c>
      <c r="S99">
        <f t="shared" si="7"/>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6"/>
        <v>86408.4</v>
      </c>
      <c r="S100">
        <f t="shared" si="7"/>
        <v>30680521</v>
      </c>
    </row>
    <row r="101" spans="1:19" x14ac:dyDescent="0.25">
      <c r="A101">
        <v>9359</v>
      </c>
      <c r="B101" s="13">
        <v>21411</v>
      </c>
      <c r="C101" s="13">
        <v>5526</v>
      </c>
      <c r="D101" s="13">
        <v>30</v>
      </c>
      <c r="E101" s="26">
        <f t="shared" si="5"/>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118</v>
      </c>
      <c r="R101">
        <f t="shared" si="6"/>
        <v>86205.599999999991</v>
      </c>
      <c r="S101">
        <f t="shared" si="7"/>
        <v>30536676</v>
      </c>
    </row>
    <row r="102" spans="1:19" x14ac:dyDescent="0.25">
      <c r="A102">
        <v>9452</v>
      </c>
      <c r="B102" s="13">
        <v>21144</v>
      </c>
      <c r="C102" s="13">
        <v>4579</v>
      </c>
      <c r="D102" s="13">
        <v>29</v>
      </c>
      <c r="E102" s="26">
        <f t="shared" si="5"/>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M102" t="s">
        <v>15</v>
      </c>
      <c r="R102">
        <f t="shared" si="6"/>
        <v>55863.799999999996</v>
      </c>
      <c r="S102">
        <f t="shared" si="7"/>
        <v>20967241</v>
      </c>
    </row>
    <row r="103" spans="1:19" x14ac:dyDescent="0.25">
      <c r="A103">
        <v>9452</v>
      </c>
      <c r="B103" s="13">
        <v>21261</v>
      </c>
      <c r="C103" s="13">
        <v>3844</v>
      </c>
      <c r="D103" s="13">
        <v>30</v>
      </c>
      <c r="E103" s="26">
        <f t="shared" si="5"/>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M103" t="s">
        <v>125</v>
      </c>
      <c r="Q103" t="s">
        <v>126</v>
      </c>
      <c r="R103">
        <f t="shared" si="6"/>
        <v>46896.799999999996</v>
      </c>
      <c r="S103">
        <f t="shared" si="7"/>
        <v>14776336</v>
      </c>
    </row>
    <row r="104" spans="1:19" x14ac:dyDescent="0.25">
      <c r="A104">
        <v>9453</v>
      </c>
      <c r="B104" s="13">
        <v>21293</v>
      </c>
      <c r="C104" s="13">
        <v>3203</v>
      </c>
      <c r="D104" s="13">
        <v>30</v>
      </c>
      <c r="E104" s="26">
        <f t="shared" si="5"/>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M104" t="s">
        <v>15</v>
      </c>
      <c r="Q104" t="s">
        <v>127</v>
      </c>
      <c r="R104">
        <f t="shared" si="6"/>
        <v>35553.299999999996</v>
      </c>
      <c r="S104">
        <f t="shared" si="7"/>
        <v>10259209</v>
      </c>
    </row>
    <row r="105" spans="1:19" x14ac:dyDescent="0.25">
      <c r="A105">
        <v>9453</v>
      </c>
      <c r="B105" s="13">
        <v>21363</v>
      </c>
      <c r="C105" s="13">
        <v>2225</v>
      </c>
      <c r="D105" s="13">
        <v>30</v>
      </c>
      <c r="E105" s="26">
        <f t="shared" si="5"/>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M105" t="s">
        <v>125</v>
      </c>
      <c r="Q105" t="s">
        <v>126</v>
      </c>
      <c r="R105">
        <f t="shared" si="6"/>
        <v>24697.5</v>
      </c>
      <c r="S105">
        <f t="shared" si="7"/>
        <v>4950625</v>
      </c>
    </row>
    <row r="106" spans="1:19" x14ac:dyDescent="0.25">
      <c r="A106">
        <v>9453</v>
      </c>
      <c r="B106" s="13">
        <v>21350</v>
      </c>
      <c r="C106" s="13">
        <v>2853</v>
      </c>
      <c r="D106" s="13">
        <v>30</v>
      </c>
      <c r="E106" s="26">
        <f t="shared" si="5"/>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M106" t="s">
        <v>125</v>
      </c>
      <c r="Q106" t="s">
        <v>126</v>
      </c>
      <c r="R106">
        <f t="shared" si="6"/>
        <v>31668.3</v>
      </c>
      <c r="S106">
        <f t="shared" si="7"/>
        <v>8139609</v>
      </c>
    </row>
    <row r="107" spans="1:19" x14ac:dyDescent="0.25">
      <c r="A107">
        <v>9453</v>
      </c>
      <c r="B107" s="13">
        <v>21346</v>
      </c>
      <c r="C107" s="13">
        <v>2915</v>
      </c>
      <c r="D107" s="13">
        <v>30</v>
      </c>
      <c r="E107" s="26">
        <f t="shared" si="5"/>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M107" t="s">
        <v>125</v>
      </c>
      <c r="R107">
        <f t="shared" si="6"/>
        <v>32356.5</v>
      </c>
      <c r="S107">
        <f t="shared" si="7"/>
        <v>8497225</v>
      </c>
    </row>
    <row r="108" spans="1:19" x14ac:dyDescent="0.25">
      <c r="A108">
        <v>9453</v>
      </c>
      <c r="B108" s="13">
        <v>21358</v>
      </c>
      <c r="C108" s="13">
        <v>3072</v>
      </c>
      <c r="D108" s="13">
        <v>30</v>
      </c>
      <c r="E108" s="26">
        <f t="shared" si="5"/>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M108" t="s">
        <v>125</v>
      </c>
      <c r="R108">
        <f t="shared" si="6"/>
        <v>34099.199999999997</v>
      </c>
      <c r="S108">
        <f t="shared" si="7"/>
        <v>9437184</v>
      </c>
    </row>
    <row r="109" spans="1:19" x14ac:dyDescent="0.25">
      <c r="A109">
        <v>9453</v>
      </c>
      <c r="B109" s="13">
        <v>21344</v>
      </c>
      <c r="C109" s="13">
        <v>3376</v>
      </c>
      <c r="D109" s="13">
        <v>30</v>
      </c>
      <c r="E109" s="26">
        <f t="shared" si="5"/>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M109" t="s">
        <v>15</v>
      </c>
      <c r="R109">
        <f t="shared" si="6"/>
        <v>37473.599999999999</v>
      </c>
      <c r="S109">
        <f t="shared" si="7"/>
        <v>11397376</v>
      </c>
    </row>
    <row r="110" spans="1:19" x14ac:dyDescent="0.25">
      <c r="A110">
        <v>9468</v>
      </c>
      <c r="B110" s="13">
        <v>21390</v>
      </c>
      <c r="C110" s="13">
        <v>4890</v>
      </c>
      <c r="D110" s="13">
        <v>30</v>
      </c>
      <c r="E110" s="26">
        <f t="shared" si="5"/>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M110" t="s">
        <v>15</v>
      </c>
      <c r="R110">
        <f t="shared" si="6"/>
        <v>65037</v>
      </c>
      <c r="S110">
        <f t="shared" si="7"/>
        <v>23912100</v>
      </c>
    </row>
    <row r="111" spans="1:19" x14ac:dyDescent="0.25">
      <c r="A111">
        <v>9465</v>
      </c>
      <c r="B111" s="13">
        <v>21378</v>
      </c>
      <c r="C111" s="13">
        <v>5706</v>
      </c>
      <c r="D111" s="13">
        <v>30</v>
      </c>
      <c r="E111" s="26">
        <f t="shared" si="5"/>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M111" t="s">
        <v>15</v>
      </c>
      <c r="R111">
        <f t="shared" si="6"/>
        <v>90725.400000000009</v>
      </c>
      <c r="S111">
        <f t="shared" si="7"/>
        <v>32558436</v>
      </c>
    </row>
    <row r="112" spans="1:19" x14ac:dyDescent="0.25">
      <c r="A112">
        <v>9465</v>
      </c>
      <c r="B112" s="13">
        <v>21414</v>
      </c>
      <c r="C112" s="13">
        <v>5666</v>
      </c>
      <c r="D112" s="13">
        <v>31</v>
      </c>
      <c r="E112" s="26">
        <f t="shared" si="5"/>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M112" t="s">
        <v>15</v>
      </c>
      <c r="R112">
        <f t="shared" si="6"/>
        <v>89522.8</v>
      </c>
      <c r="S112">
        <f t="shared" si="7"/>
        <v>32103556</v>
      </c>
    </row>
    <row r="113" spans="1:19" x14ac:dyDescent="0.25">
      <c r="A113">
        <v>9465</v>
      </c>
      <c r="B113" s="13">
        <v>21449</v>
      </c>
      <c r="C113" s="13">
        <v>4763</v>
      </c>
      <c r="D113" s="13">
        <v>31</v>
      </c>
      <c r="E113" s="26">
        <f t="shared" si="5"/>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M113" t="s">
        <v>125</v>
      </c>
      <c r="R113">
        <f t="shared" si="6"/>
        <v>75255.400000000009</v>
      </c>
      <c r="S113">
        <f t="shared" si="7"/>
        <v>22686169</v>
      </c>
    </row>
    <row r="114" spans="1:19" x14ac:dyDescent="0.25">
      <c r="A114">
        <v>9465</v>
      </c>
      <c r="B114" s="13">
        <v>21456</v>
      </c>
      <c r="C114" s="13">
        <v>4626</v>
      </c>
      <c r="D114" s="13">
        <v>31</v>
      </c>
      <c r="E114" s="26">
        <f t="shared" si="5"/>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M114" t="s">
        <v>125</v>
      </c>
      <c r="R114">
        <f t="shared" si="6"/>
        <v>73090.8</v>
      </c>
      <c r="S114">
        <f t="shared" si="7"/>
        <v>21399876</v>
      </c>
    </row>
    <row r="115" spans="1:19" x14ac:dyDescent="0.25">
      <c r="A115">
        <v>9465</v>
      </c>
      <c r="B115" s="13">
        <v>21455</v>
      </c>
      <c r="C115" s="13">
        <v>4891</v>
      </c>
      <c r="D115" s="13">
        <v>31</v>
      </c>
      <c r="E115" s="26">
        <f t="shared" si="5"/>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M115" t="s">
        <v>125</v>
      </c>
      <c r="R115">
        <f t="shared" si="6"/>
        <v>77277.8</v>
      </c>
      <c r="S115">
        <f t="shared" si="7"/>
        <v>23921881</v>
      </c>
    </row>
    <row r="116" spans="1:19" x14ac:dyDescent="0.25">
      <c r="A116">
        <v>9465</v>
      </c>
      <c r="B116" s="13">
        <v>21473</v>
      </c>
      <c r="C116" s="13">
        <v>4849</v>
      </c>
      <c r="D116" s="13">
        <v>31</v>
      </c>
      <c r="E116" s="26">
        <f t="shared" si="5"/>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M116" t="s">
        <v>125</v>
      </c>
      <c r="R116">
        <f t="shared" si="6"/>
        <v>76614.2</v>
      </c>
      <c r="S116">
        <f t="shared" si="7"/>
        <v>23512801</v>
      </c>
    </row>
    <row r="117" spans="1:19" x14ac:dyDescent="0.25">
      <c r="A117">
        <v>9465</v>
      </c>
      <c r="B117" s="13">
        <v>21410</v>
      </c>
      <c r="C117" s="13">
        <v>5505</v>
      </c>
      <c r="D117" s="13">
        <v>31</v>
      </c>
      <c r="E117" s="26">
        <f t="shared" si="5"/>
        <v>1.5894154068320994</v>
      </c>
      <c r="F117" s="24">
        <f>IF(Kalibratiemetingen!C117&gt;0,Grafiek_kalibratiemetingen!$R$13*Kalibratiemetingen!C117+Grafiek_kalibratiemetingen!$R$14,TRIM(""))</f>
        <v>14.210584593167901</v>
      </c>
      <c r="G117" s="12">
        <v>15.8</v>
      </c>
      <c r="H117" s="12">
        <v>30.6</v>
      </c>
      <c r="I117" s="2">
        <f>IF(IF(Kalibratiemetingen!C117&gt;0,1,0)+IF(Kalibratiemetingen!G117&gt;0,1,0)=2,1,0)</f>
        <v>1</v>
      </c>
      <c r="M117" t="s">
        <v>15</v>
      </c>
      <c r="Q117" t="s">
        <v>128</v>
      </c>
      <c r="R117">
        <f t="shared" si="6"/>
        <v>86979</v>
      </c>
      <c r="S117">
        <f t="shared" si="7"/>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7"/>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7"/>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7"/>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7"/>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7"/>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7"/>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7"/>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7"/>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7"/>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7"/>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7"/>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7"/>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7"/>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7"/>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7"/>
        <v>0</v>
      </c>
    </row>
    <row r="133" spans="6:19" x14ac:dyDescent="0.25">
      <c r="F133" s="24" t="str">
        <f>IF(Kalibratiemetingen!C133&gt;0,Grafiek_kalibratiemetingen!$R$13*Kalibratiemetingen!C133+Grafiek_kalibratiemetingen!$R$14,TRIM(""))</f>
        <v/>
      </c>
      <c r="I133" s="2">
        <f>IF(IF(Kalibratiemetingen!C133&gt;0,1,0)+IF(Kalibratiemetingen!G133&gt;0,1,0)=2,1,0)</f>
        <v>0</v>
      </c>
      <c r="S133">
        <f t="shared" ref="S133:S134" si="8">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 t="shared" si="8"/>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15" priority="12">
      <formula>LEN(TRIM(G4))&gt;0</formula>
    </cfRule>
  </conditionalFormatting>
  <conditionalFormatting sqref="B4:D1048576">
    <cfRule type="notContainsBlanks" dxfId="14" priority="10">
      <formula>LEN(TRIM(B4))&gt;0</formula>
    </cfRule>
  </conditionalFormatting>
  <conditionalFormatting sqref="F4:F1048576">
    <cfRule type="notContainsBlanks" dxfId="13" priority="4">
      <formula>LEN(TRIM(F4))&gt;0</formula>
    </cfRule>
  </conditionalFormatting>
  <conditionalFormatting sqref="B4:I1048576">
    <cfRule type="containsBlanks" dxfId="12" priority="1">
      <formula>LEN(TRIM(B4))=0</formula>
    </cfRule>
  </conditionalFormatting>
  <conditionalFormatting sqref="E4:E1048576">
    <cfRule type="notContainsBlanks" dxfId="11" priority="3">
      <formula>LEN(TRIM(E4))&gt;0</formula>
    </cfRule>
  </conditionalFormatting>
  <conditionalFormatting sqref="I4:I1048576">
    <cfRule type="cellIs" dxfId="10"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3" sqref="Q23"/>
    </sheetView>
  </sheetViews>
  <sheetFormatPr defaultRowHeight="15" x14ac:dyDescent="0.25"/>
  <cols>
    <col min="1" max="1" width="26.42578125"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92</v>
      </c>
      <c r="R1">
        <f>COUNTIF(V3:V50000,"=1")</f>
        <v>109</v>
      </c>
    </row>
    <row r="2" spans="17:29" x14ac:dyDescent="0.25">
      <c r="Q2" t="s">
        <v>90</v>
      </c>
      <c r="R2" s="18">
        <f>-SUM(W3:W50000)</f>
        <v>-6690606.5</v>
      </c>
      <c r="T2" t="s">
        <v>95</v>
      </c>
      <c r="U2" t="s">
        <v>91</v>
      </c>
      <c r="V2" t="s">
        <v>93</v>
      </c>
      <c r="W2" t="s">
        <v>94</v>
      </c>
      <c r="X2" t="s">
        <v>101</v>
      </c>
      <c r="Z2" s="17" t="s">
        <v>105</v>
      </c>
      <c r="AA2" s="17" t="s">
        <v>106</v>
      </c>
      <c r="AB2" s="17" t="s">
        <v>107</v>
      </c>
      <c r="AC2">
        <f>MAX(AA3:AA50000)</f>
        <v>2.4932182440782462</v>
      </c>
    </row>
    <row r="3" spans="17:29" x14ac:dyDescent="0.25">
      <c r="Q3" t="s">
        <v>97</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108</v>
      </c>
      <c r="AC3">
        <f>MIN(AA3:AA50000)</f>
        <v>9.8074782900550161E-3</v>
      </c>
    </row>
    <row r="4" spans="17:29" x14ac:dyDescent="0.25">
      <c r="Q4" t="s">
        <v>98</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109</v>
      </c>
      <c r="AC4">
        <f>AVERAGEIF(V3:V50000,"=1",AA3:AA50000)</f>
        <v>0.51561512786493124</v>
      </c>
    </row>
    <row r="5" spans="17:29" x14ac:dyDescent="0.25">
      <c r="Q5" t="s">
        <v>96</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112</v>
      </c>
      <c r="AC5">
        <f>_xlfn.STDEV.P(AA3:AA50000)</f>
        <v>0.39359352980538653</v>
      </c>
    </row>
    <row r="6" spans="17:29" x14ac:dyDescent="0.25">
      <c r="Q6" t="s">
        <v>99</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113</v>
      </c>
      <c r="AC6">
        <f>_xlfn.STDEV.S(AA3:AA50000)</f>
        <v>0.39592941695844286</v>
      </c>
    </row>
    <row r="7" spans="17:29" x14ac:dyDescent="0.25">
      <c r="Q7" t="s">
        <v>100</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102</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103</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104</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88</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89</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8" priority="1" operator="equal">
      <formula>0</formula>
    </cfRule>
    <cfRule type="cellIs" dxfId="7"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C20" sqref="C20"/>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J8" sqref="J8"/>
    </sheetView>
  </sheetViews>
  <sheetFormatPr defaultRowHeight="15" x14ac:dyDescent="0.25"/>
  <cols>
    <col min="1" max="1" width="16.85546875"/>
    <col min="2" max="2" width="13.85546875"/>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57" t="s">
        <v>61</v>
      </c>
      <c r="C1" s="57"/>
      <c r="D1" s="57"/>
      <c r="E1" s="57"/>
      <c r="F1" s="57"/>
      <c r="G1" s="57"/>
      <c r="H1" s="57"/>
      <c r="I1" s="57"/>
      <c r="J1" s="57"/>
      <c r="K1" s="57"/>
      <c r="L1" s="57"/>
      <c r="M1" s="57"/>
    </row>
    <row r="3" spans="1:14" x14ac:dyDescent="0.25">
      <c r="A3" s="8" t="s">
        <v>62</v>
      </c>
      <c r="B3" s="8" t="s">
        <v>63</v>
      </c>
      <c r="C3" s="8" t="s">
        <v>64</v>
      </c>
      <c r="D3" s="8" t="s">
        <v>65</v>
      </c>
      <c r="E3" s="8" t="s">
        <v>66</v>
      </c>
      <c r="F3" s="8" t="s">
        <v>67</v>
      </c>
      <c r="G3" s="8" t="s">
        <v>68</v>
      </c>
      <c r="H3" s="8" t="s">
        <v>69</v>
      </c>
      <c r="I3" s="8" t="s">
        <v>70</v>
      </c>
      <c r="J3" s="8" t="s">
        <v>71</v>
      </c>
      <c r="K3" s="8" t="s">
        <v>72</v>
      </c>
      <c r="L3" s="8" t="s">
        <v>73</v>
      </c>
      <c r="M3" s="8" t="s">
        <v>74</v>
      </c>
      <c r="N3" s="8" t="s">
        <v>75</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76</v>
      </c>
      <c r="M4" t="s">
        <v>77</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76</v>
      </c>
      <c r="M5" t="s">
        <v>77</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76</v>
      </c>
      <c r="M6" t="s">
        <v>77</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T17" sqref="T17"/>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58" t="s">
        <v>78</v>
      </c>
      <c r="C1" s="58"/>
      <c r="D1" s="58"/>
      <c r="E1" s="58"/>
      <c r="F1" s="58"/>
      <c r="G1" s="58"/>
      <c r="H1" s="58"/>
    </row>
    <row r="4" spans="1:19" x14ac:dyDescent="0.25">
      <c r="G4" s="8" t="s">
        <v>79</v>
      </c>
      <c r="H4" t="s">
        <v>80</v>
      </c>
    </row>
    <row r="5" spans="1:19" x14ac:dyDescent="0.25">
      <c r="A5" s="8" t="s">
        <v>81</v>
      </c>
      <c r="B5">
        <v>21089</v>
      </c>
      <c r="C5">
        <v>21093</v>
      </c>
      <c r="D5">
        <v>21116</v>
      </c>
      <c r="E5">
        <v>21096</v>
      </c>
      <c r="F5">
        <v>21108</v>
      </c>
      <c r="G5">
        <f>AVERAGE(B5:F5)</f>
        <v>21100.400000000001</v>
      </c>
      <c r="H5">
        <f>((G5/G$9)-1)*100</f>
        <v>0.23657282927804779</v>
      </c>
    </row>
    <row r="6" spans="1:19" x14ac:dyDescent="0.25">
      <c r="A6" s="8" t="s">
        <v>82</v>
      </c>
      <c r="B6">
        <v>22307</v>
      </c>
      <c r="C6">
        <v>21562</v>
      </c>
      <c r="D6">
        <v>21585</v>
      </c>
      <c r="E6">
        <v>21660</v>
      </c>
      <c r="F6">
        <v>21917</v>
      </c>
      <c r="G6">
        <f>AVERAGE(B6:F6)</f>
        <v>21806.2</v>
      </c>
      <c r="H6">
        <f>((G6/G$9)-1)*100</f>
        <v>3.5894463815758337</v>
      </c>
    </row>
    <row r="7" spans="1:19" x14ac:dyDescent="0.25">
      <c r="A7" s="8" t="s">
        <v>83</v>
      </c>
      <c r="B7">
        <v>21307</v>
      </c>
      <c r="C7">
        <v>21299</v>
      </c>
      <c r="D7">
        <v>21191</v>
      </c>
      <c r="E7">
        <v>21150</v>
      </c>
      <c r="F7">
        <v>21200</v>
      </c>
      <c r="G7">
        <f>AVERAGE(B7:F7)</f>
        <v>21229.4</v>
      </c>
      <c r="H7">
        <f>((G7/G$9)-1)*100</f>
        <v>0.84938196535966348</v>
      </c>
    </row>
    <row r="8" spans="1:19" x14ac:dyDescent="0.25">
      <c r="A8" s="8" t="s">
        <v>84</v>
      </c>
      <c r="B8">
        <v>21084</v>
      </c>
      <c r="C8">
        <v>21081</v>
      </c>
      <c r="D8">
        <v>21094</v>
      </c>
      <c r="E8">
        <v>21093</v>
      </c>
      <c r="F8">
        <v>21084</v>
      </c>
      <c r="G8">
        <f>AVERAGE(B8:F8)</f>
        <v>21087.200000000001</v>
      </c>
      <c r="H8">
        <f>((G8/G$9)-1)*100</f>
        <v>0.17386677814410501</v>
      </c>
    </row>
    <row r="9" spans="1:19" x14ac:dyDescent="0.25">
      <c r="A9" s="8" t="s">
        <v>85</v>
      </c>
      <c r="B9">
        <v>21034</v>
      </c>
      <c r="C9">
        <v>21062</v>
      </c>
      <c r="D9">
        <v>21043</v>
      </c>
      <c r="E9">
        <v>21052</v>
      </c>
      <c r="F9">
        <v>21062</v>
      </c>
      <c r="G9" s="15">
        <f>AVERAGE(B9:F9)</f>
        <v>21050.6</v>
      </c>
      <c r="H9">
        <f>((G9/G$9)-1)*100</f>
        <v>0</v>
      </c>
    </row>
    <row r="11" spans="1:19" x14ac:dyDescent="0.25">
      <c r="O11" t="s">
        <v>122</v>
      </c>
    </row>
    <row r="13" spans="1:19" x14ac:dyDescent="0.25">
      <c r="O13" t="s">
        <v>120</v>
      </c>
      <c r="P13">
        <v>21167</v>
      </c>
      <c r="Q13">
        <v>59</v>
      </c>
      <c r="R13">
        <v>296</v>
      </c>
      <c r="S13" t="s">
        <v>121</v>
      </c>
    </row>
    <row r="14" spans="1:19" x14ac:dyDescent="0.25">
      <c r="O14" t="s">
        <v>124</v>
      </c>
      <c r="P14">
        <v>21219</v>
      </c>
      <c r="Q14">
        <v>8</v>
      </c>
      <c r="S14" t="s">
        <v>123</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A10" sqref="A10"/>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 t="shared" ref="A1:D1" si="0">COUNT(A$4:A$65000)</f>
        <v>6</v>
      </c>
      <c r="B1">
        <f t="shared" si="0"/>
        <v>6</v>
      </c>
      <c r="C1">
        <f t="shared" si="0"/>
        <v>6</v>
      </c>
      <c r="D1">
        <f t="shared" si="0"/>
        <v>6</v>
      </c>
      <c r="G1">
        <f>COUNT(G$4:G$65000)</f>
        <v>6</v>
      </c>
      <c r="H1">
        <f>COUNT(H$4:H$65000)</f>
        <v>6</v>
      </c>
      <c r="J1">
        <f t="shared" ref="J1:Q1" si="1">COUNT(J$4:J$65000)</f>
        <v>0</v>
      </c>
      <c r="K1">
        <f t="shared" si="1"/>
        <v>0</v>
      </c>
      <c r="L1">
        <f t="shared" si="1"/>
        <v>2</v>
      </c>
      <c r="M1">
        <f>COUNT(M$4:M$65000)</f>
        <v>0</v>
      </c>
      <c r="N1">
        <f t="shared" si="1"/>
        <v>0</v>
      </c>
      <c r="O1">
        <f t="shared" si="1"/>
        <v>2</v>
      </c>
      <c r="P1">
        <f t="shared" si="1"/>
        <v>0</v>
      </c>
      <c r="Q1">
        <f t="shared" si="1"/>
        <v>0</v>
      </c>
    </row>
    <row r="2" spans="1:25" ht="32.25" customHeight="1" x14ac:dyDescent="0.25">
      <c r="E2" s="55" t="s">
        <v>114</v>
      </c>
      <c r="F2" s="55"/>
      <c r="G2" s="55"/>
      <c r="H2" s="55"/>
      <c r="I2" s="55"/>
      <c r="N2" s="56" t="s">
        <v>115</v>
      </c>
      <c r="O2" s="56"/>
      <c r="P2" s="56"/>
    </row>
    <row r="3" spans="1:25" ht="45" customHeight="1" x14ac:dyDescent="0.25">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3" t="s">
        <v>94</v>
      </c>
      <c r="S3" s="44" t="s">
        <v>101</v>
      </c>
      <c r="X3" s="17" t="s">
        <v>92</v>
      </c>
      <c r="Y3">
        <f>COUNTIF(I4:I50000,"=1")</f>
        <v>6</v>
      </c>
    </row>
    <row r="4" spans="1:25" x14ac:dyDescent="0.25">
      <c r="A4" s="28">
        <v>9355</v>
      </c>
      <c r="B4" s="38">
        <v>25668</v>
      </c>
      <c r="C4" s="38">
        <v>12160</v>
      </c>
      <c r="D4" s="38">
        <v>30</v>
      </c>
      <c r="E4" s="39">
        <f>IF(I4,G4-F4,TRIM(""))</f>
        <v>-11.597180325452543</v>
      </c>
      <c r="F4" s="40">
        <f>IF(Agostometer!C4&gt;0,Grafiek_kalibratiemetingen!$R$13*Agostometer!C4+Grafiek_kalibratiemetingen!$R$14,TRIM(""))</f>
        <v>23.697180325452543</v>
      </c>
      <c r="G4" s="41">
        <v>12.1</v>
      </c>
      <c r="H4" s="41">
        <v>30.4</v>
      </c>
      <c r="I4" s="41">
        <f>IF(IF(Agostometer!C4&gt;0,1,0)+IF(Agostometer!G4&gt;0,1,0)=2,1,0)</f>
        <v>1</v>
      </c>
      <c r="J4" s="28" t="s">
        <v>116</v>
      </c>
      <c r="K4" s="28" t="s">
        <v>14</v>
      </c>
      <c r="L4" s="28">
        <v>729</v>
      </c>
      <c r="M4" s="28" t="s">
        <v>15</v>
      </c>
      <c r="N4" s="28" t="s">
        <v>16</v>
      </c>
      <c r="O4" s="42">
        <v>42566</v>
      </c>
      <c r="P4" s="28" t="s">
        <v>19</v>
      </c>
      <c r="Q4" s="28"/>
      <c r="R4">
        <f>G4*C4</f>
        <v>147136</v>
      </c>
      <c r="S4">
        <f>C4*C4</f>
        <v>147865600</v>
      </c>
      <c r="X4" s="17" t="s">
        <v>90</v>
      </c>
      <c r="Y4" s="18">
        <f>-SUM(R4:R50000)</f>
        <v>-600788</v>
      </c>
    </row>
    <row r="5" spans="1:25" x14ac:dyDescent="0.25">
      <c r="A5" s="28">
        <v>9359</v>
      </c>
      <c r="B5" s="38">
        <v>25744</v>
      </c>
      <c r="C5" s="38">
        <v>7956</v>
      </c>
      <c r="D5" s="38">
        <v>30</v>
      </c>
      <c r="E5" s="39">
        <f t="shared" ref="E5:E68" si="2">IF(I5,G5-F5,TRIM(""))</f>
        <v>-2.1044457712039115</v>
      </c>
      <c r="F5" s="40">
        <f>IF(Agostometer!C5&gt;0,Grafiek_kalibratiemetingen!$R$13*Agostometer!C5+Grafiek_kalibratiemetingen!$R$14,TRIM(""))</f>
        <v>17.704445771203911</v>
      </c>
      <c r="G5" s="41">
        <v>15.6</v>
      </c>
      <c r="H5" s="41">
        <v>31.4</v>
      </c>
      <c r="I5" s="41">
        <f>IF(IF(Agostometer!C5&gt;0,1,0)+IF(Agostometer!G5&gt;0,1,0)=2,1,0)</f>
        <v>1</v>
      </c>
      <c r="J5" s="28" t="s">
        <v>116</v>
      </c>
      <c r="K5" s="28" t="s">
        <v>14</v>
      </c>
      <c r="L5" s="28">
        <v>729</v>
      </c>
      <c r="M5" t="s">
        <v>15</v>
      </c>
      <c r="N5" s="28" t="s">
        <v>16</v>
      </c>
      <c r="O5" s="42">
        <v>42566</v>
      </c>
      <c r="P5" s="28" t="s">
        <v>19</v>
      </c>
      <c r="Q5" s="28"/>
      <c r="R5">
        <f>G5*C5</f>
        <v>124113.59999999999</v>
      </c>
      <c r="S5">
        <f>C5*C5</f>
        <v>63297936</v>
      </c>
      <c r="X5" s="17" t="s">
        <v>97</v>
      </c>
      <c r="Y5">
        <f>AVERAGEIF(I4:I50000,"=1",G4:G50000)</f>
        <v>13.966666666666667</v>
      </c>
    </row>
    <row r="6" spans="1:25" x14ac:dyDescent="0.25">
      <c r="A6" s="28">
        <v>9453</v>
      </c>
      <c r="B6" s="38">
        <v>20492</v>
      </c>
      <c r="C6" s="38">
        <v>3801</v>
      </c>
      <c r="D6" s="38">
        <v>30</v>
      </c>
      <c r="E6" s="39">
        <f t="shared" si="2"/>
        <v>-0.68155993083686717</v>
      </c>
      <c r="F6" s="40">
        <f>IF(Agostometer!C6&gt;0,Grafiek_kalibratiemetingen!$R$13*Agostometer!C6+Grafiek_kalibratiemetingen!$R$14,TRIM(""))</f>
        <v>11.781559930836867</v>
      </c>
      <c r="G6" s="41">
        <v>11.1</v>
      </c>
      <c r="H6" s="41">
        <v>30.1</v>
      </c>
      <c r="I6" s="41">
        <f>IF(IF(Agostometer!C6&gt;0,1,0)+IF(Agostometer!G6&gt;0,1,0)=2,1,0)</f>
        <v>1</v>
      </c>
      <c r="J6" s="28"/>
      <c r="K6" s="28"/>
      <c r="L6" s="28"/>
      <c r="M6" s="28"/>
      <c r="N6" s="28"/>
      <c r="O6" s="42"/>
      <c r="P6" s="28"/>
      <c r="Q6" s="28"/>
      <c r="R6">
        <f t="shared" ref="R6:R17" si="3">G6*C6</f>
        <v>42191.1</v>
      </c>
      <c r="S6">
        <f t="shared" ref="S6:S17" si="4">C6*C6</f>
        <v>14447601</v>
      </c>
      <c r="X6" s="17" t="s">
        <v>98</v>
      </c>
      <c r="Y6">
        <f>AVERAGEIF(I4:I50000,"=1",C4:C50000)</f>
        <v>7165.166666666667</v>
      </c>
    </row>
    <row r="7" spans="1:25" x14ac:dyDescent="0.25">
      <c r="A7" s="28">
        <v>9468</v>
      </c>
      <c r="B7" s="38">
        <v>20581</v>
      </c>
      <c r="C7" s="38">
        <v>5873</v>
      </c>
      <c r="D7" s="38">
        <v>30</v>
      </c>
      <c r="E7" s="39">
        <f t="shared" si="2"/>
        <v>-1.4351626892581706</v>
      </c>
      <c r="F7" s="40">
        <f>IF(Agostometer!C7&gt;0,Grafiek_kalibratiemetingen!$R$13*Agostometer!C7+Grafiek_kalibratiemetingen!$R$14,TRIM(""))</f>
        <v>14.735162689258171</v>
      </c>
      <c r="G7" s="41">
        <v>13.3</v>
      </c>
      <c r="H7" s="41">
        <v>30.6</v>
      </c>
      <c r="I7" s="41">
        <f>IF(IF(Agostometer!C7&gt;0,1,0)+IF(Agostometer!G7&gt;0,1,0)=2,1,0)</f>
        <v>1</v>
      </c>
      <c r="J7" s="28"/>
      <c r="K7" s="28"/>
      <c r="L7" s="28"/>
      <c r="M7" s="28"/>
      <c r="N7" s="28"/>
      <c r="O7" s="42"/>
      <c r="P7" s="28"/>
      <c r="Q7" s="28"/>
      <c r="R7">
        <f t="shared" si="3"/>
        <v>78110.900000000009</v>
      </c>
      <c r="S7">
        <f t="shared" si="4"/>
        <v>34492129</v>
      </c>
      <c r="X7" t="s">
        <v>96</v>
      </c>
      <c r="Y7">
        <f>SUMIF(I4:I50000,"=1",C4:C50000)/Y3</f>
        <v>7165.166666666667</v>
      </c>
    </row>
    <row r="8" spans="1:25" x14ac:dyDescent="0.25">
      <c r="A8" s="28">
        <v>9465</v>
      </c>
      <c r="B8" s="38">
        <v>20653</v>
      </c>
      <c r="C8" s="38">
        <v>6606</v>
      </c>
      <c r="D8" s="38">
        <v>31</v>
      </c>
      <c r="E8" s="39">
        <f t="shared" si="2"/>
        <v>0.11995757043158939</v>
      </c>
      <c r="F8" s="40">
        <f>IF(Agostometer!C8&gt;0,Grafiek_kalibratiemetingen!$R$13*Agostometer!C8+Grafiek_kalibratiemetingen!$R$14,TRIM(""))</f>
        <v>15.780042429568411</v>
      </c>
      <c r="G8" s="41">
        <v>15.9</v>
      </c>
      <c r="H8" s="41">
        <v>30.3</v>
      </c>
      <c r="I8" s="41">
        <f>IF(IF(Agostometer!C8&gt;0,1,0)+IF(Agostometer!G8&gt;0,1,0)=2,1,0)</f>
        <v>1</v>
      </c>
      <c r="J8" s="28"/>
      <c r="K8" s="28"/>
      <c r="L8" s="28"/>
      <c r="M8" s="28"/>
      <c r="N8" s="28"/>
      <c r="O8" s="42"/>
      <c r="P8" s="28"/>
      <c r="Q8" s="28"/>
      <c r="R8">
        <f t="shared" si="3"/>
        <v>105035.40000000001</v>
      </c>
      <c r="S8">
        <f t="shared" si="4"/>
        <v>43639236</v>
      </c>
      <c r="X8" s="17" t="s">
        <v>99</v>
      </c>
      <c r="Y8">
        <f>SUMIF(I4:I50000,"=1",C4:C50000)</f>
        <v>42991</v>
      </c>
    </row>
    <row r="9" spans="1:25" x14ac:dyDescent="0.25">
      <c r="A9" s="28">
        <v>9465</v>
      </c>
      <c r="B9" s="38">
        <v>20598</v>
      </c>
      <c r="C9" s="38">
        <v>6595</v>
      </c>
      <c r="D9" s="38">
        <v>31</v>
      </c>
      <c r="E9" s="39">
        <f t="shared" si="2"/>
        <v>3.5637893956028677E-2</v>
      </c>
      <c r="F9" s="40">
        <f>IF(Agostometer!C9&gt;0,Grafiek_kalibratiemetingen!$R$13*Agostometer!C9+Grafiek_kalibratiemetingen!$R$14,TRIM(""))</f>
        <v>15.764362106043972</v>
      </c>
      <c r="G9" s="41">
        <v>15.8</v>
      </c>
      <c r="H9" s="41">
        <v>30.6</v>
      </c>
      <c r="I9" s="41">
        <f>IF(IF(Agostometer!C9&gt;0,1,0)+IF(Agostometer!G9&gt;0,1,0)=2,1,0)</f>
        <v>1</v>
      </c>
      <c r="J9" s="28"/>
      <c r="K9" s="28"/>
      <c r="L9" s="28"/>
      <c r="M9" s="28"/>
      <c r="N9" s="28"/>
      <c r="O9" s="42"/>
      <c r="P9" s="28"/>
      <c r="Q9" s="28"/>
      <c r="R9">
        <f t="shared" si="3"/>
        <v>104201</v>
      </c>
      <c r="S9">
        <f t="shared" si="4"/>
        <v>43494025</v>
      </c>
      <c r="X9" s="17" t="s">
        <v>100</v>
      </c>
      <c r="Y9">
        <f>SUMIF(I4:I50000,"=1",G4:G50000)</f>
        <v>83.8</v>
      </c>
    </row>
    <row r="10" spans="1:25" x14ac:dyDescent="0.25">
      <c r="A10" s="28"/>
      <c r="B10" s="38"/>
      <c r="C10" s="38"/>
      <c r="D10" s="38"/>
      <c r="E10" s="39" t="str">
        <f t="shared" si="2"/>
        <v/>
      </c>
      <c r="F10" s="40" t="str">
        <f>IF(Agostometer!C10&gt;0,Grafiek_kalibratiemetingen!$R$13*Agostometer!C10+Grafiek_kalibratiemetingen!$R$14,TRIM(""))</f>
        <v/>
      </c>
      <c r="G10" s="41"/>
      <c r="H10" s="41"/>
      <c r="I10" s="41">
        <f>IF(IF(Agostometer!C10&gt;0,1,0)+IF(Agostometer!G10&gt;0,1,0)=2,1,0)</f>
        <v>0</v>
      </c>
      <c r="J10" s="28"/>
      <c r="K10" s="28"/>
      <c r="L10" s="28"/>
      <c r="M10" s="28"/>
      <c r="N10" s="28"/>
      <c r="O10" s="42"/>
      <c r="P10" s="28"/>
      <c r="Q10" s="28"/>
      <c r="R10">
        <f t="shared" si="3"/>
        <v>0</v>
      </c>
      <c r="S10">
        <f t="shared" si="4"/>
        <v>0</v>
      </c>
      <c r="X10" s="17" t="s">
        <v>102</v>
      </c>
      <c r="Y10">
        <f>SUMIF(I4:I50000,"=1",S4:S50000)</f>
        <v>347236527</v>
      </c>
    </row>
    <row r="11" spans="1:25" x14ac:dyDescent="0.25">
      <c r="A11" s="28"/>
      <c r="B11" s="38"/>
      <c r="C11" s="38"/>
      <c r="D11" s="38"/>
      <c r="E11" s="39" t="str">
        <f t="shared" si="2"/>
        <v/>
      </c>
      <c r="F11" s="40" t="str">
        <f>IF(Agostometer!C11&gt;0,Grafiek_kalibratiemetingen!$R$13*Agostometer!C11+Grafiek_kalibratiemetingen!$R$14,TRIM(""))</f>
        <v/>
      </c>
      <c r="G11" s="41"/>
      <c r="H11" s="41"/>
      <c r="I11" s="41">
        <f>IF(IF(Agostometer!C11&gt;0,1,0)+IF(Agostometer!G11&gt;0,1,0)=2,1,0)</f>
        <v>0</v>
      </c>
      <c r="J11" s="28"/>
      <c r="K11" s="28"/>
      <c r="L11" s="28"/>
      <c r="M11" s="28"/>
      <c r="N11" s="28"/>
      <c r="O11" s="42"/>
      <c r="P11" s="28"/>
      <c r="Q11" s="28"/>
      <c r="R11">
        <f t="shared" si="3"/>
        <v>0</v>
      </c>
      <c r="S11">
        <f t="shared" si="4"/>
        <v>0</v>
      </c>
    </row>
    <row r="12" spans="1:25" x14ac:dyDescent="0.25">
      <c r="A12" s="28"/>
      <c r="B12" s="38"/>
      <c r="C12" s="38"/>
      <c r="D12" s="38"/>
      <c r="E12" s="39" t="str">
        <f t="shared" si="2"/>
        <v/>
      </c>
      <c r="F12" s="40" t="str">
        <f>IF(Agostometer!C12&gt;0,Grafiek_kalibratiemetingen!$R$13*Agostometer!C12+Grafiek_kalibratiemetingen!$R$14,TRIM(""))</f>
        <v/>
      </c>
      <c r="G12" s="41"/>
      <c r="H12" s="41"/>
      <c r="I12" s="41">
        <f>IF(IF(Agostometer!C12&gt;0,1,0)+IF(Agostometer!G12&gt;0,1,0)=2,1,0)</f>
        <v>0</v>
      </c>
      <c r="J12" s="28"/>
      <c r="K12" s="28"/>
      <c r="L12" s="28"/>
      <c r="M12" s="28"/>
      <c r="N12" s="28"/>
      <c r="O12" s="42"/>
      <c r="P12" s="28"/>
      <c r="Q12" s="28"/>
      <c r="R12">
        <f t="shared" si="3"/>
        <v>0</v>
      </c>
      <c r="S12">
        <f t="shared" si="4"/>
        <v>0</v>
      </c>
      <c r="X12" t="s">
        <v>103</v>
      </c>
      <c r="Y12">
        <f>Y4+Y5*Y8</f>
        <v>-347.03333333332557</v>
      </c>
    </row>
    <row r="13" spans="1:25" x14ac:dyDescent="0.25">
      <c r="A13" s="28"/>
      <c r="B13" s="38"/>
      <c r="C13" s="38"/>
      <c r="D13" s="38"/>
      <c r="E13" s="39" t="str">
        <f t="shared" si="2"/>
        <v/>
      </c>
      <c r="F13" s="40" t="str">
        <f>IF(Agostometer!C13&gt;0,Grafiek_kalibratiemetingen!$R$13*Agostometer!C13+Grafiek_kalibratiemetingen!$R$14,TRIM(""))</f>
        <v/>
      </c>
      <c r="G13" s="41"/>
      <c r="H13" s="41"/>
      <c r="I13" s="41">
        <f>IF(IF(Agostometer!C13&gt;0,1,0)+IF(Agostometer!G13&gt;0,1,0)=2,1,0)</f>
        <v>0</v>
      </c>
      <c r="J13" s="28"/>
      <c r="K13" s="28"/>
      <c r="L13" s="28"/>
      <c r="M13" s="28"/>
      <c r="N13" s="28"/>
      <c r="O13" s="42"/>
      <c r="P13" s="28"/>
      <c r="Q13" s="28"/>
      <c r="R13">
        <f t="shared" si="3"/>
        <v>0</v>
      </c>
      <c r="S13">
        <f t="shared" si="4"/>
        <v>0</v>
      </c>
      <c r="X13" t="s">
        <v>104</v>
      </c>
      <c r="Y13">
        <f>-Y10+(Y8*Y8)/Y3</f>
        <v>-39198846.833333313</v>
      </c>
    </row>
    <row r="14" spans="1:25" x14ac:dyDescent="0.25">
      <c r="A14" s="28"/>
      <c r="B14" s="38"/>
      <c r="C14" s="38"/>
      <c r="D14" s="38"/>
      <c r="E14" s="39" t="str">
        <f t="shared" si="2"/>
        <v/>
      </c>
      <c r="F14" s="40" t="str">
        <f>IF(Agostometer!C14&gt;0,Grafiek_kalibratiemetingen!$R$13*Agostometer!C14+Grafiek_kalibratiemetingen!$R$14,TRIM(""))</f>
        <v/>
      </c>
      <c r="G14" s="41"/>
      <c r="H14" s="41"/>
      <c r="I14" s="41">
        <f>IF(IF(Agostometer!C14&gt;0,1,0)+IF(Agostometer!G14&gt;0,1,0)=2,1,0)</f>
        <v>0</v>
      </c>
      <c r="J14" s="28"/>
      <c r="K14" s="28"/>
      <c r="L14" s="28"/>
      <c r="M14" s="28"/>
      <c r="N14" s="28"/>
      <c r="O14" s="42"/>
      <c r="P14" s="28"/>
      <c r="Q14" s="28"/>
      <c r="R14">
        <f t="shared" si="3"/>
        <v>0</v>
      </c>
      <c r="S14">
        <f t="shared" si="4"/>
        <v>0</v>
      </c>
    </row>
    <row r="15" spans="1:25" x14ac:dyDescent="0.25">
      <c r="A15" s="29"/>
      <c r="B15" s="30"/>
      <c r="C15" s="30"/>
      <c r="D15" s="30"/>
      <c r="E15" s="39" t="str">
        <f t="shared" si="2"/>
        <v/>
      </c>
      <c r="F15" s="40" t="str">
        <f>IF(Agostometer!C15&gt;0,Grafiek_kalibratiemetingen!$R$13*Agostometer!C15+Grafiek_kalibratiemetingen!$R$14,TRIM(""))</f>
        <v/>
      </c>
      <c r="G15" s="31"/>
      <c r="H15" s="31"/>
      <c r="I15" s="41">
        <f>IF(IF(Agostometer!C15&gt;0,1,0)+IF(Agostometer!G15&gt;0,1,0)=2,1,0)</f>
        <v>0</v>
      </c>
      <c r="J15" s="29"/>
      <c r="K15" s="29"/>
      <c r="L15" s="29"/>
      <c r="M15" s="29"/>
      <c r="N15" s="29"/>
      <c r="O15" s="32"/>
      <c r="P15" s="29"/>
      <c r="Q15" s="29"/>
      <c r="R15">
        <f t="shared" si="3"/>
        <v>0</v>
      </c>
      <c r="S15">
        <f t="shared" si="4"/>
        <v>0</v>
      </c>
      <c r="X15" t="s">
        <v>88</v>
      </c>
      <c r="Y15">
        <f>Y12/Y13</f>
        <v>8.8531515941999783E-6</v>
      </c>
    </row>
    <row r="16" spans="1:25" x14ac:dyDescent="0.25">
      <c r="A16" s="29"/>
      <c r="B16" s="30"/>
      <c r="C16" s="30"/>
      <c r="D16" s="30"/>
      <c r="E16" s="39" t="str">
        <f t="shared" si="2"/>
        <v/>
      </c>
      <c r="F16" s="40" t="str">
        <f>IF(Agostometer!C16&gt;0,Grafiek_kalibratiemetingen!$R$13*Agostometer!C16+Grafiek_kalibratiemetingen!$R$14,TRIM(""))</f>
        <v/>
      </c>
      <c r="G16" s="31"/>
      <c r="H16" s="31"/>
      <c r="I16" s="41">
        <f>IF(IF(Agostometer!C16&gt;0,1,0)+IF(Agostometer!G16&gt;0,1,0)=2,1,0)</f>
        <v>0</v>
      </c>
      <c r="J16" s="29"/>
      <c r="K16" s="29"/>
      <c r="L16" s="29"/>
      <c r="M16" s="29"/>
      <c r="N16" s="29"/>
      <c r="O16" s="32"/>
      <c r="P16" s="29"/>
      <c r="Q16" s="29"/>
      <c r="R16">
        <f t="shared" si="3"/>
        <v>0</v>
      </c>
      <c r="S16">
        <f t="shared" si="4"/>
        <v>0</v>
      </c>
      <c r="X16" t="s">
        <v>89</v>
      </c>
      <c r="Y16">
        <f>Y5-Y15*Y6</f>
        <v>13.903232359968959</v>
      </c>
    </row>
    <row r="17" spans="1:19" x14ac:dyDescent="0.25">
      <c r="A17" s="29"/>
      <c r="B17" s="30"/>
      <c r="C17" s="30"/>
      <c r="D17" s="30"/>
      <c r="E17" s="39" t="str">
        <f t="shared" si="2"/>
        <v/>
      </c>
      <c r="F17" s="40" t="str">
        <f>IF(Agostometer!C17&gt;0,Grafiek_kalibratiemetingen!$R$13*Agostometer!C17+Grafiek_kalibratiemetingen!$R$14,TRIM(""))</f>
        <v/>
      </c>
      <c r="G17" s="31"/>
      <c r="H17" s="31"/>
      <c r="I17" s="41">
        <f>IF(IF(Agostometer!C17&gt;0,1,0)+IF(Agostometer!G17&gt;0,1,0)=2,1,0)</f>
        <v>0</v>
      </c>
      <c r="J17" s="29"/>
      <c r="K17" s="29"/>
      <c r="L17" s="29"/>
      <c r="M17" s="29"/>
      <c r="N17" s="29"/>
      <c r="O17" s="32"/>
      <c r="P17" s="29"/>
      <c r="Q17" s="29"/>
      <c r="R17">
        <f t="shared" si="3"/>
        <v>0</v>
      </c>
      <c r="S17">
        <f t="shared" si="4"/>
        <v>0</v>
      </c>
    </row>
    <row r="18" spans="1:19" x14ac:dyDescent="0.25">
      <c r="A18" s="33"/>
      <c r="B18" s="34"/>
      <c r="C18" s="34"/>
      <c r="D18" s="34"/>
      <c r="E18" s="39" t="str">
        <f t="shared" si="2"/>
        <v/>
      </c>
      <c r="F18" s="40" t="str">
        <f>IF(Agostometer!C18&gt;0,Grafiek_kalibratiemetingen!$R$13*Agostometer!C18+Grafiek_kalibratiemetingen!$R$14,TRIM(""))</f>
        <v/>
      </c>
      <c r="G18" s="35"/>
      <c r="H18" s="35"/>
      <c r="I18" s="41">
        <f>IF(IF(Agostometer!C18&gt;0,1,0)+IF(Agostometer!G18&gt;0,1,0)=2,1,0)</f>
        <v>0</v>
      </c>
      <c r="J18" s="33"/>
      <c r="K18" s="33"/>
      <c r="L18" s="33"/>
      <c r="M18" s="33"/>
      <c r="N18" s="33"/>
      <c r="O18" s="36"/>
      <c r="P18" s="33"/>
      <c r="Q18" s="29"/>
    </row>
    <row r="19" spans="1:19" x14ac:dyDescent="0.25">
      <c r="A19" s="29"/>
      <c r="B19" s="30"/>
      <c r="C19" s="30"/>
      <c r="D19" s="30"/>
      <c r="E19" s="39" t="str">
        <f t="shared" si="2"/>
        <v/>
      </c>
      <c r="F19" s="40" t="str">
        <f>IF(Agostometer!C19&gt;0,Grafiek_kalibratiemetingen!$R$13*Agostometer!C19+Grafiek_kalibratiemetingen!$R$14,TRIM(""))</f>
        <v/>
      </c>
      <c r="G19" s="31"/>
      <c r="H19" s="31"/>
      <c r="I19" s="41">
        <f>IF(IF(Agostometer!C19&gt;0,1,0)+IF(Agostometer!G19&gt;0,1,0)=2,1,0)</f>
        <v>0</v>
      </c>
      <c r="J19" s="29"/>
      <c r="K19" s="29"/>
      <c r="L19" s="29"/>
      <c r="M19" s="29"/>
      <c r="N19" s="29"/>
      <c r="O19" s="32"/>
      <c r="P19" s="29"/>
      <c r="Q19" s="29"/>
    </row>
    <row r="20" spans="1:19" x14ac:dyDescent="0.25">
      <c r="A20" s="29"/>
      <c r="B20" s="30"/>
      <c r="C20" s="30"/>
      <c r="D20" s="30"/>
      <c r="E20" s="39" t="str">
        <f t="shared" si="2"/>
        <v/>
      </c>
      <c r="F20" s="40" t="str">
        <f>IF(Agostometer!C20&gt;0,Grafiek_kalibratiemetingen!$R$13*Agostometer!C20+Grafiek_kalibratiemetingen!$R$14,TRIM(""))</f>
        <v/>
      </c>
      <c r="G20" s="31"/>
      <c r="H20" s="31"/>
      <c r="I20" s="41">
        <f>IF(IF(Agostometer!C20&gt;0,1,0)+IF(Agostometer!G20&gt;0,1,0)=2,1,0)</f>
        <v>0</v>
      </c>
      <c r="J20" s="29"/>
      <c r="K20" s="29"/>
      <c r="L20" s="29"/>
      <c r="M20" s="29"/>
      <c r="N20" s="29"/>
      <c r="O20" s="32"/>
      <c r="P20" s="29"/>
      <c r="Q20" s="29"/>
    </row>
    <row r="21" spans="1:19" x14ac:dyDescent="0.25">
      <c r="A21" s="29"/>
      <c r="B21" s="30"/>
      <c r="C21" s="30"/>
      <c r="D21" s="30"/>
      <c r="E21" s="39" t="str">
        <f t="shared" si="2"/>
        <v/>
      </c>
      <c r="F21" s="40" t="str">
        <f>IF(Agostometer!C21&gt;0,Grafiek_kalibratiemetingen!$R$13*Agostometer!C21+Grafiek_kalibratiemetingen!$R$14,TRIM(""))</f>
        <v/>
      </c>
      <c r="G21" s="31"/>
      <c r="H21" s="31"/>
      <c r="I21" s="41">
        <f>IF(IF(Agostometer!C21&gt;0,1,0)+IF(Agostometer!G21&gt;0,1,0)=2,1,0)</f>
        <v>0</v>
      </c>
      <c r="J21" s="29"/>
      <c r="K21" s="29"/>
      <c r="L21" s="29"/>
      <c r="M21" s="29"/>
      <c r="N21" s="29"/>
      <c r="O21" s="32"/>
      <c r="P21" s="29"/>
      <c r="Q21" s="29"/>
    </row>
    <row r="22" spans="1:19" x14ac:dyDescent="0.25">
      <c r="A22" s="29"/>
      <c r="B22" s="30"/>
      <c r="C22" s="30"/>
      <c r="D22" s="30"/>
      <c r="E22" s="39" t="str">
        <f t="shared" si="2"/>
        <v/>
      </c>
      <c r="F22" s="40" t="str">
        <f>IF(Agostometer!C22&gt;0,Grafiek_kalibratiemetingen!$R$13*Agostometer!C22+Grafiek_kalibratiemetingen!$R$14,TRIM(""))</f>
        <v/>
      </c>
      <c r="G22" s="31"/>
      <c r="H22" s="31"/>
      <c r="I22" s="41">
        <f>IF(IF(Agostometer!C22&gt;0,1,0)+IF(Agostometer!G22&gt;0,1,0)=2,1,0)</f>
        <v>0</v>
      </c>
      <c r="J22" s="29"/>
      <c r="K22" s="29"/>
      <c r="L22" s="29"/>
      <c r="M22" s="29"/>
      <c r="N22" s="29"/>
      <c r="O22" s="32"/>
      <c r="P22" s="29"/>
      <c r="Q22" s="29"/>
    </row>
    <row r="23" spans="1:19" x14ac:dyDescent="0.25">
      <c r="A23" s="29"/>
      <c r="B23" s="30"/>
      <c r="C23" s="30"/>
      <c r="D23" s="30"/>
      <c r="E23" s="39" t="str">
        <f t="shared" si="2"/>
        <v/>
      </c>
      <c r="F23" s="40" t="str">
        <f>IF(Agostometer!C23&gt;0,Grafiek_kalibratiemetingen!$R$13*Agostometer!C23+Grafiek_kalibratiemetingen!$R$14,TRIM(""))</f>
        <v/>
      </c>
      <c r="G23" s="31"/>
      <c r="H23" s="31"/>
      <c r="I23" s="41">
        <f>IF(IF(Agostometer!C23&gt;0,1,0)+IF(Agostometer!G23&gt;0,1,0)=2,1,0)</f>
        <v>0</v>
      </c>
      <c r="J23" s="29"/>
      <c r="K23" s="29"/>
      <c r="L23" s="29"/>
      <c r="M23" s="29"/>
      <c r="N23" s="29"/>
      <c r="O23" s="32"/>
      <c r="P23" s="29"/>
      <c r="Q23" s="29"/>
    </row>
    <row r="24" spans="1:19" x14ac:dyDescent="0.25">
      <c r="A24" s="29"/>
      <c r="B24" s="30"/>
      <c r="C24" s="30"/>
      <c r="D24" s="30"/>
      <c r="E24" s="39" t="str">
        <f t="shared" si="2"/>
        <v/>
      </c>
      <c r="F24" s="40" t="str">
        <f>IF(Agostometer!C24&gt;0,Grafiek_kalibratiemetingen!$R$13*Agostometer!C24+Grafiek_kalibratiemetingen!$R$14,TRIM(""))</f>
        <v/>
      </c>
      <c r="G24" s="31"/>
      <c r="H24" s="31"/>
      <c r="I24" s="41">
        <f>IF(IF(Agostometer!C24&gt;0,1,0)+IF(Agostometer!G24&gt;0,1,0)=2,1,0)</f>
        <v>0</v>
      </c>
      <c r="J24" s="29"/>
      <c r="K24" s="29"/>
      <c r="L24" s="29"/>
      <c r="M24" s="29"/>
      <c r="N24" s="29"/>
      <c r="O24" s="32"/>
      <c r="P24" s="29"/>
      <c r="Q24" s="29"/>
    </row>
    <row r="25" spans="1:19" x14ac:dyDescent="0.25">
      <c r="A25" s="29"/>
      <c r="B25" s="30"/>
      <c r="C25" s="30"/>
      <c r="D25" s="30"/>
      <c r="E25" s="39" t="str">
        <f t="shared" si="2"/>
        <v/>
      </c>
      <c r="F25" s="40" t="str">
        <f>IF(Agostometer!C25&gt;0,Grafiek_kalibratiemetingen!$R$13*Agostometer!C25+Grafiek_kalibratiemetingen!$R$14,TRIM(""))</f>
        <v/>
      </c>
      <c r="G25" s="31"/>
      <c r="H25" s="31"/>
      <c r="I25" s="41">
        <f>IF(IF(Agostometer!C25&gt;0,1,0)+IF(Agostometer!G25&gt;0,1,0)=2,1,0)</f>
        <v>0</v>
      </c>
      <c r="J25" s="29"/>
      <c r="K25" s="29"/>
      <c r="L25" s="29"/>
      <c r="M25" s="29"/>
      <c r="N25" s="29"/>
      <c r="O25" s="32"/>
      <c r="P25" s="29"/>
      <c r="Q25" s="29"/>
    </row>
    <row r="26" spans="1:19" x14ac:dyDescent="0.25">
      <c r="A26" s="29"/>
      <c r="B26" s="30"/>
      <c r="C26" s="30"/>
      <c r="D26" s="30"/>
      <c r="E26" s="39" t="str">
        <f t="shared" si="2"/>
        <v/>
      </c>
      <c r="F26" s="40" t="str">
        <f>IF(Agostometer!C26&gt;0,Grafiek_kalibratiemetingen!$R$13*Agostometer!C26+Grafiek_kalibratiemetingen!$R$14,TRIM(""))</f>
        <v/>
      </c>
      <c r="G26" s="31"/>
      <c r="H26" s="31"/>
      <c r="I26" s="41">
        <f>IF(IF(Agostometer!C26&gt;0,1,0)+IF(Agostometer!G26&gt;0,1,0)=2,1,0)</f>
        <v>0</v>
      </c>
      <c r="J26" s="29"/>
      <c r="K26" s="29"/>
      <c r="L26" s="29"/>
      <c r="M26" s="29"/>
      <c r="N26" s="29"/>
      <c r="O26" s="32"/>
      <c r="P26" s="29"/>
      <c r="Q26" s="29"/>
    </row>
    <row r="27" spans="1:19" x14ac:dyDescent="0.25">
      <c r="A27" s="29"/>
      <c r="B27" s="30"/>
      <c r="C27" s="30"/>
      <c r="D27" s="30"/>
      <c r="E27" s="39" t="str">
        <f t="shared" si="2"/>
        <v/>
      </c>
      <c r="F27" s="40" t="str">
        <f>IF(Agostometer!C27&gt;0,Grafiek_kalibratiemetingen!$R$13*Agostometer!C27+Grafiek_kalibratiemetingen!$R$14,TRIM(""))</f>
        <v/>
      </c>
      <c r="G27" s="31"/>
      <c r="H27" s="31"/>
      <c r="I27" s="41">
        <f>IF(IF(Agostometer!C27&gt;0,1,0)+IF(Agostometer!G27&gt;0,1,0)=2,1,0)</f>
        <v>0</v>
      </c>
      <c r="J27" s="29"/>
      <c r="K27" s="29"/>
      <c r="L27" s="29"/>
      <c r="M27" s="29"/>
      <c r="N27" s="29"/>
      <c r="O27" s="32"/>
      <c r="P27" s="29"/>
      <c r="Q27" s="29"/>
    </row>
    <row r="28" spans="1:19" x14ac:dyDescent="0.25">
      <c r="A28" s="29"/>
      <c r="B28" s="30"/>
      <c r="C28" s="30"/>
      <c r="D28" s="30"/>
      <c r="E28" s="39" t="str">
        <f t="shared" si="2"/>
        <v/>
      </c>
      <c r="F28" s="40" t="str">
        <f>IF(Agostometer!C28&gt;0,Grafiek_kalibratiemetingen!$R$13*Agostometer!C28+Grafiek_kalibratiemetingen!$R$14,TRIM(""))</f>
        <v/>
      </c>
      <c r="G28" s="31"/>
      <c r="H28" s="31"/>
      <c r="I28" s="41">
        <f>IF(IF(Agostometer!C28&gt;0,1,0)+IF(Agostometer!G28&gt;0,1,0)=2,1,0)</f>
        <v>0</v>
      </c>
      <c r="J28" s="29"/>
      <c r="K28" s="29"/>
      <c r="L28" s="29"/>
      <c r="M28" s="29"/>
      <c r="N28" s="29"/>
      <c r="O28" s="32"/>
      <c r="P28" s="29"/>
      <c r="Q28" s="29"/>
    </row>
    <row r="29" spans="1:19" x14ac:dyDescent="0.25">
      <c r="A29" s="29"/>
      <c r="B29" s="30"/>
      <c r="C29" s="30"/>
      <c r="D29" s="30"/>
      <c r="E29" s="39" t="str">
        <f t="shared" si="2"/>
        <v/>
      </c>
      <c r="F29" s="40" t="str">
        <f>IF(Agostometer!C29&gt;0,Grafiek_kalibratiemetingen!$R$13*Agostometer!C29+Grafiek_kalibratiemetingen!$R$14,TRIM(""))</f>
        <v/>
      </c>
      <c r="G29" s="31"/>
      <c r="H29" s="31"/>
      <c r="I29" s="41">
        <f>IF(IF(Agostometer!C29&gt;0,1,0)+IF(Agostometer!G29&gt;0,1,0)=2,1,0)</f>
        <v>0</v>
      </c>
      <c r="J29" s="29"/>
      <c r="K29" s="29"/>
      <c r="L29" s="29"/>
      <c r="M29" s="29"/>
      <c r="N29" s="29"/>
      <c r="O29" s="32"/>
      <c r="P29" s="29"/>
      <c r="Q29" s="29"/>
    </row>
    <row r="30" spans="1:19" x14ac:dyDescent="0.25">
      <c r="A30" s="29"/>
      <c r="B30" s="30"/>
      <c r="C30" s="30"/>
      <c r="D30" s="30"/>
      <c r="E30" s="39" t="str">
        <f t="shared" si="2"/>
        <v/>
      </c>
      <c r="F30" s="40" t="str">
        <f>IF(Agostometer!C30&gt;0,Grafiek_kalibratiemetingen!$R$13*Agostometer!C30+Grafiek_kalibratiemetingen!$R$14,TRIM(""))</f>
        <v/>
      </c>
      <c r="G30" s="31"/>
      <c r="H30" s="31"/>
      <c r="I30" s="41">
        <f>IF(IF(Agostometer!C30&gt;0,1,0)+IF(Agostometer!G30&gt;0,1,0)=2,1,0)</f>
        <v>0</v>
      </c>
      <c r="J30" s="29"/>
      <c r="K30" s="29"/>
      <c r="L30" s="29"/>
      <c r="M30" s="29"/>
      <c r="N30" s="29"/>
      <c r="O30" s="32"/>
      <c r="P30" s="29"/>
      <c r="Q30" s="29"/>
    </row>
    <row r="31" spans="1:19" x14ac:dyDescent="0.25">
      <c r="A31" s="29"/>
      <c r="B31" s="29"/>
      <c r="C31" s="30"/>
      <c r="D31" s="37"/>
      <c r="E31" s="39" t="str">
        <f t="shared" si="2"/>
        <v/>
      </c>
      <c r="F31" s="40" t="str">
        <f>IF(Agostometer!C31&gt;0,Grafiek_kalibratiemetingen!$R$13*Agostometer!C31+Grafiek_kalibratiemetingen!$R$14,TRIM(""))</f>
        <v/>
      </c>
      <c r="G31" s="31"/>
      <c r="H31" s="31"/>
      <c r="I31" s="41">
        <f>IF(IF(Agostometer!C31&gt;0,1,0)+IF(Agostometer!G31&gt;0,1,0)=2,1,0)</f>
        <v>0</v>
      </c>
      <c r="J31" s="29"/>
      <c r="K31" s="29"/>
      <c r="L31" s="29"/>
      <c r="M31" s="29"/>
      <c r="N31" s="29"/>
      <c r="O31" s="32"/>
      <c r="P31" s="29"/>
      <c r="Q31" s="29"/>
    </row>
    <row r="32" spans="1:19" x14ac:dyDescent="0.25">
      <c r="A32" s="29"/>
      <c r="B32" s="30"/>
      <c r="C32" s="30"/>
      <c r="D32" s="30"/>
      <c r="E32" s="39" t="str">
        <f t="shared" si="2"/>
        <v/>
      </c>
      <c r="F32" s="40" t="str">
        <f>IF(Agostometer!C32&gt;0,Grafiek_kalibratiemetingen!$R$13*Agostometer!C32+Grafiek_kalibratiemetingen!$R$14,TRIM(""))</f>
        <v/>
      </c>
      <c r="G32" s="31"/>
      <c r="H32" s="31"/>
      <c r="I32" s="41">
        <f>IF(IF(Agostometer!C32&gt;0,1,0)+IF(Agostometer!G32&gt;0,1,0)=2,1,0)</f>
        <v>0</v>
      </c>
      <c r="J32" s="29"/>
      <c r="K32" s="29"/>
      <c r="L32" s="29"/>
      <c r="M32" s="29"/>
      <c r="N32" s="29"/>
      <c r="O32" s="32"/>
      <c r="P32" s="29"/>
      <c r="Q32" s="29"/>
    </row>
    <row r="33" spans="1:17" x14ac:dyDescent="0.25">
      <c r="A33" s="29"/>
      <c r="B33" s="30"/>
      <c r="C33" s="30"/>
      <c r="D33" s="30"/>
      <c r="E33" s="39" t="str">
        <f t="shared" si="2"/>
        <v/>
      </c>
      <c r="F33" s="40" t="str">
        <f>IF(Agostometer!C33&gt;0,Grafiek_kalibratiemetingen!$R$13*Agostometer!C33+Grafiek_kalibratiemetingen!$R$14,TRIM(""))</f>
        <v/>
      </c>
      <c r="G33" s="31"/>
      <c r="H33" s="31"/>
      <c r="I33" s="41">
        <f>IF(IF(Agostometer!C33&gt;0,1,0)+IF(Agostometer!G33&gt;0,1,0)=2,1,0)</f>
        <v>0</v>
      </c>
      <c r="J33" s="29"/>
      <c r="K33" s="29"/>
      <c r="L33" s="29"/>
      <c r="M33" s="29"/>
      <c r="N33" s="29"/>
      <c r="O33" s="32"/>
      <c r="P33" s="29"/>
      <c r="Q33" s="29"/>
    </row>
    <row r="34" spans="1:17" x14ac:dyDescent="0.25">
      <c r="A34" s="29"/>
      <c r="B34" s="30"/>
      <c r="C34" s="30"/>
      <c r="D34" s="30"/>
      <c r="E34" s="39" t="str">
        <f t="shared" si="2"/>
        <v/>
      </c>
      <c r="F34" s="40" t="str">
        <f>IF(Agostometer!C34&gt;0,Grafiek_kalibratiemetingen!$R$13*Agostometer!C34+Grafiek_kalibratiemetingen!$R$14,TRIM(""))</f>
        <v/>
      </c>
      <c r="G34" s="31"/>
      <c r="H34" s="31"/>
      <c r="I34" s="41">
        <f>IF(IF(Agostometer!C34&gt;0,1,0)+IF(Agostometer!G34&gt;0,1,0)=2,1,0)</f>
        <v>0</v>
      </c>
      <c r="J34" s="29"/>
      <c r="K34" s="29"/>
      <c r="L34" s="29"/>
      <c r="M34" s="29"/>
      <c r="N34" s="29"/>
      <c r="O34" s="32"/>
      <c r="P34" s="29"/>
      <c r="Q34" s="29"/>
    </row>
    <row r="35" spans="1:17" x14ac:dyDescent="0.25">
      <c r="A35" s="29"/>
      <c r="B35" s="30"/>
      <c r="C35" s="30"/>
      <c r="D35" s="30"/>
      <c r="E35" s="39" t="str">
        <f t="shared" si="2"/>
        <v/>
      </c>
      <c r="F35" s="40" t="str">
        <f>IF(Agostometer!C35&gt;0,Grafiek_kalibratiemetingen!$R$13*Agostometer!C35+Grafiek_kalibratiemetingen!$R$14,TRIM(""))</f>
        <v/>
      </c>
      <c r="G35" s="31"/>
      <c r="H35" s="31"/>
      <c r="I35" s="41">
        <f>IF(IF(Agostometer!C35&gt;0,1,0)+IF(Agostometer!G35&gt;0,1,0)=2,1,0)</f>
        <v>0</v>
      </c>
      <c r="J35" s="29"/>
      <c r="K35" s="29"/>
      <c r="L35" s="29"/>
      <c r="M35" s="29"/>
      <c r="N35" s="29"/>
      <c r="O35" s="32"/>
      <c r="P35" s="29"/>
      <c r="Q35" s="29"/>
    </row>
    <row r="36" spans="1:17" x14ac:dyDescent="0.25">
      <c r="A36" s="29"/>
      <c r="B36" s="30"/>
      <c r="C36" s="30"/>
      <c r="D36" s="30"/>
      <c r="E36" s="39" t="str">
        <f t="shared" si="2"/>
        <v/>
      </c>
      <c r="F36" s="40" t="str">
        <f>IF(Agostometer!C36&gt;0,Grafiek_kalibratiemetingen!$R$13*Agostometer!C36+Grafiek_kalibratiemetingen!$R$14,TRIM(""))</f>
        <v/>
      </c>
      <c r="G36" s="31"/>
      <c r="H36" s="31"/>
      <c r="I36" s="41">
        <f>IF(IF(Agostometer!C36&gt;0,1,0)+IF(Agostometer!G36&gt;0,1,0)=2,1,0)</f>
        <v>0</v>
      </c>
      <c r="J36" s="29"/>
      <c r="K36" s="29"/>
      <c r="L36" s="29"/>
      <c r="M36" s="29"/>
      <c r="N36" s="29"/>
      <c r="O36" s="32"/>
      <c r="P36" s="29"/>
      <c r="Q36" s="29"/>
    </row>
    <row r="37" spans="1:17" x14ac:dyDescent="0.25">
      <c r="B37" s="13"/>
      <c r="C37" s="13"/>
      <c r="D37" s="13"/>
      <c r="E37" s="26" t="str">
        <f t="shared" si="2"/>
        <v/>
      </c>
      <c r="F37" s="24" t="str">
        <f>IF(Agostometer!C37&gt;0,Grafiek_kalibratiemetingen!$R$13*Agostometer!C37+Grafiek_kalibratiemetingen!$R$14,TRIM(""))</f>
        <v/>
      </c>
      <c r="G37" s="12"/>
      <c r="H37" s="12"/>
      <c r="I37" s="2">
        <f>IF(IF(Agostometer!C37&gt;0,1,0)+IF(Agostometer!G37&gt;0,1,0)=2,1,0)</f>
        <v>0</v>
      </c>
      <c r="O37" s="7"/>
    </row>
    <row r="38" spans="1:17" x14ac:dyDescent="0.25">
      <c r="B38" s="13"/>
      <c r="C38" s="13"/>
      <c r="D38" s="13"/>
      <c r="E38" s="26" t="str">
        <f t="shared" si="2"/>
        <v/>
      </c>
      <c r="F38" s="24" t="str">
        <f>IF(Agostometer!C38&gt;0,Grafiek_kalibratiemetingen!$R$13*Agostometer!C38+Grafiek_kalibratiemetingen!$R$14,TRIM(""))</f>
        <v/>
      </c>
      <c r="G38" s="12"/>
      <c r="H38" s="12"/>
      <c r="I38" s="2">
        <f>IF(IF(Agostometer!C38&gt;0,1,0)+IF(Agostometer!G38&gt;0,1,0)=2,1,0)</f>
        <v>0</v>
      </c>
      <c r="O38" s="7"/>
    </row>
    <row r="39" spans="1:17" x14ac:dyDescent="0.25">
      <c r="B39" s="13"/>
      <c r="C39" s="13"/>
      <c r="D39" s="13"/>
      <c r="E39" s="26" t="str">
        <f t="shared" si="2"/>
        <v/>
      </c>
      <c r="F39" s="24" t="str">
        <f>IF(Agostometer!C39&gt;0,Grafiek_kalibratiemetingen!$R$13*Agostometer!C39+Grafiek_kalibratiemetingen!$R$14,TRIM(""))</f>
        <v/>
      </c>
      <c r="G39" s="12"/>
      <c r="H39" s="12"/>
      <c r="I39" s="2">
        <f>IF(IF(Agostometer!C39&gt;0,1,0)+IF(Agostometer!G39&gt;0,1,0)=2,1,0)</f>
        <v>0</v>
      </c>
      <c r="O39" s="7"/>
    </row>
    <row r="40" spans="1:17" x14ac:dyDescent="0.25">
      <c r="B40" s="13"/>
      <c r="C40" s="13"/>
      <c r="D40" s="13"/>
      <c r="E40" s="26" t="str">
        <f t="shared" si="2"/>
        <v/>
      </c>
      <c r="F40" s="24" t="str">
        <f>IF(Agostometer!C40&gt;0,Grafiek_kalibratiemetingen!$R$13*Agostometer!C40+Grafiek_kalibratiemetingen!$R$14,TRIM(""))</f>
        <v/>
      </c>
      <c r="G40" s="12"/>
      <c r="H40" s="12"/>
      <c r="I40" s="2">
        <f>IF(IF(Agostometer!C40&gt;0,1,0)+IF(Agostometer!G40&gt;0,1,0)=2,1,0)</f>
        <v>0</v>
      </c>
      <c r="O40" s="7"/>
    </row>
    <row r="41" spans="1:17" x14ac:dyDescent="0.25">
      <c r="B41" s="13"/>
      <c r="D41" s="13"/>
      <c r="E41" s="26" t="str">
        <f t="shared" si="2"/>
        <v/>
      </c>
      <c r="F41" s="24" t="str">
        <f>IF(Agostometer!C41&gt;0,Grafiek_kalibratiemetingen!$R$13*Agostometer!C41+Grafiek_kalibratiemetingen!$R$14,TRIM(""))</f>
        <v/>
      </c>
      <c r="I41" s="2">
        <f>IF(IF(Agostometer!C41&gt;0,1,0)+IF(Agostometer!G41&gt;0,1,0)=2,1,0)</f>
        <v>0</v>
      </c>
      <c r="O41" s="7"/>
    </row>
    <row r="42" spans="1:17" x14ac:dyDescent="0.25">
      <c r="B42" s="13"/>
      <c r="C42" s="13"/>
      <c r="D42" s="13"/>
      <c r="E42" s="26" t="str">
        <f t="shared" si="2"/>
        <v/>
      </c>
      <c r="F42" s="24" t="str">
        <f>IF(Agostometer!C42&gt;0,Grafiek_kalibratiemetingen!$R$13*Agostometer!C42+Grafiek_kalibratiemetingen!$R$14,TRIM(""))</f>
        <v/>
      </c>
      <c r="G42" s="12"/>
      <c r="H42" s="12"/>
      <c r="I42" s="2">
        <f>IF(IF(Agostometer!C42&gt;0,1,0)+IF(Agostometer!G42&gt;0,1,0)=2,1,0)</f>
        <v>0</v>
      </c>
      <c r="O42" s="7"/>
    </row>
    <row r="43" spans="1:17" x14ac:dyDescent="0.25">
      <c r="B43" s="13"/>
      <c r="D43" s="13"/>
      <c r="E43" s="26" t="str">
        <f t="shared" si="2"/>
        <v/>
      </c>
      <c r="F43" s="24" t="str">
        <f>IF(Agostometer!C43&gt;0,Grafiek_kalibratiemetingen!$R$13*Agostometer!C43+Grafiek_kalibratiemetingen!$R$14,TRIM(""))</f>
        <v/>
      </c>
      <c r="I43" s="2">
        <f>IF(IF(Agostometer!C43&gt;0,1,0)+IF(Agostometer!G43&gt;0,1,0)=2,1,0)</f>
        <v>0</v>
      </c>
      <c r="O43" s="7"/>
    </row>
    <row r="44" spans="1:17" x14ac:dyDescent="0.25">
      <c r="B44" s="13"/>
      <c r="C44" s="13"/>
      <c r="D44" s="13"/>
      <c r="E44" s="26" t="str">
        <f t="shared" si="2"/>
        <v/>
      </c>
      <c r="F44" s="24" t="str">
        <f>IF(Agostometer!C44&gt;0,Grafiek_kalibratiemetingen!$R$13*Agostometer!C44+Grafiek_kalibratiemetingen!$R$14,TRIM(""))</f>
        <v/>
      </c>
      <c r="G44" s="12"/>
      <c r="H44" s="12"/>
      <c r="I44" s="2">
        <f>IF(IF(Agostometer!C44&gt;0,1,0)+IF(Agostometer!G44&gt;0,1,0)=2,1,0)</f>
        <v>0</v>
      </c>
      <c r="O44" s="7"/>
    </row>
    <row r="45" spans="1:17" x14ac:dyDescent="0.25">
      <c r="B45" s="13"/>
      <c r="C45" s="13"/>
      <c r="D45" s="13"/>
      <c r="E45" s="26" t="str">
        <f t="shared" si="2"/>
        <v/>
      </c>
      <c r="F45" s="24" t="str">
        <f>IF(Agostometer!C45&gt;0,Grafiek_kalibratiemetingen!$R$13*Agostometer!C45+Grafiek_kalibratiemetingen!$R$14,TRIM(""))</f>
        <v/>
      </c>
      <c r="G45" s="12"/>
      <c r="H45" s="12"/>
      <c r="I45" s="2">
        <f>IF(IF(Agostometer!C45&gt;0,1,0)+IF(Agostometer!G45&gt;0,1,0)=2,1,0)</f>
        <v>0</v>
      </c>
      <c r="O45" s="7"/>
    </row>
    <row r="46" spans="1:17" x14ac:dyDescent="0.25">
      <c r="B46" s="13"/>
      <c r="C46" s="13"/>
      <c r="D46" s="13"/>
      <c r="E46" s="26" t="str">
        <f t="shared" si="2"/>
        <v/>
      </c>
      <c r="F46" s="24" t="str">
        <f>IF(Agostometer!C46&gt;0,Grafiek_kalibratiemetingen!$R$13*Agostometer!C46+Grafiek_kalibratiemetingen!$R$14,TRIM(""))</f>
        <v/>
      </c>
      <c r="G46" s="12"/>
      <c r="H46" s="12"/>
      <c r="I46" s="2">
        <f>IF(IF(Agostometer!C46&gt;0,1,0)+IF(Agostometer!G46&gt;0,1,0)=2,1,0)</f>
        <v>0</v>
      </c>
      <c r="O46" s="7"/>
    </row>
    <row r="47" spans="1:17" x14ac:dyDescent="0.25">
      <c r="B47" s="13"/>
      <c r="C47" s="13"/>
      <c r="D47" s="13"/>
      <c r="E47" s="26" t="str">
        <f t="shared" si="2"/>
        <v/>
      </c>
      <c r="F47" s="24" t="str">
        <f>IF(Agostometer!C47&gt;0,Grafiek_kalibratiemetingen!$R$13*Agostometer!C47+Grafiek_kalibratiemetingen!$R$14,TRIM(""))</f>
        <v/>
      </c>
      <c r="G47" s="12"/>
      <c r="H47" s="12"/>
      <c r="I47" s="2">
        <f>IF(IF(Agostometer!C47&gt;0,1,0)+IF(Agostometer!G47&gt;0,1,0)=2,1,0)</f>
        <v>0</v>
      </c>
      <c r="O47" s="7"/>
    </row>
    <row r="48" spans="1:17" x14ac:dyDescent="0.25">
      <c r="B48" s="13"/>
      <c r="C48" s="13"/>
      <c r="D48" s="13"/>
      <c r="E48" s="26" t="str">
        <f t="shared" si="2"/>
        <v/>
      </c>
      <c r="F48" s="24" t="str">
        <f>IF(Agostometer!C48&gt;0,Grafiek_kalibratiemetingen!$R$13*Agostometer!C48+Grafiek_kalibratiemetingen!$R$14,TRIM(""))</f>
        <v/>
      </c>
      <c r="G48" s="12"/>
      <c r="H48" s="12"/>
      <c r="I48" s="2">
        <f>IF(IF(Agostometer!C48&gt;0,1,0)+IF(Agostometer!G48&gt;0,1,0)=2,1,0)</f>
        <v>0</v>
      </c>
      <c r="O48" s="7"/>
    </row>
    <row r="49" spans="2:15" x14ac:dyDescent="0.25">
      <c r="B49" s="13"/>
      <c r="C49" s="13"/>
      <c r="D49" s="13"/>
      <c r="E49" s="26" t="str">
        <f t="shared" si="2"/>
        <v/>
      </c>
      <c r="F49" s="24" t="str">
        <f>IF(Agostometer!C49&gt;0,Grafiek_kalibratiemetingen!$R$13*Agostometer!C49+Grafiek_kalibratiemetingen!$R$14,TRIM(""))</f>
        <v/>
      </c>
      <c r="G49" s="12"/>
      <c r="H49" s="12"/>
      <c r="I49" s="2">
        <f>IF(IF(Agostometer!C49&gt;0,1,0)+IF(Agostometer!G49&gt;0,1,0)=2,1,0)</f>
        <v>0</v>
      </c>
      <c r="O49" s="7"/>
    </row>
    <row r="50" spans="2:15" x14ac:dyDescent="0.25">
      <c r="B50" s="13"/>
      <c r="C50" s="13"/>
      <c r="D50" s="13"/>
      <c r="E50" s="26" t="str">
        <f t="shared" si="2"/>
        <v/>
      </c>
      <c r="F50" s="24" t="str">
        <f>IF(Agostometer!C50&gt;0,Grafiek_kalibratiemetingen!$R$13*Agostometer!C50+Grafiek_kalibratiemetingen!$R$14,TRIM(""))</f>
        <v/>
      </c>
      <c r="G50" s="12"/>
      <c r="H50" s="12"/>
      <c r="I50" s="2">
        <f>IF(IF(Agostometer!C50&gt;0,1,0)+IF(Agostometer!G50&gt;0,1,0)=2,1,0)</f>
        <v>0</v>
      </c>
      <c r="O50" s="7"/>
    </row>
    <row r="51" spans="2:15" x14ac:dyDescent="0.25">
      <c r="B51" s="13"/>
      <c r="C51" s="13"/>
      <c r="D51" s="13"/>
      <c r="E51" s="26" t="str">
        <f t="shared" si="2"/>
        <v/>
      </c>
      <c r="F51" s="24" t="str">
        <f>IF(Agostometer!C51&gt;0,Grafiek_kalibratiemetingen!$R$13*Agostometer!C51+Grafiek_kalibratiemetingen!$R$14,TRIM(""))</f>
        <v/>
      </c>
      <c r="G51" s="12"/>
      <c r="H51" s="12"/>
      <c r="I51" s="2">
        <f>IF(IF(Agostometer!C51&gt;0,1,0)+IF(Agostometer!G51&gt;0,1,0)=2,1,0)</f>
        <v>0</v>
      </c>
      <c r="O51" s="7"/>
    </row>
    <row r="52" spans="2:15" x14ac:dyDescent="0.25">
      <c r="B52" s="13"/>
      <c r="C52" s="13"/>
      <c r="D52" s="13"/>
      <c r="E52" s="26" t="str">
        <f t="shared" si="2"/>
        <v/>
      </c>
      <c r="F52" s="24" t="str">
        <f>IF(Agostometer!C52&gt;0,Grafiek_kalibratiemetingen!$R$13*Agostometer!C52+Grafiek_kalibratiemetingen!$R$14,TRIM(""))</f>
        <v/>
      </c>
      <c r="G52" s="12"/>
      <c r="H52" s="12"/>
      <c r="I52" s="2">
        <f>IF(IF(Agostometer!C52&gt;0,1,0)+IF(Agostometer!G52&gt;0,1,0)=2,1,0)</f>
        <v>0</v>
      </c>
      <c r="O52" s="7"/>
    </row>
    <row r="53" spans="2:15" x14ac:dyDescent="0.25">
      <c r="B53" s="13"/>
      <c r="C53" s="13"/>
      <c r="D53" s="13"/>
      <c r="E53" s="26" t="str">
        <f t="shared" si="2"/>
        <v/>
      </c>
      <c r="F53" s="24" t="str">
        <f>IF(Agostometer!C53&gt;0,Grafiek_kalibratiemetingen!$R$13*Agostometer!C53+Grafiek_kalibratiemetingen!$R$14,TRIM(""))</f>
        <v/>
      </c>
      <c r="G53" s="12"/>
      <c r="H53" s="12"/>
      <c r="I53" s="2">
        <f>IF(IF(Agostometer!C53&gt;0,1,0)+IF(Agostometer!G53&gt;0,1,0)=2,1,0)</f>
        <v>0</v>
      </c>
      <c r="O53" s="7"/>
    </row>
    <row r="54" spans="2:15" x14ac:dyDescent="0.25">
      <c r="B54" s="13"/>
      <c r="C54" s="13"/>
      <c r="D54" s="13"/>
      <c r="E54" s="26" t="str">
        <f t="shared" si="2"/>
        <v/>
      </c>
      <c r="F54" s="24" t="str">
        <f>IF(Agostometer!C54&gt;0,Grafiek_kalibratiemetingen!$R$13*Agostometer!C54+Grafiek_kalibratiemetingen!$R$14,TRIM(""))</f>
        <v/>
      </c>
      <c r="G54" s="12"/>
      <c r="H54" s="12"/>
      <c r="I54" s="2">
        <f>IF(IF(Agostometer!C54&gt;0,1,0)+IF(Agostometer!G54&gt;0,1,0)=2,1,0)</f>
        <v>0</v>
      </c>
      <c r="O54" s="7"/>
    </row>
    <row r="55" spans="2:15" x14ac:dyDescent="0.25">
      <c r="B55" s="13"/>
      <c r="C55" s="13"/>
      <c r="D55" s="13"/>
      <c r="E55" s="26" t="str">
        <f t="shared" si="2"/>
        <v/>
      </c>
      <c r="F55" s="24" t="str">
        <f>IF(Agostometer!C55&gt;0,Grafiek_kalibratiemetingen!$R$13*Agostometer!C55+Grafiek_kalibratiemetingen!$R$14,TRIM(""))</f>
        <v/>
      </c>
      <c r="G55" s="12"/>
      <c r="H55" s="12"/>
      <c r="I55" s="2">
        <f>IF(IF(Agostometer!C55&gt;0,1,0)+IF(Agostometer!G55&gt;0,1,0)=2,1,0)</f>
        <v>0</v>
      </c>
      <c r="O55" s="7"/>
    </row>
    <row r="56" spans="2:15" x14ac:dyDescent="0.25">
      <c r="B56" s="13"/>
      <c r="C56" s="13"/>
      <c r="D56" s="13"/>
      <c r="E56" s="26" t="str">
        <f t="shared" si="2"/>
        <v/>
      </c>
      <c r="F56" s="24" t="str">
        <f>IF(Agostometer!C56&gt;0,Grafiek_kalibratiemetingen!$R$13*Agostometer!C56+Grafiek_kalibratiemetingen!$R$14,TRIM(""))</f>
        <v/>
      </c>
      <c r="G56" s="12"/>
      <c r="H56" s="12"/>
      <c r="I56" s="2">
        <f>IF(IF(Agostometer!C56&gt;0,1,0)+IF(Agostometer!G56&gt;0,1,0)=2,1,0)</f>
        <v>0</v>
      </c>
      <c r="O56" s="7"/>
    </row>
    <row r="57" spans="2:15" x14ac:dyDescent="0.25">
      <c r="B57" s="13"/>
      <c r="C57" s="13"/>
      <c r="D57" s="13"/>
      <c r="E57" s="26" t="str">
        <f t="shared" si="2"/>
        <v/>
      </c>
      <c r="F57" s="24" t="str">
        <f>IF(Agostometer!C57&gt;0,Grafiek_kalibratiemetingen!$R$13*Agostometer!C57+Grafiek_kalibratiemetingen!$R$14,TRIM(""))</f>
        <v/>
      </c>
      <c r="G57" s="12"/>
      <c r="H57" s="12"/>
      <c r="I57" s="2">
        <f>IF(IF(Agostometer!C57&gt;0,1,0)+IF(Agostometer!G57&gt;0,1,0)=2,1,0)</f>
        <v>0</v>
      </c>
      <c r="O57" s="7"/>
    </row>
    <row r="58" spans="2:15" x14ac:dyDescent="0.25">
      <c r="B58" s="13"/>
      <c r="C58" s="13"/>
      <c r="D58" s="13"/>
      <c r="E58" s="26" t="str">
        <f t="shared" si="2"/>
        <v/>
      </c>
      <c r="F58" s="24" t="str">
        <f>IF(Agostometer!C58&gt;0,Grafiek_kalibratiemetingen!$R$13*Agostometer!C58+Grafiek_kalibratiemetingen!$R$14,TRIM(""))</f>
        <v/>
      </c>
      <c r="G58" s="12"/>
      <c r="H58" s="12"/>
      <c r="I58" s="2">
        <f>IF(IF(Agostometer!C58&gt;0,1,0)+IF(Agostometer!G58&gt;0,1,0)=2,1,0)</f>
        <v>0</v>
      </c>
      <c r="O58" s="7"/>
    </row>
    <row r="59" spans="2:15" x14ac:dyDescent="0.25">
      <c r="B59" s="13"/>
      <c r="C59" s="13"/>
      <c r="D59" s="13"/>
      <c r="E59" s="26" t="str">
        <f t="shared" si="2"/>
        <v/>
      </c>
      <c r="F59" s="24" t="str">
        <f>IF(Agostometer!C59&gt;0,Grafiek_kalibratiemetingen!$R$13*Agostometer!C59+Grafiek_kalibratiemetingen!$R$14,TRIM(""))</f>
        <v/>
      </c>
      <c r="G59" s="12"/>
      <c r="H59" s="12"/>
      <c r="I59" s="2">
        <f>IF(IF(Agostometer!C59&gt;0,1,0)+IF(Agostometer!G59&gt;0,1,0)=2,1,0)</f>
        <v>0</v>
      </c>
      <c r="O59" s="7"/>
    </row>
    <row r="60" spans="2:15" x14ac:dyDescent="0.25">
      <c r="B60" s="13"/>
      <c r="C60" s="13"/>
      <c r="D60" s="13"/>
      <c r="E60" s="26" t="str">
        <f t="shared" si="2"/>
        <v/>
      </c>
      <c r="F60" s="24" t="str">
        <f>IF(Agostometer!C60&gt;0,Grafiek_kalibratiemetingen!$R$13*Agostometer!C60+Grafiek_kalibratiemetingen!$R$14,TRIM(""))</f>
        <v/>
      </c>
      <c r="G60" s="12"/>
      <c r="H60" s="12"/>
      <c r="I60" s="2">
        <f>IF(IF(Agostometer!C60&gt;0,1,0)+IF(Agostometer!G60&gt;0,1,0)=2,1,0)</f>
        <v>0</v>
      </c>
      <c r="O60" s="7"/>
    </row>
    <row r="61" spans="2:15" x14ac:dyDescent="0.25">
      <c r="B61" s="13"/>
      <c r="C61" s="13"/>
      <c r="D61" s="13"/>
      <c r="E61" s="26" t="str">
        <f t="shared" si="2"/>
        <v/>
      </c>
      <c r="F61" s="24" t="str">
        <f>IF(Agostometer!C61&gt;0,Grafiek_kalibratiemetingen!$R$13*Agostometer!C61+Grafiek_kalibratiemetingen!$R$14,TRIM(""))</f>
        <v/>
      </c>
      <c r="G61" s="12"/>
      <c r="H61" s="12"/>
      <c r="I61" s="2">
        <f>IF(IF(Agostometer!C61&gt;0,1,0)+IF(Agostometer!G61&gt;0,1,0)=2,1,0)</f>
        <v>0</v>
      </c>
      <c r="O61" s="7"/>
    </row>
    <row r="62" spans="2:15" x14ac:dyDescent="0.25">
      <c r="B62" s="13"/>
      <c r="C62" s="13"/>
      <c r="D62" s="13"/>
      <c r="E62" s="26" t="str">
        <f t="shared" si="2"/>
        <v/>
      </c>
      <c r="F62" s="24" t="str">
        <f>IF(Agostometer!C62&gt;0,Grafiek_kalibratiemetingen!$R$13*Agostometer!C62+Grafiek_kalibratiemetingen!$R$14,TRIM(""))</f>
        <v/>
      </c>
      <c r="G62" s="12"/>
      <c r="H62" s="12"/>
      <c r="I62" s="2">
        <f>IF(IF(Agostometer!C62&gt;0,1,0)+IF(Agostometer!G62&gt;0,1,0)=2,1,0)</f>
        <v>0</v>
      </c>
      <c r="O62" s="7"/>
    </row>
    <row r="63" spans="2:15" x14ac:dyDescent="0.25">
      <c r="B63" s="13"/>
      <c r="C63" s="13"/>
      <c r="D63" s="13"/>
      <c r="E63" s="26" t="str">
        <f t="shared" si="2"/>
        <v/>
      </c>
      <c r="F63" s="24" t="str">
        <f>IF(Agostometer!C63&gt;0,Grafiek_kalibratiemetingen!$R$13*Agostometer!C63+Grafiek_kalibratiemetingen!$R$14,TRIM(""))</f>
        <v/>
      </c>
      <c r="G63" s="12"/>
      <c r="H63" s="12"/>
      <c r="I63" s="2">
        <f>IF(IF(Agostometer!C63&gt;0,1,0)+IF(Agostometer!G63&gt;0,1,0)=2,1,0)</f>
        <v>0</v>
      </c>
      <c r="O63" s="14"/>
    </row>
    <row r="64" spans="2:15" x14ac:dyDescent="0.25">
      <c r="B64" s="13"/>
      <c r="C64" s="13"/>
      <c r="D64" s="13"/>
      <c r="E64" s="26" t="str">
        <f t="shared" si="2"/>
        <v/>
      </c>
      <c r="F64" s="24" t="str">
        <f>IF(Agostometer!C64&gt;0,Grafiek_kalibratiemetingen!$R$13*Agostometer!C64+Grafiek_kalibratiemetingen!$R$14,TRIM(""))</f>
        <v/>
      </c>
      <c r="G64" s="12"/>
      <c r="H64" s="12"/>
      <c r="I64" s="2">
        <f>IF(IF(Agostometer!C64&gt;0,1,0)+IF(Agostometer!G64&gt;0,1,0)=2,1,0)</f>
        <v>0</v>
      </c>
      <c r="O64" s="14"/>
    </row>
    <row r="65" spans="2:15" x14ac:dyDescent="0.25">
      <c r="B65" s="13"/>
      <c r="C65" s="13"/>
      <c r="D65" s="13"/>
      <c r="E65" s="26" t="str">
        <f t="shared" si="2"/>
        <v/>
      </c>
      <c r="F65" s="24" t="str">
        <f>IF(Agostometer!C65&gt;0,Grafiek_kalibratiemetingen!$R$13*Agostometer!C65+Grafiek_kalibratiemetingen!$R$14,TRIM(""))</f>
        <v/>
      </c>
      <c r="G65" s="12"/>
      <c r="H65" s="12"/>
      <c r="I65" s="2">
        <f>IF(IF(Agostometer!C65&gt;0,1,0)+IF(Agostometer!G65&gt;0,1,0)=2,1,0)</f>
        <v>0</v>
      </c>
      <c r="O65" s="14"/>
    </row>
    <row r="66" spans="2:15" x14ac:dyDescent="0.25">
      <c r="B66" s="13"/>
      <c r="C66" s="13"/>
      <c r="D66" s="13"/>
      <c r="E66" s="26" t="str">
        <f t="shared" si="2"/>
        <v/>
      </c>
      <c r="F66" s="24" t="str">
        <f>IF(Agostometer!C66&gt;0,Grafiek_kalibratiemetingen!$R$13*Agostometer!C66+Grafiek_kalibratiemetingen!$R$14,TRIM(""))</f>
        <v/>
      </c>
      <c r="G66" s="12"/>
      <c r="H66" s="12"/>
      <c r="I66" s="2">
        <f>IF(IF(Agostometer!C66&gt;0,1,0)+IF(Agostometer!G66&gt;0,1,0)=2,1,0)</f>
        <v>0</v>
      </c>
      <c r="O66" s="14"/>
    </row>
    <row r="67" spans="2:15" x14ac:dyDescent="0.25">
      <c r="B67" s="13"/>
      <c r="C67" s="13"/>
      <c r="D67" s="13"/>
      <c r="E67" s="26" t="str">
        <f t="shared" si="2"/>
        <v/>
      </c>
      <c r="F67" s="24" t="str">
        <f>IF(Agostometer!C67&gt;0,Grafiek_kalibratiemetingen!$R$13*Agostometer!C67+Grafiek_kalibratiemetingen!$R$14,TRIM(""))</f>
        <v/>
      </c>
      <c r="G67" s="12"/>
      <c r="H67" s="12"/>
      <c r="I67" s="2">
        <f>IF(IF(Agostometer!C67&gt;0,1,0)+IF(Agostometer!G67&gt;0,1,0)=2,1,0)</f>
        <v>0</v>
      </c>
      <c r="O67" s="14"/>
    </row>
    <row r="68" spans="2:15" x14ac:dyDescent="0.25">
      <c r="B68" s="13"/>
      <c r="C68" s="13"/>
      <c r="D68" s="13"/>
      <c r="E68" s="26" t="str">
        <f t="shared" si="2"/>
        <v/>
      </c>
      <c r="F68" s="24" t="str">
        <f>IF(Agostometer!C68&gt;0,Grafiek_kalibratiemetingen!$R$13*Agostometer!C68+Grafiek_kalibratiemetingen!$R$14,TRIM(""))</f>
        <v/>
      </c>
      <c r="G68" s="12"/>
      <c r="H68" s="12"/>
      <c r="I68" s="2">
        <f>IF(IF(Agostometer!C68&gt;0,1,0)+IF(Agostometer!G68&gt;0,1,0)=2,1,0)</f>
        <v>0</v>
      </c>
      <c r="O68" s="14"/>
    </row>
    <row r="69" spans="2:15" x14ac:dyDescent="0.25">
      <c r="B69" s="13"/>
      <c r="C69" s="13"/>
      <c r="D69" s="13"/>
      <c r="E69" s="26" t="str">
        <f t="shared" ref="E69:E103" si="5">IF(I69,G69-F69,TRIM(""))</f>
        <v/>
      </c>
      <c r="F69" s="24" t="str">
        <f>IF(Agostometer!C69&gt;0,Grafiek_kalibratiemetingen!$R$13*Agostometer!C69+Grafiek_kalibratiemetingen!$R$14,TRIM(""))</f>
        <v/>
      </c>
      <c r="G69" s="12"/>
      <c r="H69" s="12"/>
      <c r="I69" s="2">
        <f>IF(IF(Agostometer!C69&gt;0,1,0)+IF(Agostometer!G69&gt;0,1,0)=2,1,0)</f>
        <v>0</v>
      </c>
      <c r="O69" s="14"/>
    </row>
    <row r="70" spans="2:15" x14ac:dyDescent="0.25">
      <c r="B70" s="13"/>
      <c r="C70" s="13"/>
      <c r="D70" s="13"/>
      <c r="E70" s="26" t="str">
        <f t="shared" si="5"/>
        <v/>
      </c>
      <c r="F70" s="24" t="str">
        <f>IF(Agostometer!C70&gt;0,Grafiek_kalibratiemetingen!$R$13*Agostometer!C70+Grafiek_kalibratiemetingen!$R$14,TRIM(""))</f>
        <v/>
      </c>
      <c r="G70" s="12"/>
      <c r="H70" s="12"/>
      <c r="I70" s="2">
        <f>IF(IF(Agostometer!C70&gt;0,1,0)+IF(Agostometer!G70&gt;0,1,0)=2,1,0)</f>
        <v>0</v>
      </c>
      <c r="O70" s="14"/>
    </row>
    <row r="71" spans="2:15" x14ac:dyDescent="0.25">
      <c r="B71" s="13"/>
      <c r="C71" s="13"/>
      <c r="D71" s="13"/>
      <c r="E71" s="26" t="str">
        <f t="shared" si="5"/>
        <v/>
      </c>
      <c r="F71" s="24" t="str">
        <f>IF(Agostometer!C71&gt;0,Grafiek_kalibratiemetingen!$R$13*Agostometer!C71+Grafiek_kalibratiemetingen!$R$14,TRIM(""))</f>
        <v/>
      </c>
      <c r="G71" s="12"/>
      <c r="H71" s="12"/>
      <c r="I71" s="2">
        <f>IF(IF(Agostometer!C71&gt;0,1,0)+IF(Agostometer!G71&gt;0,1,0)=2,1,0)</f>
        <v>0</v>
      </c>
      <c r="O71" s="14"/>
    </row>
    <row r="72" spans="2:15" x14ac:dyDescent="0.25">
      <c r="B72" s="13"/>
      <c r="C72" s="13"/>
      <c r="D72" s="13"/>
      <c r="E72" s="26" t="str">
        <f t="shared" si="5"/>
        <v/>
      </c>
      <c r="F72" s="24" t="str">
        <f>IF(Agostometer!C72&gt;0,Grafiek_kalibratiemetingen!$R$13*Agostometer!C72+Grafiek_kalibratiemetingen!$R$14,TRIM(""))</f>
        <v/>
      </c>
      <c r="G72" s="12"/>
      <c r="H72" s="12"/>
      <c r="I72" s="2">
        <f>IF(IF(Agostometer!C72&gt;0,1,0)+IF(Agostometer!G72&gt;0,1,0)=2,1,0)</f>
        <v>0</v>
      </c>
      <c r="O72" s="14"/>
    </row>
    <row r="73" spans="2:15" x14ac:dyDescent="0.25">
      <c r="B73" s="13"/>
      <c r="C73" s="13"/>
      <c r="D73" s="13"/>
      <c r="E73" s="26" t="str">
        <f t="shared" si="5"/>
        <v/>
      </c>
      <c r="F73" s="24" t="str">
        <f>IF(Agostometer!C73&gt;0,Grafiek_kalibratiemetingen!$R$13*Agostometer!C73+Grafiek_kalibratiemetingen!$R$14,TRIM(""))</f>
        <v/>
      </c>
      <c r="G73" s="12"/>
      <c r="H73" s="12"/>
      <c r="I73" s="2">
        <f>IF(IF(Agostometer!C73&gt;0,1,0)+IF(Agostometer!G73&gt;0,1,0)=2,1,0)</f>
        <v>0</v>
      </c>
      <c r="O73" s="14"/>
    </row>
    <row r="74" spans="2:15" x14ac:dyDescent="0.25">
      <c r="B74" s="13"/>
      <c r="C74" s="13"/>
      <c r="D74" s="13"/>
      <c r="E74" s="26" t="str">
        <f t="shared" si="5"/>
        <v/>
      </c>
      <c r="F74" s="24" t="str">
        <f>IF(Agostometer!C74&gt;0,Grafiek_kalibratiemetingen!$R$13*Agostometer!C74+Grafiek_kalibratiemetingen!$R$14,TRIM(""))</f>
        <v/>
      </c>
      <c r="G74" s="12"/>
      <c r="H74" s="12"/>
      <c r="I74" s="2">
        <f>IF(IF(Agostometer!C74&gt;0,1,0)+IF(Agostometer!G74&gt;0,1,0)=2,1,0)</f>
        <v>0</v>
      </c>
      <c r="O74" s="14"/>
    </row>
    <row r="75" spans="2:15" x14ac:dyDescent="0.25">
      <c r="B75" s="13"/>
      <c r="C75" s="13"/>
      <c r="D75" s="13"/>
      <c r="E75" s="26" t="str">
        <f t="shared" si="5"/>
        <v/>
      </c>
      <c r="F75" s="24" t="str">
        <f>IF(Agostometer!C75&gt;0,Grafiek_kalibratiemetingen!$R$13*Agostometer!C75+Grafiek_kalibratiemetingen!$R$14,TRIM(""))</f>
        <v/>
      </c>
      <c r="G75" s="12"/>
      <c r="H75" s="12"/>
      <c r="I75" s="2">
        <f>IF(IF(Agostometer!C75&gt;0,1,0)+IF(Agostometer!G75&gt;0,1,0)=2,1,0)</f>
        <v>0</v>
      </c>
      <c r="O75" s="14"/>
    </row>
    <row r="76" spans="2:15" x14ac:dyDescent="0.25">
      <c r="B76" s="13"/>
      <c r="C76" s="13"/>
      <c r="D76" s="13"/>
      <c r="E76" s="26" t="str">
        <f t="shared" si="5"/>
        <v/>
      </c>
      <c r="F76" s="24" t="str">
        <f>IF(Agostometer!C76&gt;0,Grafiek_kalibratiemetingen!$R$13*Agostometer!C76+Grafiek_kalibratiemetingen!$R$14,TRIM(""))</f>
        <v/>
      </c>
      <c r="G76" s="12"/>
      <c r="H76" s="12"/>
      <c r="I76" s="2">
        <f>IF(IF(Agostometer!C76&gt;0,1,0)+IF(Agostometer!G76&gt;0,1,0)=2,1,0)</f>
        <v>0</v>
      </c>
    </row>
    <row r="77" spans="2:15" x14ac:dyDescent="0.25">
      <c r="B77" s="13"/>
      <c r="D77" s="13"/>
      <c r="E77" s="26" t="str">
        <f t="shared" si="5"/>
        <v/>
      </c>
      <c r="F77" s="24" t="str">
        <f>IF(Agostometer!C77&gt;0,Grafiek_kalibratiemetingen!$R$13*Agostometer!C77+Grafiek_kalibratiemetingen!$R$14,TRIM(""))</f>
        <v/>
      </c>
      <c r="I77" s="2">
        <f>IF(IF(Agostometer!C77&gt;0,1,0)+IF(Agostometer!G77&gt;0,1,0)=2,1,0)</f>
        <v>0</v>
      </c>
    </row>
    <row r="78" spans="2:15" x14ac:dyDescent="0.25">
      <c r="B78" s="13"/>
      <c r="C78" s="13"/>
      <c r="D78" s="13"/>
      <c r="E78" s="26" t="str">
        <f t="shared" si="5"/>
        <v/>
      </c>
      <c r="F78" s="24" t="str">
        <f>IF(Agostometer!C78&gt;0,Grafiek_kalibratiemetingen!$R$13*Agostometer!C78+Grafiek_kalibratiemetingen!$R$14,TRIM(""))</f>
        <v/>
      </c>
      <c r="G78" s="12"/>
      <c r="H78" s="12"/>
      <c r="I78" s="2">
        <f>IF(IF(Agostometer!C78&gt;0,1,0)+IF(Agostometer!G78&gt;0,1,0)=2,1,0)</f>
        <v>0</v>
      </c>
    </row>
    <row r="79" spans="2:15" x14ac:dyDescent="0.25">
      <c r="B79" s="13"/>
      <c r="C79" s="13"/>
      <c r="D79" s="13"/>
      <c r="E79" s="26" t="str">
        <f t="shared" si="5"/>
        <v/>
      </c>
      <c r="F79" s="24" t="str">
        <f>IF(Agostometer!C79&gt;0,Grafiek_kalibratiemetingen!$R$13*Agostometer!C79+Grafiek_kalibratiemetingen!$R$14,TRIM(""))</f>
        <v/>
      </c>
      <c r="G79" s="12"/>
      <c r="H79" s="12"/>
      <c r="I79" s="2">
        <f>IF(IF(Agostometer!C79&gt;0,1,0)+IF(Agostometer!G79&gt;0,1,0)=2,1,0)</f>
        <v>0</v>
      </c>
    </row>
    <row r="80" spans="2:15" x14ac:dyDescent="0.25">
      <c r="B80" s="13"/>
      <c r="D80" s="13"/>
      <c r="E80" s="26" t="str">
        <f t="shared" si="5"/>
        <v/>
      </c>
      <c r="F80" s="24" t="str">
        <f>IF(Agostometer!C80&gt;0,Grafiek_kalibratiemetingen!$R$13*Agostometer!C80+Grafiek_kalibratiemetingen!$R$14,TRIM(""))</f>
        <v/>
      </c>
      <c r="I80" s="2">
        <f>IF(IF(Agostometer!C80&gt;0,1,0)+IF(Agostometer!G80&gt;0,1,0)=2,1,0)</f>
        <v>0</v>
      </c>
    </row>
    <row r="81" spans="2:9" x14ac:dyDescent="0.25">
      <c r="B81" s="13"/>
      <c r="C81" s="13"/>
      <c r="D81" s="13"/>
      <c r="E81" s="26" t="str">
        <f t="shared" si="5"/>
        <v/>
      </c>
      <c r="F81" s="24" t="str">
        <f>IF(Agostometer!C81&gt;0,Grafiek_kalibratiemetingen!$R$13*Agostometer!C81+Grafiek_kalibratiemetingen!$R$14,TRIM(""))</f>
        <v/>
      </c>
      <c r="G81" s="12"/>
      <c r="H81" s="12"/>
      <c r="I81" s="2">
        <f>IF(IF(Agostometer!C81&gt;0,1,0)+IF(Agostometer!G81&gt;0,1,0)=2,1,0)</f>
        <v>0</v>
      </c>
    </row>
    <row r="82" spans="2:9" x14ac:dyDescent="0.25">
      <c r="B82" s="13"/>
      <c r="C82" s="13"/>
      <c r="D82" s="13"/>
      <c r="E82" s="26" t="str">
        <f t="shared" si="5"/>
        <v/>
      </c>
      <c r="F82" s="24" t="str">
        <f>IF(Agostometer!C82&gt;0,Grafiek_kalibratiemetingen!$R$13*Agostometer!C82+Grafiek_kalibratiemetingen!$R$14,TRIM(""))</f>
        <v/>
      </c>
      <c r="G82" s="12"/>
      <c r="H82" s="12"/>
      <c r="I82" s="2">
        <f>IF(IF(Agostometer!C82&gt;0,1,0)+IF(Agostometer!G82&gt;0,1,0)=2,1,0)</f>
        <v>0</v>
      </c>
    </row>
    <row r="83" spans="2:9" x14ac:dyDescent="0.25">
      <c r="B83" s="13"/>
      <c r="C83" s="13"/>
      <c r="D83" s="13"/>
      <c r="E83" s="26" t="str">
        <f t="shared" si="5"/>
        <v/>
      </c>
      <c r="F83" s="24" t="str">
        <f>IF(Agostometer!C83&gt;0,Grafiek_kalibratiemetingen!$R$13*Agostometer!C83+Grafiek_kalibratiemetingen!$R$14,TRIM(""))</f>
        <v/>
      </c>
      <c r="G83" s="12"/>
      <c r="H83" s="12"/>
      <c r="I83" s="2">
        <f>IF(IF(Agostometer!C83&gt;0,1,0)+IF(Agostometer!G83&gt;0,1,0)=2,1,0)</f>
        <v>0</v>
      </c>
    </row>
    <row r="84" spans="2:9" x14ac:dyDescent="0.25">
      <c r="B84" s="13"/>
      <c r="C84" s="13"/>
      <c r="D84" s="13"/>
      <c r="E84" s="26" t="str">
        <f t="shared" si="5"/>
        <v/>
      </c>
      <c r="F84" s="24" t="str">
        <f>IF(Agostometer!C84&gt;0,Grafiek_kalibratiemetingen!$R$13*Agostometer!C84+Grafiek_kalibratiemetingen!$R$14,TRIM(""))</f>
        <v/>
      </c>
      <c r="G84" s="12"/>
      <c r="H84" s="12"/>
      <c r="I84" s="2">
        <f>IF(IF(Agostometer!C84&gt;0,1,0)+IF(Agostometer!G84&gt;0,1,0)=2,1,0)</f>
        <v>0</v>
      </c>
    </row>
    <row r="85" spans="2:9" x14ac:dyDescent="0.25">
      <c r="B85" s="13"/>
      <c r="C85" s="13"/>
      <c r="D85" s="13"/>
      <c r="E85" s="26" t="str">
        <f t="shared" si="5"/>
        <v/>
      </c>
      <c r="F85" s="24" t="str">
        <f>IF(Agostometer!C85&gt;0,Grafiek_kalibratiemetingen!$R$13*Agostometer!C85+Grafiek_kalibratiemetingen!$R$14,TRIM(""))</f>
        <v/>
      </c>
      <c r="G85" s="12"/>
      <c r="H85" s="12"/>
      <c r="I85" s="2">
        <f>IF(IF(Agostometer!C85&gt;0,1,0)+IF(Agostometer!G85&gt;0,1,0)=2,1,0)</f>
        <v>0</v>
      </c>
    </row>
    <row r="86" spans="2:9" x14ac:dyDescent="0.25">
      <c r="B86" s="13"/>
      <c r="C86" s="13"/>
      <c r="D86" s="13"/>
      <c r="E86" s="26" t="str">
        <f t="shared" si="5"/>
        <v/>
      </c>
      <c r="F86" s="24" t="str">
        <f>IF(Agostometer!C86&gt;0,Grafiek_kalibratiemetingen!$R$13*Agostometer!C86+Grafiek_kalibratiemetingen!$R$14,TRIM(""))</f>
        <v/>
      </c>
      <c r="G86" s="12"/>
      <c r="H86" s="12"/>
      <c r="I86" s="2">
        <f>IF(IF(Agostometer!C86&gt;0,1,0)+IF(Agostometer!G86&gt;0,1,0)=2,1,0)</f>
        <v>0</v>
      </c>
    </row>
    <row r="87" spans="2:9" x14ac:dyDescent="0.25">
      <c r="B87" s="13"/>
      <c r="C87" s="13"/>
      <c r="D87" s="13"/>
      <c r="E87" s="26" t="str">
        <f t="shared" si="5"/>
        <v/>
      </c>
      <c r="F87" s="24" t="str">
        <f>IF(Agostometer!C87&gt;0,Grafiek_kalibratiemetingen!$R$13*Agostometer!C87+Grafiek_kalibratiemetingen!$R$14,TRIM(""))</f>
        <v/>
      </c>
      <c r="G87" s="12"/>
      <c r="H87" s="12"/>
      <c r="I87" s="2">
        <f>IF(IF(Agostometer!C87&gt;0,1,0)+IF(Agostometer!G87&gt;0,1,0)=2,1,0)</f>
        <v>0</v>
      </c>
    </row>
    <row r="88" spans="2:9" x14ac:dyDescent="0.25">
      <c r="B88" s="13"/>
      <c r="C88" s="13"/>
      <c r="D88" s="13"/>
      <c r="E88" s="26" t="str">
        <f t="shared" si="5"/>
        <v/>
      </c>
      <c r="F88" s="24" t="str">
        <f>IF(Agostometer!C88&gt;0,Grafiek_kalibratiemetingen!$R$13*Agostometer!C88+Grafiek_kalibratiemetingen!$R$14,TRIM(""))</f>
        <v/>
      </c>
      <c r="G88" s="12"/>
      <c r="H88" s="12"/>
      <c r="I88" s="2">
        <f>IF(IF(Agostometer!C88&gt;0,1,0)+IF(Agostometer!G88&gt;0,1,0)=2,1,0)</f>
        <v>0</v>
      </c>
    </row>
    <row r="89" spans="2:9" x14ac:dyDescent="0.25">
      <c r="B89" s="13"/>
      <c r="C89" s="13"/>
      <c r="D89" s="13"/>
      <c r="E89" s="26" t="str">
        <f t="shared" si="5"/>
        <v/>
      </c>
      <c r="F89" s="24" t="str">
        <f>IF(Agostometer!C89&gt;0,Grafiek_kalibratiemetingen!$R$13*Agostometer!C89+Grafiek_kalibratiemetingen!$R$14,TRIM(""))</f>
        <v/>
      </c>
      <c r="G89" s="12"/>
      <c r="H89" s="12"/>
      <c r="I89" s="2">
        <f>IF(IF(Agostometer!C89&gt;0,1,0)+IF(Agostometer!G89&gt;0,1,0)=2,1,0)</f>
        <v>0</v>
      </c>
    </row>
    <row r="90" spans="2:9" x14ac:dyDescent="0.25">
      <c r="B90" s="13"/>
      <c r="C90" s="13"/>
      <c r="D90" s="13"/>
      <c r="E90" s="26" t="str">
        <f t="shared" si="5"/>
        <v/>
      </c>
      <c r="F90" s="24" t="str">
        <f>IF(Agostometer!C90&gt;0,Grafiek_kalibratiemetingen!$R$13*Agostometer!C90+Grafiek_kalibratiemetingen!$R$14,TRIM(""))</f>
        <v/>
      </c>
      <c r="G90" s="12"/>
      <c r="H90" s="12"/>
      <c r="I90" s="2">
        <f>IF(IF(Agostometer!C90&gt;0,1,0)+IF(Agostometer!G90&gt;0,1,0)=2,1,0)</f>
        <v>0</v>
      </c>
    </row>
    <row r="91" spans="2:9" x14ac:dyDescent="0.25">
      <c r="B91" s="13"/>
      <c r="C91" s="13"/>
      <c r="D91" s="13"/>
      <c r="E91" s="26" t="str">
        <f t="shared" si="5"/>
        <v/>
      </c>
      <c r="F91" s="24" t="str">
        <f>IF(Agostometer!C91&gt;0,Grafiek_kalibratiemetingen!$R$13*Agostometer!C91+Grafiek_kalibratiemetingen!$R$14,TRIM(""))</f>
        <v/>
      </c>
      <c r="G91" s="12"/>
      <c r="H91" s="12"/>
      <c r="I91" s="2">
        <f>IF(IF(Agostometer!C91&gt;0,1,0)+IF(Agostometer!G91&gt;0,1,0)=2,1,0)</f>
        <v>0</v>
      </c>
    </row>
    <row r="92" spans="2:9" x14ac:dyDescent="0.25">
      <c r="B92" s="13"/>
      <c r="C92" s="13"/>
      <c r="D92" s="13"/>
      <c r="E92" s="26" t="str">
        <f t="shared" si="5"/>
        <v/>
      </c>
      <c r="F92" s="24" t="str">
        <f>IF(Agostometer!C92&gt;0,Grafiek_kalibratiemetingen!$R$13*Agostometer!C92+Grafiek_kalibratiemetingen!$R$14,TRIM(""))</f>
        <v/>
      </c>
      <c r="G92" s="12"/>
      <c r="H92" s="12"/>
      <c r="I92" s="2">
        <f>IF(IF(Agostometer!C92&gt;0,1,0)+IF(Agostometer!G92&gt;0,1,0)=2,1,0)</f>
        <v>0</v>
      </c>
    </row>
    <row r="93" spans="2:9" x14ac:dyDescent="0.25">
      <c r="B93" s="13"/>
      <c r="C93" s="13"/>
      <c r="D93" s="13"/>
      <c r="E93" s="26" t="str">
        <f t="shared" si="5"/>
        <v/>
      </c>
      <c r="F93" s="24" t="str">
        <f>IF(Agostometer!C93&gt;0,Grafiek_kalibratiemetingen!$R$13*Agostometer!C93+Grafiek_kalibratiemetingen!$R$14,TRIM(""))</f>
        <v/>
      </c>
      <c r="G93" s="12"/>
      <c r="H93" s="12"/>
      <c r="I93" s="2">
        <f>IF(IF(Agostometer!C93&gt;0,1,0)+IF(Agostometer!G93&gt;0,1,0)=2,1,0)</f>
        <v>0</v>
      </c>
    </row>
    <row r="94" spans="2:9" x14ac:dyDescent="0.25">
      <c r="B94" s="13"/>
      <c r="C94" s="13"/>
      <c r="D94" s="13"/>
      <c r="E94" s="26" t="str">
        <f t="shared" si="5"/>
        <v/>
      </c>
      <c r="F94" s="24" t="str">
        <f>IF(Agostometer!C94&gt;0,Grafiek_kalibratiemetingen!$R$13*Agostometer!C94+Grafiek_kalibratiemetingen!$R$14,TRIM(""))</f>
        <v/>
      </c>
      <c r="G94" s="12"/>
      <c r="H94" s="12"/>
      <c r="I94" s="2">
        <f>IF(IF(Agostometer!C94&gt;0,1,0)+IF(Agostometer!G94&gt;0,1,0)=2,1,0)</f>
        <v>0</v>
      </c>
    </row>
    <row r="95" spans="2:9" x14ac:dyDescent="0.25">
      <c r="B95" s="13"/>
      <c r="C95" s="13"/>
      <c r="D95" s="13"/>
      <c r="E95" s="26" t="str">
        <f t="shared" si="5"/>
        <v/>
      </c>
      <c r="F95" s="24" t="str">
        <f>IF(Agostometer!C95&gt;0,Grafiek_kalibratiemetingen!$R$13*Agostometer!C95+Grafiek_kalibratiemetingen!$R$14,TRIM(""))</f>
        <v/>
      </c>
      <c r="G95" s="12"/>
      <c r="H95" s="12"/>
      <c r="I95" s="2">
        <f>IF(IF(Agostometer!C95&gt;0,1,0)+IF(Agostometer!G95&gt;0,1,0)=2,1,0)</f>
        <v>0</v>
      </c>
    </row>
    <row r="96" spans="2:9" x14ac:dyDescent="0.25">
      <c r="B96" s="13"/>
      <c r="C96" s="13"/>
      <c r="D96" s="13"/>
      <c r="E96" s="26" t="str">
        <f t="shared" si="5"/>
        <v/>
      </c>
      <c r="F96" s="24" t="str">
        <f>IF(Agostometer!C96&gt;0,Grafiek_kalibratiemetingen!$R$13*Agostometer!C96+Grafiek_kalibratiemetingen!$R$14,TRIM(""))</f>
        <v/>
      </c>
      <c r="G96" s="12"/>
      <c r="H96" s="12"/>
      <c r="I96" s="2">
        <f>IF(IF(Agostometer!C96&gt;0,1,0)+IF(Agostometer!G96&gt;0,1,0)=2,1,0)</f>
        <v>0</v>
      </c>
    </row>
    <row r="97" spans="5:9" x14ac:dyDescent="0.25">
      <c r="E97" s="26" t="str">
        <f t="shared" si="5"/>
        <v/>
      </c>
      <c r="F97" s="24" t="str">
        <f>IF(Agostometer!C97&gt;0,Grafiek_kalibratiemetingen!$R$13*Agostometer!C97+Grafiek_kalibratiemetingen!$R$14,TRIM(""))</f>
        <v/>
      </c>
      <c r="I97" s="2">
        <f>IF(IF(Agostometer!C97&gt;0,1,0)+IF(Agostometer!G97&gt;0,1,0)=2,1,0)</f>
        <v>0</v>
      </c>
    </row>
    <row r="98" spans="5:9" x14ac:dyDescent="0.25">
      <c r="E98" s="26" t="str">
        <f t="shared" si="5"/>
        <v/>
      </c>
      <c r="F98" s="24" t="str">
        <f>IF(Agostometer!C98&gt;0,Grafiek_kalibratiemetingen!$R$13*Agostometer!C98+Grafiek_kalibratiemetingen!$R$14,TRIM(""))</f>
        <v/>
      </c>
      <c r="I98" s="2">
        <f>IF(IF(Agostometer!C98&gt;0,1,0)+IF(Agostometer!G98&gt;0,1,0)=2,1,0)</f>
        <v>0</v>
      </c>
    </row>
    <row r="99" spans="5:9" x14ac:dyDescent="0.25">
      <c r="E99" s="26" t="str">
        <f>IF(I99,G99-F99,TRIM(""))</f>
        <v/>
      </c>
      <c r="F99" s="24" t="str">
        <f>IF(Agostometer!C99&gt;0,Grafiek_kalibratiemetingen!$R$13*Agostometer!C99+Grafiek_kalibratiemetingen!$R$14,TRIM(""))</f>
        <v/>
      </c>
      <c r="I99" s="2">
        <f>IF(IF(Agostometer!C99&gt;0,1,0)+IF(Agostometer!G99&gt;0,1,0)=2,1,0)</f>
        <v>0</v>
      </c>
    </row>
    <row r="100" spans="5:9" x14ac:dyDescent="0.25">
      <c r="E100" s="26" t="str">
        <f>IF(I100,G100-F100,TRIM(""))</f>
        <v/>
      </c>
      <c r="F100" s="24" t="str">
        <f>IF(Agostometer!C100&gt;0,Grafiek_kalibratiemetingen!$R$13*Agostometer!C100+Grafiek_kalibratiemetingen!$R$14,TRIM(""))</f>
        <v/>
      </c>
      <c r="I100" s="2">
        <f>IF(IF(Agostometer!C100&gt;0,1,0)+IF(Agostometer!G100&gt;0,1,0)=2,1,0)</f>
        <v>0</v>
      </c>
    </row>
    <row r="101" spans="5:9" x14ac:dyDescent="0.25">
      <c r="E101" s="26" t="str">
        <f t="shared" si="5"/>
        <v/>
      </c>
      <c r="F101" s="24" t="str">
        <f>IF(Agostometer!C101&gt;0,Grafiek_kalibratiemetingen!$R$13*Agostometer!C101+Grafiek_kalibratiemetingen!$R$14,TRIM(""))</f>
        <v/>
      </c>
      <c r="I101" s="2">
        <f>IF(IF(Agostometer!C101&gt;0,1,0)+IF(Agostometer!G101&gt;0,1,0)=2,1,0)</f>
        <v>0</v>
      </c>
    </row>
    <row r="102" spans="5:9" x14ac:dyDescent="0.25">
      <c r="E102" s="26" t="str">
        <f t="shared" si="5"/>
        <v/>
      </c>
      <c r="F102" s="24" t="str">
        <f>IF(Agostometer!C102&gt;0,Grafiek_kalibratiemetingen!$R$13*Agostometer!C102+Grafiek_kalibratiemetingen!$R$14,TRIM(""))</f>
        <v/>
      </c>
      <c r="I102" s="2">
        <f>IF(IF(Agostometer!C102&gt;0,1,0)+IF(Agostometer!G102&gt;0,1,0)=2,1,0)</f>
        <v>0</v>
      </c>
    </row>
    <row r="103" spans="5:9" x14ac:dyDescent="0.25">
      <c r="E103" s="26" t="str">
        <f t="shared" si="5"/>
        <v/>
      </c>
      <c r="F103" s="24" t="str">
        <f>IF(Agostometer!C103&gt;0,Grafiek_kalibratiemetingen!$R$13*Agostometer!C103+Grafiek_kalibratiemetingen!$R$14,TRIM(""))</f>
        <v/>
      </c>
      <c r="I103" s="2">
        <f>IF(IF(Agostometer!C103&gt;0,1,0)+IF(Agostometer!G103&gt;0,1,0)=2,1,0)</f>
        <v>0</v>
      </c>
    </row>
    <row r="104" spans="5:9" x14ac:dyDescent="0.25">
      <c r="F104" s="24" t="str">
        <f>IF(Agostometer!C104&gt;0,Grafiek_kalibratiemetingen!$R$13*Agostometer!C104+Grafiek_kalibratiemetingen!$R$14,TRIM(""))</f>
        <v/>
      </c>
      <c r="I104" s="2">
        <f>IF(IF(Agostometer!C104&gt;0,1,0)+IF(Agostometer!G104&gt;0,1,0)=2,1,0)</f>
        <v>0</v>
      </c>
    </row>
    <row r="105" spans="5:9" x14ac:dyDescent="0.25">
      <c r="F105" s="24" t="str">
        <f>IF(Agostometer!C105&gt;0,Grafiek_kalibratiemetingen!$R$13*Agostometer!C105+Grafiek_kalibratiemetingen!$R$14,TRIM(""))</f>
        <v/>
      </c>
      <c r="I105" s="2">
        <f>IF(IF(Agostometer!C105&gt;0,1,0)+IF(Agostometer!G105&gt;0,1,0)=2,1,0)</f>
        <v>0</v>
      </c>
    </row>
    <row r="106" spans="5:9" x14ac:dyDescent="0.25">
      <c r="F106" s="24" t="str">
        <f>IF(Agostometer!C106&gt;0,Grafiek_kalibratiemetingen!$R$13*Agostometer!C106+Grafiek_kalibratiemetingen!$R$14,TRIM(""))</f>
        <v/>
      </c>
      <c r="I106" s="2">
        <f>IF(IF(Agostometer!C106&gt;0,1,0)+IF(Agostometer!G106&gt;0,1,0)=2,1,0)</f>
        <v>0</v>
      </c>
    </row>
    <row r="107" spans="5:9" x14ac:dyDescent="0.25">
      <c r="F107" s="24" t="str">
        <f>IF(Agostometer!C107&gt;0,Grafiek_kalibratiemetingen!$R$13*Agostometer!C107+Grafiek_kalibratiemetingen!$R$14,TRIM(""))</f>
        <v/>
      </c>
      <c r="I107" s="2">
        <f>IF(IF(Agostometer!C107&gt;0,1,0)+IF(Agostometer!G107&gt;0,1,0)=2,1,0)</f>
        <v>0</v>
      </c>
    </row>
    <row r="108" spans="5:9" x14ac:dyDescent="0.25">
      <c r="F108" s="24" t="str">
        <f>IF(Agostometer!C108&gt;0,Grafiek_kalibratiemetingen!$R$13*Agostometer!C108+Grafiek_kalibratiemetingen!$R$14,TRIM(""))</f>
        <v/>
      </c>
      <c r="I108" s="2">
        <f>IF(IF(Agostometer!C108&gt;0,1,0)+IF(Agostometer!G108&gt;0,1,0)=2,1,0)</f>
        <v>0</v>
      </c>
    </row>
    <row r="109" spans="5:9" x14ac:dyDescent="0.25">
      <c r="F109" s="24" t="str">
        <f>IF(Agostometer!C109&gt;0,Grafiek_kalibratiemetingen!$R$13*Agostometer!C109+Grafiek_kalibratiemetingen!$R$14,TRIM(""))</f>
        <v/>
      </c>
      <c r="I109" s="2">
        <f>IF(IF(Agostometer!C109&gt;0,1,0)+IF(Agostometer!G109&gt;0,1,0)=2,1,0)</f>
        <v>0</v>
      </c>
    </row>
    <row r="110" spans="5:9" x14ac:dyDescent="0.25">
      <c r="F110" s="24" t="str">
        <f>IF(Agostometer!C110&gt;0,Grafiek_kalibratiemetingen!$R$13*Agostometer!C110+Grafiek_kalibratiemetingen!$R$14,TRIM(""))</f>
        <v/>
      </c>
      <c r="I110" s="2">
        <f>IF(IF(Agostometer!C110&gt;0,1,0)+IF(Agostometer!G110&gt;0,1,0)=2,1,0)</f>
        <v>0</v>
      </c>
    </row>
    <row r="111" spans="5:9" x14ac:dyDescent="0.25">
      <c r="F111" s="24" t="str">
        <f>IF(Agostometer!C111&gt;0,Grafiek_kalibratiemetingen!$R$13*Agostometer!C111+Grafiek_kalibratiemetingen!$R$14,TRIM(""))</f>
        <v/>
      </c>
      <c r="I111" s="2">
        <f>IF(IF(Agostometer!C111&gt;0,1,0)+IF(Agostometer!G111&gt;0,1,0)=2,1,0)</f>
        <v>0</v>
      </c>
    </row>
    <row r="112" spans="5:9" x14ac:dyDescent="0.25">
      <c r="F112" s="24" t="str">
        <f>IF(Agostometer!C112&gt;0,Grafiek_kalibratiemetingen!$R$13*Agostometer!C112+Grafiek_kalibratiemetingen!$R$14,TRIM(""))</f>
        <v/>
      </c>
      <c r="I112" s="2">
        <f>IF(IF(Agostometer!C112&gt;0,1,0)+IF(Agostometer!G112&gt;0,1,0)=2,1,0)</f>
        <v>0</v>
      </c>
    </row>
    <row r="113" spans="6:9" x14ac:dyDescent="0.25">
      <c r="F113" s="24" t="str">
        <f>IF(Agostometer!C113&gt;0,Grafiek_kalibratiemetingen!$R$13*Agostometer!C113+Grafiek_kalibratiemetingen!$R$14,TRIM(""))</f>
        <v/>
      </c>
      <c r="I113" s="2">
        <f>IF(IF(Agostometer!C113&gt;0,1,0)+IF(Agostometer!G113&gt;0,1,0)=2,1,0)</f>
        <v>0</v>
      </c>
    </row>
    <row r="114" spans="6:9" x14ac:dyDescent="0.25">
      <c r="F114" s="24" t="str">
        <f>IF(Agostometer!C114&gt;0,Grafiek_kalibratiemetingen!$R$13*Agostometer!C114+Grafiek_kalibratiemetingen!$R$14,TRIM(""))</f>
        <v/>
      </c>
      <c r="I114" s="2">
        <f>IF(IF(Agostometer!C114&gt;0,1,0)+IF(Agostometer!G114&gt;0,1,0)=2,1,0)</f>
        <v>0</v>
      </c>
    </row>
    <row r="115" spans="6:9" x14ac:dyDescent="0.25">
      <c r="F115" s="24" t="str">
        <f>IF(Agostometer!C115&gt;0,Grafiek_kalibratiemetingen!$R$13*Agostometer!C115+Grafiek_kalibratiemetingen!$R$14,TRIM(""))</f>
        <v/>
      </c>
      <c r="I115" s="2">
        <f>IF(IF(Agostometer!C115&gt;0,1,0)+IF(Agostometer!G115&gt;0,1,0)=2,1,0)</f>
        <v>0</v>
      </c>
    </row>
    <row r="116" spans="6:9" x14ac:dyDescent="0.25">
      <c r="F116" s="24" t="str">
        <f>IF(Agostometer!C116&gt;0,Grafiek_kalibratiemetingen!$R$13*Agostometer!C116+Grafiek_kalibratiemetingen!$R$14,TRIM(""))</f>
        <v/>
      </c>
      <c r="I116" s="2">
        <f>IF(IF(Agostometer!C116&gt;0,1,0)+IF(Agostometer!G116&gt;0,1,0)=2,1,0)</f>
        <v>0</v>
      </c>
    </row>
    <row r="117" spans="6:9" x14ac:dyDescent="0.25">
      <c r="F117" s="24" t="str">
        <f>IF(Agostometer!C117&gt;0,Grafiek_kalibratiemetingen!$R$13*Agostometer!C117+Grafiek_kalibratiemetingen!$R$14,TRIM(""))</f>
        <v/>
      </c>
      <c r="I117" s="2">
        <f>IF(IF(Agostometer!C117&gt;0,1,0)+IF(Agostometer!G117&gt;0,1,0)=2,1,0)</f>
        <v>0</v>
      </c>
    </row>
    <row r="118" spans="6:9" x14ac:dyDescent="0.25">
      <c r="F118" s="24" t="str">
        <f>IF(Agostometer!C118&gt;0,Grafiek_kalibratiemetingen!$R$13*Agostometer!C118+Grafiek_kalibratiemetingen!$R$14,TRIM(""))</f>
        <v/>
      </c>
      <c r="I118" s="2">
        <f>IF(IF(Agostometer!C118&gt;0,1,0)+IF(Agostometer!G118&gt;0,1,0)=2,1,0)</f>
        <v>0</v>
      </c>
    </row>
    <row r="119" spans="6:9" x14ac:dyDescent="0.25">
      <c r="F119" s="24" t="str">
        <f>IF(Agostometer!C119&gt;0,Grafiek_kalibratiemetingen!$R$13*Agostometer!C119+Grafiek_kalibratiemetingen!$R$14,TRIM(""))</f>
        <v/>
      </c>
      <c r="I119" s="2">
        <f>IF(IF(Agostometer!C119&gt;0,1,0)+IF(Agostometer!G119&gt;0,1,0)=2,1,0)</f>
        <v>0</v>
      </c>
    </row>
    <row r="120" spans="6:9" x14ac:dyDescent="0.25">
      <c r="F120" s="24" t="str">
        <f>IF(Agostometer!C120&gt;0,Grafiek_kalibratiemetingen!$R$13*Agostometer!C120+Grafiek_kalibratiemetingen!$R$14,TRIM(""))</f>
        <v/>
      </c>
      <c r="I120" s="2">
        <f>IF(IF(Agostometer!C120&gt;0,1,0)+IF(Agostometer!G120&gt;0,1,0)=2,1,0)</f>
        <v>0</v>
      </c>
    </row>
    <row r="121" spans="6:9" x14ac:dyDescent="0.25">
      <c r="F121" s="24" t="str">
        <f>IF(Agostometer!C121&gt;0,Grafiek_kalibratiemetingen!$R$13*Agostometer!C121+Grafiek_kalibratiemetingen!$R$14,TRIM(""))</f>
        <v/>
      </c>
      <c r="I121" s="2">
        <f>IF(IF(Agostometer!C121&gt;0,1,0)+IF(Agostometer!G121&gt;0,1,0)=2,1,0)</f>
        <v>0</v>
      </c>
    </row>
    <row r="122" spans="6:9" x14ac:dyDescent="0.25">
      <c r="F122" s="24" t="str">
        <f>IF(Agostometer!C122&gt;0,Grafiek_kalibratiemetingen!$R$13*Agostometer!C122+Grafiek_kalibratiemetingen!$R$14,TRIM(""))</f>
        <v/>
      </c>
      <c r="I122" s="2">
        <f>IF(IF(Agostometer!C122&gt;0,1,0)+IF(Agostometer!G122&gt;0,1,0)=2,1,0)</f>
        <v>0</v>
      </c>
    </row>
    <row r="123" spans="6:9" x14ac:dyDescent="0.25">
      <c r="F123" s="24" t="str">
        <f>IF(Agostometer!C123&gt;0,Grafiek_kalibratiemetingen!$R$13*Agostometer!C123+Grafiek_kalibratiemetingen!$R$14,TRIM(""))</f>
        <v/>
      </c>
      <c r="I123" s="2">
        <f>IF(IF(Agostometer!C123&gt;0,1,0)+IF(Agostometer!G123&gt;0,1,0)=2,1,0)</f>
        <v>0</v>
      </c>
    </row>
    <row r="124" spans="6:9" x14ac:dyDescent="0.25">
      <c r="F124" s="24" t="str">
        <f>IF(Agostometer!C124&gt;0,Grafiek_kalibratiemetingen!$R$13*Agostometer!C124+Grafiek_kalibratiemetingen!$R$14,TRIM(""))</f>
        <v/>
      </c>
      <c r="I124" s="2">
        <f>IF(IF(Agostometer!C124&gt;0,1,0)+IF(Agostometer!G124&gt;0,1,0)=2,1,0)</f>
        <v>0</v>
      </c>
    </row>
    <row r="125" spans="6:9" x14ac:dyDescent="0.25">
      <c r="F125" s="24" t="str">
        <f>IF(Agostometer!C125&gt;0,Grafiek_kalibratiemetingen!$R$13*Agostometer!C125+Grafiek_kalibratiemetingen!$R$14,TRIM(""))</f>
        <v/>
      </c>
      <c r="I125" s="2">
        <f>IF(IF(Agostometer!C125&gt;0,1,0)+IF(Agostometer!G125&gt;0,1,0)=2,1,0)</f>
        <v>0</v>
      </c>
    </row>
    <row r="126" spans="6:9" x14ac:dyDescent="0.25">
      <c r="F126" s="24" t="str">
        <f>IF(Agostometer!C126&gt;0,Grafiek_kalibratiemetingen!$R$13*Agostometer!C126+Grafiek_kalibratiemetingen!$R$14,TRIM(""))</f>
        <v/>
      </c>
      <c r="I126" s="2">
        <f>IF(IF(Agostometer!C126&gt;0,1,0)+IF(Agostometer!G126&gt;0,1,0)=2,1,0)</f>
        <v>0</v>
      </c>
    </row>
    <row r="127" spans="6:9" x14ac:dyDescent="0.25">
      <c r="F127" s="24" t="str">
        <f>IF(Agostometer!C127&gt;0,Grafiek_kalibratiemetingen!$R$13*Agostometer!C127+Grafiek_kalibratiemetingen!$R$14,TRIM(""))</f>
        <v/>
      </c>
      <c r="I127" s="2">
        <f>IF(IF(Agostometer!C127&gt;0,1,0)+IF(Agostometer!G127&gt;0,1,0)=2,1,0)</f>
        <v>0</v>
      </c>
    </row>
    <row r="128" spans="6:9" x14ac:dyDescent="0.25">
      <c r="F128" s="24" t="str">
        <f>IF(Agostometer!C128&gt;0,Grafiek_kalibratiemetingen!$R$13*Agostometer!C128+Grafiek_kalibratiemetingen!$R$14,TRIM(""))</f>
        <v/>
      </c>
      <c r="I128" s="2">
        <f>IF(IF(Agostometer!C128&gt;0,1,0)+IF(Agostometer!G128&gt;0,1,0)=2,1,0)</f>
        <v>0</v>
      </c>
    </row>
    <row r="129" spans="6:9" x14ac:dyDescent="0.25">
      <c r="F129" s="24" t="str">
        <f>IF(Agostometer!C129&gt;0,Grafiek_kalibratiemetingen!$R$13*Agostometer!C129+Grafiek_kalibratiemetingen!$R$14,TRIM(""))</f>
        <v/>
      </c>
      <c r="I129" s="2">
        <f>IF(IF(Agostometer!C129&gt;0,1,0)+IF(Agostometer!G129&gt;0,1,0)=2,1,0)</f>
        <v>0</v>
      </c>
    </row>
    <row r="130" spans="6:9" x14ac:dyDescent="0.25">
      <c r="F130" s="24" t="str">
        <f>IF(Agostometer!C130&gt;0,Grafiek_kalibratiemetingen!$R$13*Agostometer!C130+Grafiek_kalibratiemetingen!$R$14,TRIM(""))</f>
        <v/>
      </c>
      <c r="I130" s="2">
        <f>IF(IF(Agostometer!C130&gt;0,1,0)+IF(Agostometer!G130&gt;0,1,0)=2,1,0)</f>
        <v>0</v>
      </c>
    </row>
    <row r="131" spans="6:9" x14ac:dyDescent="0.25">
      <c r="F131" s="24" t="str">
        <f>IF(Agostometer!C131&gt;0,Grafiek_kalibratiemetingen!$R$13*Agostometer!C131+Grafiek_kalibratiemetingen!$R$14,TRIM(""))</f>
        <v/>
      </c>
      <c r="I131" s="2">
        <f>IF(IF(Agostometer!C131&gt;0,1,0)+IF(Agostometer!G131&gt;0,1,0)=2,1,0)</f>
        <v>0</v>
      </c>
    </row>
    <row r="132" spans="6:9" x14ac:dyDescent="0.25">
      <c r="F132" s="24" t="str">
        <f>IF(Agostometer!C132&gt;0,Grafiek_kalibratiemetingen!$R$13*Agostometer!C132+Grafiek_kalibratiemetingen!$R$14,TRIM(""))</f>
        <v/>
      </c>
      <c r="I132" s="2">
        <f>IF(IF(Agostometer!C132&gt;0,1,0)+IF(Agostometer!G132&gt;0,1,0)=2,1,0)</f>
        <v>0</v>
      </c>
    </row>
    <row r="133" spans="6:9" x14ac:dyDescent="0.25">
      <c r="F133" s="24" t="str">
        <f>IF(Agostometer!C133&gt;0,Grafiek_kalibratiemetingen!$R$13*Agostometer!C133+Grafiek_kalibratiemetingen!$R$14,TRIM(""))</f>
        <v/>
      </c>
      <c r="I133" s="2">
        <f>IF(IF(Agostometer!C133&gt;0,1,0)+IF(Agostometer!G133&gt;0,1,0)=2,1,0)</f>
        <v>0</v>
      </c>
    </row>
    <row r="134" spans="6:9" x14ac:dyDescent="0.25">
      <c r="F134" s="24" t="str">
        <f>IF(Agostometer!C134&gt;0,Grafiek_kalibratiemetingen!$R$13*Agostometer!C134+Grafiek_kalibratiemetingen!$R$14,TRIM(""))</f>
        <v/>
      </c>
      <c r="I134" s="2">
        <f>IF(IF(Agostometer!C134&gt;0,1,0)+IF(Agostometer!G134&gt;0,1,0)=2,1,0)</f>
        <v>0</v>
      </c>
    </row>
    <row r="135" spans="6:9" x14ac:dyDescent="0.25">
      <c r="F135" s="24" t="str">
        <f>IF(Agostometer!C135&gt;0,Grafiek_kalibratiemetingen!$R$13*Agostometer!C135+Grafiek_kalibratiemetingen!$R$14,TRIM(""))</f>
        <v/>
      </c>
      <c r="I135" s="2">
        <f>IF(IF(Agostometer!C135&gt;0,1,0)+IF(Agostometer!G135&gt;0,1,0)=2,1,0)</f>
        <v>0</v>
      </c>
    </row>
    <row r="136" spans="6:9" x14ac:dyDescent="0.25">
      <c r="F136" s="24" t="str">
        <f>IF(Agostometer!C136&gt;0,Grafiek_kalibratiemetingen!$R$13*Agostometer!C136+Grafiek_kalibratiemetingen!$R$14,TRIM(""))</f>
        <v/>
      </c>
      <c r="I136" s="2">
        <f>IF(IF(Agostometer!C136&gt;0,1,0)+IF(Agostometer!G136&gt;0,1,0)=2,1,0)</f>
        <v>0</v>
      </c>
    </row>
    <row r="137" spans="6:9" x14ac:dyDescent="0.25">
      <c r="F137" s="24" t="str">
        <f>IF(Agostometer!C137&gt;0,Grafiek_kalibratiemetingen!$R$13*Agostometer!C137+Grafiek_kalibratiemetingen!$R$14,TRIM(""))</f>
        <v/>
      </c>
      <c r="I137" s="2">
        <f>IF(IF(Agostometer!C137&gt;0,1,0)+IF(Agostometer!G137&gt;0,1,0)=2,1,0)</f>
        <v>0</v>
      </c>
    </row>
    <row r="138" spans="6:9" x14ac:dyDescent="0.25">
      <c r="F138" s="24" t="str">
        <f>IF(Agostometer!C138&gt;0,Grafiek_kalibratiemetingen!$R$13*Agostometer!C138+Grafiek_kalibratiemetingen!$R$14,TRIM(""))</f>
        <v/>
      </c>
      <c r="I138" s="2">
        <f>IF(IF(Agostometer!C138&gt;0,1,0)+IF(Agostometer!G138&gt;0,1,0)=2,1,0)</f>
        <v>0</v>
      </c>
    </row>
    <row r="139" spans="6:9" x14ac:dyDescent="0.25">
      <c r="F139" s="24" t="str">
        <f>IF(Agostometer!C139&gt;0,Grafiek_kalibratiemetingen!$R$13*Agostometer!C139+Grafiek_kalibratiemetingen!$R$14,TRIM(""))</f>
        <v/>
      </c>
      <c r="I139" s="2">
        <f>IF(IF(Agostometer!C139&gt;0,1,0)+IF(Agostometer!G139&gt;0,1,0)=2,1,0)</f>
        <v>0</v>
      </c>
    </row>
    <row r="140" spans="6:9" x14ac:dyDescent="0.25">
      <c r="F140" s="24" t="str">
        <f>IF(Agostometer!C140&gt;0,Grafiek_kalibratiemetingen!$R$13*Agostometer!C140+Grafiek_kalibratiemetingen!$R$14,TRIM(""))</f>
        <v/>
      </c>
      <c r="I140" s="2">
        <f>IF(IF(Agostometer!C140&gt;0,1,0)+IF(Agostometer!G140&gt;0,1,0)=2,1,0)</f>
        <v>0</v>
      </c>
    </row>
    <row r="141" spans="6:9" x14ac:dyDescent="0.25">
      <c r="F141" s="24" t="str">
        <f>IF(Agostometer!C141&gt;0,Grafiek_kalibratiemetingen!$R$13*Agostometer!C141+Grafiek_kalibratiemetingen!$R$14,TRIM(""))</f>
        <v/>
      </c>
      <c r="I141" s="2">
        <f>IF(IF(Agostometer!C141&gt;0,1,0)+IF(Agostometer!G141&gt;0,1,0)=2,1,0)</f>
        <v>0</v>
      </c>
    </row>
    <row r="142" spans="6:9" x14ac:dyDescent="0.25">
      <c r="F142" s="24" t="str">
        <f>IF(Agostometer!C142&gt;0,Grafiek_kalibratiemetingen!$R$13*Agostometer!C142+Grafiek_kalibratiemetingen!$R$14,TRIM(""))</f>
        <v/>
      </c>
      <c r="I142" s="2">
        <f>IF(IF(Agostometer!C142&gt;0,1,0)+IF(Agostometer!G142&gt;0,1,0)=2,1,0)</f>
        <v>0</v>
      </c>
    </row>
    <row r="143" spans="6:9" x14ac:dyDescent="0.25">
      <c r="F143" s="24" t="str">
        <f>IF(Agostometer!C143&gt;0,Grafiek_kalibratiemetingen!$R$13*Agostometer!C143+Grafiek_kalibratiemetingen!$R$14,TRIM(""))</f>
        <v/>
      </c>
      <c r="I143" s="2">
        <f>IF(IF(Agostometer!C143&gt;0,1,0)+IF(Agostometer!G143&gt;0,1,0)=2,1,0)</f>
        <v>0</v>
      </c>
    </row>
    <row r="144" spans="6:9" x14ac:dyDescent="0.25">
      <c r="F144" s="24" t="str">
        <f>IF(Agostometer!C144&gt;0,Grafiek_kalibratiemetingen!$R$13*Agostometer!C144+Grafiek_kalibratiemetingen!$R$14,TRIM(""))</f>
        <v/>
      </c>
      <c r="I144" s="2">
        <f>IF(IF(Agostometer!C144&gt;0,1,0)+IF(Agostometer!G144&gt;0,1,0)=2,1,0)</f>
        <v>0</v>
      </c>
    </row>
    <row r="145" spans="6:9" x14ac:dyDescent="0.25">
      <c r="F145" s="24" t="str">
        <f>IF(Agostometer!C145&gt;0,Grafiek_kalibratiemetingen!$R$13*Agostometer!C145+Grafiek_kalibratiemetingen!$R$14,TRIM(""))</f>
        <v/>
      </c>
      <c r="I145" s="2">
        <f>IF(IF(Agostometer!C145&gt;0,1,0)+IF(Agostometer!G145&gt;0,1,0)=2,1,0)</f>
        <v>0</v>
      </c>
    </row>
    <row r="146" spans="6:9" x14ac:dyDescent="0.25">
      <c r="F146" s="24" t="str">
        <f>IF(Agostometer!C146&gt;0,Grafiek_kalibratiemetingen!$R$13*Agostometer!C146+Grafiek_kalibratiemetingen!$R$14,TRIM(""))</f>
        <v/>
      </c>
      <c r="I146" s="2">
        <f>IF(IF(Agostometer!C146&gt;0,1,0)+IF(Agostometer!G146&gt;0,1,0)=2,1,0)</f>
        <v>0</v>
      </c>
    </row>
    <row r="147" spans="6:9" x14ac:dyDescent="0.25">
      <c r="F147" s="24" t="str">
        <f>IF(Agostometer!C147&gt;0,Grafiek_kalibratiemetingen!$R$13*Agostometer!C147+Grafiek_kalibratiemetingen!$R$14,TRIM(""))</f>
        <v/>
      </c>
      <c r="I147" s="2">
        <f>IF(IF(Agostometer!C147&gt;0,1,0)+IF(Agostometer!G147&gt;0,1,0)=2,1,0)</f>
        <v>0</v>
      </c>
    </row>
    <row r="148" spans="6:9" x14ac:dyDescent="0.25">
      <c r="F148" s="24" t="str">
        <f>IF(Agostometer!C148&gt;0,Grafiek_kalibratiemetingen!$R$13*Agostometer!C148+Grafiek_kalibratiemetingen!$R$14,TRIM(""))</f>
        <v/>
      </c>
      <c r="I148" s="2">
        <f>IF(IF(Agostometer!C148&gt;0,1,0)+IF(Agostometer!G148&gt;0,1,0)=2,1,0)</f>
        <v>0</v>
      </c>
    </row>
    <row r="149" spans="6:9" x14ac:dyDescent="0.25">
      <c r="F149" s="24" t="str">
        <f>IF(Agostometer!C149&gt;0,Grafiek_kalibratiemetingen!$R$13*Agostometer!C149+Grafiek_kalibratiemetingen!$R$14,TRIM(""))</f>
        <v/>
      </c>
      <c r="I149" s="2">
        <f>IF(IF(Agostometer!C149&gt;0,1,0)+IF(Agostometer!G149&gt;0,1,0)=2,1,0)</f>
        <v>0</v>
      </c>
    </row>
    <row r="150" spans="6:9" x14ac:dyDescent="0.25">
      <c r="F150" s="24" t="str">
        <f>IF(Agostometer!C150&gt;0,Grafiek_kalibratiemetingen!$R$13*Agostometer!C150+Grafiek_kalibratiemetingen!$R$14,TRIM(""))</f>
        <v/>
      </c>
      <c r="I150" s="2">
        <f>IF(IF(Agostometer!C150&gt;0,1,0)+IF(Agostometer!G150&gt;0,1,0)=2,1,0)</f>
        <v>0</v>
      </c>
    </row>
    <row r="151" spans="6:9" x14ac:dyDescent="0.25">
      <c r="F151" s="24" t="str">
        <f>IF(Agostometer!C151&gt;0,Grafiek_kalibratiemetingen!$R$13*Agostometer!C151+Grafiek_kalibratiemetingen!$R$14,TRIM(""))</f>
        <v/>
      </c>
      <c r="I151" s="2">
        <f>IF(IF(Agostometer!C151&gt;0,1,0)+IF(Agostometer!G151&gt;0,1,0)=2,1,0)</f>
        <v>0</v>
      </c>
    </row>
    <row r="152" spans="6:9" x14ac:dyDescent="0.25">
      <c r="F152" s="24" t="str">
        <f>IF(Agostometer!C152&gt;0,Grafiek_kalibratiemetingen!$R$13*Agostometer!C152+Grafiek_kalibratiemetingen!$R$14,TRIM(""))</f>
        <v/>
      </c>
      <c r="I152" s="2">
        <f>IF(IF(Agostometer!C152&gt;0,1,0)+IF(Agostometer!G152&gt;0,1,0)=2,1,0)</f>
        <v>0</v>
      </c>
    </row>
    <row r="153" spans="6:9" x14ac:dyDescent="0.25">
      <c r="F153" s="24" t="str">
        <f>IF(Agostometer!C153&gt;0,Grafiek_kalibratiemetingen!$R$13*Agostometer!C153+Grafiek_kalibratiemetingen!$R$14,TRIM(""))</f>
        <v/>
      </c>
      <c r="I153" s="2">
        <f>IF(IF(Agostometer!C153&gt;0,1,0)+IF(Agostometer!G153&gt;0,1,0)=2,1,0)</f>
        <v>0</v>
      </c>
    </row>
    <row r="154" spans="6:9" x14ac:dyDescent="0.25">
      <c r="F154" s="24" t="str">
        <f>IF(Agostometer!C154&gt;0,Grafiek_kalibratiemetingen!$R$13*Agostometer!C154+Grafiek_kalibratiemetingen!$R$14,TRIM(""))</f>
        <v/>
      </c>
      <c r="I154" s="2">
        <f>IF(IF(Agostometer!C154&gt;0,1,0)+IF(Agostometer!G154&gt;0,1,0)=2,1,0)</f>
        <v>0</v>
      </c>
    </row>
    <row r="155" spans="6:9" x14ac:dyDescent="0.25">
      <c r="F155" s="24" t="str">
        <f>IF(Agostometer!C155&gt;0,Grafiek_kalibratiemetingen!$R$13*Agostometer!C155+Grafiek_kalibratiemetingen!$R$14,TRIM(""))</f>
        <v/>
      </c>
      <c r="I155" s="2">
        <f>IF(IF(Agostometer!C155&gt;0,1,0)+IF(Agostometer!G155&gt;0,1,0)=2,1,0)</f>
        <v>0</v>
      </c>
    </row>
    <row r="156" spans="6:9" x14ac:dyDescent="0.25">
      <c r="F156" s="24" t="str">
        <f>IF(Agostometer!C156&gt;0,Grafiek_kalibratiemetingen!$R$13*Agostometer!C156+Grafiek_kalibratiemetingen!$R$14,TRIM(""))</f>
        <v/>
      </c>
      <c r="I156" s="2">
        <f>IF(IF(Agostometer!C156&gt;0,1,0)+IF(Agostometer!G156&gt;0,1,0)=2,1,0)</f>
        <v>0</v>
      </c>
    </row>
    <row r="157" spans="6:9" x14ac:dyDescent="0.25">
      <c r="F157" s="24" t="str">
        <f>IF(Agostometer!C157&gt;0,Grafiek_kalibratiemetingen!$R$13*Agostometer!C157+Grafiek_kalibratiemetingen!$R$14,TRIM(""))</f>
        <v/>
      </c>
      <c r="I157" s="2">
        <f>IF(IF(Agostometer!C157&gt;0,1,0)+IF(Agostometer!G157&gt;0,1,0)=2,1,0)</f>
        <v>0</v>
      </c>
    </row>
    <row r="158" spans="6:9" x14ac:dyDescent="0.25">
      <c r="F158" s="24" t="str">
        <f>IF(Agostometer!C158&gt;0,Grafiek_kalibratiemetingen!$R$13*Agostometer!C158+Grafiek_kalibratiemetingen!$R$14,TRIM(""))</f>
        <v/>
      </c>
      <c r="I158" s="2">
        <f>IF(IF(Agostometer!C158&gt;0,1,0)+IF(Agostometer!G158&gt;0,1,0)=2,1,0)</f>
        <v>0</v>
      </c>
    </row>
    <row r="159" spans="6:9" x14ac:dyDescent="0.25">
      <c r="F159" s="24" t="str">
        <f>IF(Agostometer!C159&gt;0,Grafiek_kalibratiemetingen!$R$13*Agostometer!C159+Grafiek_kalibratiemetingen!$R$14,TRIM(""))</f>
        <v/>
      </c>
      <c r="I159" s="2">
        <f>IF(IF(Agostometer!C159&gt;0,1,0)+IF(Agostometer!G159&gt;0,1,0)=2,1,0)</f>
        <v>0</v>
      </c>
    </row>
    <row r="160" spans="6:9" x14ac:dyDescent="0.25">
      <c r="F160" s="24" t="str">
        <f>IF(Agostometer!C160&gt;0,Grafiek_kalibratiemetingen!$R$13*Agostometer!C160+Grafiek_kalibratiemetingen!$R$14,TRIM(""))</f>
        <v/>
      </c>
      <c r="I160" s="2">
        <f>IF(IF(Agostometer!C160&gt;0,1,0)+IF(Agostometer!G160&gt;0,1,0)=2,1,0)</f>
        <v>0</v>
      </c>
    </row>
    <row r="161" spans="6:9" x14ac:dyDescent="0.25">
      <c r="F161" s="24" t="str">
        <f>IF(Agostometer!C161&gt;0,Grafiek_kalibratiemetingen!$R$13*Agostometer!C161+Grafiek_kalibratiemetingen!$R$14,TRIM(""))</f>
        <v/>
      </c>
      <c r="I161" s="2">
        <f>IF(IF(Agostometer!C161&gt;0,1,0)+IF(Agostometer!G161&gt;0,1,0)=2,1,0)</f>
        <v>0</v>
      </c>
    </row>
    <row r="162" spans="6:9" x14ac:dyDescent="0.25">
      <c r="F162" s="24" t="str">
        <f>IF(Agostometer!C162&gt;0,Grafiek_kalibratiemetingen!$R$13*Agostometer!C162+Grafiek_kalibratiemetingen!$R$14,TRIM(""))</f>
        <v/>
      </c>
      <c r="I162" s="2">
        <f>IF(IF(Agostometer!C162&gt;0,1,0)+IF(Agostometer!G162&gt;0,1,0)=2,1,0)</f>
        <v>0</v>
      </c>
    </row>
    <row r="163" spans="6:9" x14ac:dyDescent="0.25">
      <c r="F163" s="24" t="str">
        <f>IF(Agostometer!C163&gt;0,Grafiek_kalibratiemetingen!$R$13*Agostometer!C163+Grafiek_kalibratiemetingen!$R$14,TRIM(""))</f>
        <v/>
      </c>
      <c r="I163" s="2">
        <f>IF(IF(Agostometer!C163&gt;0,1,0)+IF(Agostometer!G163&gt;0,1,0)=2,1,0)</f>
        <v>0</v>
      </c>
    </row>
    <row r="164" spans="6:9" x14ac:dyDescent="0.25">
      <c r="F164" s="24" t="str">
        <f>IF(Agostometer!C164&gt;0,Grafiek_kalibratiemetingen!$R$13*Agostometer!C164+Grafiek_kalibratiemetingen!$R$14,TRIM(""))</f>
        <v/>
      </c>
      <c r="I164" s="2">
        <f>IF(IF(Agostometer!C164&gt;0,1,0)+IF(Agostometer!G164&gt;0,1,0)=2,1,0)</f>
        <v>0</v>
      </c>
    </row>
    <row r="165" spans="6:9" x14ac:dyDescent="0.25">
      <c r="F165" s="24" t="str">
        <f>IF(Agostometer!C165&gt;0,Grafiek_kalibratiemetingen!$R$13*Agostometer!C165+Grafiek_kalibratiemetingen!$R$14,TRIM(""))</f>
        <v/>
      </c>
      <c r="I165" s="2">
        <f>IF(IF(Agostometer!C165&gt;0,1,0)+IF(Agostometer!G165&gt;0,1,0)=2,1,0)</f>
        <v>0</v>
      </c>
    </row>
    <row r="166" spans="6:9" x14ac:dyDescent="0.25">
      <c r="F166" s="24" t="str">
        <f>IF(Agostometer!C166&gt;0,Grafiek_kalibratiemetingen!$R$13*Agostometer!C166+Grafiek_kalibratiemetingen!$R$14,TRIM(""))</f>
        <v/>
      </c>
      <c r="I166" s="2">
        <f>IF(IF(Agostometer!C166&gt;0,1,0)+IF(Agostometer!G166&gt;0,1,0)=2,1,0)</f>
        <v>0</v>
      </c>
    </row>
    <row r="167" spans="6:9" x14ac:dyDescent="0.25">
      <c r="F167" s="24" t="str">
        <f>IF(Agostometer!C167&gt;0,Grafiek_kalibratiemetingen!$R$13*Agostometer!C167+Grafiek_kalibratiemetingen!$R$14,TRIM(""))</f>
        <v/>
      </c>
      <c r="I167" s="2">
        <f>IF(IF(Agostometer!C167&gt;0,1,0)+IF(Agostometer!G167&gt;0,1,0)=2,1,0)</f>
        <v>0</v>
      </c>
    </row>
    <row r="168" spans="6:9" x14ac:dyDescent="0.25">
      <c r="F168" s="24" t="str">
        <f>IF(Agostometer!C168&gt;0,Grafiek_kalibratiemetingen!$R$13*Agostometer!C168+Grafiek_kalibratiemetingen!$R$14,TRIM(""))</f>
        <v/>
      </c>
      <c r="I168" s="2">
        <f>IF(IF(Agostometer!C168&gt;0,1,0)+IF(Agostometer!G168&gt;0,1,0)=2,1,0)</f>
        <v>0</v>
      </c>
    </row>
    <row r="169" spans="6:9" x14ac:dyDescent="0.25">
      <c r="F169" s="24" t="str">
        <f>IF(Agostometer!C169&gt;0,Grafiek_kalibratiemetingen!$R$13*Agostometer!C169+Grafiek_kalibratiemetingen!$R$14,TRIM(""))</f>
        <v/>
      </c>
      <c r="I169" s="2">
        <f>IF(IF(Agostometer!C169&gt;0,1,0)+IF(Agostometer!G169&gt;0,1,0)=2,1,0)</f>
        <v>0</v>
      </c>
    </row>
    <row r="170" spans="6:9" x14ac:dyDescent="0.25">
      <c r="F170" s="24" t="str">
        <f>IF(Agostometer!C170&gt;0,Grafiek_kalibratiemetingen!$R$13*Agostometer!C170+Grafiek_kalibratiemetingen!$R$14,TRIM(""))</f>
        <v/>
      </c>
      <c r="I170" s="2">
        <f>IF(IF(Agostometer!C170&gt;0,1,0)+IF(Agostometer!G170&gt;0,1,0)=2,1,0)</f>
        <v>0</v>
      </c>
    </row>
    <row r="171" spans="6:9" x14ac:dyDescent="0.25">
      <c r="F171" s="24" t="str">
        <f>IF(Agostometer!C171&gt;0,Grafiek_kalibratiemetingen!$R$13*Agostometer!C171+Grafiek_kalibratiemetingen!$R$14,TRIM(""))</f>
        <v/>
      </c>
      <c r="I171" s="2">
        <f>IF(IF(Agostometer!C171&gt;0,1,0)+IF(Agostometer!G171&gt;0,1,0)=2,1,0)</f>
        <v>0</v>
      </c>
    </row>
    <row r="172" spans="6:9" x14ac:dyDescent="0.25">
      <c r="F172" s="24" t="str">
        <f>IF(Agostometer!C172&gt;0,Grafiek_kalibratiemetingen!$R$13*Agostometer!C172+Grafiek_kalibratiemetingen!$R$14,TRIM(""))</f>
        <v/>
      </c>
      <c r="I172" s="2">
        <f>IF(IF(Agostometer!C172&gt;0,1,0)+IF(Agostometer!G172&gt;0,1,0)=2,1,0)</f>
        <v>0</v>
      </c>
    </row>
    <row r="173" spans="6:9" x14ac:dyDescent="0.25">
      <c r="F173" s="24" t="str">
        <f>IF(Agostometer!C173&gt;0,Grafiek_kalibratiemetingen!$R$13*Agostometer!C173+Grafiek_kalibratiemetingen!$R$14,TRIM(""))</f>
        <v/>
      </c>
      <c r="I173" s="2">
        <f>IF(IF(Agostometer!C173&gt;0,1,0)+IF(Agostometer!G173&gt;0,1,0)=2,1,0)</f>
        <v>0</v>
      </c>
    </row>
    <row r="174" spans="6:9" x14ac:dyDescent="0.25">
      <c r="F174" s="24" t="str">
        <f>IF(Agostometer!C174&gt;0,Grafiek_kalibratiemetingen!$R$13*Agostometer!C174+Grafiek_kalibratiemetingen!$R$14,TRIM(""))</f>
        <v/>
      </c>
      <c r="I174" s="2">
        <f>IF(IF(Agostometer!C174&gt;0,1,0)+IF(Agostometer!G174&gt;0,1,0)=2,1,0)</f>
        <v>0</v>
      </c>
    </row>
    <row r="175" spans="6:9" x14ac:dyDescent="0.25">
      <c r="F175" s="24" t="str">
        <f>IF(Agostometer!C175&gt;0,Grafiek_kalibratiemetingen!$R$13*Agostometer!C175+Grafiek_kalibratiemetingen!$R$14,TRIM(""))</f>
        <v/>
      </c>
      <c r="I175" s="2">
        <f>IF(IF(Agostometer!C175&gt;0,1,0)+IF(Agostometer!G175&gt;0,1,0)=2,1,0)</f>
        <v>0</v>
      </c>
    </row>
    <row r="176" spans="6:9" x14ac:dyDescent="0.25">
      <c r="F176" s="24" t="str">
        <f>IF(Agostometer!C176&gt;0,Grafiek_kalibratiemetingen!$R$13*Agostometer!C176+Grafiek_kalibratiemetingen!$R$14,TRIM(""))</f>
        <v/>
      </c>
      <c r="I176" s="2">
        <f>IF(IF(Agostometer!C176&gt;0,1,0)+IF(Agostometer!G176&gt;0,1,0)=2,1,0)</f>
        <v>0</v>
      </c>
    </row>
    <row r="177" spans="6:9" x14ac:dyDescent="0.25">
      <c r="F177" s="24" t="str">
        <f>IF(Agostometer!C177&gt;0,Grafiek_kalibratiemetingen!$R$13*Agostometer!C177+Grafiek_kalibratiemetingen!$R$14,TRIM(""))</f>
        <v/>
      </c>
      <c r="I177" s="2">
        <f>IF(IF(Agostometer!C177&gt;0,1,0)+IF(Agostometer!G177&gt;0,1,0)=2,1,0)</f>
        <v>0</v>
      </c>
    </row>
    <row r="178" spans="6:9" x14ac:dyDescent="0.25">
      <c r="F178" s="24" t="str">
        <f>IF(Agostometer!C178&gt;0,Grafiek_kalibratiemetingen!$R$13*Agostometer!C178+Grafiek_kalibratiemetingen!$R$14,TRIM(""))</f>
        <v/>
      </c>
      <c r="I178" s="2">
        <f>IF(IF(Agostometer!C178&gt;0,1,0)+IF(Agostometer!G178&gt;0,1,0)=2,1,0)</f>
        <v>0</v>
      </c>
    </row>
    <row r="179" spans="6:9" x14ac:dyDescent="0.25">
      <c r="F179" s="24" t="str">
        <f>IF(Agostometer!C179&gt;0,Grafiek_kalibratiemetingen!$R$13*Agostometer!C179+Grafiek_kalibratiemetingen!$R$14,TRIM(""))</f>
        <v/>
      </c>
      <c r="I179" s="2">
        <f>IF(IF(Agostometer!C179&gt;0,1,0)+IF(Agostometer!G179&gt;0,1,0)=2,1,0)</f>
        <v>0</v>
      </c>
    </row>
    <row r="180" spans="6:9" x14ac:dyDescent="0.25">
      <c r="F180" s="24" t="str">
        <f>IF(Agostometer!C180&gt;0,Grafiek_kalibratiemetingen!$R$13*Agostometer!C180+Grafiek_kalibratiemetingen!$R$14,TRIM(""))</f>
        <v/>
      </c>
      <c r="I180" s="2">
        <f>IF(IF(Agostometer!C180&gt;0,1,0)+IF(Agostometer!G180&gt;0,1,0)=2,1,0)</f>
        <v>0</v>
      </c>
    </row>
    <row r="181" spans="6:9" x14ac:dyDescent="0.25">
      <c r="F181" s="24" t="str">
        <f>IF(Agostometer!C181&gt;0,Grafiek_kalibratiemetingen!$R$13*Agostometer!C181+Grafiek_kalibratiemetingen!$R$14,TRIM(""))</f>
        <v/>
      </c>
      <c r="I181" s="2">
        <f>IF(IF(Agostometer!C181&gt;0,1,0)+IF(Agostometer!G181&gt;0,1,0)=2,1,0)</f>
        <v>0</v>
      </c>
    </row>
    <row r="182" spans="6:9" x14ac:dyDescent="0.25">
      <c r="F182" s="24" t="str">
        <f>IF(Agostometer!C182&gt;0,Grafiek_kalibratiemetingen!$R$13*Agostometer!C182+Grafiek_kalibratiemetingen!$R$14,TRIM(""))</f>
        <v/>
      </c>
      <c r="I182" s="2">
        <f>IF(IF(Agostometer!C182&gt;0,1,0)+IF(Agostometer!G182&gt;0,1,0)=2,1,0)</f>
        <v>0</v>
      </c>
    </row>
    <row r="183" spans="6:9" x14ac:dyDescent="0.25">
      <c r="F183" s="24" t="str">
        <f>IF(Agostometer!C183&gt;0,Grafiek_kalibratiemetingen!$R$13*Agostometer!C183+Grafiek_kalibratiemetingen!$R$14,TRIM(""))</f>
        <v/>
      </c>
      <c r="I183" s="2">
        <f>IF(IF(Agostometer!C183&gt;0,1,0)+IF(Agostometer!G183&gt;0,1,0)=2,1,0)</f>
        <v>0</v>
      </c>
    </row>
    <row r="184" spans="6:9" x14ac:dyDescent="0.25">
      <c r="F184" s="24" t="str">
        <f>IF(Agostometer!C184&gt;0,Grafiek_kalibratiemetingen!$R$13*Agostometer!C184+Grafiek_kalibratiemetingen!$R$14,TRIM(""))</f>
        <v/>
      </c>
      <c r="I184" s="2">
        <f>IF(IF(Agostometer!C184&gt;0,1,0)+IF(Agostometer!G184&gt;0,1,0)=2,1,0)</f>
        <v>0</v>
      </c>
    </row>
    <row r="185" spans="6:9" x14ac:dyDescent="0.25">
      <c r="F185" s="24" t="str">
        <f>IF(Agostometer!C185&gt;0,Grafiek_kalibratiemetingen!$R$13*Agostometer!C185+Grafiek_kalibratiemetingen!$R$14,TRIM(""))</f>
        <v/>
      </c>
      <c r="I185" s="2">
        <f>IF(IF(Agostometer!C185&gt;0,1,0)+IF(Agostometer!G185&gt;0,1,0)=2,1,0)</f>
        <v>0</v>
      </c>
    </row>
    <row r="186" spans="6:9" x14ac:dyDescent="0.25">
      <c r="F186" s="24" t="str">
        <f>IF(Agostometer!C186&gt;0,Grafiek_kalibratiemetingen!$R$13*Agostometer!C186+Grafiek_kalibratiemetingen!$R$14,TRIM(""))</f>
        <v/>
      </c>
      <c r="I186" s="2">
        <f>IF(IF(Agostometer!C186&gt;0,1,0)+IF(Agostometer!G186&gt;0,1,0)=2,1,0)</f>
        <v>0</v>
      </c>
    </row>
    <row r="187" spans="6:9" x14ac:dyDescent="0.25">
      <c r="F187" s="24" t="str">
        <f>IF(Agostometer!C187&gt;0,Grafiek_kalibratiemetingen!$R$13*Agostometer!C187+Grafiek_kalibratiemetingen!$R$14,TRIM(""))</f>
        <v/>
      </c>
      <c r="I187" s="2">
        <f>IF(IF(Agostometer!C187&gt;0,1,0)+IF(Agostometer!G187&gt;0,1,0)=2,1,0)</f>
        <v>0</v>
      </c>
    </row>
    <row r="188" spans="6:9" x14ac:dyDescent="0.25">
      <c r="F188" s="24" t="str">
        <f>IF(Agostometer!C188&gt;0,Grafiek_kalibratiemetingen!$R$13*Agostometer!C188+Grafiek_kalibratiemetingen!$R$14,TRIM(""))</f>
        <v/>
      </c>
      <c r="I188" s="2">
        <f>IF(IF(Agostometer!C188&gt;0,1,0)+IF(Agostometer!G188&gt;0,1,0)=2,1,0)</f>
        <v>0</v>
      </c>
    </row>
    <row r="189" spans="6:9" x14ac:dyDescent="0.25">
      <c r="F189" s="24" t="str">
        <f>IF(Agostometer!C189&gt;0,Grafiek_kalibratiemetingen!$R$13*Agostometer!C189+Grafiek_kalibratiemetingen!$R$14,TRIM(""))</f>
        <v/>
      </c>
      <c r="I189" s="2">
        <f>IF(IF(Agostometer!C189&gt;0,1,0)+IF(Agostometer!G189&gt;0,1,0)=2,1,0)</f>
        <v>0</v>
      </c>
    </row>
    <row r="190" spans="6:9" x14ac:dyDescent="0.25">
      <c r="F190" s="24" t="str">
        <f>IF(Agostometer!C190&gt;0,Grafiek_kalibratiemetingen!$R$13*Agostometer!C190+Grafiek_kalibratiemetingen!$R$14,TRIM(""))</f>
        <v/>
      </c>
      <c r="I190" s="2">
        <f>IF(IF(Agostometer!C190&gt;0,1,0)+IF(Agostometer!G190&gt;0,1,0)=2,1,0)</f>
        <v>0</v>
      </c>
    </row>
    <row r="191" spans="6:9" x14ac:dyDescent="0.25">
      <c r="F191" s="24" t="str">
        <f>IF(Agostometer!C191&gt;0,Grafiek_kalibratiemetingen!$R$13*Agostometer!C191+Grafiek_kalibratiemetingen!$R$14,TRIM(""))</f>
        <v/>
      </c>
      <c r="I191" s="2">
        <f>IF(IF(Agostometer!C191&gt;0,1,0)+IF(Agostometer!G191&gt;0,1,0)=2,1,0)</f>
        <v>0</v>
      </c>
    </row>
    <row r="192" spans="6:9" x14ac:dyDescent="0.25">
      <c r="F192" s="24" t="str">
        <f>IF(Agostometer!C192&gt;0,Grafiek_kalibratiemetingen!$R$13*Agostometer!C192+Grafiek_kalibratiemetingen!$R$14,TRIM(""))</f>
        <v/>
      </c>
      <c r="I192" s="2">
        <f>IF(IF(Agostometer!C192&gt;0,1,0)+IF(Agostometer!G192&gt;0,1,0)=2,1,0)</f>
        <v>0</v>
      </c>
    </row>
    <row r="193" spans="6:9" x14ac:dyDescent="0.25">
      <c r="F193" s="24" t="str">
        <f>IF(Agostometer!C193&gt;0,Grafiek_kalibratiemetingen!$R$13*Agostometer!C193+Grafiek_kalibratiemetingen!$R$14,TRIM(""))</f>
        <v/>
      </c>
      <c r="I193" s="2">
        <f>IF(IF(Agostometer!C193&gt;0,1,0)+IF(Agostometer!G193&gt;0,1,0)=2,1,0)</f>
        <v>0</v>
      </c>
    </row>
    <row r="194" spans="6:9" x14ac:dyDescent="0.25">
      <c r="F194" s="24" t="str">
        <f>IF(Agostometer!C194&gt;0,Grafiek_kalibratiemetingen!$R$13*Agostometer!C194+Grafiek_kalibratiemetingen!$R$14,TRIM(""))</f>
        <v/>
      </c>
      <c r="I194" s="2">
        <f>IF(IF(Agostometer!C194&gt;0,1,0)+IF(Agostometer!G194&gt;0,1,0)=2,1,0)</f>
        <v>0</v>
      </c>
    </row>
    <row r="195" spans="6:9" x14ac:dyDescent="0.25">
      <c r="F195" s="24" t="str">
        <f>IF(Agostometer!C195&gt;0,Grafiek_kalibratiemetingen!$R$13*Agostometer!C195+Grafiek_kalibratiemetingen!$R$14,TRIM(""))</f>
        <v/>
      </c>
      <c r="I195" s="2">
        <f>IF(IF(Agostometer!C195&gt;0,1,0)+IF(Agostometer!G195&gt;0,1,0)=2,1,0)</f>
        <v>0</v>
      </c>
    </row>
    <row r="196" spans="6:9" x14ac:dyDescent="0.25">
      <c r="F196" s="24" t="str">
        <f>IF(Agostometer!C196&gt;0,Grafiek_kalibratiemetingen!$R$13*Agostometer!C196+Grafiek_kalibratiemetingen!$R$14,TRIM(""))</f>
        <v/>
      </c>
      <c r="I196" s="2">
        <f>IF(IF(Agostometer!C196&gt;0,1,0)+IF(Agostometer!G196&gt;0,1,0)=2,1,0)</f>
        <v>0</v>
      </c>
    </row>
    <row r="197" spans="6:9" x14ac:dyDescent="0.25">
      <c r="F197" s="24" t="str">
        <f>IF(Agostometer!C197&gt;0,Grafiek_kalibratiemetingen!$R$13*Agostometer!C197+Grafiek_kalibratiemetingen!$R$14,TRIM(""))</f>
        <v/>
      </c>
      <c r="I197" s="2">
        <f>IF(IF(Agostometer!C197&gt;0,1,0)+IF(Agostometer!G197&gt;0,1,0)=2,1,0)</f>
        <v>0</v>
      </c>
    </row>
    <row r="198" spans="6:9" x14ac:dyDescent="0.25">
      <c r="F198" s="24" t="str">
        <f>IF(Agostometer!C198&gt;0,Grafiek_kalibratiemetingen!$R$13*Agostometer!C198+Grafiek_kalibratiemetingen!$R$14,TRIM(""))</f>
        <v/>
      </c>
      <c r="I198" s="2">
        <f>IF(IF(Agostometer!C198&gt;0,1,0)+IF(Agostometer!G198&gt;0,1,0)=2,1,0)</f>
        <v>0</v>
      </c>
    </row>
    <row r="199" spans="6:9" x14ac:dyDescent="0.25">
      <c r="F199" s="24" t="str">
        <f>IF(Agostometer!C199&gt;0,Grafiek_kalibratiemetingen!$R$13*Agostometer!C199+Grafiek_kalibratiemetingen!$R$14,TRIM(""))</f>
        <v/>
      </c>
      <c r="I199" s="2">
        <f>IF(IF(Agostometer!C199&gt;0,1,0)+IF(Agostometer!G199&gt;0,1,0)=2,1,0)</f>
        <v>0</v>
      </c>
    </row>
    <row r="200" spans="6:9" x14ac:dyDescent="0.25">
      <c r="F200" s="24" t="str">
        <f>IF(Agostometer!C200&gt;0,Grafiek_kalibratiemetingen!$R$13*Agostometer!C200+Grafiek_kalibratiemetingen!$R$14,TRIM(""))</f>
        <v/>
      </c>
      <c r="I200" s="2">
        <f>IF(IF(Agostometer!C200&gt;0,1,0)+IF(Agostometer!G200&gt;0,1,0)=2,1,0)</f>
        <v>0</v>
      </c>
    </row>
    <row r="201" spans="6:9" x14ac:dyDescent="0.25">
      <c r="F201" s="24" t="str">
        <f>IF(Agostometer!C201&gt;0,Grafiek_kalibratiemetingen!$R$13*Agostometer!C201+Grafiek_kalibratiemetingen!$R$14,TRIM(""))</f>
        <v/>
      </c>
      <c r="I201" s="2">
        <f>IF(IF(Agostometer!C201&gt;0,1,0)+IF(Agostometer!G201&gt;0,1,0)=2,1,0)</f>
        <v>0</v>
      </c>
    </row>
    <row r="202" spans="6:9" x14ac:dyDescent="0.25">
      <c r="F202" s="24" t="str">
        <f>IF(Agostometer!C202&gt;0,Grafiek_kalibratiemetingen!$R$13*Agostometer!C202+Grafiek_kalibratiemetingen!$R$14,TRIM(""))</f>
        <v/>
      </c>
      <c r="I202" s="2">
        <f>IF(IF(Agostometer!C202&gt;0,1,0)+IF(Agostometer!G202&gt;0,1,0)=2,1,0)</f>
        <v>0</v>
      </c>
    </row>
    <row r="203" spans="6:9" x14ac:dyDescent="0.25">
      <c r="F203" s="24" t="str">
        <f>IF(Agostometer!C203&gt;0,Grafiek_kalibratiemetingen!$R$13*Agostometer!C203+Grafiek_kalibratiemetingen!$R$14,TRIM(""))</f>
        <v/>
      </c>
      <c r="I203" s="2">
        <f>IF(IF(Agostometer!C203&gt;0,1,0)+IF(Agostometer!G203&gt;0,1,0)=2,1,0)</f>
        <v>0</v>
      </c>
    </row>
    <row r="204" spans="6:9" x14ac:dyDescent="0.25">
      <c r="F204" s="24" t="str">
        <f>IF(Agostometer!C204&gt;0,Grafiek_kalibratiemetingen!$R$13*Agostometer!C204+Grafiek_kalibratiemetingen!$R$14,TRIM(""))</f>
        <v/>
      </c>
      <c r="I204" s="2">
        <f>IF(IF(Agostometer!C204&gt;0,1,0)+IF(Agostometer!G204&gt;0,1,0)=2,1,0)</f>
        <v>0</v>
      </c>
    </row>
    <row r="205" spans="6:9" x14ac:dyDescent="0.25">
      <c r="F205" s="24" t="str">
        <f>IF(Agostometer!C205&gt;0,Grafiek_kalibratiemetingen!$R$13*Agostometer!C205+Grafiek_kalibratiemetingen!$R$14,TRIM(""))</f>
        <v/>
      </c>
      <c r="I205" s="2">
        <f>IF(IF(Agostometer!C205&gt;0,1,0)+IF(Agostometer!G205&gt;0,1,0)=2,1,0)</f>
        <v>0</v>
      </c>
    </row>
    <row r="206" spans="6:9" x14ac:dyDescent="0.25">
      <c r="F206" s="24" t="str">
        <f>IF(Agostometer!C206&gt;0,Grafiek_kalibratiemetingen!$R$13*Agostometer!C206+Grafiek_kalibratiemetingen!$R$14,TRIM(""))</f>
        <v/>
      </c>
      <c r="I206" s="2">
        <f>IF(IF(Agostometer!C206&gt;0,1,0)+IF(Agostometer!G206&gt;0,1,0)=2,1,0)</f>
        <v>0</v>
      </c>
    </row>
    <row r="207" spans="6:9" x14ac:dyDescent="0.25">
      <c r="F207" s="24" t="str">
        <f>IF(Agostometer!C207&gt;0,Grafiek_kalibratiemetingen!$R$13*Agostometer!C207+Grafiek_kalibratiemetingen!$R$14,TRIM(""))</f>
        <v/>
      </c>
      <c r="I207" s="2">
        <f>IF(IF(Agostometer!C207&gt;0,1,0)+IF(Agostometer!G207&gt;0,1,0)=2,1,0)</f>
        <v>0</v>
      </c>
    </row>
    <row r="208" spans="6:9" x14ac:dyDescent="0.25">
      <c r="F208" s="24" t="str">
        <f>IF(Agostometer!C208&gt;0,Grafiek_kalibratiemetingen!$R$13*Agostometer!C208+Grafiek_kalibratiemetingen!$R$14,TRIM(""))</f>
        <v/>
      </c>
      <c r="I208" s="2">
        <f>IF(IF(Agostometer!C208&gt;0,1,0)+IF(Agostometer!G208&gt;0,1,0)=2,1,0)</f>
        <v>0</v>
      </c>
    </row>
    <row r="209" spans="6:9" x14ac:dyDescent="0.25">
      <c r="F209" s="24" t="str">
        <f>IF(Agostometer!C209&gt;0,Grafiek_kalibratiemetingen!$R$13*Agostometer!C209+Grafiek_kalibratiemetingen!$R$14,TRIM(""))</f>
        <v/>
      </c>
      <c r="I209" s="2">
        <f>IF(IF(Agostometer!C209&gt;0,1,0)+IF(Agostometer!G209&gt;0,1,0)=2,1,0)</f>
        <v>0</v>
      </c>
    </row>
    <row r="210" spans="6:9" x14ac:dyDescent="0.25">
      <c r="F210" s="24" t="str">
        <f>IF(Agostometer!C210&gt;0,Grafiek_kalibratiemetingen!$R$13*Agostometer!C210+Grafiek_kalibratiemetingen!$R$14,TRIM(""))</f>
        <v/>
      </c>
      <c r="I210" s="2">
        <f>IF(IF(Agostometer!C210&gt;0,1,0)+IF(Agostometer!G210&gt;0,1,0)=2,1,0)</f>
        <v>0</v>
      </c>
    </row>
    <row r="211" spans="6:9" x14ac:dyDescent="0.25">
      <c r="F211" s="24" t="str">
        <f>IF(Agostometer!C211&gt;0,Grafiek_kalibratiemetingen!$R$13*Agostometer!C211+Grafiek_kalibratiemetingen!$R$14,TRIM(""))</f>
        <v/>
      </c>
      <c r="I211" s="2">
        <f>IF(IF(Agostometer!C211&gt;0,1,0)+IF(Agostometer!G211&gt;0,1,0)=2,1,0)</f>
        <v>0</v>
      </c>
    </row>
    <row r="212" spans="6:9" x14ac:dyDescent="0.25">
      <c r="F212" s="24" t="str">
        <f>IF(Agostometer!C212&gt;0,Grafiek_kalibratiemetingen!$R$13*Agostometer!C212+Grafiek_kalibratiemetingen!$R$14,TRIM(""))</f>
        <v/>
      </c>
      <c r="I212" s="2">
        <f>IF(IF(Agostometer!C212&gt;0,1,0)+IF(Agostometer!G212&gt;0,1,0)=2,1,0)</f>
        <v>0</v>
      </c>
    </row>
    <row r="213" spans="6:9" x14ac:dyDescent="0.25">
      <c r="F213" s="24" t="str">
        <f>IF(Agostometer!C213&gt;0,Grafiek_kalibratiemetingen!$R$13*Agostometer!C213+Grafiek_kalibratiemetingen!$R$14,TRIM(""))</f>
        <v/>
      </c>
      <c r="I213" s="2">
        <f>IF(IF(Agostometer!C213&gt;0,1,0)+IF(Agostometer!G213&gt;0,1,0)=2,1,0)</f>
        <v>0</v>
      </c>
    </row>
    <row r="214" spans="6:9" x14ac:dyDescent="0.25">
      <c r="F214" s="24" t="str">
        <f>IF(Agostometer!C214&gt;0,Grafiek_kalibratiemetingen!$R$13*Agostometer!C214+Grafiek_kalibratiemetingen!$R$14,TRIM(""))</f>
        <v/>
      </c>
      <c r="I214" s="2">
        <f>IF(IF(Agostometer!C214&gt;0,1,0)+IF(Agostometer!G214&gt;0,1,0)=2,1,0)</f>
        <v>0</v>
      </c>
    </row>
    <row r="215" spans="6:9" x14ac:dyDescent="0.25">
      <c r="F215" s="24" t="str">
        <f>IF(Agostometer!C215&gt;0,Grafiek_kalibratiemetingen!$R$13*Agostometer!C215+Grafiek_kalibratiemetingen!$R$14,TRIM(""))</f>
        <v/>
      </c>
      <c r="I215" s="2">
        <f>IF(IF(Agostometer!C215&gt;0,1,0)+IF(Agostometer!G215&gt;0,1,0)=2,1,0)</f>
        <v>0</v>
      </c>
    </row>
    <row r="216" spans="6:9" x14ac:dyDescent="0.25">
      <c r="F216" s="24" t="str">
        <f>IF(Agostometer!C216&gt;0,Grafiek_kalibratiemetingen!$R$13*Agostometer!C216+Grafiek_kalibratiemetingen!$R$14,TRIM(""))</f>
        <v/>
      </c>
      <c r="I216" s="2">
        <f>IF(IF(Agostometer!C216&gt;0,1,0)+IF(Agostometer!G216&gt;0,1,0)=2,1,0)</f>
        <v>0</v>
      </c>
    </row>
    <row r="217" spans="6:9" x14ac:dyDescent="0.25">
      <c r="F217" s="24" t="str">
        <f>IF(Agostometer!C217&gt;0,Grafiek_kalibratiemetingen!$R$13*Agostometer!C217+Grafiek_kalibratiemetingen!$R$14,TRIM(""))</f>
        <v/>
      </c>
      <c r="I217" s="2">
        <f>IF(IF(Agostometer!C217&gt;0,1,0)+IF(Agostometer!G217&gt;0,1,0)=2,1,0)</f>
        <v>0</v>
      </c>
    </row>
    <row r="218" spans="6:9" x14ac:dyDescent="0.25">
      <c r="F218" s="24" t="str">
        <f>IF(Agostometer!C218&gt;0,Grafiek_kalibratiemetingen!$R$13*Agostometer!C218+Grafiek_kalibratiemetingen!$R$14,TRIM(""))</f>
        <v/>
      </c>
      <c r="I218" s="2">
        <f>IF(IF(Agostometer!C218&gt;0,1,0)+IF(Agostometer!G218&gt;0,1,0)=2,1,0)</f>
        <v>0</v>
      </c>
    </row>
    <row r="219" spans="6:9" x14ac:dyDescent="0.25">
      <c r="F219" s="24" t="str">
        <f>IF(Agostometer!C219&gt;0,Grafiek_kalibratiemetingen!$R$13*Agostometer!C219+Grafiek_kalibratiemetingen!$R$14,TRIM(""))</f>
        <v/>
      </c>
      <c r="I219" s="2">
        <f>IF(IF(Agostometer!C219&gt;0,1,0)+IF(Agostometer!G219&gt;0,1,0)=2,1,0)</f>
        <v>0</v>
      </c>
    </row>
    <row r="220" spans="6:9" x14ac:dyDescent="0.25">
      <c r="F220" s="24" t="str">
        <f>IF(Agostometer!C220&gt;0,Grafiek_kalibratiemetingen!$R$13*Agostometer!C220+Grafiek_kalibratiemetingen!$R$14,TRIM(""))</f>
        <v/>
      </c>
      <c r="I220" s="2">
        <f>IF(IF(Agostometer!C220&gt;0,1,0)+IF(Agostometer!G220&gt;0,1,0)=2,1,0)</f>
        <v>0</v>
      </c>
    </row>
    <row r="221" spans="6:9" x14ac:dyDescent="0.25">
      <c r="F221" s="24" t="str">
        <f>IF(Agostometer!C221&gt;0,Grafiek_kalibratiemetingen!$R$13*Agostometer!C221+Grafiek_kalibratiemetingen!$R$14,TRIM(""))</f>
        <v/>
      </c>
      <c r="I221" s="2">
        <f>IF(IF(Agostometer!C221&gt;0,1,0)+IF(Agostometer!G221&gt;0,1,0)=2,1,0)</f>
        <v>0</v>
      </c>
    </row>
    <row r="222" spans="6:9" x14ac:dyDescent="0.25">
      <c r="F222" s="24" t="str">
        <f>IF(Agostometer!C222&gt;0,Grafiek_kalibratiemetingen!$R$13*Agostometer!C222+Grafiek_kalibratiemetingen!$R$14,TRIM(""))</f>
        <v/>
      </c>
      <c r="I222" s="2">
        <f>IF(IF(Agostometer!C222&gt;0,1,0)+IF(Agostometer!G222&gt;0,1,0)=2,1,0)</f>
        <v>0</v>
      </c>
    </row>
    <row r="223" spans="6:9" x14ac:dyDescent="0.25">
      <c r="F223" s="24" t="str">
        <f>IF(Agostometer!C223&gt;0,Grafiek_kalibratiemetingen!$R$13*Agostometer!C223+Grafiek_kalibratiemetingen!$R$14,TRIM(""))</f>
        <v/>
      </c>
      <c r="I223" s="2">
        <f>IF(IF(Agostometer!C223&gt;0,1,0)+IF(Agostometer!G223&gt;0,1,0)=2,1,0)</f>
        <v>0</v>
      </c>
    </row>
    <row r="224" spans="6:9" x14ac:dyDescent="0.25">
      <c r="F224" s="24" t="str">
        <f>IF(Agostometer!C224&gt;0,Grafiek_kalibratiemetingen!$R$13*Agostometer!C224+Grafiek_kalibratiemetingen!$R$14,TRIM(""))</f>
        <v/>
      </c>
      <c r="I224" s="2">
        <f>IF(IF(Agostometer!C224&gt;0,1,0)+IF(Agostometer!G224&gt;0,1,0)=2,1,0)</f>
        <v>0</v>
      </c>
    </row>
    <row r="225" spans="6:9" x14ac:dyDescent="0.25">
      <c r="F225" s="24" t="str">
        <f>IF(Agostometer!C225&gt;0,Grafiek_kalibratiemetingen!$R$13*Agostometer!C225+Grafiek_kalibratiemetingen!$R$14,TRIM(""))</f>
        <v/>
      </c>
      <c r="I225" s="2">
        <f>IF(IF(Agostometer!C225&gt;0,1,0)+IF(Agostometer!G225&gt;0,1,0)=2,1,0)</f>
        <v>0</v>
      </c>
    </row>
    <row r="226" spans="6:9" x14ac:dyDescent="0.25">
      <c r="F226" s="24" t="str">
        <f>IF(Agostometer!C226&gt;0,Grafiek_kalibratiemetingen!$R$13*Agostometer!C226+Grafiek_kalibratiemetingen!$R$14,TRIM(""))</f>
        <v/>
      </c>
      <c r="I226" s="2">
        <f>IF(IF(Agostometer!C226&gt;0,1,0)+IF(Agostometer!G226&gt;0,1,0)=2,1,0)</f>
        <v>0</v>
      </c>
    </row>
    <row r="227" spans="6:9" x14ac:dyDescent="0.25">
      <c r="F227" s="24" t="str">
        <f>IF(Agostometer!C227&gt;0,Grafiek_kalibratiemetingen!$R$13*Agostometer!C227+Grafiek_kalibratiemetingen!$R$14,TRIM(""))</f>
        <v/>
      </c>
      <c r="I227" s="2">
        <f>IF(IF(Agostometer!C227&gt;0,1,0)+IF(Agostometer!G227&gt;0,1,0)=2,1,0)</f>
        <v>0</v>
      </c>
    </row>
    <row r="228" spans="6:9" x14ac:dyDescent="0.25">
      <c r="F228" s="24" t="str">
        <f>IF(Agostometer!C228&gt;0,Grafiek_kalibratiemetingen!$R$13*Agostometer!C228+Grafiek_kalibratiemetingen!$R$14,TRIM(""))</f>
        <v/>
      </c>
      <c r="I228" s="2">
        <f>IF(IF(Agostometer!C228&gt;0,1,0)+IF(Agostometer!G228&gt;0,1,0)=2,1,0)</f>
        <v>0</v>
      </c>
    </row>
    <row r="229" spans="6:9" x14ac:dyDescent="0.25">
      <c r="F229" s="24" t="str">
        <f>IF(Agostometer!C229&gt;0,Grafiek_kalibratiemetingen!$R$13*Agostometer!C229+Grafiek_kalibratiemetingen!$R$14,TRIM(""))</f>
        <v/>
      </c>
      <c r="I229" s="2">
        <f>IF(IF(Agostometer!C229&gt;0,1,0)+IF(Agostometer!G229&gt;0,1,0)=2,1,0)</f>
        <v>0</v>
      </c>
    </row>
    <row r="230" spans="6:9" x14ac:dyDescent="0.25">
      <c r="F230" s="24" t="str">
        <f>IF(Agostometer!C230&gt;0,Grafiek_kalibratiemetingen!$R$13*Agostometer!C230+Grafiek_kalibratiemetingen!$R$14,TRIM(""))</f>
        <v/>
      </c>
      <c r="I230" s="2">
        <f>IF(IF(Agostometer!C230&gt;0,1,0)+IF(Agostometer!G230&gt;0,1,0)=2,1,0)</f>
        <v>0</v>
      </c>
    </row>
    <row r="231" spans="6:9" x14ac:dyDescent="0.25">
      <c r="F231" s="24" t="str">
        <f>IF(Agostometer!C231&gt;0,Grafiek_kalibratiemetingen!$R$13*Agostometer!C231+Grafiek_kalibratiemetingen!$R$14,TRIM(""))</f>
        <v/>
      </c>
      <c r="I231" s="2">
        <f>IF(IF(Agostometer!C231&gt;0,1,0)+IF(Agostometer!G231&gt;0,1,0)=2,1,0)</f>
        <v>0</v>
      </c>
    </row>
    <row r="232" spans="6:9" x14ac:dyDescent="0.25">
      <c r="F232" s="24" t="str">
        <f>IF(Agostometer!C232&gt;0,Grafiek_kalibratiemetingen!$R$13*Agostometer!C232+Grafiek_kalibratiemetingen!$R$14,TRIM(""))</f>
        <v/>
      </c>
      <c r="I232" s="2">
        <f>IF(IF(Agostometer!C232&gt;0,1,0)+IF(Agostometer!G232&gt;0,1,0)=2,1,0)</f>
        <v>0</v>
      </c>
    </row>
    <row r="233" spans="6:9" x14ac:dyDescent="0.25">
      <c r="F233" s="24" t="str">
        <f>IF(Agostometer!C233&gt;0,Grafiek_kalibratiemetingen!$R$13*Agostometer!C233+Grafiek_kalibratiemetingen!$R$14,TRIM(""))</f>
        <v/>
      </c>
      <c r="I233" s="2">
        <f>IF(IF(Agostometer!C233&gt;0,1,0)+IF(Agostometer!G233&gt;0,1,0)=2,1,0)</f>
        <v>0</v>
      </c>
    </row>
    <row r="234" spans="6:9" x14ac:dyDescent="0.25">
      <c r="F234" s="24" t="str">
        <f>IF(Agostometer!C234&gt;0,Grafiek_kalibratiemetingen!$R$13*Agostometer!C234+Grafiek_kalibratiemetingen!$R$14,TRIM(""))</f>
        <v/>
      </c>
      <c r="I234" s="2">
        <f>IF(IF(Agostometer!C234&gt;0,1,0)+IF(Agostometer!G234&gt;0,1,0)=2,1,0)</f>
        <v>0</v>
      </c>
    </row>
    <row r="235" spans="6:9" x14ac:dyDescent="0.25">
      <c r="F235" s="24" t="str">
        <f>IF(Agostometer!C235&gt;0,Grafiek_kalibratiemetingen!$R$13*Agostometer!C235+Grafiek_kalibratiemetingen!$R$14,TRIM(""))</f>
        <v/>
      </c>
      <c r="I235" s="2">
        <f>IF(IF(Agostometer!C235&gt;0,1,0)+IF(Agostometer!G235&gt;0,1,0)=2,1,0)</f>
        <v>0</v>
      </c>
    </row>
    <row r="236" spans="6:9" x14ac:dyDescent="0.25">
      <c r="F236" s="24" t="str">
        <f>IF(Agostometer!C236&gt;0,Grafiek_kalibratiemetingen!$R$13*Agostometer!C236+Grafiek_kalibratiemetingen!$R$14,TRIM(""))</f>
        <v/>
      </c>
      <c r="I236" s="2">
        <f>IF(IF(Agostometer!C236&gt;0,1,0)+IF(Agostometer!G236&gt;0,1,0)=2,1,0)</f>
        <v>0</v>
      </c>
    </row>
    <row r="237" spans="6:9" x14ac:dyDescent="0.25">
      <c r="F237" s="24" t="str">
        <f>IF(Agostometer!C237&gt;0,Grafiek_kalibratiemetingen!$R$13*Agostometer!C237+Grafiek_kalibratiemetingen!$R$14,TRIM(""))</f>
        <v/>
      </c>
      <c r="I237" s="2">
        <f>IF(IF(Agostometer!C237&gt;0,1,0)+IF(Agostometer!G237&gt;0,1,0)=2,1,0)</f>
        <v>0</v>
      </c>
    </row>
    <row r="238" spans="6:9" x14ac:dyDescent="0.25">
      <c r="F238" s="24" t="str">
        <f>IF(Agostometer!C238&gt;0,Grafiek_kalibratiemetingen!$R$13*Agostometer!C238+Grafiek_kalibratiemetingen!$R$14,TRIM(""))</f>
        <v/>
      </c>
      <c r="I238" s="2">
        <f>IF(IF(Agostometer!C238&gt;0,1,0)+IF(Agostometer!G238&gt;0,1,0)=2,1,0)</f>
        <v>0</v>
      </c>
    </row>
    <row r="239" spans="6:9" x14ac:dyDescent="0.25">
      <c r="F239" s="24" t="str">
        <f>IF(Agostometer!C239&gt;0,Grafiek_kalibratiemetingen!$R$13*Agostometer!C239+Grafiek_kalibratiemetingen!$R$14,TRIM(""))</f>
        <v/>
      </c>
      <c r="I239" s="2">
        <f>IF(IF(Agostometer!C239&gt;0,1,0)+IF(Agostometer!G239&gt;0,1,0)=2,1,0)</f>
        <v>0</v>
      </c>
    </row>
    <row r="240" spans="6:9" x14ac:dyDescent="0.25">
      <c r="F240" s="24" t="str">
        <f>IF(Agostometer!C240&gt;0,Grafiek_kalibratiemetingen!$R$13*Agostometer!C240+Grafiek_kalibratiemetingen!$R$14,TRIM(""))</f>
        <v/>
      </c>
      <c r="I240" s="2">
        <f>IF(IF(Agostometer!C240&gt;0,1,0)+IF(Agostometer!G240&gt;0,1,0)=2,1,0)</f>
        <v>0</v>
      </c>
    </row>
    <row r="241" spans="6:9" x14ac:dyDescent="0.25">
      <c r="F241" s="24" t="str">
        <f>IF(Agostometer!C241&gt;0,Grafiek_kalibratiemetingen!$R$13*Agostometer!C241+Grafiek_kalibratiemetingen!$R$14,TRIM(""))</f>
        <v/>
      </c>
      <c r="I241" s="2">
        <f>IF(IF(Agostometer!C241&gt;0,1,0)+IF(Agostometer!G241&gt;0,1,0)=2,1,0)</f>
        <v>0</v>
      </c>
    </row>
    <row r="242" spans="6:9" x14ac:dyDescent="0.25">
      <c r="F242" s="24" t="str">
        <f>IF(Agostometer!C242&gt;0,Grafiek_kalibratiemetingen!$R$13*Agostometer!C242+Grafiek_kalibratiemetingen!$R$14,TRIM(""))</f>
        <v/>
      </c>
      <c r="I242" s="2">
        <f>IF(IF(Agostometer!C242&gt;0,1,0)+IF(Agostometer!G242&gt;0,1,0)=2,1,0)</f>
        <v>0</v>
      </c>
    </row>
    <row r="243" spans="6:9" x14ac:dyDescent="0.25">
      <c r="F243" s="24" t="str">
        <f>IF(Agostometer!C243&gt;0,Grafiek_kalibratiemetingen!$R$13*Agostometer!C243+Grafiek_kalibratiemetingen!$R$14,TRIM(""))</f>
        <v/>
      </c>
      <c r="I243" s="2">
        <f>IF(IF(Agostometer!C243&gt;0,1,0)+IF(Agostometer!G243&gt;0,1,0)=2,1,0)</f>
        <v>0</v>
      </c>
    </row>
    <row r="244" spans="6:9" x14ac:dyDescent="0.25">
      <c r="F244" s="24" t="str">
        <f>IF(Agostometer!C244&gt;0,Grafiek_kalibratiemetingen!$R$13*Agostometer!C244+Grafiek_kalibratiemetingen!$R$14,TRIM(""))</f>
        <v/>
      </c>
      <c r="I244" s="2">
        <f>IF(IF(Agostometer!C244&gt;0,1,0)+IF(Agostometer!G244&gt;0,1,0)=2,1,0)</f>
        <v>0</v>
      </c>
    </row>
    <row r="245" spans="6:9" x14ac:dyDescent="0.25">
      <c r="F245" s="24" t="str">
        <f>IF(Agostometer!C245&gt;0,Grafiek_kalibratiemetingen!$R$13*Agostometer!C245+Grafiek_kalibratiemetingen!$R$14,TRIM(""))</f>
        <v/>
      </c>
      <c r="I245" s="2">
        <f>IF(IF(Agostometer!C245&gt;0,1,0)+IF(Agostometer!G245&gt;0,1,0)=2,1,0)</f>
        <v>0</v>
      </c>
    </row>
    <row r="246" spans="6:9" x14ac:dyDescent="0.25">
      <c r="F246" s="24" t="str">
        <f>IF(Agostometer!C246&gt;0,Grafiek_kalibratiemetingen!$R$13*Agostometer!C246+Grafiek_kalibratiemetingen!$R$14,TRIM(""))</f>
        <v/>
      </c>
      <c r="I246" s="2">
        <f>IF(IF(Agostometer!C246&gt;0,1,0)+IF(Agostometer!G246&gt;0,1,0)=2,1,0)</f>
        <v>0</v>
      </c>
    </row>
    <row r="247" spans="6:9" x14ac:dyDescent="0.25">
      <c r="F247" s="24" t="str">
        <f>IF(Agostometer!C247&gt;0,Grafiek_kalibratiemetingen!$R$13*Agostometer!C247+Grafiek_kalibratiemetingen!$R$14,TRIM(""))</f>
        <v/>
      </c>
      <c r="I247" s="2">
        <f>IF(IF(Agostometer!C247&gt;0,1,0)+IF(Agostometer!G247&gt;0,1,0)=2,1,0)</f>
        <v>0</v>
      </c>
    </row>
    <row r="248" spans="6:9" x14ac:dyDescent="0.25">
      <c r="F248" s="24" t="str">
        <f>IF(Agostometer!C248&gt;0,Grafiek_kalibratiemetingen!$R$13*Agostometer!C248+Grafiek_kalibratiemetingen!$R$14,TRIM(""))</f>
        <v/>
      </c>
      <c r="I248" s="2">
        <f>IF(IF(Agostometer!C248&gt;0,1,0)+IF(Agostometer!G248&gt;0,1,0)=2,1,0)</f>
        <v>0</v>
      </c>
    </row>
    <row r="249" spans="6:9" x14ac:dyDescent="0.25">
      <c r="F249" s="24" t="str">
        <f>IF(Agostometer!C249&gt;0,Grafiek_kalibratiemetingen!$R$13*Agostometer!C249+Grafiek_kalibratiemetingen!$R$14,TRIM(""))</f>
        <v/>
      </c>
      <c r="I249" s="2">
        <f>IF(IF(Agostometer!C249&gt;0,1,0)+IF(Agostometer!G249&gt;0,1,0)=2,1,0)</f>
        <v>0</v>
      </c>
    </row>
    <row r="250" spans="6:9" x14ac:dyDescent="0.25">
      <c r="F250" s="24" t="str">
        <f>IF(Agostometer!C250&gt;0,Grafiek_kalibratiemetingen!$R$13*Agostometer!C250+Grafiek_kalibratiemetingen!$R$14,TRIM(""))</f>
        <v/>
      </c>
      <c r="I250" s="2">
        <f>IF(IF(Agostometer!C250&gt;0,1,0)+IF(Agostometer!G250&gt;0,1,0)=2,1,0)</f>
        <v>0</v>
      </c>
    </row>
    <row r="251" spans="6:9" x14ac:dyDescent="0.25">
      <c r="F251" s="24" t="str">
        <f>IF(Agostometer!C251&gt;0,Grafiek_kalibratiemetingen!$R$13*Agostometer!C251+Grafiek_kalibratiemetingen!$R$14,TRIM(""))</f>
        <v/>
      </c>
      <c r="I251" s="2">
        <f>IF(IF(Agostometer!C251&gt;0,1,0)+IF(Agostometer!G251&gt;0,1,0)=2,1,0)</f>
        <v>0</v>
      </c>
    </row>
    <row r="252" spans="6:9" x14ac:dyDescent="0.25">
      <c r="F252" s="24" t="str">
        <f>IF(Agostometer!C252&gt;0,Grafiek_kalibratiemetingen!$R$13*Agostometer!C252+Grafiek_kalibratiemetingen!$R$14,TRIM(""))</f>
        <v/>
      </c>
      <c r="I252" s="2">
        <f>IF(IF(Agostometer!C252&gt;0,1,0)+IF(Agostometer!G252&gt;0,1,0)=2,1,0)</f>
        <v>0</v>
      </c>
    </row>
    <row r="253" spans="6:9" x14ac:dyDescent="0.25">
      <c r="F253" s="24" t="str">
        <f>IF(Agostometer!C253&gt;0,Grafiek_kalibratiemetingen!$R$13*Agostometer!C253+Grafiek_kalibratiemetingen!$R$14,TRIM(""))</f>
        <v/>
      </c>
      <c r="I253" s="2">
        <f>IF(IF(Agostometer!C253&gt;0,1,0)+IF(Agostometer!G253&gt;0,1,0)=2,1,0)</f>
        <v>0</v>
      </c>
    </row>
    <row r="254" spans="6:9" x14ac:dyDescent="0.25">
      <c r="F254" s="24" t="str">
        <f>IF(Agostometer!C254&gt;0,Grafiek_kalibratiemetingen!$R$13*Agostometer!C254+Grafiek_kalibratiemetingen!$R$14,TRIM(""))</f>
        <v/>
      </c>
      <c r="I254" s="2">
        <f>IF(IF(Agostometer!C254&gt;0,1,0)+IF(Agostometer!G254&gt;0,1,0)=2,1,0)</f>
        <v>0</v>
      </c>
    </row>
    <row r="255" spans="6:9" x14ac:dyDescent="0.25">
      <c r="F255" s="24" t="str">
        <f>IF(Agostometer!C255&gt;0,Grafiek_kalibratiemetingen!$R$13*Agostometer!C255+Grafiek_kalibratiemetingen!$R$14,TRIM(""))</f>
        <v/>
      </c>
      <c r="I255" s="2">
        <f>IF(IF(Agostometer!C255&gt;0,1,0)+IF(Agostometer!G255&gt;0,1,0)=2,1,0)</f>
        <v>0</v>
      </c>
    </row>
    <row r="256" spans="6:9" x14ac:dyDescent="0.25">
      <c r="F256" s="24" t="str">
        <f>IF(Agostometer!C256&gt;0,Grafiek_kalibratiemetingen!$R$13*Agostometer!C256+Grafiek_kalibratiemetingen!$R$14,TRIM(""))</f>
        <v/>
      </c>
      <c r="I256" s="2">
        <f>IF(IF(Agostometer!C256&gt;0,1,0)+IF(Agostometer!G256&gt;0,1,0)=2,1,0)</f>
        <v>0</v>
      </c>
    </row>
    <row r="257" spans="6:9" x14ac:dyDescent="0.25">
      <c r="F257" s="24" t="str">
        <f>IF(Agostometer!C257&gt;0,Grafiek_kalibratiemetingen!$R$13*Agostometer!C257+Grafiek_kalibratiemetingen!$R$14,TRIM(""))</f>
        <v/>
      </c>
      <c r="I257" s="2">
        <f>IF(IF(Agostometer!C257&gt;0,1,0)+IF(Agostometer!G257&gt;0,1,0)=2,1,0)</f>
        <v>0</v>
      </c>
    </row>
    <row r="258" spans="6:9" x14ac:dyDescent="0.25">
      <c r="F258" s="24" t="str">
        <f>IF(Agostometer!C258&gt;0,Grafiek_kalibratiemetingen!$R$13*Agostometer!C258+Grafiek_kalibratiemetingen!$R$14,TRIM(""))</f>
        <v/>
      </c>
      <c r="I258" s="2">
        <f>IF(IF(Agostometer!C258&gt;0,1,0)+IF(Agostometer!G258&gt;0,1,0)=2,1,0)</f>
        <v>0</v>
      </c>
    </row>
    <row r="259" spans="6:9" x14ac:dyDescent="0.25">
      <c r="F259" s="24" t="str">
        <f>IF(Agostometer!C259&gt;0,Grafiek_kalibratiemetingen!$R$13*Agostometer!C259+Grafiek_kalibratiemetingen!$R$14,TRIM(""))</f>
        <v/>
      </c>
      <c r="I259" s="2">
        <f>IF(IF(Agostometer!C259&gt;0,1,0)+IF(Agostometer!G259&gt;0,1,0)=2,1,0)</f>
        <v>0</v>
      </c>
    </row>
    <row r="260" spans="6:9" x14ac:dyDescent="0.25">
      <c r="F260" s="24" t="str">
        <f>IF(Agostometer!C260&gt;0,Grafiek_kalibratiemetingen!$R$13*Agostometer!C260+Grafiek_kalibratiemetingen!$R$14,TRIM(""))</f>
        <v/>
      </c>
      <c r="I260" s="2">
        <f>IF(IF(Agostometer!C260&gt;0,1,0)+IF(Agostometer!G260&gt;0,1,0)=2,1,0)</f>
        <v>0</v>
      </c>
    </row>
    <row r="261" spans="6:9" x14ac:dyDescent="0.25">
      <c r="F261" s="24" t="str">
        <f>IF(Agostometer!C261&gt;0,Grafiek_kalibratiemetingen!$R$13*Agostometer!C261+Grafiek_kalibratiemetingen!$R$14,TRIM(""))</f>
        <v/>
      </c>
      <c r="I261" s="2">
        <f>IF(IF(Agostometer!C261&gt;0,1,0)+IF(Agostometer!G261&gt;0,1,0)=2,1,0)</f>
        <v>0</v>
      </c>
    </row>
    <row r="262" spans="6:9" x14ac:dyDescent="0.25">
      <c r="F262" s="24" t="str">
        <f>IF(Agostometer!C262&gt;0,Grafiek_kalibratiemetingen!$R$13*Agostometer!C262+Grafiek_kalibratiemetingen!$R$14,TRIM(""))</f>
        <v/>
      </c>
      <c r="I262" s="2">
        <f>IF(IF(Agostometer!C262&gt;0,1,0)+IF(Agostometer!G262&gt;0,1,0)=2,1,0)</f>
        <v>0</v>
      </c>
    </row>
    <row r="263" spans="6:9" x14ac:dyDescent="0.25">
      <c r="F263" s="24" t="str">
        <f>IF(Agostometer!C263&gt;0,Grafiek_kalibratiemetingen!$R$13*Agostometer!C263+Grafiek_kalibratiemetingen!$R$14,TRIM(""))</f>
        <v/>
      </c>
      <c r="I263" s="2">
        <f>IF(IF(Agostometer!C263&gt;0,1,0)+IF(Agostometer!G263&gt;0,1,0)=2,1,0)</f>
        <v>0</v>
      </c>
    </row>
    <row r="264" spans="6:9" x14ac:dyDescent="0.25">
      <c r="F264" s="24" t="str">
        <f>IF(Agostometer!C264&gt;0,Grafiek_kalibratiemetingen!$R$13*Agostometer!C264+Grafiek_kalibratiemetingen!$R$14,TRIM(""))</f>
        <v/>
      </c>
      <c r="I264" s="2">
        <f>IF(IF(Agostometer!C264&gt;0,1,0)+IF(Agostometer!G264&gt;0,1,0)=2,1,0)</f>
        <v>0</v>
      </c>
    </row>
    <row r="265" spans="6:9" x14ac:dyDescent="0.25">
      <c r="F265" s="24" t="str">
        <f>IF(Agostometer!C265&gt;0,Grafiek_kalibratiemetingen!$R$13*Agostometer!C265+Grafiek_kalibratiemetingen!$R$14,TRIM(""))</f>
        <v/>
      </c>
      <c r="I265" s="2">
        <f>IF(IF(Agostometer!C265&gt;0,1,0)+IF(Agostometer!G265&gt;0,1,0)=2,1,0)</f>
        <v>0</v>
      </c>
    </row>
    <row r="266" spans="6:9" x14ac:dyDescent="0.25">
      <c r="F266" s="24" t="str">
        <f>IF(Agostometer!C266&gt;0,Grafiek_kalibratiemetingen!$R$13*Agostometer!C266+Grafiek_kalibratiemetingen!$R$14,TRIM(""))</f>
        <v/>
      </c>
      <c r="I266" s="2">
        <f>IF(IF(Agostometer!C266&gt;0,1,0)+IF(Agostometer!G266&gt;0,1,0)=2,1,0)</f>
        <v>0</v>
      </c>
    </row>
    <row r="267" spans="6:9" x14ac:dyDescent="0.25">
      <c r="F267" s="24" t="str">
        <f>IF(Agostometer!C267&gt;0,Grafiek_kalibratiemetingen!$R$13*Agostometer!C267+Grafiek_kalibratiemetingen!$R$14,TRIM(""))</f>
        <v/>
      </c>
      <c r="I267" s="2">
        <f>IF(IF(Agostometer!C267&gt;0,1,0)+IF(Agostometer!G267&gt;0,1,0)=2,1,0)</f>
        <v>0</v>
      </c>
    </row>
    <row r="268" spans="6:9" x14ac:dyDescent="0.25">
      <c r="F268" s="24" t="str">
        <f>IF(Agostometer!C268&gt;0,Grafiek_kalibratiemetingen!$R$13*Agostometer!C268+Grafiek_kalibratiemetingen!$R$14,TRIM(""))</f>
        <v/>
      </c>
      <c r="I268" s="2">
        <f>IF(IF(Agostometer!C268&gt;0,1,0)+IF(Agostometer!G268&gt;0,1,0)=2,1,0)</f>
        <v>0</v>
      </c>
    </row>
    <row r="269" spans="6:9" x14ac:dyDescent="0.25">
      <c r="F269" s="24" t="str">
        <f>IF(Agostometer!C269&gt;0,Grafiek_kalibratiemetingen!$R$13*Agostometer!C269+Grafiek_kalibratiemetingen!$R$14,TRIM(""))</f>
        <v/>
      </c>
      <c r="I269" s="2">
        <f>IF(IF(Agostometer!C269&gt;0,1,0)+IF(Agostometer!G269&gt;0,1,0)=2,1,0)</f>
        <v>0</v>
      </c>
    </row>
    <row r="270" spans="6:9" x14ac:dyDescent="0.25">
      <c r="F270" s="24" t="str">
        <f>IF(Agostometer!C270&gt;0,Grafiek_kalibratiemetingen!$R$13*Agostometer!C270+Grafiek_kalibratiemetingen!$R$14,TRIM(""))</f>
        <v/>
      </c>
      <c r="I270" s="2">
        <f>IF(IF(Agostometer!C270&gt;0,1,0)+IF(Agostometer!G270&gt;0,1,0)=2,1,0)</f>
        <v>0</v>
      </c>
    </row>
    <row r="271" spans="6:9" x14ac:dyDescent="0.25">
      <c r="F271" s="24" t="str">
        <f>IF(Agostometer!C271&gt;0,Grafiek_kalibratiemetingen!$R$13*Agostometer!C271+Grafiek_kalibratiemetingen!$R$14,TRIM(""))</f>
        <v/>
      </c>
      <c r="I271" s="2">
        <f>IF(IF(Agostometer!C271&gt;0,1,0)+IF(Agostometer!G271&gt;0,1,0)=2,1,0)</f>
        <v>0</v>
      </c>
    </row>
    <row r="272" spans="6:9" x14ac:dyDescent="0.25">
      <c r="F272" s="24" t="str">
        <f>IF(Agostometer!C272&gt;0,Grafiek_kalibratiemetingen!$R$13*Agostometer!C272+Grafiek_kalibratiemetingen!$R$14,TRIM(""))</f>
        <v/>
      </c>
      <c r="I272" s="2">
        <f>IF(IF(Agostometer!C272&gt;0,1,0)+IF(Agostometer!G272&gt;0,1,0)=2,1,0)</f>
        <v>0</v>
      </c>
    </row>
    <row r="273" spans="6:9" x14ac:dyDescent="0.25">
      <c r="F273" s="24" t="str">
        <f>IF(Agostometer!C273&gt;0,Grafiek_kalibratiemetingen!$R$13*Agostometer!C273+Grafiek_kalibratiemetingen!$R$14,TRIM(""))</f>
        <v/>
      </c>
      <c r="I273" s="2">
        <f>IF(IF(Agostometer!C273&gt;0,1,0)+IF(Agostometer!G273&gt;0,1,0)=2,1,0)</f>
        <v>0</v>
      </c>
    </row>
    <row r="274" spans="6:9" x14ac:dyDescent="0.25">
      <c r="F274" s="24" t="str">
        <f>IF(Agostometer!C274&gt;0,Grafiek_kalibratiemetingen!$R$13*Agostometer!C274+Grafiek_kalibratiemetingen!$R$14,TRIM(""))</f>
        <v/>
      </c>
      <c r="I274" s="2">
        <f>IF(IF(Agostometer!C274&gt;0,1,0)+IF(Agostometer!G274&gt;0,1,0)=2,1,0)</f>
        <v>0</v>
      </c>
    </row>
    <row r="275" spans="6:9" x14ac:dyDescent="0.25">
      <c r="F275" s="24" t="str">
        <f>IF(Agostometer!C275&gt;0,Grafiek_kalibratiemetingen!$R$13*Agostometer!C275+Grafiek_kalibratiemetingen!$R$14,TRIM(""))</f>
        <v/>
      </c>
      <c r="I275" s="2">
        <f>IF(IF(Agostometer!C275&gt;0,1,0)+IF(Agostometer!G275&gt;0,1,0)=2,1,0)</f>
        <v>0</v>
      </c>
    </row>
    <row r="276" spans="6:9" x14ac:dyDescent="0.25">
      <c r="F276" s="24" t="str">
        <f>IF(Agostometer!C276&gt;0,Grafiek_kalibratiemetingen!$R$13*Agostometer!C276+Grafiek_kalibratiemetingen!$R$14,TRIM(""))</f>
        <v/>
      </c>
      <c r="I276" s="2">
        <f>IF(IF(Agostometer!C276&gt;0,1,0)+IF(Agostometer!G276&gt;0,1,0)=2,1,0)</f>
        <v>0</v>
      </c>
    </row>
    <row r="277" spans="6:9" x14ac:dyDescent="0.25">
      <c r="F277" s="24" t="str">
        <f>IF(Agostometer!C277&gt;0,Grafiek_kalibratiemetingen!$R$13*Agostometer!C277+Grafiek_kalibratiemetingen!$R$14,TRIM(""))</f>
        <v/>
      </c>
      <c r="I277" s="2">
        <f>IF(IF(Agostometer!C277&gt;0,1,0)+IF(Agostometer!G277&gt;0,1,0)=2,1,0)</f>
        <v>0</v>
      </c>
    </row>
    <row r="278" spans="6:9" x14ac:dyDescent="0.25">
      <c r="F278" s="24" t="str">
        <f>IF(Agostometer!C278&gt;0,Grafiek_kalibratiemetingen!$R$13*Agostometer!C278+Grafiek_kalibratiemetingen!$R$14,TRIM(""))</f>
        <v/>
      </c>
      <c r="I278" s="2">
        <f>IF(IF(Agostometer!C278&gt;0,1,0)+IF(Agostometer!G278&gt;0,1,0)=2,1,0)</f>
        <v>0</v>
      </c>
    </row>
    <row r="279" spans="6:9" x14ac:dyDescent="0.25">
      <c r="F279" s="24" t="str">
        <f>IF(Agostometer!C279&gt;0,Grafiek_kalibratiemetingen!$R$13*Agostometer!C279+Grafiek_kalibratiemetingen!$R$14,TRIM(""))</f>
        <v/>
      </c>
      <c r="I279" s="2">
        <f>IF(IF(Agostometer!C279&gt;0,1,0)+IF(Agostometer!G279&gt;0,1,0)=2,1,0)</f>
        <v>0</v>
      </c>
    </row>
    <row r="280" spans="6:9" x14ac:dyDescent="0.25">
      <c r="F280" s="24" t="str">
        <f>IF(Agostometer!C280&gt;0,Grafiek_kalibratiemetingen!$R$13*Agostometer!C280+Grafiek_kalibratiemetingen!$R$14,TRIM(""))</f>
        <v/>
      </c>
      <c r="I280" s="2">
        <f>IF(IF(Agostometer!C280&gt;0,1,0)+IF(Agostometer!G280&gt;0,1,0)=2,1,0)</f>
        <v>0</v>
      </c>
    </row>
    <row r="281" spans="6:9" x14ac:dyDescent="0.25">
      <c r="F281" s="24" t="str">
        <f>IF(Agostometer!C281&gt;0,Grafiek_kalibratiemetingen!$R$13*Agostometer!C281+Grafiek_kalibratiemetingen!$R$14,TRIM(""))</f>
        <v/>
      </c>
      <c r="I281" s="2">
        <f>IF(IF(Agostometer!C281&gt;0,1,0)+IF(Agostometer!G281&gt;0,1,0)=2,1,0)</f>
        <v>0</v>
      </c>
    </row>
    <row r="282" spans="6:9" x14ac:dyDescent="0.25">
      <c r="F282" s="24" t="str">
        <f>IF(Agostometer!C282&gt;0,Grafiek_kalibratiemetingen!$R$13*Agostometer!C282+Grafiek_kalibratiemetingen!$R$14,TRIM(""))</f>
        <v/>
      </c>
      <c r="I282" s="2">
        <f>IF(IF(Agostometer!C282&gt;0,1,0)+IF(Agostometer!G282&gt;0,1,0)=2,1,0)</f>
        <v>0</v>
      </c>
    </row>
    <row r="283" spans="6:9" x14ac:dyDescent="0.25">
      <c r="F283" s="24" t="str">
        <f>IF(Agostometer!C283&gt;0,Grafiek_kalibratiemetingen!$R$13*Agostometer!C283+Grafiek_kalibratiemetingen!$R$14,TRIM(""))</f>
        <v/>
      </c>
      <c r="I283" s="2">
        <f>IF(IF(Agostometer!C283&gt;0,1,0)+IF(Agostometer!G283&gt;0,1,0)=2,1,0)</f>
        <v>0</v>
      </c>
    </row>
    <row r="284" spans="6:9" x14ac:dyDescent="0.25">
      <c r="F284" s="24" t="str">
        <f>IF(Agostometer!C284&gt;0,Grafiek_kalibratiemetingen!$R$13*Agostometer!C284+Grafiek_kalibratiemetingen!$R$14,TRIM(""))</f>
        <v/>
      </c>
      <c r="I284" s="2">
        <f>IF(IF(Agostometer!C284&gt;0,1,0)+IF(Agostometer!G284&gt;0,1,0)=2,1,0)</f>
        <v>0</v>
      </c>
    </row>
    <row r="285" spans="6:9" x14ac:dyDescent="0.25">
      <c r="F285" s="24" t="str">
        <f>IF(Agostometer!C285&gt;0,Grafiek_kalibratiemetingen!$R$13*Agostometer!C285+Grafiek_kalibratiemetingen!$R$14,TRIM(""))</f>
        <v/>
      </c>
      <c r="I285" s="2">
        <f>IF(IF(Agostometer!C285&gt;0,1,0)+IF(Agostometer!G285&gt;0,1,0)=2,1,0)</f>
        <v>0</v>
      </c>
    </row>
    <row r="286" spans="6:9" x14ac:dyDescent="0.25">
      <c r="F286" s="24" t="str">
        <f>IF(Agostometer!C286&gt;0,Grafiek_kalibratiemetingen!$R$13*Agostometer!C286+Grafiek_kalibratiemetingen!$R$14,TRIM(""))</f>
        <v/>
      </c>
      <c r="I286" s="2">
        <f>IF(IF(Agostometer!C286&gt;0,1,0)+IF(Agostometer!G286&gt;0,1,0)=2,1,0)</f>
        <v>0</v>
      </c>
    </row>
    <row r="287" spans="6:9" x14ac:dyDescent="0.25">
      <c r="F287" s="24" t="str">
        <f>IF(Agostometer!C287&gt;0,Grafiek_kalibratiemetingen!$R$13*Agostometer!C287+Grafiek_kalibratiemetingen!$R$14,TRIM(""))</f>
        <v/>
      </c>
      <c r="I287" s="2">
        <f>IF(IF(Agostometer!C287&gt;0,1,0)+IF(Agostometer!G287&gt;0,1,0)=2,1,0)</f>
        <v>0</v>
      </c>
    </row>
    <row r="288" spans="6:9" x14ac:dyDescent="0.25">
      <c r="F288" s="24" t="str">
        <f>IF(Agostometer!C288&gt;0,Grafiek_kalibratiemetingen!$R$13*Agostometer!C288+Grafiek_kalibratiemetingen!$R$14,TRIM(""))</f>
        <v/>
      </c>
      <c r="I288" s="2">
        <f>IF(IF(Agostometer!C288&gt;0,1,0)+IF(Agostometer!G288&gt;0,1,0)=2,1,0)</f>
        <v>0</v>
      </c>
    </row>
    <row r="289" spans="6:9" x14ac:dyDescent="0.25">
      <c r="F289" s="24" t="str">
        <f>IF(Agostometer!C289&gt;0,Grafiek_kalibratiemetingen!$R$13*Agostometer!C289+Grafiek_kalibratiemetingen!$R$14,TRIM(""))</f>
        <v/>
      </c>
      <c r="I289" s="2">
        <f>IF(IF(Agostometer!C289&gt;0,1,0)+IF(Agostometer!G289&gt;0,1,0)=2,1,0)</f>
        <v>0</v>
      </c>
    </row>
    <row r="290" spans="6:9" x14ac:dyDescent="0.25">
      <c r="F290" s="24" t="str">
        <f>IF(Agostometer!C290&gt;0,Grafiek_kalibratiemetingen!$R$13*Agostometer!C290+Grafiek_kalibratiemetingen!$R$14,TRIM(""))</f>
        <v/>
      </c>
      <c r="I290" s="2">
        <f>IF(IF(Agostometer!C290&gt;0,1,0)+IF(Agostometer!G290&gt;0,1,0)=2,1,0)</f>
        <v>0</v>
      </c>
    </row>
    <row r="291" spans="6:9" x14ac:dyDescent="0.25">
      <c r="F291" s="24" t="str">
        <f>IF(Agostometer!C291&gt;0,Grafiek_kalibratiemetingen!$R$13*Agostometer!C291+Grafiek_kalibratiemetingen!$R$14,TRIM(""))</f>
        <v/>
      </c>
      <c r="I291" s="2">
        <f>IF(IF(Agostometer!C291&gt;0,1,0)+IF(Agostometer!G291&gt;0,1,0)=2,1,0)</f>
        <v>0</v>
      </c>
    </row>
    <row r="292" spans="6:9" x14ac:dyDescent="0.25">
      <c r="F292" s="24" t="str">
        <f>IF(Agostometer!C292&gt;0,Grafiek_kalibratiemetingen!$R$13*Agostometer!C292+Grafiek_kalibratiemetingen!$R$14,TRIM(""))</f>
        <v/>
      </c>
      <c r="I292" s="2">
        <f>IF(IF(Agostometer!C292&gt;0,1,0)+IF(Agostometer!G292&gt;0,1,0)=2,1,0)</f>
        <v>0</v>
      </c>
    </row>
    <row r="293" spans="6:9" x14ac:dyDescent="0.25">
      <c r="F293" s="24" t="str">
        <f>IF(Agostometer!C293&gt;0,Grafiek_kalibratiemetingen!$R$13*Agostometer!C293+Grafiek_kalibratiemetingen!$R$14,TRIM(""))</f>
        <v/>
      </c>
      <c r="I293" s="2">
        <f>IF(IF(Agostometer!C293&gt;0,1,0)+IF(Agostometer!G293&gt;0,1,0)=2,1,0)</f>
        <v>0</v>
      </c>
    </row>
    <row r="294" spans="6:9" x14ac:dyDescent="0.25">
      <c r="F294" s="24" t="str">
        <f>IF(Agostometer!C294&gt;0,Grafiek_kalibratiemetingen!$R$13*Agostometer!C294+Grafiek_kalibratiemetingen!$R$14,TRIM(""))</f>
        <v/>
      </c>
      <c r="I294" s="2">
        <f>IF(IF(Agostometer!C294&gt;0,1,0)+IF(Agostometer!G294&gt;0,1,0)=2,1,0)</f>
        <v>0</v>
      </c>
    </row>
    <row r="295" spans="6:9" x14ac:dyDescent="0.25">
      <c r="F295" s="24" t="str">
        <f>IF(Agostometer!C295&gt;0,Grafiek_kalibratiemetingen!$R$13*Agostometer!C295+Grafiek_kalibratiemetingen!$R$14,TRIM(""))</f>
        <v/>
      </c>
      <c r="I295" s="2">
        <f>IF(IF(Agostometer!C295&gt;0,1,0)+IF(Agostometer!G295&gt;0,1,0)=2,1,0)</f>
        <v>0</v>
      </c>
    </row>
    <row r="296" spans="6:9" x14ac:dyDescent="0.25">
      <c r="F296" s="24" t="str">
        <f>IF(Agostometer!C296&gt;0,Grafiek_kalibratiemetingen!$R$13*Agostometer!C296+Grafiek_kalibratiemetingen!$R$14,TRIM(""))</f>
        <v/>
      </c>
      <c r="I296" s="2">
        <f>IF(IF(Agostometer!C296&gt;0,1,0)+IF(Agostometer!G296&gt;0,1,0)=2,1,0)</f>
        <v>0</v>
      </c>
    </row>
    <row r="297" spans="6:9" x14ac:dyDescent="0.25">
      <c r="F297" s="24" t="str">
        <f>IF(Agostometer!C297&gt;0,Grafiek_kalibratiemetingen!$R$13*Agostometer!C297+Grafiek_kalibratiemetingen!$R$14,TRIM(""))</f>
        <v/>
      </c>
      <c r="I297" s="2">
        <f>IF(IF(Agostometer!C297&gt;0,1,0)+IF(Agostometer!G297&gt;0,1,0)=2,1,0)</f>
        <v>0</v>
      </c>
    </row>
    <row r="298" spans="6:9" x14ac:dyDescent="0.25">
      <c r="F298" s="24" t="str">
        <f>IF(Agostometer!C298&gt;0,Grafiek_kalibratiemetingen!$R$13*Agostometer!C298+Grafiek_kalibratiemetingen!$R$14,TRIM(""))</f>
        <v/>
      </c>
      <c r="I298" s="2">
        <f>IF(IF(Agostometer!C298&gt;0,1,0)+IF(Agostometer!G298&gt;0,1,0)=2,1,0)</f>
        <v>0</v>
      </c>
    </row>
    <row r="299" spans="6:9" x14ac:dyDescent="0.25">
      <c r="F299" s="24" t="str">
        <f>IF(Agostometer!C299&gt;0,Grafiek_kalibratiemetingen!$R$13*Agostometer!C299+Grafiek_kalibratiemetingen!$R$14,TRIM(""))</f>
        <v/>
      </c>
      <c r="I299" s="2">
        <f>IF(IF(Agostometer!C299&gt;0,1,0)+IF(Agostometer!G299&gt;0,1,0)=2,1,0)</f>
        <v>0</v>
      </c>
    </row>
    <row r="300" spans="6:9" x14ac:dyDescent="0.25">
      <c r="F300" s="24" t="str">
        <f>IF(Agostometer!C300&gt;0,Grafiek_kalibratiemetingen!$R$13*Agostometer!C300+Grafiek_kalibratiemetingen!$R$14,TRIM(""))</f>
        <v/>
      </c>
      <c r="I300" s="2">
        <f>IF(IF(Agostometer!C300&gt;0,1,0)+IF(Agostometer!G300&gt;0,1,0)=2,1,0)</f>
        <v>0</v>
      </c>
    </row>
    <row r="301" spans="6:9" x14ac:dyDescent="0.25">
      <c r="F301" s="24" t="str">
        <f>IF(Agostometer!C301&gt;0,Grafiek_kalibratiemetingen!$R$13*Agostometer!C301+Grafiek_kalibratiemetingen!$R$14,TRIM(""))</f>
        <v/>
      </c>
      <c r="I301" s="2">
        <f>IF(IF(Agostometer!C301&gt;0,1,0)+IF(Agostometer!G301&gt;0,1,0)=2,1,0)</f>
        <v>0</v>
      </c>
    </row>
    <row r="302" spans="6:9" x14ac:dyDescent="0.25">
      <c r="F302" s="24" t="str">
        <f>IF(Agostometer!C302&gt;0,Grafiek_kalibratiemetingen!$R$13*Agostometer!C302+Grafiek_kalibratiemetingen!$R$14,TRIM(""))</f>
        <v/>
      </c>
      <c r="I302" s="2">
        <f>IF(IF(Agostometer!C302&gt;0,1,0)+IF(Agostometer!G302&gt;0,1,0)=2,1,0)</f>
        <v>0</v>
      </c>
    </row>
    <row r="303" spans="6:9" x14ac:dyDescent="0.25">
      <c r="F303" s="24" t="str">
        <f>IF(Agostometer!C303&gt;0,Grafiek_kalibratiemetingen!$R$13*Agostometer!C303+Grafiek_kalibratiemetingen!$R$14,TRIM(""))</f>
        <v/>
      </c>
      <c r="I303" s="2">
        <f>IF(IF(Agostometer!C303&gt;0,1,0)+IF(Agostometer!G303&gt;0,1,0)=2,1,0)</f>
        <v>0</v>
      </c>
    </row>
    <row r="304" spans="6:9" x14ac:dyDescent="0.25">
      <c r="F304" s="24" t="str">
        <f>IF(Agostometer!C304&gt;0,Grafiek_kalibratiemetingen!$R$13*Agostometer!C304+Grafiek_kalibratiemetingen!$R$14,TRIM(""))</f>
        <v/>
      </c>
      <c r="I304" s="2">
        <f>IF(IF(Agostometer!C304&gt;0,1,0)+IF(Agostometer!G304&gt;0,1,0)=2,1,0)</f>
        <v>0</v>
      </c>
    </row>
    <row r="305" spans="6:9" x14ac:dyDescent="0.25">
      <c r="F305" s="24" t="str">
        <f>IF(Agostometer!C305&gt;0,Grafiek_kalibratiemetingen!$R$13*Agostometer!C305+Grafiek_kalibratiemetingen!$R$14,TRIM(""))</f>
        <v/>
      </c>
      <c r="I305" s="2">
        <f>IF(IF(Agostometer!C305&gt;0,1,0)+IF(Agostometer!G305&gt;0,1,0)=2,1,0)</f>
        <v>0</v>
      </c>
    </row>
    <row r="306" spans="6:9" x14ac:dyDescent="0.25">
      <c r="F306" s="24" t="str">
        <f>IF(Agostometer!C306&gt;0,Grafiek_kalibratiemetingen!$R$13*Agostometer!C306+Grafiek_kalibratiemetingen!$R$14,TRIM(""))</f>
        <v/>
      </c>
      <c r="I306" s="2">
        <f>IF(IF(Agostometer!C306&gt;0,1,0)+IF(Agostometer!G306&gt;0,1,0)=2,1,0)</f>
        <v>0</v>
      </c>
    </row>
    <row r="307" spans="6:9" x14ac:dyDescent="0.25">
      <c r="F307" s="24" t="str">
        <f>IF(Agostometer!C307&gt;0,Grafiek_kalibratiemetingen!$R$13*Agostometer!C307+Grafiek_kalibratiemetingen!$R$14,TRIM(""))</f>
        <v/>
      </c>
      <c r="I307" s="2">
        <f>IF(IF(Agostometer!C307&gt;0,1,0)+IF(Agostometer!G307&gt;0,1,0)=2,1,0)</f>
        <v>0</v>
      </c>
    </row>
    <row r="308" spans="6:9" x14ac:dyDescent="0.25">
      <c r="F308" s="24" t="str">
        <f>IF(Agostometer!C308&gt;0,Grafiek_kalibratiemetingen!$R$13*Agostometer!C308+Grafiek_kalibratiemetingen!$R$14,TRIM(""))</f>
        <v/>
      </c>
      <c r="I308" s="2">
        <f>IF(IF(Agostometer!C308&gt;0,1,0)+IF(Agostometer!G308&gt;0,1,0)=2,1,0)</f>
        <v>0</v>
      </c>
    </row>
    <row r="309" spans="6:9" x14ac:dyDescent="0.25">
      <c r="F309" s="24" t="str">
        <f>IF(Agostometer!C309&gt;0,Grafiek_kalibratiemetingen!$R$13*Agostometer!C309+Grafiek_kalibratiemetingen!$R$14,TRIM(""))</f>
        <v/>
      </c>
      <c r="I309" s="2">
        <f>IF(IF(Agostometer!C309&gt;0,1,0)+IF(Agostometer!G309&gt;0,1,0)=2,1,0)</f>
        <v>0</v>
      </c>
    </row>
    <row r="310" spans="6:9" x14ac:dyDescent="0.25">
      <c r="F310" s="24" t="str">
        <f>IF(Agostometer!C310&gt;0,Grafiek_kalibratiemetingen!$R$13*Agostometer!C310+Grafiek_kalibratiemetingen!$R$14,TRIM(""))</f>
        <v/>
      </c>
      <c r="I310" s="2">
        <f>IF(IF(Agostometer!C310&gt;0,1,0)+IF(Agostometer!G310&gt;0,1,0)=2,1,0)</f>
        <v>0</v>
      </c>
    </row>
    <row r="311" spans="6:9" x14ac:dyDescent="0.25">
      <c r="F311" s="24" t="str">
        <f>IF(Agostometer!C311&gt;0,Grafiek_kalibratiemetingen!$R$13*Agostometer!C311+Grafiek_kalibratiemetingen!$R$14,TRIM(""))</f>
        <v/>
      </c>
      <c r="I311" s="2">
        <f>IF(IF(Agostometer!C311&gt;0,1,0)+IF(Agostometer!G311&gt;0,1,0)=2,1,0)</f>
        <v>0</v>
      </c>
    </row>
    <row r="312" spans="6:9" x14ac:dyDescent="0.25">
      <c r="F312" s="24" t="str">
        <f>IF(Agostometer!C312&gt;0,Grafiek_kalibratiemetingen!$R$13*Agostometer!C312+Grafiek_kalibratiemetingen!$R$14,TRIM(""))</f>
        <v/>
      </c>
      <c r="I312" s="2">
        <f>IF(IF(Agostometer!C312&gt;0,1,0)+IF(Agostometer!G312&gt;0,1,0)=2,1,0)</f>
        <v>0</v>
      </c>
    </row>
    <row r="313" spans="6:9" x14ac:dyDescent="0.25">
      <c r="F313" s="24" t="str">
        <f>IF(Agostometer!C313&gt;0,Grafiek_kalibratiemetingen!$R$13*Agostometer!C313+Grafiek_kalibratiemetingen!$R$14,TRIM(""))</f>
        <v/>
      </c>
      <c r="I313" s="2">
        <f>IF(IF(Agostometer!C313&gt;0,1,0)+IF(Agostometer!G313&gt;0,1,0)=2,1,0)</f>
        <v>0</v>
      </c>
    </row>
    <row r="314" spans="6:9" x14ac:dyDescent="0.25">
      <c r="F314" s="24" t="str">
        <f>IF(Agostometer!C314&gt;0,Grafiek_kalibratiemetingen!$R$13*Agostometer!C314+Grafiek_kalibratiemetingen!$R$14,TRIM(""))</f>
        <v/>
      </c>
      <c r="I314" s="2">
        <f>IF(IF(Agostometer!C314&gt;0,1,0)+IF(Agostometer!G314&gt;0,1,0)=2,1,0)</f>
        <v>0</v>
      </c>
    </row>
    <row r="315" spans="6:9" x14ac:dyDescent="0.25">
      <c r="F315" s="24" t="str">
        <f>IF(Agostometer!C315&gt;0,Grafiek_kalibratiemetingen!$R$13*Agostometer!C315+Grafiek_kalibratiemetingen!$R$14,TRIM(""))</f>
        <v/>
      </c>
      <c r="I315" s="2">
        <f>IF(IF(Agostometer!C315&gt;0,1,0)+IF(Agostometer!G315&gt;0,1,0)=2,1,0)</f>
        <v>0</v>
      </c>
    </row>
    <row r="316" spans="6:9" x14ac:dyDescent="0.25">
      <c r="F316" s="24" t="str">
        <f>IF(Agostometer!C316&gt;0,Grafiek_kalibratiemetingen!$R$13*Agostometer!C316+Grafiek_kalibratiemetingen!$R$14,TRIM(""))</f>
        <v/>
      </c>
      <c r="I316" s="2">
        <f>IF(IF(Agostometer!C316&gt;0,1,0)+IF(Agostometer!G316&gt;0,1,0)=2,1,0)</f>
        <v>0</v>
      </c>
    </row>
    <row r="317" spans="6:9" x14ac:dyDescent="0.25">
      <c r="F317" s="24" t="str">
        <f>IF(Agostometer!C317&gt;0,Grafiek_kalibratiemetingen!$R$13*Agostometer!C317+Grafiek_kalibratiemetingen!$R$14,TRIM(""))</f>
        <v/>
      </c>
      <c r="I317" s="2">
        <f>IF(IF(Agostometer!C317&gt;0,1,0)+IF(Agostometer!G317&gt;0,1,0)=2,1,0)</f>
        <v>0</v>
      </c>
    </row>
    <row r="318" spans="6:9" x14ac:dyDescent="0.25">
      <c r="F318" s="24" t="str">
        <f>IF(Agostometer!C318&gt;0,Grafiek_kalibratiemetingen!$R$13*Agostometer!C318+Grafiek_kalibratiemetingen!$R$14,TRIM(""))</f>
        <v/>
      </c>
      <c r="I318" s="2">
        <f>IF(IF(Agostometer!C318&gt;0,1,0)+IF(Agostometer!G318&gt;0,1,0)=2,1,0)</f>
        <v>0</v>
      </c>
    </row>
    <row r="319" spans="6:9" x14ac:dyDescent="0.25">
      <c r="F319" s="24" t="str">
        <f>IF(Agostometer!C319&gt;0,Grafiek_kalibratiemetingen!$R$13*Agostometer!C319+Grafiek_kalibratiemetingen!$R$14,TRIM(""))</f>
        <v/>
      </c>
      <c r="I319" s="2">
        <f>IF(IF(Agostometer!C319&gt;0,1,0)+IF(Agostometer!G319&gt;0,1,0)=2,1,0)</f>
        <v>0</v>
      </c>
    </row>
    <row r="320" spans="6:9" x14ac:dyDescent="0.25">
      <c r="F320" s="24" t="str">
        <f>IF(Agostometer!C320&gt;0,Grafiek_kalibratiemetingen!$R$13*Agostometer!C320+Grafiek_kalibratiemetingen!$R$14,TRIM(""))</f>
        <v/>
      </c>
      <c r="I320" s="2">
        <f>IF(IF(Agostometer!C320&gt;0,1,0)+IF(Agostometer!G320&gt;0,1,0)=2,1,0)</f>
        <v>0</v>
      </c>
    </row>
    <row r="321" spans="6:9" x14ac:dyDescent="0.25">
      <c r="F321" s="24" t="str">
        <f>IF(Agostometer!C321&gt;0,Grafiek_kalibratiemetingen!$R$13*Agostometer!C321+Grafiek_kalibratiemetingen!$R$14,TRIM(""))</f>
        <v/>
      </c>
      <c r="I321" s="2">
        <f>IF(IF(Agostometer!C321&gt;0,1,0)+IF(Agostometer!G321&gt;0,1,0)=2,1,0)</f>
        <v>0</v>
      </c>
    </row>
    <row r="322" spans="6:9" x14ac:dyDescent="0.25">
      <c r="F322" s="24" t="str">
        <f>IF(Agostometer!C322&gt;0,Grafiek_kalibratiemetingen!$R$13*Agostometer!C322+Grafiek_kalibratiemetingen!$R$14,TRIM(""))</f>
        <v/>
      </c>
      <c r="I322" s="2">
        <f>IF(IF(Agostometer!C322&gt;0,1,0)+IF(Agostometer!G322&gt;0,1,0)=2,1,0)</f>
        <v>0</v>
      </c>
    </row>
    <row r="323" spans="6:9" x14ac:dyDescent="0.25">
      <c r="F323" s="24" t="str">
        <f>IF(Agostometer!C323&gt;0,Grafiek_kalibratiemetingen!$R$13*Agostometer!C323+Grafiek_kalibratiemetingen!$R$14,TRIM(""))</f>
        <v/>
      </c>
      <c r="I323" s="2">
        <f>IF(IF(Agostometer!C323&gt;0,1,0)+IF(Agostometer!G323&gt;0,1,0)=2,1,0)</f>
        <v>0</v>
      </c>
    </row>
    <row r="324" spans="6:9" x14ac:dyDescent="0.25">
      <c r="F324" s="24" t="str">
        <f>IF(Agostometer!C324&gt;0,Grafiek_kalibratiemetingen!$R$13*Agostometer!C324+Grafiek_kalibratiemetingen!$R$14,TRIM(""))</f>
        <v/>
      </c>
      <c r="I324" s="2">
        <f>IF(IF(Agostometer!C324&gt;0,1,0)+IF(Agostometer!G324&gt;0,1,0)=2,1,0)</f>
        <v>0</v>
      </c>
    </row>
    <row r="325" spans="6:9" x14ac:dyDescent="0.25">
      <c r="F325" s="24" t="str">
        <f>IF(Agostometer!C325&gt;0,Grafiek_kalibratiemetingen!$R$13*Agostometer!C325+Grafiek_kalibratiemetingen!$R$14,TRIM(""))</f>
        <v/>
      </c>
      <c r="I325" s="2">
        <f>IF(IF(Agostometer!C325&gt;0,1,0)+IF(Agostometer!G325&gt;0,1,0)=2,1,0)</f>
        <v>0</v>
      </c>
    </row>
    <row r="326" spans="6:9" x14ac:dyDescent="0.25">
      <c r="F326" s="24" t="str">
        <f>IF(Agostometer!C326&gt;0,Grafiek_kalibratiemetingen!$R$13*Agostometer!C326+Grafiek_kalibratiemetingen!$R$14,TRIM(""))</f>
        <v/>
      </c>
      <c r="I326" s="2">
        <f>IF(IF(Agostometer!C326&gt;0,1,0)+IF(Agostometer!G326&gt;0,1,0)=2,1,0)</f>
        <v>0</v>
      </c>
    </row>
    <row r="327" spans="6:9" x14ac:dyDescent="0.25">
      <c r="F327" s="24" t="str">
        <f>IF(Agostometer!C327&gt;0,Grafiek_kalibratiemetingen!$R$13*Agostometer!C327+Grafiek_kalibratiemetingen!$R$14,TRIM(""))</f>
        <v/>
      </c>
      <c r="I327" s="2">
        <f>IF(IF(Agostometer!C327&gt;0,1,0)+IF(Agostometer!G327&gt;0,1,0)=2,1,0)</f>
        <v>0</v>
      </c>
    </row>
    <row r="328" spans="6:9" x14ac:dyDescent="0.25">
      <c r="F328" s="24" t="str">
        <f>IF(Agostometer!C328&gt;0,Grafiek_kalibratiemetingen!$R$13*Agostometer!C328+Grafiek_kalibratiemetingen!$R$14,TRIM(""))</f>
        <v/>
      </c>
      <c r="I328" s="2">
        <f>IF(IF(Agostometer!C328&gt;0,1,0)+IF(Agostometer!G328&gt;0,1,0)=2,1,0)</f>
        <v>0</v>
      </c>
    </row>
    <row r="329" spans="6:9" x14ac:dyDescent="0.25">
      <c r="F329" s="24" t="str">
        <f>IF(Agostometer!C329&gt;0,Grafiek_kalibratiemetingen!$R$13*Agostometer!C329+Grafiek_kalibratiemetingen!$R$14,TRIM(""))</f>
        <v/>
      </c>
      <c r="I329" s="2">
        <f>IF(IF(Agostometer!C329&gt;0,1,0)+IF(Agostometer!G329&gt;0,1,0)=2,1,0)</f>
        <v>0</v>
      </c>
    </row>
    <row r="330" spans="6:9" x14ac:dyDescent="0.25">
      <c r="F330" s="24" t="str">
        <f>IF(Agostometer!C330&gt;0,Grafiek_kalibratiemetingen!$R$13*Agostometer!C330+Grafiek_kalibratiemetingen!$R$14,TRIM(""))</f>
        <v/>
      </c>
      <c r="I330" s="2">
        <f>IF(IF(Agostometer!C330&gt;0,1,0)+IF(Agostometer!G330&gt;0,1,0)=2,1,0)</f>
        <v>0</v>
      </c>
    </row>
    <row r="331" spans="6:9" x14ac:dyDescent="0.25">
      <c r="F331" s="24" t="str">
        <f>IF(Agostometer!C331&gt;0,Grafiek_kalibratiemetingen!$R$13*Agostometer!C331+Grafiek_kalibratiemetingen!$R$14,TRIM(""))</f>
        <v/>
      </c>
      <c r="I331" s="2">
        <f>IF(IF(Agostometer!C331&gt;0,1,0)+IF(Agostometer!G331&gt;0,1,0)=2,1,0)</f>
        <v>0</v>
      </c>
    </row>
    <row r="332" spans="6:9" x14ac:dyDescent="0.25">
      <c r="F332" s="24" t="str">
        <f>IF(Agostometer!C332&gt;0,Grafiek_kalibratiemetingen!$R$13*Agostometer!C332+Grafiek_kalibratiemetingen!$R$14,TRIM(""))</f>
        <v/>
      </c>
      <c r="I332" s="2">
        <f>IF(IF(Agostometer!C332&gt;0,1,0)+IF(Agostometer!G332&gt;0,1,0)=2,1,0)</f>
        <v>0</v>
      </c>
    </row>
    <row r="333" spans="6:9" x14ac:dyDescent="0.25">
      <c r="F333" s="24" t="str">
        <f>IF(Agostometer!C333&gt;0,Grafiek_kalibratiemetingen!$R$13*Agostometer!C333+Grafiek_kalibratiemetingen!$R$14,TRIM(""))</f>
        <v/>
      </c>
      <c r="I333" s="2">
        <f>IF(IF(Agostometer!C333&gt;0,1,0)+IF(Agostometer!G333&gt;0,1,0)=2,1,0)</f>
        <v>0</v>
      </c>
    </row>
    <row r="334" spans="6:9" x14ac:dyDescent="0.25">
      <c r="F334" s="24" t="str">
        <f>IF(Agostometer!C334&gt;0,Grafiek_kalibratiemetingen!$R$13*Agostometer!C334+Grafiek_kalibratiemetingen!$R$14,TRIM(""))</f>
        <v/>
      </c>
      <c r="I334" s="2">
        <f>IF(IF(Agostometer!C334&gt;0,1,0)+IF(Agostometer!G334&gt;0,1,0)=2,1,0)</f>
        <v>0</v>
      </c>
    </row>
    <row r="335" spans="6:9" x14ac:dyDescent="0.25">
      <c r="F335" s="24" t="str">
        <f>IF(Agostometer!C335&gt;0,Grafiek_kalibratiemetingen!$R$13*Agostometer!C335+Grafiek_kalibratiemetingen!$R$14,TRIM(""))</f>
        <v/>
      </c>
      <c r="I335" s="2">
        <f>IF(IF(Agostometer!C335&gt;0,1,0)+IF(Agostometer!G335&gt;0,1,0)=2,1,0)</f>
        <v>0</v>
      </c>
    </row>
    <row r="336" spans="6:9" x14ac:dyDescent="0.25">
      <c r="F336" s="24" t="str">
        <f>IF(Agostometer!C336&gt;0,Grafiek_kalibratiemetingen!$R$13*Agostometer!C336+Grafiek_kalibratiemetingen!$R$14,TRIM(""))</f>
        <v/>
      </c>
      <c r="I336" s="2">
        <f>IF(IF(Agostometer!C336&gt;0,1,0)+IF(Agostometer!G336&gt;0,1,0)=2,1,0)</f>
        <v>0</v>
      </c>
    </row>
    <row r="337" spans="6:9" x14ac:dyDescent="0.25">
      <c r="F337" s="24" t="str">
        <f>IF(Agostometer!C337&gt;0,Grafiek_kalibratiemetingen!$R$13*Agostometer!C337+Grafiek_kalibratiemetingen!$R$14,TRIM(""))</f>
        <v/>
      </c>
      <c r="I337" s="2">
        <f>IF(IF(Agostometer!C337&gt;0,1,0)+IF(Agostometer!G337&gt;0,1,0)=2,1,0)</f>
        <v>0</v>
      </c>
    </row>
    <row r="338" spans="6:9" x14ac:dyDescent="0.25">
      <c r="F338" s="24" t="str">
        <f>IF(Agostometer!C338&gt;0,Grafiek_kalibratiemetingen!$R$13*Agostometer!C338+Grafiek_kalibratiemetingen!$R$14,TRIM(""))</f>
        <v/>
      </c>
      <c r="I338" s="2">
        <f>IF(IF(Agostometer!C338&gt;0,1,0)+IF(Agostometer!G338&gt;0,1,0)=2,1,0)</f>
        <v>0</v>
      </c>
    </row>
    <row r="339" spans="6:9" x14ac:dyDescent="0.25">
      <c r="F339" s="24" t="str">
        <f>IF(Agostometer!C339&gt;0,Grafiek_kalibratiemetingen!$R$13*Agostometer!C339+Grafiek_kalibratiemetingen!$R$14,TRIM(""))</f>
        <v/>
      </c>
      <c r="I339" s="2">
        <f>IF(IF(Agostometer!C339&gt;0,1,0)+IF(Agostometer!G339&gt;0,1,0)=2,1,0)</f>
        <v>0</v>
      </c>
    </row>
    <row r="340" spans="6:9" x14ac:dyDescent="0.25">
      <c r="F340" s="24" t="str">
        <f>IF(Agostometer!C340&gt;0,Grafiek_kalibratiemetingen!$R$13*Agostometer!C340+Grafiek_kalibratiemetingen!$R$14,TRIM(""))</f>
        <v/>
      </c>
      <c r="I340" s="2">
        <f>IF(IF(Agostometer!C340&gt;0,1,0)+IF(Agostometer!G340&gt;0,1,0)=2,1,0)</f>
        <v>0</v>
      </c>
    </row>
    <row r="341" spans="6:9" x14ac:dyDescent="0.25">
      <c r="F341" s="24" t="str">
        <f>IF(Agostometer!C341&gt;0,Grafiek_kalibratiemetingen!$R$13*Agostometer!C341+Grafiek_kalibratiemetingen!$R$14,TRIM(""))</f>
        <v/>
      </c>
      <c r="I341" s="2">
        <f>IF(IF(Agostometer!C341&gt;0,1,0)+IF(Agostometer!G341&gt;0,1,0)=2,1,0)</f>
        <v>0</v>
      </c>
    </row>
    <row r="342" spans="6:9" x14ac:dyDescent="0.25">
      <c r="F342" s="24" t="str">
        <f>IF(Agostometer!C342&gt;0,Grafiek_kalibratiemetingen!$R$13*Agostometer!C342+Grafiek_kalibratiemetingen!$R$14,TRIM(""))</f>
        <v/>
      </c>
      <c r="I342" s="2">
        <f>IF(IF(Agostometer!C342&gt;0,1,0)+IF(Agostometer!G342&gt;0,1,0)=2,1,0)</f>
        <v>0</v>
      </c>
    </row>
    <row r="343" spans="6:9" x14ac:dyDescent="0.25">
      <c r="F343" s="24" t="str">
        <f>IF(Agostometer!C343&gt;0,Grafiek_kalibratiemetingen!$R$13*Agostometer!C343+Grafiek_kalibratiemetingen!$R$14,TRIM(""))</f>
        <v/>
      </c>
      <c r="I343" s="2">
        <f>IF(IF(Agostometer!C343&gt;0,1,0)+IF(Agostometer!G343&gt;0,1,0)=2,1,0)</f>
        <v>0</v>
      </c>
    </row>
    <row r="344" spans="6:9" x14ac:dyDescent="0.25">
      <c r="F344" s="24" t="str">
        <f>IF(Agostometer!C344&gt;0,Grafiek_kalibratiemetingen!$R$13*Agostometer!C344+Grafiek_kalibratiemetingen!$R$14,TRIM(""))</f>
        <v/>
      </c>
      <c r="I344" s="2">
        <f>IF(IF(Agostometer!C344&gt;0,1,0)+IF(Agostometer!G344&gt;0,1,0)=2,1,0)</f>
        <v>0</v>
      </c>
    </row>
    <row r="345" spans="6:9" x14ac:dyDescent="0.25">
      <c r="F345" s="24" t="str">
        <f>IF(Agostometer!C345&gt;0,Grafiek_kalibratiemetingen!$R$13*Agostometer!C345+Grafiek_kalibratiemetingen!$R$14,TRIM(""))</f>
        <v/>
      </c>
      <c r="I345" s="2">
        <f>IF(IF(Agostometer!C345&gt;0,1,0)+IF(Agostometer!G345&gt;0,1,0)=2,1,0)</f>
        <v>0</v>
      </c>
    </row>
    <row r="346" spans="6:9" x14ac:dyDescent="0.25">
      <c r="F346" s="24" t="str">
        <f>IF(Agostometer!C346&gt;0,Grafiek_kalibratiemetingen!$R$13*Agostometer!C346+Grafiek_kalibratiemetingen!$R$14,TRIM(""))</f>
        <v/>
      </c>
      <c r="I346" s="2">
        <f>IF(IF(Agostometer!C346&gt;0,1,0)+IF(Agostometer!G346&gt;0,1,0)=2,1,0)</f>
        <v>0</v>
      </c>
    </row>
    <row r="347" spans="6:9" x14ac:dyDescent="0.25">
      <c r="F347" s="24" t="str">
        <f>IF(Agostometer!C347&gt;0,Grafiek_kalibratiemetingen!$R$13*Agostometer!C347+Grafiek_kalibratiemetingen!$R$14,TRIM(""))</f>
        <v/>
      </c>
      <c r="I347" s="2">
        <f>IF(IF(Agostometer!C347&gt;0,1,0)+IF(Agostometer!G347&gt;0,1,0)=2,1,0)</f>
        <v>0</v>
      </c>
    </row>
    <row r="348" spans="6:9" x14ac:dyDescent="0.25">
      <c r="F348" s="24" t="str">
        <f>IF(Agostometer!C348&gt;0,Grafiek_kalibratiemetingen!$R$13*Agostometer!C348+Grafiek_kalibratiemetingen!$R$14,TRIM(""))</f>
        <v/>
      </c>
      <c r="I348" s="2">
        <f>IF(IF(Agostometer!C348&gt;0,1,0)+IF(Agostometer!G348&gt;0,1,0)=2,1,0)</f>
        <v>0</v>
      </c>
    </row>
    <row r="349" spans="6:9" x14ac:dyDescent="0.25">
      <c r="F349" s="24" t="str">
        <f>IF(Agostometer!C349&gt;0,Grafiek_kalibratiemetingen!$R$13*Agostometer!C349+Grafiek_kalibratiemetingen!$R$14,TRIM(""))</f>
        <v/>
      </c>
      <c r="I349" s="2">
        <f>IF(IF(Agostometer!C349&gt;0,1,0)+IF(Agostometer!G349&gt;0,1,0)=2,1,0)</f>
        <v>0</v>
      </c>
    </row>
    <row r="350" spans="6:9" x14ac:dyDescent="0.25">
      <c r="F350" s="24" t="str">
        <f>IF(Agostometer!C350&gt;0,Grafiek_kalibratiemetingen!$R$13*Agostometer!C350+Grafiek_kalibratiemetingen!$R$14,TRIM(""))</f>
        <v/>
      </c>
      <c r="I350" s="2">
        <f>IF(IF(Agostometer!C350&gt;0,1,0)+IF(Agostometer!G350&gt;0,1,0)=2,1,0)</f>
        <v>0</v>
      </c>
    </row>
    <row r="351" spans="6:9" x14ac:dyDescent="0.25">
      <c r="F351" s="24" t="str">
        <f>IF(Agostometer!C351&gt;0,Grafiek_kalibratiemetingen!$R$13*Agostometer!C351+Grafiek_kalibratiemetingen!$R$14,TRIM(""))</f>
        <v/>
      </c>
      <c r="I351" s="2">
        <f>IF(IF(Agostometer!C351&gt;0,1,0)+IF(Agostometer!G351&gt;0,1,0)=2,1,0)</f>
        <v>0</v>
      </c>
    </row>
    <row r="352" spans="6:9" x14ac:dyDescent="0.25">
      <c r="F352" s="24" t="str">
        <f>IF(Agostometer!C352&gt;0,Grafiek_kalibratiemetingen!$R$13*Agostometer!C352+Grafiek_kalibratiemetingen!$R$14,TRIM(""))</f>
        <v/>
      </c>
      <c r="I352" s="2">
        <f>IF(IF(Agostometer!C352&gt;0,1,0)+IF(Agostometer!G352&gt;0,1,0)=2,1,0)</f>
        <v>0</v>
      </c>
    </row>
    <row r="353" spans="6:9" x14ac:dyDescent="0.25">
      <c r="F353" s="24" t="str">
        <f>IF(Agostometer!C353&gt;0,Grafiek_kalibratiemetingen!$R$13*Agostometer!C353+Grafiek_kalibratiemetingen!$R$14,TRIM(""))</f>
        <v/>
      </c>
      <c r="I353" s="2">
        <f>IF(IF(Agostometer!C353&gt;0,1,0)+IF(Agostometer!G353&gt;0,1,0)=2,1,0)</f>
        <v>0</v>
      </c>
    </row>
    <row r="354" spans="6:9" x14ac:dyDescent="0.25">
      <c r="F354" s="24" t="str">
        <f>IF(Agostometer!C354&gt;0,Grafiek_kalibratiemetingen!$R$13*Agostometer!C354+Grafiek_kalibratiemetingen!$R$14,TRIM(""))</f>
        <v/>
      </c>
      <c r="I354" s="2">
        <f>IF(IF(Agostometer!C354&gt;0,1,0)+IF(Agostometer!G354&gt;0,1,0)=2,1,0)</f>
        <v>0</v>
      </c>
    </row>
    <row r="355" spans="6:9" x14ac:dyDescent="0.25">
      <c r="F355" s="24" t="str">
        <f>IF(Agostometer!C355&gt;0,Grafiek_kalibratiemetingen!$R$13*Agostometer!C355+Grafiek_kalibratiemetingen!$R$14,TRIM(""))</f>
        <v/>
      </c>
      <c r="I355" s="2">
        <f>IF(IF(Agostometer!C355&gt;0,1,0)+IF(Agostometer!G355&gt;0,1,0)=2,1,0)</f>
        <v>0</v>
      </c>
    </row>
    <row r="356" spans="6:9" x14ac:dyDescent="0.25">
      <c r="F356" s="24" t="str">
        <f>IF(Agostometer!C356&gt;0,Grafiek_kalibratiemetingen!$R$13*Agostometer!C356+Grafiek_kalibratiemetingen!$R$14,TRIM(""))</f>
        <v/>
      </c>
      <c r="I356" s="2">
        <f>IF(IF(Agostometer!C356&gt;0,1,0)+IF(Agostometer!G356&gt;0,1,0)=2,1,0)</f>
        <v>0</v>
      </c>
    </row>
    <row r="357" spans="6:9" x14ac:dyDescent="0.25">
      <c r="F357" s="24" t="str">
        <f>IF(Agostometer!C357&gt;0,Grafiek_kalibratiemetingen!$R$13*Agostometer!C357+Grafiek_kalibratiemetingen!$R$14,TRIM(""))</f>
        <v/>
      </c>
      <c r="I357" s="2">
        <f>IF(IF(Agostometer!C357&gt;0,1,0)+IF(Agostometer!G357&gt;0,1,0)=2,1,0)</f>
        <v>0</v>
      </c>
    </row>
    <row r="358" spans="6:9" x14ac:dyDescent="0.25">
      <c r="F358" s="24" t="str">
        <f>IF(Agostometer!C358&gt;0,Grafiek_kalibratiemetingen!$R$13*Agostometer!C358+Grafiek_kalibratiemetingen!$R$14,TRIM(""))</f>
        <v/>
      </c>
      <c r="I358" s="2">
        <f>IF(IF(Agostometer!C358&gt;0,1,0)+IF(Agostometer!G358&gt;0,1,0)=2,1,0)</f>
        <v>0</v>
      </c>
    </row>
    <row r="359" spans="6:9" x14ac:dyDescent="0.25">
      <c r="F359" s="24" t="str">
        <f>IF(Agostometer!C359&gt;0,Grafiek_kalibratiemetingen!$R$13*Agostometer!C359+Grafiek_kalibratiemetingen!$R$14,TRIM(""))</f>
        <v/>
      </c>
      <c r="I359" s="2">
        <f>IF(IF(Agostometer!C359&gt;0,1,0)+IF(Agostometer!G359&gt;0,1,0)=2,1,0)</f>
        <v>0</v>
      </c>
    </row>
    <row r="360" spans="6:9" x14ac:dyDescent="0.25">
      <c r="F360" s="24" t="str">
        <f>IF(Agostometer!C360&gt;0,Grafiek_kalibratiemetingen!$R$13*Agostometer!C360+Grafiek_kalibratiemetingen!$R$14,TRIM(""))</f>
        <v/>
      </c>
      <c r="I360" s="2">
        <f>IF(IF(Agostometer!C360&gt;0,1,0)+IF(Agostometer!G360&gt;0,1,0)=2,1,0)</f>
        <v>0</v>
      </c>
    </row>
    <row r="361" spans="6:9" x14ac:dyDescent="0.25">
      <c r="F361" s="24" t="str">
        <f>IF(Agostometer!C361&gt;0,Grafiek_kalibratiemetingen!$R$13*Agostometer!C361+Grafiek_kalibratiemetingen!$R$14,TRIM(""))</f>
        <v/>
      </c>
      <c r="I361" s="2">
        <f>IF(IF(Agostometer!C361&gt;0,1,0)+IF(Agostometer!G361&gt;0,1,0)=2,1,0)</f>
        <v>0</v>
      </c>
    </row>
    <row r="362" spans="6:9" x14ac:dyDescent="0.25">
      <c r="F362" s="24" t="str">
        <f>IF(Agostometer!C362&gt;0,Grafiek_kalibratiemetingen!$R$13*Agostometer!C362+Grafiek_kalibratiemetingen!$R$14,TRIM(""))</f>
        <v/>
      </c>
      <c r="I362" s="2">
        <f>IF(IF(Agostometer!C362&gt;0,1,0)+IF(Agostometer!G362&gt;0,1,0)=2,1,0)</f>
        <v>0</v>
      </c>
    </row>
    <row r="363" spans="6:9" x14ac:dyDescent="0.25">
      <c r="F363" s="24" t="str">
        <f>IF(Agostometer!C363&gt;0,Grafiek_kalibratiemetingen!$R$13*Agostometer!C363+Grafiek_kalibratiemetingen!$R$14,TRIM(""))</f>
        <v/>
      </c>
      <c r="I363" s="2">
        <f>IF(IF(Agostometer!C363&gt;0,1,0)+IF(Agostometer!G363&gt;0,1,0)=2,1,0)</f>
        <v>0</v>
      </c>
    </row>
    <row r="364" spans="6:9" x14ac:dyDescent="0.25">
      <c r="F364" s="24" t="str">
        <f>IF(Agostometer!C364&gt;0,Grafiek_kalibratiemetingen!$R$13*Agostometer!C364+Grafiek_kalibratiemetingen!$R$14,TRIM(""))</f>
        <v/>
      </c>
      <c r="I364" s="2">
        <f>IF(IF(Agostometer!C364&gt;0,1,0)+IF(Agostometer!G364&gt;0,1,0)=2,1,0)</f>
        <v>0</v>
      </c>
    </row>
    <row r="365" spans="6:9" x14ac:dyDescent="0.25">
      <c r="F365" s="24" t="str">
        <f>IF(Agostometer!C365&gt;0,Grafiek_kalibratiemetingen!$R$13*Agostometer!C365+Grafiek_kalibratiemetingen!$R$14,TRIM(""))</f>
        <v/>
      </c>
      <c r="I365" s="2">
        <f>IF(IF(Agostometer!C365&gt;0,1,0)+IF(Agostometer!G365&gt;0,1,0)=2,1,0)</f>
        <v>0</v>
      </c>
    </row>
    <row r="366" spans="6:9" x14ac:dyDescent="0.25">
      <c r="F366" s="24" t="str">
        <f>IF(Agostometer!C366&gt;0,Grafiek_kalibratiemetingen!$R$13*Agostometer!C366+Grafiek_kalibratiemetingen!$R$14,TRIM(""))</f>
        <v/>
      </c>
      <c r="I366" s="2">
        <f>IF(IF(Agostometer!C366&gt;0,1,0)+IF(Agostometer!G366&gt;0,1,0)=2,1,0)</f>
        <v>0</v>
      </c>
    </row>
    <row r="367" spans="6:9" x14ac:dyDescent="0.25">
      <c r="F367" s="24" t="str">
        <f>IF(Agostometer!C367&gt;0,Grafiek_kalibratiemetingen!$R$13*Agostometer!C367+Grafiek_kalibratiemetingen!$R$14,TRIM(""))</f>
        <v/>
      </c>
      <c r="I367" s="2">
        <f>IF(IF(Agostometer!C367&gt;0,1,0)+IF(Agostometer!G367&gt;0,1,0)=2,1,0)</f>
        <v>0</v>
      </c>
    </row>
    <row r="368" spans="6:9" x14ac:dyDescent="0.25">
      <c r="F368" s="24" t="str">
        <f>IF(Agostometer!C368&gt;0,Grafiek_kalibratiemetingen!$R$13*Agostometer!C368+Grafiek_kalibratiemetingen!$R$14,TRIM(""))</f>
        <v/>
      </c>
      <c r="I368" s="2">
        <f>IF(IF(Agostometer!C368&gt;0,1,0)+IF(Agostometer!G368&gt;0,1,0)=2,1,0)</f>
        <v>0</v>
      </c>
    </row>
    <row r="369" spans="6:9" x14ac:dyDescent="0.25">
      <c r="F369" s="24" t="str">
        <f>IF(Agostometer!C369&gt;0,Grafiek_kalibratiemetingen!$R$13*Agostometer!C369+Grafiek_kalibratiemetingen!$R$14,TRIM(""))</f>
        <v/>
      </c>
      <c r="I369" s="2">
        <f>IF(IF(Agostometer!C369&gt;0,1,0)+IF(Agostometer!G369&gt;0,1,0)=2,1,0)</f>
        <v>0</v>
      </c>
    </row>
    <row r="370" spans="6:9" x14ac:dyDescent="0.25">
      <c r="F370" s="24" t="str">
        <f>IF(Agostometer!C370&gt;0,Grafiek_kalibratiemetingen!$R$13*Agostometer!C370+Grafiek_kalibratiemetingen!$R$14,TRIM(""))</f>
        <v/>
      </c>
      <c r="I370" s="2">
        <f>IF(IF(Agostometer!C370&gt;0,1,0)+IF(Agostometer!G370&gt;0,1,0)=2,1,0)</f>
        <v>0</v>
      </c>
    </row>
    <row r="371" spans="6:9" x14ac:dyDescent="0.25">
      <c r="F371" s="24" t="str">
        <f>IF(Agostometer!C371&gt;0,Grafiek_kalibratiemetingen!$R$13*Agostometer!C371+Grafiek_kalibratiemetingen!$R$14,TRIM(""))</f>
        <v/>
      </c>
      <c r="I371" s="2">
        <f>IF(IF(Agostometer!C371&gt;0,1,0)+IF(Agostometer!G371&gt;0,1,0)=2,1,0)</f>
        <v>0</v>
      </c>
    </row>
    <row r="372" spans="6:9" x14ac:dyDescent="0.25">
      <c r="F372" s="24" t="str">
        <f>IF(Agostometer!C372&gt;0,Grafiek_kalibratiemetingen!$R$13*Agostometer!C372+Grafiek_kalibratiemetingen!$R$14,TRIM(""))</f>
        <v/>
      </c>
      <c r="I372" s="2">
        <f>IF(IF(Agostometer!C372&gt;0,1,0)+IF(Agostometer!G372&gt;0,1,0)=2,1,0)</f>
        <v>0</v>
      </c>
    </row>
    <row r="373" spans="6:9" x14ac:dyDescent="0.25">
      <c r="F373" s="24" t="str">
        <f>IF(Agostometer!C373&gt;0,Grafiek_kalibratiemetingen!$R$13*Agostometer!C373+Grafiek_kalibratiemetingen!$R$14,TRIM(""))</f>
        <v/>
      </c>
      <c r="I373" s="2">
        <f>IF(IF(Agostometer!C373&gt;0,1,0)+IF(Agostometer!G373&gt;0,1,0)=2,1,0)</f>
        <v>0</v>
      </c>
    </row>
    <row r="374" spans="6:9" x14ac:dyDescent="0.25">
      <c r="F374" s="24" t="str">
        <f>IF(Agostometer!C374&gt;0,Grafiek_kalibratiemetingen!$R$13*Agostometer!C374+Grafiek_kalibratiemetingen!$R$14,TRIM(""))</f>
        <v/>
      </c>
      <c r="I374" s="2">
        <f>IF(IF(Agostometer!C374&gt;0,1,0)+IF(Agostometer!G374&gt;0,1,0)=2,1,0)</f>
        <v>0</v>
      </c>
    </row>
    <row r="375" spans="6:9" x14ac:dyDescent="0.25">
      <c r="F375" s="24" t="str">
        <f>IF(Agostometer!C375&gt;0,Grafiek_kalibratiemetingen!$R$13*Agostometer!C375+Grafiek_kalibratiemetingen!$R$14,TRIM(""))</f>
        <v/>
      </c>
      <c r="I375" s="2">
        <f>IF(IF(Agostometer!C375&gt;0,1,0)+IF(Agostometer!G375&gt;0,1,0)=2,1,0)</f>
        <v>0</v>
      </c>
    </row>
    <row r="376" spans="6:9" x14ac:dyDescent="0.25">
      <c r="F376" s="24" t="str">
        <f>IF(Agostometer!C376&gt;0,Grafiek_kalibratiemetingen!$R$13*Agostometer!C376+Grafiek_kalibratiemetingen!$R$14,TRIM(""))</f>
        <v/>
      </c>
      <c r="I376" s="2">
        <f>IF(IF(Agostometer!C376&gt;0,1,0)+IF(Agostometer!G376&gt;0,1,0)=2,1,0)</f>
        <v>0</v>
      </c>
    </row>
    <row r="377" spans="6:9" x14ac:dyDescent="0.25">
      <c r="F377" s="24" t="str">
        <f>IF(Agostometer!C377&gt;0,Grafiek_kalibratiemetingen!$R$13*Agostometer!C377+Grafiek_kalibratiemetingen!$R$14,TRIM(""))</f>
        <v/>
      </c>
      <c r="I377" s="2">
        <f>IF(IF(Agostometer!C377&gt;0,1,0)+IF(Agostometer!G377&gt;0,1,0)=2,1,0)</f>
        <v>0</v>
      </c>
    </row>
    <row r="378" spans="6:9" x14ac:dyDescent="0.25">
      <c r="F378" s="24" t="str">
        <f>IF(Agostometer!C378&gt;0,Grafiek_kalibratiemetingen!$R$13*Agostometer!C378+Grafiek_kalibratiemetingen!$R$14,TRIM(""))</f>
        <v/>
      </c>
      <c r="I378" s="2">
        <f>IF(IF(Agostometer!C378&gt;0,1,0)+IF(Agostometer!G378&gt;0,1,0)=2,1,0)</f>
        <v>0</v>
      </c>
    </row>
    <row r="379" spans="6:9" x14ac:dyDescent="0.25">
      <c r="F379" s="24" t="str">
        <f>IF(Agostometer!C379&gt;0,Grafiek_kalibratiemetingen!$R$13*Agostometer!C379+Grafiek_kalibratiemetingen!$R$14,TRIM(""))</f>
        <v/>
      </c>
      <c r="I379" s="2">
        <f>IF(IF(Agostometer!C379&gt;0,1,0)+IF(Agostometer!G379&gt;0,1,0)=2,1,0)</f>
        <v>0</v>
      </c>
    </row>
    <row r="380" spans="6:9" x14ac:dyDescent="0.25">
      <c r="F380" s="24" t="str">
        <f>IF(Agostometer!C380&gt;0,Grafiek_kalibratiemetingen!$R$13*Agostometer!C380+Grafiek_kalibratiemetingen!$R$14,TRIM(""))</f>
        <v/>
      </c>
      <c r="I380" s="2">
        <f>IF(IF(Agostometer!C380&gt;0,1,0)+IF(Agostometer!G380&gt;0,1,0)=2,1,0)</f>
        <v>0</v>
      </c>
    </row>
    <row r="381" spans="6:9" x14ac:dyDescent="0.25">
      <c r="F381" s="24" t="str">
        <f>IF(Agostometer!C381&gt;0,Grafiek_kalibratiemetingen!$R$13*Agostometer!C381+Grafiek_kalibratiemetingen!$R$14,TRIM(""))</f>
        <v/>
      </c>
      <c r="I381" s="2">
        <f>IF(IF(Agostometer!C381&gt;0,1,0)+IF(Agostometer!G381&gt;0,1,0)=2,1,0)</f>
        <v>0</v>
      </c>
    </row>
    <row r="382" spans="6:9" x14ac:dyDescent="0.25">
      <c r="F382" s="24" t="str">
        <f>IF(Agostometer!C382&gt;0,Grafiek_kalibratiemetingen!$R$13*Agostometer!C382+Grafiek_kalibratiemetingen!$R$14,TRIM(""))</f>
        <v/>
      </c>
      <c r="I382" s="2">
        <f>IF(IF(Agostometer!C382&gt;0,1,0)+IF(Agostometer!G382&gt;0,1,0)=2,1,0)</f>
        <v>0</v>
      </c>
    </row>
    <row r="383" spans="6:9" x14ac:dyDescent="0.25">
      <c r="F383" s="24" t="str">
        <f>IF(Agostometer!C383&gt;0,Grafiek_kalibratiemetingen!$R$13*Agostometer!C383+Grafiek_kalibratiemetingen!$R$14,TRIM(""))</f>
        <v/>
      </c>
      <c r="I383" s="2">
        <f>IF(IF(Agostometer!C383&gt;0,1,0)+IF(Agostometer!G383&gt;0,1,0)=2,1,0)</f>
        <v>0</v>
      </c>
    </row>
    <row r="384" spans="6:9" x14ac:dyDescent="0.25">
      <c r="F384" s="24" t="str">
        <f>IF(Agostometer!C384&gt;0,Grafiek_kalibratiemetingen!$R$13*Agostometer!C384+Grafiek_kalibratiemetingen!$R$14,TRIM(""))</f>
        <v/>
      </c>
      <c r="I384" s="2">
        <f>IF(IF(Agostometer!C384&gt;0,1,0)+IF(Agostometer!G384&gt;0,1,0)=2,1,0)</f>
        <v>0</v>
      </c>
    </row>
    <row r="385" spans="6:9" x14ac:dyDescent="0.25">
      <c r="F385" s="24" t="str">
        <f>IF(Agostometer!C385&gt;0,Grafiek_kalibratiemetingen!$R$13*Agostometer!C385+Grafiek_kalibratiemetingen!$R$14,TRIM(""))</f>
        <v/>
      </c>
      <c r="I385" s="2">
        <f>IF(IF(Agostometer!C385&gt;0,1,0)+IF(Agostometer!G385&gt;0,1,0)=2,1,0)</f>
        <v>0</v>
      </c>
    </row>
    <row r="386" spans="6:9" x14ac:dyDescent="0.25">
      <c r="F386" s="24" t="str">
        <f>IF(Agostometer!C386&gt;0,Grafiek_kalibratiemetingen!$R$13*Agostometer!C386+Grafiek_kalibratiemetingen!$R$14,TRIM(""))</f>
        <v/>
      </c>
      <c r="I386" s="2">
        <f>IF(IF(Agostometer!C386&gt;0,1,0)+IF(Agostometer!G386&gt;0,1,0)=2,1,0)</f>
        <v>0</v>
      </c>
    </row>
    <row r="387" spans="6:9" x14ac:dyDescent="0.25">
      <c r="F387" s="24" t="str">
        <f>IF(Agostometer!C387&gt;0,Grafiek_kalibratiemetingen!$R$13*Agostometer!C387+Grafiek_kalibratiemetingen!$R$14,TRIM(""))</f>
        <v/>
      </c>
      <c r="I387" s="2">
        <f>IF(IF(Agostometer!C387&gt;0,1,0)+IF(Agostometer!G387&gt;0,1,0)=2,1,0)</f>
        <v>0</v>
      </c>
    </row>
    <row r="388" spans="6:9" x14ac:dyDescent="0.25">
      <c r="F388" s="24" t="str">
        <f>IF(Agostometer!C388&gt;0,Grafiek_kalibratiemetingen!$R$13*Agostometer!C388+Grafiek_kalibratiemetingen!$R$14,TRIM(""))</f>
        <v/>
      </c>
      <c r="I388" s="2">
        <f>IF(IF(Agostometer!C388&gt;0,1,0)+IF(Agostometer!G388&gt;0,1,0)=2,1,0)</f>
        <v>0</v>
      </c>
    </row>
    <row r="389" spans="6:9" x14ac:dyDescent="0.25">
      <c r="F389" s="24" t="str">
        <f>IF(Agostometer!C389&gt;0,Grafiek_kalibratiemetingen!$R$13*Agostometer!C389+Grafiek_kalibratiemetingen!$R$14,TRIM(""))</f>
        <v/>
      </c>
      <c r="I389" s="2">
        <f>IF(IF(Agostometer!C389&gt;0,1,0)+IF(Agostometer!G389&gt;0,1,0)=2,1,0)</f>
        <v>0</v>
      </c>
    </row>
    <row r="390" spans="6:9" x14ac:dyDescent="0.25">
      <c r="F390" s="24" t="str">
        <f>IF(Agostometer!C390&gt;0,Grafiek_kalibratiemetingen!$R$13*Agostometer!C390+Grafiek_kalibratiemetingen!$R$14,TRIM(""))</f>
        <v/>
      </c>
      <c r="I390" s="2">
        <f>IF(IF(Agostometer!C390&gt;0,1,0)+IF(Agostometer!G390&gt;0,1,0)=2,1,0)</f>
        <v>0</v>
      </c>
    </row>
    <row r="391" spans="6:9" x14ac:dyDescent="0.25">
      <c r="F391" s="24" t="str">
        <f>IF(Agostometer!C391&gt;0,Grafiek_kalibratiemetingen!$R$13*Agostometer!C391+Grafiek_kalibratiemetingen!$R$14,TRIM(""))</f>
        <v/>
      </c>
      <c r="I391" s="2">
        <f>IF(IF(Agostometer!C391&gt;0,1,0)+IF(Agostometer!G391&gt;0,1,0)=2,1,0)</f>
        <v>0</v>
      </c>
    </row>
    <row r="392" spans="6:9" x14ac:dyDescent="0.25">
      <c r="F392" s="24" t="str">
        <f>IF(Agostometer!C392&gt;0,Grafiek_kalibratiemetingen!$R$13*Agostometer!C392+Grafiek_kalibratiemetingen!$R$14,TRIM(""))</f>
        <v/>
      </c>
      <c r="I392" s="2">
        <f>IF(IF(Agostometer!C392&gt;0,1,0)+IF(Agostometer!G392&gt;0,1,0)=2,1,0)</f>
        <v>0</v>
      </c>
    </row>
    <row r="393" spans="6:9" x14ac:dyDescent="0.25">
      <c r="F393" s="24" t="str">
        <f>IF(Agostometer!C393&gt;0,Grafiek_kalibratiemetingen!$R$13*Agostometer!C393+Grafiek_kalibratiemetingen!$R$14,TRIM(""))</f>
        <v/>
      </c>
      <c r="I393" s="2">
        <f>IF(IF(Agostometer!C393&gt;0,1,0)+IF(Agostometer!G393&gt;0,1,0)=2,1,0)</f>
        <v>0</v>
      </c>
    </row>
    <row r="394" spans="6:9" x14ac:dyDescent="0.25">
      <c r="F394" s="24" t="str">
        <f>IF(Agostometer!C394&gt;0,Grafiek_kalibratiemetingen!$R$13*Agostometer!C394+Grafiek_kalibratiemetingen!$R$14,TRIM(""))</f>
        <v/>
      </c>
      <c r="I394" s="2">
        <f>IF(IF(Agostometer!C394&gt;0,1,0)+IF(Agostometer!G394&gt;0,1,0)=2,1,0)</f>
        <v>0</v>
      </c>
    </row>
    <row r="395" spans="6:9" x14ac:dyDescent="0.25">
      <c r="F395" s="24" t="str">
        <f>IF(Agostometer!C395&gt;0,Grafiek_kalibratiemetingen!$R$13*Agostometer!C395+Grafiek_kalibratiemetingen!$R$14,TRIM(""))</f>
        <v/>
      </c>
      <c r="I395" s="2">
        <f>IF(IF(Agostometer!C395&gt;0,1,0)+IF(Agostometer!G395&gt;0,1,0)=2,1,0)</f>
        <v>0</v>
      </c>
    </row>
    <row r="396" spans="6:9" x14ac:dyDescent="0.25">
      <c r="F396" s="24" t="str">
        <f>IF(Agostometer!C396&gt;0,Grafiek_kalibratiemetingen!$R$13*Agostometer!C396+Grafiek_kalibratiemetingen!$R$14,TRIM(""))</f>
        <v/>
      </c>
      <c r="I396" s="2">
        <f>IF(IF(Agostometer!C396&gt;0,1,0)+IF(Agostometer!G396&gt;0,1,0)=2,1,0)</f>
        <v>0</v>
      </c>
    </row>
    <row r="397" spans="6:9" x14ac:dyDescent="0.25">
      <c r="F397" s="24" t="str">
        <f>IF(Agostometer!C397&gt;0,Grafiek_kalibratiemetingen!$R$13*Agostometer!C397+Grafiek_kalibratiemetingen!$R$14,TRIM(""))</f>
        <v/>
      </c>
      <c r="I397" s="2">
        <f>IF(IF(Agostometer!C397&gt;0,1,0)+IF(Agostometer!G397&gt;0,1,0)=2,1,0)</f>
        <v>0</v>
      </c>
    </row>
    <row r="398" spans="6:9" x14ac:dyDescent="0.25">
      <c r="F398" s="24" t="str">
        <f>IF(Agostometer!C398&gt;0,Grafiek_kalibratiemetingen!$R$13*Agostometer!C398+Grafiek_kalibratiemetingen!$R$14,TRIM(""))</f>
        <v/>
      </c>
      <c r="I398" s="2">
        <f>IF(IF(Agostometer!C398&gt;0,1,0)+IF(Agostometer!G398&gt;0,1,0)=2,1,0)</f>
        <v>0</v>
      </c>
    </row>
    <row r="399" spans="6:9" x14ac:dyDescent="0.25">
      <c r="F399" s="24" t="str">
        <f>IF(Agostometer!C399&gt;0,Grafiek_kalibratiemetingen!$R$13*Agostometer!C399+Grafiek_kalibratiemetingen!$R$14,TRIM(""))</f>
        <v/>
      </c>
      <c r="I399" s="2">
        <f>IF(IF(Agostometer!C399&gt;0,1,0)+IF(Agostometer!G399&gt;0,1,0)=2,1,0)</f>
        <v>0</v>
      </c>
    </row>
    <row r="400" spans="6:9" x14ac:dyDescent="0.25">
      <c r="F400" s="24" t="str">
        <f>IF(Agostometer!C400&gt;0,Grafiek_kalibratiemetingen!$R$13*Agostometer!C400+Grafiek_kalibratiemetingen!$R$14,TRIM(""))</f>
        <v/>
      </c>
      <c r="I400" s="2">
        <f>IF(IF(Agostometer!C400&gt;0,1,0)+IF(Agostometer!G400&gt;0,1,0)=2,1,0)</f>
        <v>0</v>
      </c>
    </row>
    <row r="401" spans="6:9" x14ac:dyDescent="0.25">
      <c r="F401" s="24" t="str">
        <f>IF(Agostometer!C401&gt;0,Grafiek_kalibratiemetingen!$R$13*Agostometer!C401+Grafiek_kalibratiemetingen!$R$14,TRIM(""))</f>
        <v/>
      </c>
      <c r="I401" s="2">
        <f>IF(IF(Agostometer!C401&gt;0,1,0)+IF(Agostometer!G401&gt;0,1,0)=2,1,0)</f>
        <v>0</v>
      </c>
    </row>
    <row r="402" spans="6:9" x14ac:dyDescent="0.25">
      <c r="F402" s="24" t="str">
        <f>IF(Agostometer!C402&gt;0,Grafiek_kalibratiemetingen!$R$13*Agostometer!C402+Grafiek_kalibratiemetingen!$R$14,TRIM(""))</f>
        <v/>
      </c>
      <c r="I402" s="2">
        <f>IF(IF(Agostometer!C402&gt;0,1,0)+IF(Agostometer!G402&gt;0,1,0)=2,1,0)</f>
        <v>0</v>
      </c>
    </row>
    <row r="403" spans="6:9" x14ac:dyDescent="0.25">
      <c r="F403" s="24" t="str">
        <f>IF(Agostometer!C403&gt;0,Grafiek_kalibratiemetingen!$R$13*Agostometer!C403+Grafiek_kalibratiemetingen!$R$14,TRIM(""))</f>
        <v/>
      </c>
      <c r="I403" s="2">
        <f>IF(IF(Agostometer!C403&gt;0,1,0)+IF(Agostometer!G403&gt;0,1,0)=2,1,0)</f>
        <v>0</v>
      </c>
    </row>
    <row r="404" spans="6:9" x14ac:dyDescent="0.25">
      <c r="F404" s="24" t="str">
        <f>IF(Agostometer!C404&gt;0,Grafiek_kalibratiemetingen!$R$13*Agostometer!C404+Grafiek_kalibratiemetingen!$R$14,TRIM(""))</f>
        <v/>
      </c>
      <c r="I404" s="2">
        <f>IF(IF(Agostometer!C404&gt;0,1,0)+IF(Agostometer!G404&gt;0,1,0)=2,1,0)</f>
        <v>0</v>
      </c>
    </row>
    <row r="405" spans="6:9" x14ac:dyDescent="0.25">
      <c r="F405" s="24" t="str">
        <f>IF(Agostometer!C405&gt;0,Grafiek_kalibratiemetingen!$R$13*Agostometer!C405+Grafiek_kalibratiemetingen!$R$14,TRIM(""))</f>
        <v/>
      </c>
      <c r="I405" s="2">
        <f>IF(IF(Agostometer!C405&gt;0,1,0)+IF(Agostometer!G405&gt;0,1,0)=2,1,0)</f>
        <v>0</v>
      </c>
    </row>
    <row r="406" spans="6:9" x14ac:dyDescent="0.25">
      <c r="F406" s="24" t="str">
        <f>IF(Agostometer!C406&gt;0,Grafiek_kalibratiemetingen!$R$13*Agostometer!C406+Grafiek_kalibratiemetingen!$R$14,TRIM(""))</f>
        <v/>
      </c>
      <c r="I406" s="2">
        <f>IF(IF(Agostometer!C406&gt;0,1,0)+IF(Agostometer!G406&gt;0,1,0)=2,1,0)</f>
        <v>0</v>
      </c>
    </row>
    <row r="407" spans="6:9" x14ac:dyDescent="0.25">
      <c r="F407" s="24" t="str">
        <f>IF(Agostometer!C407&gt;0,Grafiek_kalibratiemetingen!$R$13*Agostometer!C407+Grafiek_kalibratiemetingen!$R$14,TRIM(""))</f>
        <v/>
      </c>
      <c r="I407" s="2">
        <f>IF(IF(Agostometer!C407&gt;0,1,0)+IF(Agostometer!G407&gt;0,1,0)=2,1,0)</f>
        <v>0</v>
      </c>
    </row>
    <row r="408" spans="6:9" x14ac:dyDescent="0.25">
      <c r="F408" s="24" t="str">
        <f>IF(Agostometer!C408&gt;0,Grafiek_kalibratiemetingen!$R$13*Agostometer!C408+Grafiek_kalibratiemetingen!$R$14,TRIM(""))</f>
        <v/>
      </c>
      <c r="I408" s="2">
        <f>IF(IF(Agostometer!C408&gt;0,1,0)+IF(Agostometer!G408&gt;0,1,0)=2,1,0)</f>
        <v>0</v>
      </c>
    </row>
    <row r="409" spans="6:9" x14ac:dyDescent="0.25">
      <c r="F409" s="24" t="str">
        <f>IF(Agostometer!C409&gt;0,Grafiek_kalibratiemetingen!$R$13*Agostometer!C409+Grafiek_kalibratiemetingen!$R$14,TRIM(""))</f>
        <v/>
      </c>
      <c r="I409" s="2">
        <f>IF(IF(Agostometer!C409&gt;0,1,0)+IF(Agostometer!G409&gt;0,1,0)=2,1,0)</f>
        <v>0</v>
      </c>
    </row>
    <row r="410" spans="6:9" x14ac:dyDescent="0.25">
      <c r="F410" s="24" t="str">
        <f>IF(Agostometer!C410&gt;0,Grafiek_kalibratiemetingen!$R$13*Agostometer!C410+Grafiek_kalibratiemetingen!$R$14,TRIM(""))</f>
        <v/>
      </c>
      <c r="I410" s="2">
        <f>IF(IF(Agostometer!C410&gt;0,1,0)+IF(Agostometer!G410&gt;0,1,0)=2,1,0)</f>
        <v>0</v>
      </c>
    </row>
    <row r="411" spans="6:9" x14ac:dyDescent="0.25">
      <c r="F411" s="24" t="str">
        <f>IF(Agostometer!C411&gt;0,Grafiek_kalibratiemetingen!$R$13*Agostometer!C411+Grafiek_kalibratiemetingen!$R$14,TRIM(""))</f>
        <v/>
      </c>
      <c r="I411" s="2">
        <f>IF(IF(Agostometer!C411&gt;0,1,0)+IF(Agostometer!G411&gt;0,1,0)=2,1,0)</f>
        <v>0</v>
      </c>
    </row>
    <row r="412" spans="6:9" x14ac:dyDescent="0.25">
      <c r="F412" s="24" t="str">
        <f>IF(Agostometer!C412&gt;0,Grafiek_kalibratiemetingen!$R$13*Agostometer!C412+Grafiek_kalibratiemetingen!$R$14,TRIM(""))</f>
        <v/>
      </c>
      <c r="I412" s="2">
        <f>IF(IF(Agostometer!C412&gt;0,1,0)+IF(Agostometer!G412&gt;0,1,0)=2,1,0)</f>
        <v>0</v>
      </c>
    </row>
    <row r="413" spans="6:9" x14ac:dyDescent="0.25">
      <c r="F413" s="24" t="str">
        <f>IF(Agostometer!C413&gt;0,Grafiek_kalibratiemetingen!$R$13*Agostometer!C413+Grafiek_kalibratiemetingen!$R$14,TRIM(""))</f>
        <v/>
      </c>
      <c r="I413" s="2">
        <f>IF(IF(Agostometer!C413&gt;0,1,0)+IF(Agostometer!G413&gt;0,1,0)=2,1,0)</f>
        <v>0</v>
      </c>
    </row>
    <row r="414" spans="6:9" x14ac:dyDescent="0.25">
      <c r="F414" s="24" t="str">
        <f>IF(Agostometer!C414&gt;0,Grafiek_kalibratiemetingen!$R$13*Agostometer!C414+Grafiek_kalibratiemetingen!$R$14,TRIM(""))</f>
        <v/>
      </c>
      <c r="I414" s="2">
        <f>IF(IF(Agostometer!C414&gt;0,1,0)+IF(Agostometer!G414&gt;0,1,0)=2,1,0)</f>
        <v>0</v>
      </c>
    </row>
    <row r="415" spans="6:9" x14ac:dyDescent="0.25">
      <c r="F415" s="24" t="str">
        <f>IF(Agostometer!C415&gt;0,Grafiek_kalibratiemetingen!$R$13*Agostometer!C415+Grafiek_kalibratiemetingen!$R$14,TRIM(""))</f>
        <v/>
      </c>
      <c r="I415" s="2">
        <f>IF(IF(Agostometer!C415&gt;0,1,0)+IF(Agostometer!G415&gt;0,1,0)=2,1,0)</f>
        <v>0</v>
      </c>
    </row>
    <row r="416" spans="6:9" x14ac:dyDescent="0.25">
      <c r="F416" s="24" t="str">
        <f>IF(Agostometer!C416&gt;0,Grafiek_kalibratiemetingen!$R$13*Agostometer!C416+Grafiek_kalibratiemetingen!$R$14,TRIM(""))</f>
        <v/>
      </c>
      <c r="I416" s="2">
        <f>IF(IF(Agostometer!C416&gt;0,1,0)+IF(Agostometer!G416&gt;0,1,0)=2,1,0)</f>
        <v>0</v>
      </c>
    </row>
    <row r="417" spans="6:9" x14ac:dyDescent="0.25">
      <c r="F417" s="24" t="str">
        <f>IF(Agostometer!C417&gt;0,Grafiek_kalibratiemetingen!$R$13*Agostometer!C417+Grafiek_kalibratiemetingen!$R$14,TRIM(""))</f>
        <v/>
      </c>
      <c r="I417" s="2">
        <f>IF(IF(Agostometer!C417&gt;0,1,0)+IF(Agostometer!G417&gt;0,1,0)=2,1,0)</f>
        <v>0</v>
      </c>
    </row>
    <row r="418" spans="6:9" x14ac:dyDescent="0.25">
      <c r="F418" s="24" t="str">
        <f>IF(Agostometer!C418&gt;0,Grafiek_kalibratiemetingen!$R$13*Agostometer!C418+Grafiek_kalibratiemetingen!$R$14,TRIM(""))</f>
        <v/>
      </c>
      <c r="I418" s="2">
        <f>IF(IF(Agostometer!C418&gt;0,1,0)+IF(Agostometer!G418&gt;0,1,0)=2,1,0)</f>
        <v>0</v>
      </c>
    </row>
    <row r="419" spans="6:9" x14ac:dyDescent="0.25">
      <c r="F419" s="24" t="str">
        <f>IF(Agostometer!C419&gt;0,Grafiek_kalibratiemetingen!$R$13*Agostometer!C419+Grafiek_kalibratiemetingen!$R$14,TRIM(""))</f>
        <v/>
      </c>
      <c r="I419" s="2">
        <f>IF(IF(Agostometer!C419&gt;0,1,0)+IF(Agostometer!G419&gt;0,1,0)=2,1,0)</f>
        <v>0</v>
      </c>
    </row>
    <row r="420" spans="6:9" x14ac:dyDescent="0.25">
      <c r="F420" s="24" t="str">
        <f>IF(Agostometer!C420&gt;0,Grafiek_kalibratiemetingen!$R$13*Agostometer!C420+Grafiek_kalibratiemetingen!$R$14,TRIM(""))</f>
        <v/>
      </c>
      <c r="I420" s="2">
        <f>IF(IF(Agostometer!C420&gt;0,1,0)+IF(Agostometer!G420&gt;0,1,0)=2,1,0)</f>
        <v>0</v>
      </c>
    </row>
    <row r="421" spans="6:9" x14ac:dyDescent="0.25">
      <c r="F421" s="24" t="str">
        <f>IF(Agostometer!C421&gt;0,Grafiek_kalibratiemetingen!$R$13*Agostometer!C421+Grafiek_kalibratiemetingen!$R$14,TRIM(""))</f>
        <v/>
      </c>
      <c r="I421" s="2">
        <f>IF(IF(Agostometer!C421&gt;0,1,0)+IF(Agostometer!G421&gt;0,1,0)=2,1,0)</f>
        <v>0</v>
      </c>
    </row>
    <row r="422" spans="6:9" x14ac:dyDescent="0.25">
      <c r="F422" s="24" t="str">
        <f>IF(Agostometer!C422&gt;0,Grafiek_kalibratiemetingen!$R$13*Agostometer!C422+Grafiek_kalibratiemetingen!$R$14,TRIM(""))</f>
        <v/>
      </c>
      <c r="I422" s="2">
        <f>IF(IF(Agostometer!C422&gt;0,1,0)+IF(Agostometer!G422&gt;0,1,0)=2,1,0)</f>
        <v>0</v>
      </c>
    </row>
    <row r="423" spans="6:9" x14ac:dyDescent="0.25">
      <c r="F423" s="24" t="str">
        <f>IF(Agostometer!C423&gt;0,Grafiek_kalibratiemetingen!$R$13*Agostometer!C423+Grafiek_kalibratiemetingen!$R$14,TRIM(""))</f>
        <v/>
      </c>
      <c r="I423" s="2">
        <f>IF(IF(Agostometer!C423&gt;0,1,0)+IF(Agostometer!G423&gt;0,1,0)=2,1,0)</f>
        <v>0</v>
      </c>
    </row>
    <row r="424" spans="6:9" x14ac:dyDescent="0.25">
      <c r="F424" s="24" t="str">
        <f>IF(Agostometer!C424&gt;0,Grafiek_kalibratiemetingen!$R$13*Agostometer!C424+Grafiek_kalibratiemetingen!$R$14,TRIM(""))</f>
        <v/>
      </c>
      <c r="I424" s="2">
        <f>IF(IF(Agostometer!C424&gt;0,1,0)+IF(Agostometer!G424&gt;0,1,0)=2,1,0)</f>
        <v>0</v>
      </c>
    </row>
    <row r="425" spans="6:9" x14ac:dyDescent="0.25">
      <c r="F425" s="24" t="str">
        <f>IF(Agostometer!C425&gt;0,Grafiek_kalibratiemetingen!$R$13*Agostometer!C425+Grafiek_kalibratiemetingen!$R$14,TRIM(""))</f>
        <v/>
      </c>
      <c r="I425" s="2">
        <f>IF(IF(Agostometer!C425&gt;0,1,0)+IF(Agostometer!G425&gt;0,1,0)=2,1,0)</f>
        <v>0</v>
      </c>
    </row>
    <row r="426" spans="6:9" x14ac:dyDescent="0.25">
      <c r="F426" s="24" t="str">
        <f>IF(Agostometer!C426&gt;0,Grafiek_kalibratiemetingen!$R$13*Agostometer!C426+Grafiek_kalibratiemetingen!$R$14,TRIM(""))</f>
        <v/>
      </c>
      <c r="I426" s="2">
        <f>IF(IF(Agostometer!C426&gt;0,1,0)+IF(Agostometer!G426&gt;0,1,0)=2,1,0)</f>
        <v>0</v>
      </c>
    </row>
    <row r="427" spans="6:9" x14ac:dyDescent="0.25">
      <c r="F427" s="24" t="str">
        <f>IF(Agostometer!C427&gt;0,Grafiek_kalibratiemetingen!$R$13*Agostometer!C427+Grafiek_kalibratiemetingen!$R$14,TRIM(""))</f>
        <v/>
      </c>
      <c r="I427" s="2">
        <f>IF(IF(Agostometer!C427&gt;0,1,0)+IF(Agostometer!G427&gt;0,1,0)=2,1,0)</f>
        <v>0</v>
      </c>
    </row>
    <row r="428" spans="6:9" x14ac:dyDescent="0.25">
      <c r="F428" s="24" t="str">
        <f>IF(Agostometer!C428&gt;0,Grafiek_kalibratiemetingen!$R$13*Agostometer!C428+Grafiek_kalibratiemetingen!$R$14,TRIM(""))</f>
        <v/>
      </c>
      <c r="I428" s="2">
        <f>IF(IF(Agostometer!C428&gt;0,1,0)+IF(Agostometer!G428&gt;0,1,0)=2,1,0)</f>
        <v>0</v>
      </c>
    </row>
    <row r="429" spans="6:9" x14ac:dyDescent="0.25">
      <c r="F429" s="24" t="str">
        <f>IF(Agostometer!C429&gt;0,Grafiek_kalibratiemetingen!$R$13*Agostometer!C429+Grafiek_kalibratiemetingen!$R$14,TRIM(""))</f>
        <v/>
      </c>
      <c r="I429" s="2">
        <f>IF(IF(Agostometer!C429&gt;0,1,0)+IF(Agostometer!G429&gt;0,1,0)=2,1,0)</f>
        <v>0</v>
      </c>
    </row>
    <row r="430" spans="6:9" x14ac:dyDescent="0.25">
      <c r="F430" s="24" t="str">
        <f>IF(Agostometer!C430&gt;0,Grafiek_kalibratiemetingen!$R$13*Agostometer!C430+Grafiek_kalibratiemetingen!$R$14,TRIM(""))</f>
        <v/>
      </c>
      <c r="I430" s="2">
        <f>IF(IF(Agostometer!C430&gt;0,1,0)+IF(Agostometer!G430&gt;0,1,0)=2,1,0)</f>
        <v>0</v>
      </c>
    </row>
    <row r="431" spans="6:9" x14ac:dyDescent="0.25">
      <c r="F431" s="24" t="str">
        <f>IF(Agostometer!C431&gt;0,Grafiek_kalibratiemetingen!$R$13*Agostometer!C431+Grafiek_kalibratiemetingen!$R$14,TRIM(""))</f>
        <v/>
      </c>
      <c r="I431" s="2">
        <f>IF(IF(Agostometer!C431&gt;0,1,0)+IF(Agostometer!G431&gt;0,1,0)=2,1,0)</f>
        <v>0</v>
      </c>
    </row>
    <row r="432" spans="6:9" x14ac:dyDescent="0.25">
      <c r="F432" s="24" t="str">
        <f>IF(Agostometer!C432&gt;0,Grafiek_kalibratiemetingen!$R$13*Agostometer!C432+Grafiek_kalibratiemetingen!$R$14,TRIM(""))</f>
        <v/>
      </c>
      <c r="I432" s="2">
        <f>IF(IF(Agostometer!C432&gt;0,1,0)+IF(Agostometer!G432&gt;0,1,0)=2,1,0)</f>
        <v>0</v>
      </c>
    </row>
    <row r="433" spans="6:9" x14ac:dyDescent="0.25">
      <c r="F433" s="24" t="str">
        <f>IF(Agostometer!C433&gt;0,Grafiek_kalibratiemetingen!$R$13*Agostometer!C433+Grafiek_kalibratiemetingen!$R$14,TRIM(""))</f>
        <v/>
      </c>
      <c r="I433" s="2">
        <f>IF(IF(Agostometer!C433&gt;0,1,0)+IF(Agostometer!G433&gt;0,1,0)=2,1,0)</f>
        <v>0</v>
      </c>
    </row>
    <row r="434" spans="6:9" x14ac:dyDescent="0.25">
      <c r="F434" s="24" t="str">
        <f>IF(Agostometer!C434&gt;0,Grafiek_kalibratiemetingen!$R$13*Agostometer!C434+Grafiek_kalibratiemetingen!$R$14,TRIM(""))</f>
        <v/>
      </c>
      <c r="I434" s="2">
        <f>IF(IF(Agostometer!C434&gt;0,1,0)+IF(Agostometer!G434&gt;0,1,0)=2,1,0)</f>
        <v>0</v>
      </c>
    </row>
    <row r="435" spans="6:9" x14ac:dyDescent="0.25">
      <c r="F435" s="24" t="str">
        <f>IF(Agostometer!C435&gt;0,Grafiek_kalibratiemetingen!$R$13*Agostometer!C435+Grafiek_kalibratiemetingen!$R$14,TRIM(""))</f>
        <v/>
      </c>
      <c r="I435" s="2">
        <f>IF(IF(Agostometer!C435&gt;0,1,0)+IF(Agostometer!G435&gt;0,1,0)=2,1,0)</f>
        <v>0</v>
      </c>
    </row>
    <row r="436" spans="6:9" x14ac:dyDescent="0.25">
      <c r="F436" s="24" t="str">
        <f>IF(Agostometer!C436&gt;0,Grafiek_kalibratiemetingen!$R$13*Agostometer!C436+Grafiek_kalibratiemetingen!$R$14,TRIM(""))</f>
        <v/>
      </c>
      <c r="I436" s="2">
        <f>IF(IF(Agostometer!C436&gt;0,1,0)+IF(Agostometer!G436&gt;0,1,0)=2,1,0)</f>
        <v>0</v>
      </c>
    </row>
    <row r="437" spans="6:9" x14ac:dyDescent="0.25">
      <c r="F437" s="24" t="str">
        <f>IF(Agostometer!C437&gt;0,Grafiek_kalibratiemetingen!$R$13*Agostometer!C437+Grafiek_kalibratiemetingen!$R$14,TRIM(""))</f>
        <v/>
      </c>
      <c r="I437" s="2">
        <f>IF(IF(Agostometer!C437&gt;0,1,0)+IF(Agostometer!G437&gt;0,1,0)=2,1,0)</f>
        <v>0</v>
      </c>
    </row>
    <row r="438" spans="6:9" x14ac:dyDescent="0.25">
      <c r="F438" s="24" t="str">
        <f>IF(Agostometer!C438&gt;0,Grafiek_kalibratiemetingen!$R$13*Agostometer!C438+Grafiek_kalibratiemetingen!$R$14,TRIM(""))</f>
        <v/>
      </c>
      <c r="I438" s="2">
        <f>IF(IF(Agostometer!C438&gt;0,1,0)+IF(Agostometer!G438&gt;0,1,0)=2,1,0)</f>
        <v>0</v>
      </c>
    </row>
    <row r="439" spans="6:9" x14ac:dyDescent="0.25">
      <c r="F439" s="24" t="str">
        <f>IF(Agostometer!C439&gt;0,Grafiek_kalibratiemetingen!$R$13*Agostometer!C439+Grafiek_kalibratiemetingen!$R$14,TRIM(""))</f>
        <v/>
      </c>
      <c r="I439" s="2">
        <f>IF(IF(Agostometer!C439&gt;0,1,0)+IF(Agostometer!G439&gt;0,1,0)=2,1,0)</f>
        <v>0</v>
      </c>
    </row>
    <row r="440" spans="6:9" x14ac:dyDescent="0.25">
      <c r="F440" s="24" t="str">
        <f>IF(Agostometer!C440&gt;0,Grafiek_kalibratiemetingen!$R$13*Agostometer!C440+Grafiek_kalibratiemetingen!$R$14,TRIM(""))</f>
        <v/>
      </c>
      <c r="I440" s="2">
        <f>IF(IF(Agostometer!C440&gt;0,1,0)+IF(Agostometer!G440&gt;0,1,0)=2,1,0)</f>
        <v>0</v>
      </c>
    </row>
    <row r="441" spans="6:9" x14ac:dyDescent="0.25">
      <c r="F441" s="24" t="str">
        <f>IF(Agostometer!C441&gt;0,Grafiek_kalibratiemetingen!$R$13*Agostometer!C441+Grafiek_kalibratiemetingen!$R$14,TRIM(""))</f>
        <v/>
      </c>
      <c r="I441" s="2">
        <f>IF(IF(Agostometer!C441&gt;0,1,0)+IF(Agostometer!G441&gt;0,1,0)=2,1,0)</f>
        <v>0</v>
      </c>
    </row>
    <row r="442" spans="6:9" x14ac:dyDescent="0.25">
      <c r="F442" s="24" t="str">
        <f>IF(Agostometer!C442&gt;0,Grafiek_kalibratiemetingen!$R$13*Agostometer!C442+Grafiek_kalibratiemetingen!$R$14,TRIM(""))</f>
        <v/>
      </c>
      <c r="I442" s="2">
        <f>IF(IF(Agostometer!C442&gt;0,1,0)+IF(Agostometer!G442&gt;0,1,0)=2,1,0)</f>
        <v>0</v>
      </c>
    </row>
    <row r="443" spans="6:9" x14ac:dyDescent="0.25">
      <c r="F443" s="24" t="str">
        <f>IF(Agostometer!C443&gt;0,Grafiek_kalibratiemetingen!$R$13*Agostometer!C443+Grafiek_kalibratiemetingen!$R$14,TRIM(""))</f>
        <v/>
      </c>
      <c r="I443" s="2">
        <f>IF(IF(Agostometer!C443&gt;0,1,0)+IF(Agostometer!G443&gt;0,1,0)=2,1,0)</f>
        <v>0</v>
      </c>
    </row>
    <row r="444" spans="6:9" x14ac:dyDescent="0.25">
      <c r="F444" s="24" t="str">
        <f>IF(Agostometer!C444&gt;0,Grafiek_kalibratiemetingen!$R$13*Agostometer!C444+Grafiek_kalibratiemetingen!$R$14,TRIM(""))</f>
        <v/>
      </c>
      <c r="I444" s="2">
        <f>IF(IF(Agostometer!C444&gt;0,1,0)+IF(Agostometer!G444&gt;0,1,0)=2,1,0)</f>
        <v>0</v>
      </c>
    </row>
    <row r="445" spans="6:9" x14ac:dyDescent="0.25">
      <c r="F445" s="24" t="str">
        <f>IF(Agostometer!C445&gt;0,Grafiek_kalibratiemetingen!$R$13*Agostometer!C445+Grafiek_kalibratiemetingen!$R$14,TRIM(""))</f>
        <v/>
      </c>
      <c r="I445" s="2">
        <f>IF(IF(Agostometer!C445&gt;0,1,0)+IF(Agostometer!G445&gt;0,1,0)=2,1,0)</f>
        <v>0</v>
      </c>
    </row>
    <row r="446" spans="6:9" x14ac:dyDescent="0.25">
      <c r="F446" s="24" t="str">
        <f>IF(Agostometer!C446&gt;0,Grafiek_kalibratiemetingen!$R$13*Agostometer!C446+Grafiek_kalibratiemetingen!$R$14,TRIM(""))</f>
        <v/>
      </c>
      <c r="I446" s="2">
        <f>IF(IF(Agostometer!C446&gt;0,1,0)+IF(Agostometer!G446&gt;0,1,0)=2,1,0)</f>
        <v>0</v>
      </c>
    </row>
    <row r="447" spans="6:9" x14ac:dyDescent="0.25">
      <c r="F447" s="24" t="str">
        <f>IF(Agostometer!C447&gt;0,Grafiek_kalibratiemetingen!$R$13*Agostometer!C447+Grafiek_kalibratiemetingen!$R$14,TRIM(""))</f>
        <v/>
      </c>
      <c r="I447" s="2">
        <f>IF(IF(Agostometer!C447&gt;0,1,0)+IF(Agostometer!G447&gt;0,1,0)=2,1,0)</f>
        <v>0</v>
      </c>
    </row>
    <row r="448" spans="6:9" x14ac:dyDescent="0.25">
      <c r="F448" s="24" t="str">
        <f>IF(Agostometer!C448&gt;0,Grafiek_kalibratiemetingen!$R$13*Agostometer!C448+Grafiek_kalibratiemetingen!$R$14,TRIM(""))</f>
        <v/>
      </c>
      <c r="I448" s="2">
        <f>IF(IF(Agostometer!C448&gt;0,1,0)+IF(Agostometer!G448&gt;0,1,0)=2,1,0)</f>
        <v>0</v>
      </c>
    </row>
    <row r="449" spans="6:9" x14ac:dyDescent="0.25">
      <c r="F449" s="24" t="str">
        <f>IF(Agostometer!C449&gt;0,Grafiek_kalibratiemetingen!$R$13*Agostometer!C449+Grafiek_kalibratiemetingen!$R$14,TRIM(""))</f>
        <v/>
      </c>
      <c r="I449" s="2">
        <f>IF(IF(Agostometer!C449&gt;0,1,0)+IF(Agostometer!G449&gt;0,1,0)=2,1,0)</f>
        <v>0</v>
      </c>
    </row>
    <row r="450" spans="6:9" x14ac:dyDescent="0.25">
      <c r="F450" s="24" t="str">
        <f>IF(Agostometer!C450&gt;0,Grafiek_kalibratiemetingen!$R$13*Agostometer!C450+Grafiek_kalibratiemetingen!$R$14,TRIM(""))</f>
        <v/>
      </c>
      <c r="I450" s="2">
        <f>IF(IF(Agostometer!C450&gt;0,1,0)+IF(Agostometer!G450&gt;0,1,0)=2,1,0)</f>
        <v>0</v>
      </c>
    </row>
    <row r="451" spans="6:9" x14ac:dyDescent="0.25">
      <c r="F451" s="24" t="str">
        <f>IF(Agostometer!C451&gt;0,Grafiek_kalibratiemetingen!$R$13*Agostometer!C451+Grafiek_kalibratiemetingen!$R$14,TRIM(""))</f>
        <v/>
      </c>
      <c r="I451" s="2">
        <f>IF(IF(Agostometer!C451&gt;0,1,0)+IF(Agostometer!G451&gt;0,1,0)=2,1,0)</f>
        <v>0</v>
      </c>
    </row>
    <row r="452" spans="6:9" x14ac:dyDescent="0.25">
      <c r="F452" s="24" t="str">
        <f>IF(Agostometer!C452&gt;0,Grafiek_kalibratiemetingen!$R$13*Agostometer!C452+Grafiek_kalibratiemetingen!$R$14,TRIM(""))</f>
        <v/>
      </c>
      <c r="I452" s="2">
        <f>IF(IF(Agostometer!C452&gt;0,1,0)+IF(Agostometer!G452&gt;0,1,0)=2,1,0)</f>
        <v>0</v>
      </c>
    </row>
    <row r="453" spans="6:9" x14ac:dyDescent="0.25">
      <c r="F453" s="24" t="str">
        <f>IF(Agostometer!C453&gt;0,Grafiek_kalibratiemetingen!$R$13*Agostometer!C453+Grafiek_kalibratiemetingen!$R$14,TRIM(""))</f>
        <v/>
      </c>
      <c r="I453" s="2">
        <f>IF(IF(Agostometer!C453&gt;0,1,0)+IF(Agostometer!G453&gt;0,1,0)=2,1,0)</f>
        <v>0</v>
      </c>
    </row>
    <row r="454" spans="6:9" x14ac:dyDescent="0.25">
      <c r="F454" s="24" t="str">
        <f>IF(Agostometer!C454&gt;0,Grafiek_kalibratiemetingen!$R$13*Agostometer!C454+Grafiek_kalibratiemetingen!$R$14,TRIM(""))</f>
        <v/>
      </c>
      <c r="I454" s="2">
        <f>IF(IF(Agostometer!C454&gt;0,1,0)+IF(Agostometer!G454&gt;0,1,0)=2,1,0)</f>
        <v>0</v>
      </c>
    </row>
    <row r="455" spans="6:9" x14ac:dyDescent="0.25">
      <c r="F455" s="24" t="str">
        <f>IF(Agostometer!C455&gt;0,Grafiek_kalibratiemetingen!$R$13*Agostometer!C455+Grafiek_kalibratiemetingen!$R$14,TRIM(""))</f>
        <v/>
      </c>
      <c r="I455" s="2">
        <f>IF(IF(Agostometer!C455&gt;0,1,0)+IF(Agostometer!G455&gt;0,1,0)=2,1,0)</f>
        <v>0</v>
      </c>
    </row>
    <row r="456" spans="6:9" x14ac:dyDescent="0.25">
      <c r="F456" s="24" t="str">
        <f>IF(Agostometer!C456&gt;0,Grafiek_kalibratiemetingen!$R$13*Agostometer!C456+Grafiek_kalibratiemetingen!$R$14,TRIM(""))</f>
        <v/>
      </c>
      <c r="I456" s="2">
        <f>IF(IF(Agostometer!C456&gt;0,1,0)+IF(Agostometer!G456&gt;0,1,0)=2,1,0)</f>
        <v>0</v>
      </c>
    </row>
    <row r="457" spans="6:9" x14ac:dyDescent="0.25">
      <c r="F457" s="24" t="str">
        <f>IF(Agostometer!C457&gt;0,Grafiek_kalibratiemetingen!$R$13*Agostometer!C457+Grafiek_kalibratiemetingen!$R$14,TRIM(""))</f>
        <v/>
      </c>
      <c r="I457" s="2">
        <f>IF(IF(Agostometer!C457&gt;0,1,0)+IF(Agostometer!G457&gt;0,1,0)=2,1,0)</f>
        <v>0</v>
      </c>
    </row>
    <row r="458" spans="6:9" x14ac:dyDescent="0.25">
      <c r="F458" s="24" t="str">
        <f>IF(Agostometer!C458&gt;0,Grafiek_kalibratiemetingen!$R$13*Agostometer!C458+Grafiek_kalibratiemetingen!$R$14,TRIM(""))</f>
        <v/>
      </c>
      <c r="I458" s="2">
        <f>IF(IF(Agostometer!C458&gt;0,1,0)+IF(Agostometer!G458&gt;0,1,0)=2,1,0)</f>
        <v>0</v>
      </c>
    </row>
    <row r="459" spans="6:9" x14ac:dyDescent="0.25">
      <c r="F459" s="24" t="str">
        <f>IF(Agostometer!C459&gt;0,Grafiek_kalibratiemetingen!$R$13*Agostometer!C459+Grafiek_kalibratiemetingen!$R$14,TRIM(""))</f>
        <v/>
      </c>
      <c r="I459" s="2">
        <f>IF(IF(Agostometer!C459&gt;0,1,0)+IF(Agostometer!G459&gt;0,1,0)=2,1,0)</f>
        <v>0</v>
      </c>
    </row>
    <row r="460" spans="6:9" x14ac:dyDescent="0.25">
      <c r="F460" s="24" t="str">
        <f>IF(Agostometer!C460&gt;0,Grafiek_kalibratiemetingen!$R$13*Agostometer!C460+Grafiek_kalibratiemetingen!$R$14,TRIM(""))</f>
        <v/>
      </c>
      <c r="I460" s="2">
        <f>IF(IF(Agostometer!C460&gt;0,1,0)+IF(Agostometer!G460&gt;0,1,0)=2,1,0)</f>
        <v>0</v>
      </c>
    </row>
    <row r="461" spans="6:9" x14ac:dyDescent="0.25">
      <c r="F461" s="24" t="str">
        <f>IF(Agostometer!C461&gt;0,Grafiek_kalibratiemetingen!$R$13*Agostometer!C461+Grafiek_kalibratiemetingen!$R$14,TRIM(""))</f>
        <v/>
      </c>
      <c r="I461" s="2">
        <f>IF(IF(Agostometer!C461&gt;0,1,0)+IF(Agostometer!G461&gt;0,1,0)=2,1,0)</f>
        <v>0</v>
      </c>
    </row>
    <row r="462" spans="6:9" x14ac:dyDescent="0.25">
      <c r="F462" s="24" t="str">
        <f>IF(Agostometer!C462&gt;0,Grafiek_kalibratiemetingen!$R$13*Agostometer!C462+Grafiek_kalibratiemetingen!$R$14,TRIM(""))</f>
        <v/>
      </c>
      <c r="I462" s="2">
        <f>IF(IF(Agostometer!C462&gt;0,1,0)+IF(Agostometer!G462&gt;0,1,0)=2,1,0)</f>
        <v>0</v>
      </c>
    </row>
    <row r="463" spans="6:9" x14ac:dyDescent="0.25">
      <c r="F463" s="24" t="str">
        <f>IF(Agostometer!C463&gt;0,Grafiek_kalibratiemetingen!$R$13*Agostometer!C463+Grafiek_kalibratiemetingen!$R$14,TRIM(""))</f>
        <v/>
      </c>
      <c r="I463" s="2">
        <f>IF(IF(Agostometer!C463&gt;0,1,0)+IF(Agostometer!G463&gt;0,1,0)=2,1,0)</f>
        <v>0</v>
      </c>
    </row>
    <row r="464" spans="6:9" x14ac:dyDescent="0.25">
      <c r="F464" s="24" t="str">
        <f>IF(Agostometer!C464&gt;0,Grafiek_kalibratiemetingen!$R$13*Agostometer!C464+Grafiek_kalibratiemetingen!$R$14,TRIM(""))</f>
        <v/>
      </c>
      <c r="I464" s="2">
        <f>IF(IF(Agostometer!C464&gt;0,1,0)+IF(Agostometer!G464&gt;0,1,0)=2,1,0)</f>
        <v>0</v>
      </c>
    </row>
    <row r="465" spans="6:9" x14ac:dyDescent="0.25">
      <c r="F465" s="24" t="str">
        <f>IF(Agostometer!C465&gt;0,Grafiek_kalibratiemetingen!$R$13*Agostometer!C465+Grafiek_kalibratiemetingen!$R$14,TRIM(""))</f>
        <v/>
      </c>
      <c r="I465" s="2">
        <f>IF(IF(Agostometer!C465&gt;0,1,0)+IF(Agostometer!G465&gt;0,1,0)=2,1,0)</f>
        <v>0</v>
      </c>
    </row>
    <row r="466" spans="6:9" x14ac:dyDescent="0.25">
      <c r="F466" s="24" t="str">
        <f>IF(Agostometer!C466&gt;0,Grafiek_kalibratiemetingen!$R$13*Agostometer!C466+Grafiek_kalibratiemetingen!$R$14,TRIM(""))</f>
        <v/>
      </c>
      <c r="I466" s="2">
        <f>IF(IF(Agostometer!C466&gt;0,1,0)+IF(Agostometer!G466&gt;0,1,0)=2,1,0)</f>
        <v>0</v>
      </c>
    </row>
    <row r="467" spans="6:9" x14ac:dyDescent="0.25">
      <c r="F467" s="24" t="str">
        <f>IF(Agostometer!C467&gt;0,Grafiek_kalibratiemetingen!$R$13*Agostometer!C467+Grafiek_kalibratiemetingen!$R$14,TRIM(""))</f>
        <v/>
      </c>
      <c r="I467" s="2">
        <f>IF(IF(Agostometer!C467&gt;0,1,0)+IF(Agostometer!G467&gt;0,1,0)=2,1,0)</f>
        <v>0</v>
      </c>
    </row>
    <row r="468" spans="6:9" x14ac:dyDescent="0.25">
      <c r="F468" s="24" t="str">
        <f>IF(Agostometer!C468&gt;0,Grafiek_kalibratiemetingen!$R$13*Agostometer!C468+Grafiek_kalibratiemetingen!$R$14,TRIM(""))</f>
        <v/>
      </c>
      <c r="I468" s="2">
        <f>IF(IF(Agostometer!C468&gt;0,1,0)+IF(Agostometer!G468&gt;0,1,0)=2,1,0)</f>
        <v>0</v>
      </c>
    </row>
    <row r="469" spans="6:9" x14ac:dyDescent="0.25">
      <c r="F469" s="24" t="str">
        <f>IF(Agostometer!C469&gt;0,Grafiek_kalibratiemetingen!$R$13*Agostometer!C469+Grafiek_kalibratiemetingen!$R$14,TRIM(""))</f>
        <v/>
      </c>
      <c r="I469" s="2">
        <f>IF(IF(Agostometer!C469&gt;0,1,0)+IF(Agostometer!G469&gt;0,1,0)=2,1,0)</f>
        <v>0</v>
      </c>
    </row>
    <row r="470" spans="6:9" x14ac:dyDescent="0.25">
      <c r="F470" s="24" t="str">
        <f>IF(Agostometer!C470&gt;0,Grafiek_kalibratiemetingen!$R$13*Agostometer!C470+Grafiek_kalibratiemetingen!$R$14,TRIM(""))</f>
        <v/>
      </c>
      <c r="I470" s="2">
        <f>IF(IF(Agostometer!C470&gt;0,1,0)+IF(Agostometer!G470&gt;0,1,0)=2,1,0)</f>
        <v>0</v>
      </c>
    </row>
    <row r="471" spans="6:9" x14ac:dyDescent="0.25">
      <c r="F471" s="24" t="str">
        <f>IF(Agostometer!C471&gt;0,Grafiek_kalibratiemetingen!$R$13*Agostometer!C471+Grafiek_kalibratiemetingen!$R$14,TRIM(""))</f>
        <v/>
      </c>
      <c r="I471" s="2">
        <f>IF(IF(Agostometer!C471&gt;0,1,0)+IF(Agostometer!G471&gt;0,1,0)=2,1,0)</f>
        <v>0</v>
      </c>
    </row>
    <row r="472" spans="6:9" x14ac:dyDescent="0.25">
      <c r="F472" s="24" t="str">
        <f>IF(Agostometer!C472&gt;0,Grafiek_kalibratiemetingen!$R$13*Agostometer!C472+Grafiek_kalibratiemetingen!$R$14,TRIM(""))</f>
        <v/>
      </c>
      <c r="I472" s="2">
        <f>IF(IF(Agostometer!C472&gt;0,1,0)+IF(Agostometer!G472&gt;0,1,0)=2,1,0)</f>
        <v>0</v>
      </c>
    </row>
    <row r="473" spans="6:9" x14ac:dyDescent="0.25">
      <c r="F473" s="24" t="str">
        <f>IF(Agostometer!C473&gt;0,Grafiek_kalibratiemetingen!$R$13*Agostometer!C473+Grafiek_kalibratiemetingen!$R$14,TRIM(""))</f>
        <v/>
      </c>
      <c r="I473" s="2">
        <f>IF(IF(Agostometer!C473&gt;0,1,0)+IF(Agostometer!G473&gt;0,1,0)=2,1,0)</f>
        <v>0</v>
      </c>
    </row>
    <row r="474" spans="6:9" x14ac:dyDescent="0.25">
      <c r="F474" s="24" t="str">
        <f>IF(Agostometer!C474&gt;0,Grafiek_kalibratiemetingen!$R$13*Agostometer!C474+Grafiek_kalibratiemetingen!$R$14,TRIM(""))</f>
        <v/>
      </c>
      <c r="I474" s="2">
        <f>IF(IF(Agostometer!C474&gt;0,1,0)+IF(Agostometer!G474&gt;0,1,0)=2,1,0)</f>
        <v>0</v>
      </c>
    </row>
    <row r="475" spans="6:9" x14ac:dyDescent="0.25">
      <c r="F475" s="24" t="str">
        <f>IF(Agostometer!C475&gt;0,Grafiek_kalibratiemetingen!$R$13*Agostometer!C475+Grafiek_kalibratiemetingen!$R$14,TRIM(""))</f>
        <v/>
      </c>
      <c r="I475" s="2">
        <f>IF(IF(Agostometer!C475&gt;0,1,0)+IF(Agostometer!G475&gt;0,1,0)=2,1,0)</f>
        <v>0</v>
      </c>
    </row>
    <row r="476" spans="6:9" x14ac:dyDescent="0.25">
      <c r="F476" s="24" t="str">
        <f>IF(Agostometer!C476&gt;0,Grafiek_kalibratiemetingen!$R$13*Agostometer!C476+Grafiek_kalibratiemetingen!$R$14,TRIM(""))</f>
        <v/>
      </c>
      <c r="I476" s="2">
        <f>IF(IF(Agostometer!C476&gt;0,1,0)+IF(Agostometer!G476&gt;0,1,0)=2,1,0)</f>
        <v>0</v>
      </c>
    </row>
    <row r="477" spans="6:9" x14ac:dyDescent="0.25">
      <c r="F477" s="24" t="str">
        <f>IF(Agostometer!C477&gt;0,Grafiek_kalibratiemetingen!$R$13*Agostometer!C477+Grafiek_kalibratiemetingen!$R$14,TRIM(""))</f>
        <v/>
      </c>
      <c r="I477" s="2">
        <f>IF(IF(Agostometer!C477&gt;0,1,0)+IF(Agostometer!G477&gt;0,1,0)=2,1,0)</f>
        <v>0</v>
      </c>
    </row>
    <row r="478" spans="6:9" x14ac:dyDescent="0.25">
      <c r="F478" s="24" t="str">
        <f>IF(Agostometer!C478&gt;0,Grafiek_kalibratiemetingen!$R$13*Agostometer!C478+Grafiek_kalibratiemetingen!$R$14,TRIM(""))</f>
        <v/>
      </c>
      <c r="I478" s="2">
        <f>IF(IF(Agostometer!C478&gt;0,1,0)+IF(Agostometer!G478&gt;0,1,0)=2,1,0)</f>
        <v>0</v>
      </c>
    </row>
    <row r="479" spans="6:9" x14ac:dyDescent="0.25">
      <c r="F479" s="24" t="str">
        <f>IF(Agostometer!C479&gt;0,Grafiek_kalibratiemetingen!$R$13*Agostometer!C479+Grafiek_kalibratiemetingen!$R$14,TRIM(""))</f>
        <v/>
      </c>
      <c r="I479" s="2">
        <f>IF(IF(Agostometer!C479&gt;0,1,0)+IF(Agostometer!G479&gt;0,1,0)=2,1,0)</f>
        <v>0</v>
      </c>
    </row>
    <row r="480" spans="6:9" x14ac:dyDescent="0.25">
      <c r="F480" s="24" t="str">
        <f>IF(Agostometer!C480&gt;0,Grafiek_kalibratiemetingen!$R$13*Agostometer!C480+Grafiek_kalibratiemetingen!$R$14,TRIM(""))</f>
        <v/>
      </c>
      <c r="I480" s="2">
        <f>IF(IF(Agostometer!C480&gt;0,1,0)+IF(Agostometer!G480&gt;0,1,0)=2,1,0)</f>
        <v>0</v>
      </c>
    </row>
    <row r="481" spans="6:9" x14ac:dyDescent="0.25">
      <c r="F481" s="24" t="str">
        <f>IF(Agostometer!C481&gt;0,Grafiek_kalibratiemetingen!$R$13*Agostometer!C481+Grafiek_kalibratiemetingen!$R$14,TRIM(""))</f>
        <v/>
      </c>
      <c r="I481" s="2">
        <f>IF(IF(Agostometer!C481&gt;0,1,0)+IF(Agostometer!G481&gt;0,1,0)=2,1,0)</f>
        <v>0</v>
      </c>
    </row>
    <row r="482" spans="6:9" x14ac:dyDescent="0.25">
      <c r="F482" s="24" t="str">
        <f>IF(Agostometer!C482&gt;0,Grafiek_kalibratiemetingen!$R$13*Agostometer!C482+Grafiek_kalibratiemetingen!$R$14,TRIM(""))</f>
        <v/>
      </c>
      <c r="I482" s="2">
        <f>IF(IF(Agostometer!C482&gt;0,1,0)+IF(Agostometer!G482&gt;0,1,0)=2,1,0)</f>
        <v>0</v>
      </c>
    </row>
    <row r="483" spans="6:9" x14ac:dyDescent="0.25">
      <c r="F483" s="24" t="str">
        <f>IF(Agostometer!C483&gt;0,Grafiek_kalibratiemetingen!$R$13*Agostometer!C483+Grafiek_kalibratiemetingen!$R$14,TRIM(""))</f>
        <v/>
      </c>
      <c r="I483" s="2">
        <f>IF(IF(Agostometer!C483&gt;0,1,0)+IF(Agostometer!G483&gt;0,1,0)=2,1,0)</f>
        <v>0</v>
      </c>
    </row>
    <row r="484" spans="6:9" x14ac:dyDescent="0.25">
      <c r="F484" s="24" t="str">
        <f>IF(Agostometer!C484&gt;0,Grafiek_kalibratiemetingen!$R$13*Agostometer!C484+Grafiek_kalibratiemetingen!$R$14,TRIM(""))</f>
        <v/>
      </c>
      <c r="I484" s="2">
        <f>IF(IF(Agostometer!C484&gt;0,1,0)+IF(Agostometer!G484&gt;0,1,0)=2,1,0)</f>
        <v>0</v>
      </c>
    </row>
    <row r="485" spans="6:9" x14ac:dyDescent="0.25">
      <c r="F485" s="24" t="str">
        <f>IF(Agostometer!C485&gt;0,Grafiek_kalibratiemetingen!$R$13*Agostometer!C485+Grafiek_kalibratiemetingen!$R$14,TRIM(""))</f>
        <v/>
      </c>
      <c r="I485" s="2">
        <f>IF(IF(Agostometer!C485&gt;0,1,0)+IF(Agostometer!G485&gt;0,1,0)=2,1,0)</f>
        <v>0</v>
      </c>
    </row>
    <row r="486" spans="6:9" x14ac:dyDescent="0.25">
      <c r="F486" s="24" t="str">
        <f>IF(Agostometer!C486&gt;0,Grafiek_kalibratiemetingen!$R$13*Agostometer!C486+Grafiek_kalibratiemetingen!$R$14,TRIM(""))</f>
        <v/>
      </c>
      <c r="I486" s="2">
        <f>IF(IF(Agostometer!C486&gt;0,1,0)+IF(Agostometer!G486&gt;0,1,0)=2,1,0)</f>
        <v>0</v>
      </c>
    </row>
    <row r="487" spans="6:9" x14ac:dyDescent="0.25">
      <c r="F487" s="24" t="str">
        <f>IF(Agostometer!C487&gt;0,Grafiek_kalibratiemetingen!$R$13*Agostometer!C487+Grafiek_kalibratiemetingen!$R$14,TRIM(""))</f>
        <v/>
      </c>
      <c r="I487" s="2">
        <f>IF(IF(Agostometer!C487&gt;0,1,0)+IF(Agostometer!G487&gt;0,1,0)=2,1,0)</f>
        <v>0</v>
      </c>
    </row>
    <row r="488" spans="6:9" x14ac:dyDescent="0.25">
      <c r="F488" s="24" t="str">
        <f>IF(Agostometer!C488&gt;0,Grafiek_kalibratiemetingen!$R$13*Agostometer!C488+Grafiek_kalibratiemetingen!$R$14,TRIM(""))</f>
        <v/>
      </c>
      <c r="I488" s="2">
        <f>IF(IF(Agostometer!C488&gt;0,1,0)+IF(Agostometer!G488&gt;0,1,0)=2,1,0)</f>
        <v>0</v>
      </c>
    </row>
    <row r="489" spans="6:9" x14ac:dyDescent="0.25">
      <c r="F489" s="24" t="str">
        <f>IF(Agostometer!C489&gt;0,Grafiek_kalibratiemetingen!$R$13*Agostometer!C489+Grafiek_kalibratiemetingen!$R$14,TRIM(""))</f>
        <v/>
      </c>
      <c r="I489" s="2">
        <f>IF(IF(Agostometer!C489&gt;0,1,0)+IF(Agostometer!G489&gt;0,1,0)=2,1,0)</f>
        <v>0</v>
      </c>
    </row>
    <row r="490" spans="6:9" x14ac:dyDescent="0.25">
      <c r="F490" s="24" t="str">
        <f>IF(Agostometer!C490&gt;0,Grafiek_kalibratiemetingen!$R$13*Agostometer!C490+Grafiek_kalibratiemetingen!$R$14,TRIM(""))</f>
        <v/>
      </c>
    </row>
    <row r="491" spans="6:9" x14ac:dyDescent="0.25">
      <c r="F491" s="24" t="str">
        <f>IF(Agostometer!C491&gt;0,Grafiek_kalibratiemetingen!$R$13*Agostometer!C491+Grafiek_kalibratiemetingen!$R$14,TRIM(""))</f>
        <v/>
      </c>
    </row>
    <row r="492" spans="6:9" x14ac:dyDescent="0.25">
      <c r="F492" s="24" t="str">
        <f>IF(Agostometer!C492&gt;0,Grafiek_kalibratiemetingen!$R$13*Agostometer!C492+Grafiek_kalibratiemetingen!$R$14,TRIM(""))</f>
        <v/>
      </c>
    </row>
    <row r="493" spans="6:9" x14ac:dyDescent="0.25">
      <c r="F493" s="24" t="str">
        <f>IF(Agostometer!C493&gt;0,Grafiek_kalibratiemetingen!$R$13*Agostometer!C493+Grafiek_kalibratiemetingen!$R$14,TRIM(""))</f>
        <v/>
      </c>
    </row>
    <row r="494" spans="6:9" x14ac:dyDescent="0.25">
      <c r="F494" s="24" t="str">
        <f>IF(Agostometer!C494&gt;0,Grafiek_kalibratiemetingen!$R$13*Agostometer!C494+Grafiek_kalibratiemetingen!$R$14,TRIM(""))</f>
        <v/>
      </c>
    </row>
    <row r="495" spans="6:9" x14ac:dyDescent="0.25">
      <c r="F495" s="24" t="str">
        <f>IF(Agostometer!C495&gt;0,Grafiek_kalibratiemetingen!$R$13*Agostometer!C495+Grafiek_kalibratiemetingen!$R$14,TRIM(""))</f>
        <v/>
      </c>
    </row>
    <row r="496" spans="6:9" x14ac:dyDescent="0.25">
      <c r="F496" s="24" t="str">
        <f>IF(Agostometer!C496&gt;0,Grafiek_kalibratiemetingen!$R$13*Agostometer!C496+Grafiek_kalibratiemetingen!$R$14,TRIM(""))</f>
        <v/>
      </c>
    </row>
    <row r="497" spans="6:6" x14ac:dyDescent="0.25">
      <c r="F497" s="24" t="str">
        <f>IF(Agostometer!C497&gt;0,Grafiek_kalibratiemetingen!$R$13*Agostometer!C497+Grafiek_kalibratiemetingen!$R$14,TRIM(""))</f>
        <v/>
      </c>
    </row>
    <row r="498" spans="6:6" x14ac:dyDescent="0.25">
      <c r="F498" s="24" t="str">
        <f>IF(Agostometer!C498&gt;0,Grafiek_kalibratiemetingen!$R$13*Agostometer!C498+Grafiek_kalibratiemetingen!$R$14,TRIM(""))</f>
        <v/>
      </c>
    </row>
    <row r="499" spans="6:6" x14ac:dyDescent="0.25">
      <c r="F499" s="24" t="str">
        <f>IF(I499,Grafiek_kalibratiemetingen!$R$13*Agostometer!C499+Grafiek_kalibratiemetingen!$R$14,TRIM(""))</f>
        <v/>
      </c>
    </row>
    <row r="500" spans="6:6" x14ac:dyDescent="0.25">
      <c r="F500" s="24" t="str">
        <f>IF(I500,Grafiek_kalibratiemetingen!$R$13*Agostometer!C500+Grafiek_kalibratiemetingen!$R$14,TRIM(""))</f>
        <v/>
      </c>
    </row>
    <row r="501" spans="6:6" x14ac:dyDescent="0.25">
      <c r="F501" s="24" t="str">
        <f>IF(I501,Grafiek_kalibratiemetingen!$R$13*Agostometer!C501+Grafiek_kalibratiemetingen!$R$14,TRIM(""))</f>
        <v/>
      </c>
    </row>
    <row r="502" spans="6:6" x14ac:dyDescent="0.25">
      <c r="F502" s="24" t="str">
        <f>IF(I502,Grafiek_kalibratiemetingen!$R$13*Agostometer!C502+Grafiek_kalibratiemetingen!$R$14,TRIM(""))</f>
        <v/>
      </c>
    </row>
    <row r="503" spans="6:6" x14ac:dyDescent="0.25">
      <c r="F503" s="24" t="str">
        <f>IF(I503,Grafiek_kalibratiemetingen!$R$13*Agostometer!C503+Grafiek_kalibratiemetingen!$R$14,TRIM(""))</f>
        <v/>
      </c>
    </row>
    <row r="504" spans="6:6" x14ac:dyDescent="0.25">
      <c r="F504" s="24" t="str">
        <f>IF(I504,Grafiek_kalibratiemetingen!$R$13*Agostometer!C504+Grafiek_kalibratiemetingen!$R$14,TRIM(""))</f>
        <v/>
      </c>
    </row>
    <row r="505" spans="6:6" x14ac:dyDescent="0.25">
      <c r="F505" s="24" t="str">
        <f>IF(I505,Grafiek_kalibratiemetingen!$R$13*Agostometer!C505+Grafiek_kalibratiemetingen!$R$14,TRIM(""))</f>
        <v/>
      </c>
    </row>
    <row r="506" spans="6:6" x14ac:dyDescent="0.25">
      <c r="F506" s="24" t="str">
        <f>IF(I506,Grafiek_kalibratiemetingen!$R$13*Agostometer!C506+Grafiek_kalibratiemetingen!$R$14,TRIM(""))</f>
        <v/>
      </c>
    </row>
    <row r="507" spans="6:6" x14ac:dyDescent="0.25">
      <c r="F507" s="24" t="str">
        <f>IF(I507,Grafiek_kalibratiemetingen!$R$13*Agostometer!C507+Grafiek_kalibratiemetingen!$R$14,TRIM(""))</f>
        <v/>
      </c>
    </row>
    <row r="508" spans="6:6" x14ac:dyDescent="0.25">
      <c r="F508" s="24" t="str">
        <f>IF(I508,Grafiek_kalibratiemetingen!$R$13*Agostometer!C508+Grafiek_kalibratiemetingen!$R$14,TRIM(""))</f>
        <v/>
      </c>
    </row>
    <row r="509" spans="6:6" x14ac:dyDescent="0.25">
      <c r="F509" s="24" t="str">
        <f>IF(I509,Grafiek_kalibratiemetingen!$R$13*Agostometer!C509+Grafiek_kalibratiemetingen!$R$14,TRIM(""))</f>
        <v/>
      </c>
    </row>
    <row r="510" spans="6:6" x14ac:dyDescent="0.25">
      <c r="F510" s="24" t="str">
        <f>IF(I510,Grafiek_kalibratiemetingen!$R$13*Agostometer!C510+Grafiek_kalibratiemetingen!$R$14,TRIM(""))</f>
        <v/>
      </c>
    </row>
    <row r="511" spans="6:6" x14ac:dyDescent="0.25">
      <c r="F511" s="24" t="str">
        <f>IF(I511,Grafiek_kalibratiemetingen!$R$13*Agostometer!C511+Grafiek_kalibratiemetingen!$R$14,TRIM(""))</f>
        <v/>
      </c>
    </row>
    <row r="512" spans="6:6" x14ac:dyDescent="0.25">
      <c r="F512" s="24" t="str">
        <f>IF(I512,Grafiek_kalibratiemetingen!$R$13*Agostometer!C512+Grafiek_kalibratiemetingen!$R$14,TRIM(""))</f>
        <v/>
      </c>
    </row>
    <row r="513" spans="6:6" x14ac:dyDescent="0.25">
      <c r="F513" s="24" t="str">
        <f>IF(I513,Grafiek_kalibratiemetingen!$R$13*Agostometer!C513+Grafiek_kalibratiemetingen!$R$14,TRIM(""))</f>
        <v/>
      </c>
    </row>
    <row r="514" spans="6:6" x14ac:dyDescent="0.25">
      <c r="F514" s="24" t="str">
        <f>IF(I514,Grafiek_kalibratiemetingen!$R$13*Agostometer!C514+Grafiek_kalibratiemetingen!$R$14,TRIM(""))</f>
        <v/>
      </c>
    </row>
    <row r="515" spans="6:6" x14ac:dyDescent="0.25">
      <c r="F515" s="24" t="str">
        <f>IF(I515,Grafiek_kalibratiemetingen!$R$13*Agostometer!C515+Grafiek_kalibratiemetingen!$R$14,TRIM(""))</f>
        <v/>
      </c>
    </row>
    <row r="516" spans="6:6" x14ac:dyDescent="0.25">
      <c r="F516" s="24" t="str">
        <f>IF(I516,Grafiek_kalibratiemetingen!$R$13*Agostometer!C516+Grafiek_kalibratiemetingen!$R$14,TRIM(""))</f>
        <v/>
      </c>
    </row>
    <row r="517" spans="6:6" x14ac:dyDescent="0.25">
      <c r="F517" s="24" t="str">
        <f>IF(I517,Grafiek_kalibratiemetingen!$R$13*Agostometer!C517+Grafiek_kalibratiemetingen!$R$14,TRIM(""))</f>
        <v/>
      </c>
    </row>
    <row r="518" spans="6:6" x14ac:dyDescent="0.25">
      <c r="F518" s="24" t="str">
        <f>IF(I518,Grafiek_kalibratiemetingen!$R$13*Agostometer!C518+Grafiek_kalibratiemetingen!$R$14,TRIM(""))</f>
        <v/>
      </c>
    </row>
    <row r="519" spans="6:6" x14ac:dyDescent="0.25">
      <c r="F519" s="24" t="str">
        <f>IF(I519,Grafiek_kalibratiemetingen!$R$13*Agostometer!C519+Grafiek_kalibratiemetingen!$R$14,TRIM(""))</f>
        <v/>
      </c>
    </row>
    <row r="520" spans="6:6" x14ac:dyDescent="0.25">
      <c r="F520" s="24" t="str">
        <f>IF(I520,Grafiek_kalibratiemetingen!$R$13*Agostometer!C520+Grafiek_kalibratiemetingen!$R$14,TRIM(""))</f>
        <v/>
      </c>
    </row>
    <row r="521" spans="6:6" x14ac:dyDescent="0.25">
      <c r="F521" s="24" t="str">
        <f>IF(I521,Grafiek_kalibratiemetingen!$R$13*Agostometer!C521+Grafiek_kalibratiemetingen!$R$14,TRIM(""))</f>
        <v/>
      </c>
    </row>
    <row r="522" spans="6:6" x14ac:dyDescent="0.25">
      <c r="F522" s="24" t="str">
        <f>IF(I522,Grafiek_kalibratiemetingen!$R$13*Agostometer!C522+Grafiek_kalibratiemetingen!$R$14,TRIM(""))</f>
        <v/>
      </c>
    </row>
    <row r="523" spans="6:6" x14ac:dyDescent="0.25">
      <c r="F523" s="24" t="str">
        <f>IF(I523,Grafiek_kalibratiemetingen!$R$13*Agostometer!C523+Grafiek_kalibratiemetingen!$R$14,TRIM(""))</f>
        <v/>
      </c>
    </row>
    <row r="524" spans="6:6" x14ac:dyDescent="0.25">
      <c r="F524" s="24" t="str">
        <f>IF(I524,Grafiek_kalibratiemetingen!$R$13*Agostometer!C524+Grafiek_kalibratiemetingen!$R$14,TRIM(""))</f>
        <v/>
      </c>
    </row>
    <row r="525" spans="6:6" x14ac:dyDescent="0.25">
      <c r="F525" s="24" t="str">
        <f>IF(I525,Grafiek_kalibratiemetingen!$R$13*Agostometer!C525+Grafiek_kalibratiemetingen!$R$14,TRIM(""))</f>
        <v/>
      </c>
    </row>
    <row r="526" spans="6:6" x14ac:dyDescent="0.25">
      <c r="F526" s="24" t="str">
        <f>IF(I526,Grafiek_kalibratiemetingen!$R$13*Agostometer!C526+Grafiek_kalibratiemetingen!$R$14,TRIM(""))</f>
        <v/>
      </c>
    </row>
    <row r="527" spans="6:6" x14ac:dyDescent="0.25">
      <c r="F527" s="24" t="str">
        <f>IF(I527,Grafiek_kalibratiemetingen!$R$13*Agostometer!C527+Grafiek_kalibratiemetingen!$R$14,TRIM(""))</f>
        <v/>
      </c>
    </row>
    <row r="528" spans="6:6" x14ac:dyDescent="0.25">
      <c r="F528" s="24" t="str">
        <f>IF(I528,Grafiek_kalibratiemetingen!$R$13*Agostometer!C528+Grafiek_kalibratiemetingen!$R$14,TRIM(""))</f>
        <v/>
      </c>
    </row>
    <row r="529" spans="6:6" x14ac:dyDescent="0.25">
      <c r="F529" s="24" t="str">
        <f>IF(I529,Grafiek_kalibratiemetingen!$R$13*Agostometer!C529+Grafiek_kalibratiemetingen!$R$14,TRIM(""))</f>
        <v/>
      </c>
    </row>
    <row r="530" spans="6:6" x14ac:dyDescent="0.25">
      <c r="F530" s="24" t="str">
        <f>IF(I530,Grafiek_kalibratiemetingen!$R$13*Agostometer!C530+Grafiek_kalibratiemetingen!$R$14,TRIM(""))</f>
        <v/>
      </c>
    </row>
    <row r="531" spans="6:6" x14ac:dyDescent="0.25">
      <c r="F531" s="24" t="str">
        <f>IF(I531,Grafiek_kalibratiemetingen!$R$13*Agostometer!C531+Grafiek_kalibratiemetingen!$R$14,TRIM(""))</f>
        <v/>
      </c>
    </row>
    <row r="532" spans="6:6" x14ac:dyDescent="0.25">
      <c r="F532" s="24" t="str">
        <f>IF(I532,Grafiek_kalibratiemetingen!$R$13*Agostometer!C532+Grafiek_kalibratiemetingen!$R$14,TRIM(""))</f>
        <v/>
      </c>
    </row>
    <row r="533" spans="6:6" x14ac:dyDescent="0.25">
      <c r="F533" s="24" t="str">
        <f>IF(I533,Grafiek_kalibratiemetingen!$R$13*Agostometer!C533+Grafiek_kalibratiemetingen!$R$14,TRIM(""))</f>
        <v/>
      </c>
    </row>
    <row r="534" spans="6:6" x14ac:dyDescent="0.25">
      <c r="F534" s="24" t="str">
        <f>IF(I534,Grafiek_kalibratiemetingen!$R$13*Agostometer!C534+Grafiek_kalibratiemetingen!$R$14,TRIM(""))</f>
        <v/>
      </c>
    </row>
    <row r="535" spans="6:6" x14ac:dyDescent="0.25">
      <c r="F535" s="24" t="str">
        <f>IF(I535,Grafiek_kalibratiemetingen!$R$13*Agostometer!C535+Grafiek_kalibratiemetingen!$R$14,TRIM(""))</f>
        <v/>
      </c>
    </row>
    <row r="536" spans="6:6" x14ac:dyDescent="0.25">
      <c r="F536" s="24" t="str">
        <f>IF(I536,Grafiek_kalibratiemetingen!$R$13*Agostometer!C536+Grafiek_kalibratiemetingen!$R$14,TRIM(""))</f>
        <v/>
      </c>
    </row>
    <row r="537" spans="6:6" x14ac:dyDescent="0.25">
      <c r="F537" s="24" t="str">
        <f>IF(I537,Grafiek_kalibratiemetingen!$R$13*Agostometer!C537+Grafiek_kalibratiemetingen!$R$14,TRIM(""))</f>
        <v/>
      </c>
    </row>
    <row r="538" spans="6:6" x14ac:dyDescent="0.25">
      <c r="F538" s="24" t="str">
        <f>IF(I538,Grafiek_kalibratiemetingen!$R$13*Agostometer!C538+Grafiek_kalibratiemetingen!$R$14,TRIM(""))</f>
        <v/>
      </c>
    </row>
    <row r="539" spans="6:6" x14ac:dyDescent="0.25">
      <c r="F539" s="24" t="str">
        <f>IF(I539,Grafiek_kalibratiemetingen!$R$13*Agostometer!C539+Grafiek_kalibratiemetingen!$R$14,TRIM(""))</f>
        <v/>
      </c>
    </row>
    <row r="540" spans="6:6" x14ac:dyDescent="0.25">
      <c r="F540" s="24" t="str">
        <f>IF(I540,Grafiek_kalibratiemetingen!$R$13*Agostometer!C540+Grafiek_kalibratiemetingen!$R$14,TRIM(""))</f>
        <v/>
      </c>
    </row>
    <row r="541" spans="6:6" x14ac:dyDescent="0.25">
      <c r="F541" s="24" t="str">
        <f>IF(I541,Grafiek_kalibratiemetingen!$R$13*Agostometer!C541+Grafiek_kalibratiemetingen!$R$14,TRIM(""))</f>
        <v/>
      </c>
    </row>
    <row r="542" spans="6:6" x14ac:dyDescent="0.25">
      <c r="F542" s="24" t="str">
        <f>IF(I542,Grafiek_kalibratiemetingen!$R$13*Agostometer!C542+Grafiek_kalibratiemetingen!$R$14,TRIM(""))</f>
        <v/>
      </c>
    </row>
    <row r="543" spans="6:6" x14ac:dyDescent="0.25">
      <c r="F543" s="24" t="str">
        <f>IF(I543,Grafiek_kalibratiemetingen!$R$13*Agostometer!C543+Grafiek_kalibratiemetingen!$R$14,TRIM(""))</f>
        <v/>
      </c>
    </row>
    <row r="544" spans="6:6" x14ac:dyDescent="0.25">
      <c r="F544" s="24" t="str">
        <f>IF(I544,Grafiek_kalibratiemetingen!$R$13*Agostometer!C544+Grafiek_kalibratiemetingen!$R$14,TRIM(""))</f>
        <v/>
      </c>
    </row>
    <row r="545" spans="6:6" x14ac:dyDescent="0.25">
      <c r="F545" s="24" t="str">
        <f>IF(I545,Grafiek_kalibratiemetingen!$R$13*Agostometer!C545+Grafiek_kalibratiemetingen!$R$14,TRIM(""))</f>
        <v/>
      </c>
    </row>
    <row r="546" spans="6:6" x14ac:dyDescent="0.25">
      <c r="F546" s="24" t="str">
        <f>IF(I546,Grafiek_kalibratiemetingen!$R$13*Agostometer!C546+Grafiek_kalibratiemetingen!$R$14,TRIM(""))</f>
        <v/>
      </c>
    </row>
    <row r="547" spans="6:6" x14ac:dyDescent="0.25">
      <c r="F547" s="24" t="str">
        <f>IF(I547,Grafiek_kalibratiemetingen!$R$13*Agostometer!C547+Grafiek_kalibratiemetingen!$R$14,TRIM(""))</f>
        <v/>
      </c>
    </row>
    <row r="548" spans="6:6" x14ac:dyDescent="0.25">
      <c r="F548" s="24" t="str">
        <f>IF(I548,Grafiek_kalibratiemetingen!$R$13*Agostometer!C548+Grafiek_kalibratiemetingen!$R$14,TRIM(""))</f>
        <v/>
      </c>
    </row>
    <row r="549" spans="6:6" x14ac:dyDescent="0.25">
      <c r="F549" s="24" t="str">
        <f>IF(I549,Grafiek_kalibratiemetingen!$R$13*Agostometer!C549+Grafiek_kalibratiemetingen!$R$14,TRIM(""))</f>
        <v/>
      </c>
    </row>
    <row r="550" spans="6:6" x14ac:dyDescent="0.25">
      <c r="F550" s="24" t="str">
        <f>IF(I550,Grafiek_kalibratiemetingen!$R$13*Agostometer!C550+Grafiek_kalibratiemetingen!$R$14,TRIM(""))</f>
        <v/>
      </c>
    </row>
    <row r="551" spans="6:6" x14ac:dyDescent="0.25">
      <c r="F551" s="24" t="str">
        <f>IF(I551,Grafiek_kalibratiemetingen!$R$13*Agostometer!C551+Grafiek_kalibratiemetingen!$R$14,TRIM(""))</f>
        <v/>
      </c>
    </row>
    <row r="552" spans="6:6" x14ac:dyDescent="0.25">
      <c r="F552" s="24" t="str">
        <f>IF(I552,Grafiek_kalibratiemetingen!$R$13*Agostometer!C552+Grafiek_kalibratiemetingen!$R$14,TRIM(""))</f>
        <v/>
      </c>
    </row>
    <row r="553" spans="6:6" x14ac:dyDescent="0.25">
      <c r="F553" s="24" t="str">
        <f>IF(I553,Grafiek_kalibratiemetingen!$R$13*Agostometer!C553+Grafiek_kalibratiemetingen!$R$14,TRIM(""))</f>
        <v/>
      </c>
    </row>
    <row r="554" spans="6:6" x14ac:dyDescent="0.25">
      <c r="F554" s="24" t="str">
        <f>IF(I554,Grafiek_kalibratiemetingen!$R$13*Agostometer!C554+Grafiek_kalibratiemetingen!$R$14,TRIM(""))</f>
        <v/>
      </c>
    </row>
    <row r="555" spans="6:6" x14ac:dyDescent="0.25">
      <c r="F555" s="24" t="str">
        <f>IF(I555,Grafiek_kalibratiemetingen!$R$13*Agostometer!C555+Grafiek_kalibratiemetingen!$R$14,TRIM(""))</f>
        <v/>
      </c>
    </row>
    <row r="556" spans="6:6" x14ac:dyDescent="0.25">
      <c r="F556" s="24" t="str">
        <f>IF(I556,Grafiek_kalibratiemetingen!$R$13*Agostometer!C556+Grafiek_kalibratiemetingen!$R$14,TRIM(""))</f>
        <v/>
      </c>
    </row>
    <row r="557" spans="6:6" x14ac:dyDescent="0.25">
      <c r="F557" s="24" t="str">
        <f>IF(I557,Grafiek_kalibratiemetingen!$R$13*Agostometer!C557+Grafiek_kalibratiemetingen!$R$14,TRIM(""))</f>
        <v/>
      </c>
    </row>
    <row r="558" spans="6:6" x14ac:dyDescent="0.25">
      <c r="F558" s="24" t="str">
        <f>IF(I558,Grafiek_kalibratiemetingen!$R$13*Agostometer!C558+Grafiek_kalibratiemetingen!$R$14,TRIM(""))</f>
        <v/>
      </c>
    </row>
    <row r="559" spans="6:6" x14ac:dyDescent="0.25">
      <c r="F559" s="24" t="str">
        <f>IF(I559,Grafiek_kalibratiemetingen!$R$13*Agostometer!C559+Grafiek_kalibratiemetingen!$R$14,TRIM(""))</f>
        <v/>
      </c>
    </row>
    <row r="560" spans="6:6" x14ac:dyDescent="0.25">
      <c r="F560" s="24" t="str">
        <f>IF(I560,Grafiek_kalibratiemetingen!$R$13*Agostometer!C560+Grafiek_kalibratiemetingen!$R$14,TRIM(""))</f>
        <v/>
      </c>
    </row>
    <row r="561" spans="6:6" x14ac:dyDescent="0.25">
      <c r="F561" s="24" t="str">
        <f>IF(I561,Grafiek_kalibratiemetingen!$R$13*Agostometer!C561+Grafiek_kalibratiemetingen!$R$14,TRIM(""))</f>
        <v/>
      </c>
    </row>
    <row r="562" spans="6:6" x14ac:dyDescent="0.25">
      <c r="F562" s="24" t="str">
        <f>IF(I562,Grafiek_kalibratiemetingen!$R$13*Agostometer!C562+Grafiek_kalibratiemetingen!$R$14,TRIM(""))</f>
        <v/>
      </c>
    </row>
    <row r="563" spans="6:6" x14ac:dyDescent="0.25">
      <c r="F563" s="24" t="str">
        <f>IF(I563,Grafiek_kalibratiemetingen!$R$13*Agostometer!C563+Grafiek_kalibratiemetingen!$R$14,TRIM(""))</f>
        <v/>
      </c>
    </row>
    <row r="564" spans="6:6" x14ac:dyDescent="0.25">
      <c r="F564" s="24" t="str">
        <f>IF(I564,Grafiek_kalibratiemetingen!$R$13*Agostometer!C564+Grafiek_kalibratiemetingen!$R$14,TRIM(""))</f>
        <v/>
      </c>
    </row>
    <row r="565" spans="6:6" x14ac:dyDescent="0.25">
      <c r="F565" s="24" t="str">
        <f>IF(I565,Grafiek_kalibratiemetingen!$R$13*Agostometer!C565+Grafiek_kalibratiemetingen!$R$14,TRIM(""))</f>
        <v/>
      </c>
    </row>
    <row r="566" spans="6:6" x14ac:dyDescent="0.25">
      <c r="F566" s="24" t="str">
        <f>IF(I566,Grafiek_kalibratiemetingen!$R$13*Agostometer!C566+Grafiek_kalibratiemetingen!$R$14,TRIM(""))</f>
        <v/>
      </c>
    </row>
    <row r="567" spans="6:6" x14ac:dyDescent="0.25">
      <c r="F567" s="24" t="str">
        <f>IF(I567,Grafiek_kalibratiemetingen!$R$13*Agostometer!C567+Grafiek_kalibratiemetingen!$R$14,TRIM(""))</f>
        <v/>
      </c>
    </row>
    <row r="568" spans="6:6" x14ac:dyDescent="0.25">
      <c r="F568" s="24" t="str">
        <f>IF(I568,Grafiek_kalibratiemetingen!$R$13*Agostometer!C568+Grafiek_kalibratiemetingen!$R$14,TRIM(""))</f>
        <v/>
      </c>
    </row>
    <row r="569" spans="6:6" x14ac:dyDescent="0.25">
      <c r="F569" s="24" t="str">
        <f>IF(I569,Grafiek_kalibratiemetingen!$R$13*Agostometer!C569+Grafiek_kalibratiemetingen!$R$14,TRIM(""))</f>
        <v/>
      </c>
    </row>
    <row r="570" spans="6:6" x14ac:dyDescent="0.25">
      <c r="F570" s="24" t="str">
        <f>IF(I570,Grafiek_kalibratiemetingen!$R$13*Agostometer!C570+Grafiek_kalibratiemetingen!$R$14,TRIM(""))</f>
        <v/>
      </c>
    </row>
    <row r="571" spans="6:6" x14ac:dyDescent="0.25">
      <c r="F571" s="24" t="str">
        <f>IF(I571,Grafiek_kalibratiemetingen!$R$13*Agostometer!C571+Grafiek_kalibratiemetingen!$R$14,TRIM(""))</f>
        <v/>
      </c>
    </row>
    <row r="572" spans="6:6" x14ac:dyDescent="0.25">
      <c r="F572" s="24" t="str">
        <f>IF(I572,Grafiek_kalibratiemetingen!$R$13*Agostometer!C572+Grafiek_kalibratiemetingen!$R$14,TRIM(""))</f>
        <v/>
      </c>
    </row>
    <row r="573" spans="6:6" x14ac:dyDescent="0.25">
      <c r="F573" s="24" t="str">
        <f>IF(I573,Grafiek_kalibratiemetingen!$R$13*Agostometer!C573+Grafiek_kalibratiemetingen!$R$14,TRIM(""))</f>
        <v/>
      </c>
    </row>
  </sheetData>
  <mergeCells count="2">
    <mergeCell ref="E2:I2"/>
    <mergeCell ref="N2:P2"/>
  </mergeCells>
  <conditionalFormatting sqref="G4:I1048576">
    <cfRule type="notContainsBlanks" dxfId="6" priority="7">
      <formula>LEN(TRIM(G4))&gt;0</formula>
    </cfRule>
  </conditionalFormatting>
  <conditionalFormatting sqref="B4:D1048576">
    <cfRule type="notContainsBlanks" dxfId="5" priority="6">
      <formula>LEN(TRIM(B4))&gt;0</formula>
    </cfRule>
  </conditionalFormatting>
  <conditionalFormatting sqref="F4:F1048576">
    <cfRule type="notContainsBlanks" dxfId="4" priority="4">
      <formula>LEN(TRIM(F4))&gt;0</formula>
    </cfRule>
  </conditionalFormatting>
  <conditionalFormatting sqref="B4:I1048576">
    <cfRule type="containsBlanks" dxfId="3" priority="1">
      <formula>LEN(TRIM(B4))=0</formula>
    </cfRule>
  </conditionalFormatting>
  <conditionalFormatting sqref="E4:E1048576">
    <cfRule type="notContainsBlanks" dxfId="2" priority="3">
      <formula>LEN(TRIM(E4))&gt;0</formula>
    </cfRule>
  </conditionalFormatting>
  <conditionalFormatting sqref="I4:I1048576">
    <cfRule type="cellIs" dxfId="1" priority="5" operator="equal">
      <formula>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Kalibratiemetingen</vt:lpstr>
      <vt:lpstr>Grafiek_kalibratiemetingen</vt:lpstr>
      <vt:lpstr>LegePeriodicos</vt:lpstr>
      <vt:lpstr>Impedantiemeter</vt:lpstr>
      <vt:lpstr>PeriodeTest</vt:lpstr>
      <vt:lpstr>Agostometer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2016-07-18T17:31:42Z</dcterms:modified>
  <dc:language>en-US</dc:language>
</cp:coreProperties>
</file>